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https://cloudmedrd.sharepoint.com/sites/Estrategias/Documentos compartidos/Metas 2025/SLA IT/"/>
    </mc:Choice>
  </mc:AlternateContent>
  <xr:revisionPtr revIDLastSave="0" documentId="8_{3C14D9EA-FD5E-4AE4-B190-452BC5E72DA4}" xr6:coauthVersionLast="47" xr6:coauthVersionMax="47" xr10:uidLastSave="{00000000-0000-0000-0000-000000000000}"/>
  <bookViews>
    <workbookView xWindow="20370" yWindow="-120" windowWidth="29040" windowHeight="15720" firstSheet="1" activeTab="1" xr2:uid="{B3453AF6-5470-4A62-830F-C76E63E5F02F}"/>
  </bookViews>
  <sheets>
    <sheet name="Pivot" sheetId="4" r:id="rId1"/>
    <sheet name="Tickets" sheetId="2" r:id="rId2"/>
    <sheet name="SLA" sheetId="3" r:id="rId3"/>
  </sheets>
  <calcPr calcId="191028"/>
  <pivotCaches>
    <pivotCache cacheId="7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" l="1"/>
  <c r="U2" i="2"/>
  <c r="V2" i="2" s="1"/>
  <c r="W2" i="2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U3" i="2"/>
  <c r="Y3" i="2" s="1"/>
  <c r="U4" i="2"/>
  <c r="U5" i="2"/>
  <c r="U6" i="2"/>
  <c r="U7" i="2"/>
  <c r="V7" i="2" s="1"/>
  <c r="W7" i="2" s="1"/>
  <c r="U8" i="2"/>
  <c r="U9" i="2"/>
  <c r="U10" i="2"/>
  <c r="U11" i="2"/>
  <c r="U12" i="2"/>
  <c r="U13" i="2"/>
  <c r="Y13" i="2" s="1"/>
  <c r="U14" i="2"/>
  <c r="U15" i="2"/>
  <c r="U16" i="2"/>
  <c r="U17" i="2"/>
  <c r="U18" i="2"/>
  <c r="U19" i="2"/>
  <c r="Y19" i="2" s="1"/>
  <c r="U20" i="2"/>
  <c r="U21" i="2"/>
  <c r="U22" i="2"/>
  <c r="U23" i="2"/>
  <c r="U24" i="2"/>
  <c r="Y24" i="2" s="1"/>
  <c r="U25" i="2"/>
  <c r="Y25" i="2" s="1"/>
  <c r="U26" i="2"/>
  <c r="U27" i="2"/>
  <c r="Y27" i="2" s="1"/>
  <c r="U28" i="2"/>
  <c r="U29" i="2"/>
  <c r="U30" i="2"/>
  <c r="U31" i="2"/>
  <c r="V31" i="2" s="1"/>
  <c r="W31" i="2" s="1"/>
  <c r="U32" i="2"/>
  <c r="U33" i="2"/>
  <c r="U34" i="2"/>
  <c r="U35" i="2"/>
  <c r="U36" i="2"/>
  <c r="Y36" i="2" s="1"/>
  <c r="U37" i="2"/>
  <c r="V37" i="2" s="1"/>
  <c r="W37" i="2" s="1"/>
  <c r="U38" i="2"/>
  <c r="U39" i="2"/>
  <c r="U40" i="2"/>
  <c r="U41" i="2"/>
  <c r="U42" i="2"/>
  <c r="U43" i="2"/>
  <c r="V43" i="2" s="1"/>
  <c r="W43" i="2" s="1"/>
  <c r="U44" i="2"/>
  <c r="U45" i="2"/>
  <c r="U46" i="2"/>
  <c r="U47" i="2"/>
  <c r="V47" i="2" s="1"/>
  <c r="W47" i="2" s="1"/>
  <c r="U48" i="2"/>
  <c r="U49" i="2"/>
  <c r="Y49" i="2" s="1"/>
  <c r="U50" i="2"/>
  <c r="U51" i="2"/>
  <c r="U52" i="2"/>
  <c r="U53" i="2"/>
  <c r="U54" i="2"/>
  <c r="U55" i="2"/>
  <c r="V55" i="2" s="1"/>
  <c r="W55" i="2" s="1"/>
  <c r="U56" i="2"/>
  <c r="U57" i="2"/>
  <c r="U58" i="2"/>
  <c r="U59" i="2"/>
  <c r="U60" i="2"/>
  <c r="V60" i="2" s="1"/>
  <c r="W60" i="2" s="1"/>
  <c r="U61" i="2"/>
  <c r="Y61" i="2" s="1"/>
  <c r="U62" i="2"/>
  <c r="U63" i="2"/>
  <c r="Y63" i="2" s="1"/>
  <c r="U64" i="2"/>
  <c r="U65" i="2"/>
  <c r="U66" i="2"/>
  <c r="U67" i="2"/>
  <c r="V67" i="2" s="1"/>
  <c r="W67" i="2" s="1"/>
  <c r="U68" i="2"/>
  <c r="U69" i="2"/>
  <c r="U70" i="2"/>
  <c r="U71" i="2"/>
  <c r="U72" i="2"/>
  <c r="U73" i="2"/>
  <c r="V73" i="2" s="1"/>
  <c r="W73" i="2" s="1"/>
  <c r="U74" i="2"/>
  <c r="U75" i="2"/>
  <c r="U76" i="2"/>
  <c r="U77" i="2"/>
  <c r="U78" i="2"/>
  <c r="U79" i="2"/>
  <c r="V79" i="2" s="1"/>
  <c r="W79" i="2" s="1"/>
  <c r="U80" i="2"/>
  <c r="U81" i="2"/>
  <c r="U82" i="2"/>
  <c r="U83" i="2"/>
  <c r="U84" i="2"/>
  <c r="U85" i="2"/>
  <c r="Y85" i="2" s="1"/>
  <c r="U86" i="2"/>
  <c r="U87" i="2"/>
  <c r="U88" i="2"/>
  <c r="U89" i="2"/>
  <c r="U90" i="2"/>
  <c r="U91" i="2"/>
  <c r="V91" i="2" s="1"/>
  <c r="W91" i="2" s="1"/>
  <c r="U92" i="2"/>
  <c r="U93" i="2"/>
  <c r="U94" i="2"/>
  <c r="U95" i="2"/>
  <c r="U96" i="2"/>
  <c r="V96" i="2" s="1"/>
  <c r="W96" i="2" s="1"/>
  <c r="U97" i="2"/>
  <c r="Y97" i="2" s="1"/>
  <c r="U98" i="2"/>
  <c r="U99" i="2"/>
  <c r="Y99" i="2" s="1"/>
  <c r="U100" i="2"/>
  <c r="U101" i="2"/>
  <c r="U102" i="2"/>
  <c r="U103" i="2"/>
  <c r="V103" i="2" s="1"/>
  <c r="W103" i="2" s="1"/>
  <c r="U104" i="2"/>
  <c r="U105" i="2"/>
  <c r="U106" i="2"/>
  <c r="U107" i="2"/>
  <c r="U108" i="2"/>
  <c r="V108" i="2" s="1"/>
  <c r="W108" i="2" s="1"/>
  <c r="U109" i="2"/>
  <c r="Y109" i="2" s="1"/>
  <c r="U110" i="2"/>
  <c r="U111" i="2"/>
  <c r="U112" i="2"/>
  <c r="U113" i="2"/>
  <c r="U114" i="2"/>
  <c r="U115" i="2"/>
  <c r="V115" i="2" s="1"/>
  <c r="W115" i="2" s="1"/>
  <c r="U116" i="2"/>
  <c r="U117" i="2"/>
  <c r="U118" i="2"/>
  <c r="U119" i="2"/>
  <c r="U120" i="2"/>
  <c r="V120" i="2" s="1"/>
  <c r="W120" i="2" s="1"/>
  <c r="U121" i="2"/>
  <c r="Y121" i="2" s="1"/>
  <c r="U122" i="2"/>
  <c r="U123" i="2"/>
  <c r="Y123" i="2" s="1"/>
  <c r="U124" i="2"/>
  <c r="U125" i="2"/>
  <c r="U126" i="2"/>
  <c r="U127" i="2"/>
  <c r="V127" i="2" s="1"/>
  <c r="W127" i="2" s="1"/>
  <c r="U128" i="2"/>
  <c r="U129" i="2"/>
  <c r="U130" i="2"/>
  <c r="U131" i="2"/>
  <c r="U132" i="2"/>
  <c r="U133" i="2"/>
  <c r="V133" i="2" s="1"/>
  <c r="W133" i="2" s="1"/>
  <c r="U134" i="2"/>
  <c r="U135" i="2"/>
  <c r="U136" i="2"/>
  <c r="U137" i="2"/>
  <c r="U138" i="2"/>
  <c r="U139" i="2"/>
  <c r="V139" i="2" s="1"/>
  <c r="W139" i="2" s="1"/>
  <c r="U140" i="2"/>
  <c r="U141" i="2"/>
  <c r="U142" i="2"/>
  <c r="U143" i="2"/>
  <c r="U144" i="2"/>
  <c r="U145" i="2"/>
  <c r="Y145" i="2" s="1"/>
  <c r="U146" i="2"/>
  <c r="U147" i="2"/>
  <c r="Y147" i="2" s="1"/>
  <c r="U148" i="2"/>
  <c r="U149" i="2"/>
  <c r="U150" i="2"/>
  <c r="U151" i="2"/>
  <c r="V151" i="2" s="1"/>
  <c r="W151" i="2" s="1"/>
  <c r="U152" i="2"/>
  <c r="U153" i="2"/>
  <c r="U154" i="2"/>
  <c r="U155" i="2"/>
  <c r="U156" i="2"/>
  <c r="V156" i="2" s="1"/>
  <c r="W156" i="2" s="1"/>
  <c r="U157" i="2"/>
  <c r="Y157" i="2" s="1"/>
  <c r="U158" i="2"/>
  <c r="U159" i="2"/>
  <c r="Y159" i="2" s="1"/>
  <c r="U160" i="2"/>
  <c r="U161" i="2"/>
  <c r="U162" i="2"/>
  <c r="U163" i="2"/>
  <c r="V163" i="2" s="1"/>
  <c r="W163" i="2" s="1"/>
  <c r="U164" i="2"/>
  <c r="U165" i="2"/>
  <c r="U166" i="2"/>
  <c r="U167" i="2"/>
  <c r="U168" i="2"/>
  <c r="U169" i="2"/>
  <c r="Y169" i="2" s="1"/>
  <c r="Z169" i="2" s="1"/>
  <c r="U170" i="2"/>
  <c r="U171" i="2"/>
  <c r="U172" i="2"/>
  <c r="U173" i="2"/>
  <c r="U174" i="2"/>
  <c r="U175" i="2"/>
  <c r="V175" i="2" s="1"/>
  <c r="W175" i="2" s="1"/>
  <c r="U176" i="2"/>
  <c r="U177" i="2"/>
  <c r="U178" i="2"/>
  <c r="U179" i="2"/>
  <c r="U180" i="2"/>
  <c r="V180" i="2" s="1"/>
  <c r="W180" i="2" s="1"/>
  <c r="U181" i="2"/>
  <c r="Y181" i="2" s="1"/>
  <c r="U182" i="2"/>
  <c r="U183" i="2"/>
  <c r="U184" i="2"/>
  <c r="U185" i="2"/>
  <c r="U186" i="2"/>
  <c r="U187" i="2"/>
  <c r="V187" i="2" s="1"/>
  <c r="W187" i="2" s="1"/>
  <c r="U188" i="2"/>
  <c r="U189" i="2"/>
  <c r="U190" i="2"/>
  <c r="U191" i="2"/>
  <c r="U192" i="2"/>
  <c r="V192" i="2" s="1"/>
  <c r="W192" i="2" s="1"/>
  <c r="U193" i="2"/>
  <c r="U194" i="2"/>
  <c r="U195" i="2"/>
  <c r="Y195" i="2" s="1"/>
  <c r="U196" i="2"/>
  <c r="U197" i="2"/>
  <c r="U198" i="2"/>
  <c r="U199" i="2"/>
  <c r="V199" i="2" s="1"/>
  <c r="W199" i="2" s="1"/>
  <c r="U200" i="2"/>
  <c r="U201" i="2"/>
  <c r="U202" i="2"/>
  <c r="U203" i="2"/>
  <c r="U204" i="2"/>
  <c r="U205" i="2"/>
  <c r="Y205" i="2" s="1"/>
  <c r="U206" i="2"/>
  <c r="U207" i="2"/>
  <c r="U208" i="2"/>
  <c r="U209" i="2"/>
  <c r="U210" i="2"/>
  <c r="U211" i="2"/>
  <c r="V211" i="2" s="1"/>
  <c r="W211" i="2" s="1"/>
  <c r="U212" i="2"/>
  <c r="U213" i="2"/>
  <c r="U214" i="2"/>
  <c r="U215" i="2"/>
  <c r="V215" i="2" s="1"/>
  <c r="W215" i="2" s="1"/>
  <c r="U216" i="2"/>
  <c r="V216" i="2" s="1"/>
  <c r="W216" i="2" s="1"/>
  <c r="U217" i="2"/>
  <c r="V217" i="2" s="1"/>
  <c r="W217" i="2" s="1"/>
  <c r="U218" i="2"/>
  <c r="U219" i="2"/>
  <c r="Y219" i="2" s="1"/>
  <c r="U220" i="2"/>
  <c r="U221" i="2"/>
  <c r="U222" i="2"/>
  <c r="U223" i="2"/>
  <c r="V223" i="2" s="1"/>
  <c r="W223" i="2" s="1"/>
  <c r="U224" i="2"/>
  <c r="U225" i="2"/>
  <c r="U226" i="2"/>
  <c r="U227" i="2"/>
  <c r="U228" i="2"/>
  <c r="V228" i="2" s="1"/>
  <c r="W228" i="2" s="1"/>
  <c r="U229" i="2"/>
  <c r="Y229" i="2" s="1"/>
  <c r="U230" i="2"/>
  <c r="U231" i="2"/>
  <c r="U232" i="2"/>
  <c r="U233" i="2"/>
  <c r="U234" i="2"/>
  <c r="U235" i="2"/>
  <c r="U236" i="2"/>
  <c r="U237" i="2"/>
  <c r="U238" i="2"/>
  <c r="U239" i="2"/>
  <c r="U240" i="2"/>
  <c r="V240" i="2" s="1"/>
  <c r="W240" i="2" s="1"/>
  <c r="U241" i="2"/>
  <c r="Y241" i="2" s="1"/>
  <c r="U242" i="2"/>
  <c r="U243" i="2"/>
  <c r="U244" i="2"/>
  <c r="U245" i="2"/>
  <c r="U246" i="2"/>
  <c r="U247" i="2"/>
  <c r="V247" i="2" s="1"/>
  <c r="W247" i="2" s="1"/>
  <c r="U248" i="2"/>
  <c r="U249" i="2"/>
  <c r="U250" i="2"/>
  <c r="U251" i="2"/>
  <c r="U252" i="2"/>
  <c r="V252" i="2" s="1"/>
  <c r="W252" i="2" s="1"/>
  <c r="U253" i="2"/>
  <c r="Y253" i="2" s="1"/>
  <c r="Z253" i="2" s="1"/>
  <c r="U254" i="2"/>
  <c r="U255" i="2"/>
  <c r="Y255" i="2" s="1"/>
  <c r="U256" i="2"/>
  <c r="U257" i="2"/>
  <c r="U258" i="2"/>
  <c r="U259" i="2"/>
  <c r="V259" i="2" s="1"/>
  <c r="W259" i="2" s="1"/>
  <c r="U260" i="2"/>
  <c r="U261" i="2"/>
  <c r="U262" i="2"/>
  <c r="U263" i="2"/>
  <c r="U264" i="2"/>
  <c r="V264" i="2" s="1"/>
  <c r="W264" i="2" s="1"/>
  <c r="U265" i="2"/>
  <c r="Y265" i="2" s="1"/>
  <c r="U266" i="2"/>
  <c r="U267" i="2"/>
  <c r="Y267" i="2" s="1"/>
  <c r="U268" i="2"/>
  <c r="U269" i="2"/>
  <c r="U270" i="2"/>
  <c r="U271" i="2"/>
  <c r="V271" i="2" s="1"/>
  <c r="W271" i="2" s="1"/>
  <c r="U272" i="2"/>
  <c r="U273" i="2"/>
  <c r="U274" i="2"/>
  <c r="U275" i="2"/>
  <c r="U276" i="2"/>
  <c r="Y276" i="2" s="1"/>
  <c r="U277" i="2"/>
  <c r="Y277" i="2" s="1"/>
  <c r="U278" i="2"/>
  <c r="U279" i="2"/>
  <c r="U280" i="2"/>
  <c r="U281" i="2"/>
  <c r="U282" i="2"/>
  <c r="U283" i="2"/>
  <c r="V283" i="2" s="1"/>
  <c r="W283" i="2" s="1"/>
  <c r="U284" i="2"/>
  <c r="U285" i="2"/>
  <c r="U286" i="2"/>
  <c r="U287" i="2"/>
  <c r="U288" i="2"/>
  <c r="U289" i="2"/>
  <c r="U290" i="2"/>
  <c r="U291" i="2"/>
  <c r="Y291" i="2" s="1"/>
  <c r="U292" i="2"/>
  <c r="U293" i="2"/>
  <c r="U294" i="2"/>
  <c r="U295" i="2"/>
  <c r="V295" i="2" s="1"/>
  <c r="W295" i="2" s="1"/>
  <c r="U296" i="2"/>
  <c r="U297" i="2"/>
  <c r="U298" i="2"/>
  <c r="U299" i="2"/>
  <c r="U300" i="2"/>
  <c r="V300" i="2" s="1"/>
  <c r="W300" i="2" s="1"/>
  <c r="U301" i="2"/>
  <c r="U302" i="2"/>
  <c r="U303" i="2"/>
  <c r="U304" i="2"/>
  <c r="U305" i="2"/>
  <c r="U306" i="2"/>
  <c r="U307" i="2"/>
  <c r="V307" i="2" s="1"/>
  <c r="W307" i="2" s="1"/>
  <c r="U308" i="2"/>
  <c r="U309" i="2"/>
  <c r="U310" i="2"/>
  <c r="U311" i="2"/>
  <c r="U312" i="2"/>
  <c r="Y312" i="2" s="1"/>
  <c r="U313" i="2"/>
  <c r="Y313" i="2" s="1"/>
  <c r="U314" i="2"/>
  <c r="U315" i="2"/>
  <c r="U316" i="2"/>
  <c r="U317" i="2"/>
  <c r="U318" i="2"/>
  <c r="U319" i="2"/>
  <c r="V319" i="2" s="1"/>
  <c r="W319" i="2" s="1"/>
  <c r="U320" i="2"/>
  <c r="U321" i="2"/>
  <c r="U322" i="2"/>
  <c r="U323" i="2"/>
  <c r="U324" i="2"/>
  <c r="Y324" i="2" s="1"/>
  <c r="U325" i="2"/>
  <c r="Y325" i="2" s="1"/>
  <c r="U326" i="2"/>
  <c r="U327" i="2"/>
  <c r="U328" i="2"/>
  <c r="U329" i="2"/>
  <c r="U330" i="2"/>
  <c r="U331" i="2"/>
  <c r="V331" i="2" s="1"/>
  <c r="W331" i="2" s="1"/>
  <c r="U332" i="2"/>
  <c r="U333" i="2"/>
  <c r="U334" i="2"/>
  <c r="U335" i="2"/>
  <c r="V335" i="2" s="1"/>
  <c r="W335" i="2" s="1"/>
  <c r="U336" i="2"/>
  <c r="V336" i="2" s="1"/>
  <c r="W336" i="2" s="1"/>
  <c r="U337" i="2"/>
  <c r="Y337" i="2" s="1"/>
  <c r="U338" i="2"/>
  <c r="U339" i="2"/>
  <c r="U340" i="2"/>
  <c r="U341" i="2"/>
  <c r="U342" i="2"/>
  <c r="U343" i="2"/>
  <c r="V343" i="2" s="1"/>
  <c r="W343" i="2" s="1"/>
  <c r="U344" i="2"/>
  <c r="U345" i="2"/>
  <c r="U346" i="2"/>
  <c r="U347" i="2"/>
  <c r="U348" i="2"/>
  <c r="U349" i="2"/>
  <c r="Y349" i="2" s="1"/>
  <c r="Z349" i="2" s="1"/>
  <c r="U350" i="2"/>
  <c r="U351" i="2"/>
  <c r="U352" i="2"/>
  <c r="U353" i="2"/>
  <c r="U354" i="2"/>
  <c r="U355" i="2"/>
  <c r="V355" i="2" s="1"/>
  <c r="W355" i="2" s="1"/>
  <c r="U356" i="2"/>
  <c r="U357" i="2"/>
  <c r="U358" i="2"/>
  <c r="U359" i="2"/>
  <c r="U360" i="2"/>
  <c r="U361" i="2"/>
  <c r="Y361" i="2" s="1"/>
  <c r="U362" i="2"/>
  <c r="U363" i="2"/>
  <c r="Y363" i="2" s="1"/>
  <c r="U364" i="2"/>
  <c r="U365" i="2"/>
  <c r="U366" i="2"/>
  <c r="U367" i="2"/>
  <c r="V367" i="2" s="1"/>
  <c r="W367" i="2" s="1"/>
  <c r="U368" i="2"/>
  <c r="U369" i="2"/>
  <c r="U370" i="2"/>
  <c r="U371" i="2"/>
  <c r="U372" i="2"/>
  <c r="V372" i="2" s="1"/>
  <c r="W372" i="2" s="1"/>
  <c r="U373" i="2"/>
  <c r="V373" i="2" s="1"/>
  <c r="W373" i="2" s="1"/>
  <c r="U374" i="2"/>
  <c r="U375" i="2"/>
  <c r="U376" i="2"/>
  <c r="U377" i="2"/>
  <c r="U378" i="2"/>
  <c r="U379" i="2"/>
  <c r="U380" i="2"/>
  <c r="U381" i="2"/>
  <c r="U382" i="2"/>
  <c r="U383" i="2"/>
  <c r="U384" i="2"/>
  <c r="V384" i="2" s="1"/>
  <c r="W384" i="2" s="1"/>
  <c r="U385" i="2"/>
  <c r="Y385" i="2" s="1"/>
  <c r="Z385" i="2" s="1"/>
  <c r="U386" i="2"/>
  <c r="U387" i="2"/>
  <c r="Y387" i="2" s="1"/>
  <c r="U388" i="2"/>
  <c r="U389" i="2"/>
  <c r="U390" i="2"/>
  <c r="U391" i="2"/>
  <c r="V391" i="2" s="1"/>
  <c r="W391" i="2" s="1"/>
  <c r="U392" i="2"/>
  <c r="U393" i="2"/>
  <c r="U394" i="2"/>
  <c r="U395" i="2"/>
  <c r="U396" i="2"/>
  <c r="V396" i="2" s="1"/>
  <c r="W396" i="2" s="1"/>
  <c r="U397" i="2"/>
  <c r="Y397" i="2" s="1"/>
  <c r="U398" i="2"/>
  <c r="U399" i="2"/>
  <c r="Y399" i="2" s="1"/>
  <c r="U400" i="2"/>
  <c r="U401" i="2"/>
  <c r="U402" i="2"/>
  <c r="U403" i="2"/>
  <c r="V403" i="2" s="1"/>
  <c r="W403" i="2" s="1"/>
  <c r="U404" i="2"/>
  <c r="U405" i="2"/>
  <c r="U406" i="2"/>
  <c r="U407" i="2"/>
  <c r="U408" i="2"/>
  <c r="V408" i="2" s="1"/>
  <c r="W408" i="2" s="1"/>
  <c r="U409" i="2"/>
  <c r="Y409" i="2" s="1"/>
  <c r="U410" i="2"/>
  <c r="U411" i="2"/>
  <c r="U412" i="2"/>
  <c r="U413" i="2"/>
  <c r="U414" i="2"/>
  <c r="U415" i="2"/>
  <c r="V415" i="2" s="1"/>
  <c r="W415" i="2" s="1"/>
  <c r="U416" i="2"/>
  <c r="U417" i="2"/>
  <c r="U418" i="2"/>
  <c r="U419" i="2"/>
  <c r="U420" i="2"/>
  <c r="V420" i="2" s="1"/>
  <c r="W420" i="2" s="1"/>
  <c r="U421" i="2"/>
  <c r="Y421" i="2" s="1"/>
  <c r="U422" i="2"/>
  <c r="U423" i="2"/>
  <c r="V423" i="2" s="1"/>
  <c r="W423" i="2" s="1"/>
  <c r="U424" i="2"/>
  <c r="U425" i="2"/>
  <c r="U426" i="2"/>
  <c r="U427" i="2"/>
  <c r="V427" i="2" s="1"/>
  <c r="W427" i="2" s="1"/>
  <c r="U428" i="2"/>
  <c r="U429" i="2"/>
  <c r="U430" i="2"/>
  <c r="U431" i="2"/>
  <c r="U432" i="2"/>
  <c r="U433" i="2"/>
  <c r="Y433" i="2" s="1"/>
  <c r="U434" i="2"/>
  <c r="U435" i="2"/>
  <c r="U436" i="2"/>
  <c r="U437" i="2"/>
  <c r="U438" i="2"/>
  <c r="U439" i="2"/>
  <c r="V439" i="2" s="1"/>
  <c r="W439" i="2" s="1"/>
  <c r="U440" i="2"/>
  <c r="U441" i="2"/>
  <c r="U442" i="2"/>
  <c r="U443" i="2"/>
  <c r="U444" i="2"/>
  <c r="U445" i="2"/>
  <c r="Y445" i="2" s="1"/>
  <c r="U446" i="2"/>
  <c r="U447" i="2"/>
  <c r="U448" i="2"/>
  <c r="U449" i="2"/>
  <c r="U450" i="2"/>
  <c r="U451" i="2"/>
  <c r="V451" i="2" s="1"/>
  <c r="W451" i="2" s="1"/>
  <c r="U452" i="2"/>
  <c r="U453" i="2"/>
  <c r="U454" i="2"/>
  <c r="U455" i="2"/>
  <c r="V455" i="2" s="1"/>
  <c r="W455" i="2" s="1"/>
  <c r="U456" i="2"/>
  <c r="Y456" i="2" s="1"/>
  <c r="U457" i="2"/>
  <c r="U458" i="2"/>
  <c r="U459" i="2"/>
  <c r="Y459" i="2" s="1"/>
  <c r="U460" i="2"/>
  <c r="U461" i="2"/>
  <c r="U462" i="2"/>
  <c r="U463" i="2"/>
  <c r="V463" i="2" s="1"/>
  <c r="W463" i="2" s="1"/>
  <c r="U464" i="2"/>
  <c r="U465" i="2"/>
  <c r="U466" i="2"/>
  <c r="U467" i="2"/>
  <c r="U468" i="2"/>
  <c r="Y468" i="2" s="1"/>
  <c r="U469" i="2"/>
  <c r="U470" i="2"/>
  <c r="U471" i="2"/>
  <c r="U472" i="2"/>
  <c r="U473" i="2"/>
  <c r="U474" i="2"/>
  <c r="U475" i="2"/>
  <c r="V475" i="2" s="1"/>
  <c r="W475" i="2" s="1"/>
  <c r="U476" i="2"/>
  <c r="U477" i="2"/>
  <c r="U478" i="2"/>
  <c r="U479" i="2"/>
  <c r="U480" i="2"/>
  <c r="U481" i="2"/>
  <c r="Y481" i="2" s="1"/>
  <c r="U482" i="2"/>
  <c r="U483" i="2"/>
  <c r="U484" i="2"/>
  <c r="U485" i="2"/>
  <c r="U486" i="2"/>
  <c r="U487" i="2"/>
  <c r="V487" i="2" s="1"/>
  <c r="W487" i="2" s="1"/>
  <c r="U488" i="2"/>
  <c r="U489" i="2"/>
  <c r="U490" i="2"/>
  <c r="U491" i="2"/>
  <c r="U492" i="2"/>
  <c r="U493" i="2"/>
  <c r="Y493" i="2" s="1"/>
  <c r="U494" i="2"/>
  <c r="U495" i="2"/>
  <c r="Y495" i="2" s="1"/>
  <c r="U496" i="2"/>
  <c r="U497" i="2"/>
  <c r="U498" i="2"/>
  <c r="U499" i="2"/>
  <c r="V499" i="2" s="1"/>
  <c r="W499" i="2" s="1"/>
  <c r="U500" i="2"/>
  <c r="U501" i="2"/>
  <c r="U502" i="2"/>
  <c r="U503" i="2"/>
  <c r="U504" i="2"/>
  <c r="Y504" i="2" s="1"/>
  <c r="U505" i="2"/>
  <c r="Y505" i="2" s="1"/>
  <c r="U506" i="2"/>
  <c r="U507" i="2"/>
  <c r="U508" i="2"/>
  <c r="U509" i="2"/>
  <c r="U510" i="2"/>
  <c r="U511" i="2"/>
  <c r="V511" i="2" s="1"/>
  <c r="W511" i="2" s="1"/>
  <c r="U512" i="2"/>
  <c r="U513" i="2"/>
  <c r="U514" i="2"/>
  <c r="U515" i="2"/>
  <c r="U516" i="2"/>
  <c r="V516" i="2" s="1"/>
  <c r="W516" i="2" s="1"/>
  <c r="U517" i="2"/>
  <c r="Y517" i="2" s="1"/>
  <c r="U518" i="2"/>
  <c r="U519" i="2"/>
  <c r="V519" i="2" s="1"/>
  <c r="W519" i="2" s="1"/>
  <c r="U520" i="2"/>
  <c r="U521" i="2"/>
  <c r="U522" i="2"/>
  <c r="U523" i="2"/>
  <c r="U524" i="2"/>
  <c r="U525" i="2"/>
  <c r="U526" i="2"/>
  <c r="U527" i="2"/>
  <c r="Y527" i="2" s="1"/>
  <c r="U528" i="2"/>
  <c r="V528" i="2" s="1"/>
  <c r="W528" i="2" s="1"/>
  <c r="U529" i="2"/>
  <c r="Y529" i="2" s="1"/>
  <c r="U530" i="2"/>
  <c r="U531" i="2"/>
  <c r="Y531" i="2" s="1"/>
  <c r="U532" i="2"/>
  <c r="U533" i="2"/>
  <c r="U534" i="2"/>
  <c r="U535" i="2"/>
  <c r="V535" i="2" s="1"/>
  <c r="W535" i="2" s="1"/>
  <c r="U536" i="2"/>
  <c r="U537" i="2"/>
  <c r="U538" i="2"/>
  <c r="U539" i="2"/>
  <c r="U540" i="2"/>
  <c r="U541" i="2"/>
  <c r="Y541" i="2" s="1"/>
  <c r="U542" i="2"/>
  <c r="U543" i="2"/>
  <c r="U544" i="2"/>
  <c r="U545" i="2"/>
  <c r="U546" i="2"/>
  <c r="U547" i="2"/>
  <c r="V547" i="2" s="1"/>
  <c r="W547" i="2" s="1"/>
  <c r="U548" i="2"/>
  <c r="U549" i="2"/>
  <c r="U550" i="2"/>
  <c r="U551" i="2"/>
  <c r="Y551" i="2" s="1"/>
  <c r="U552" i="2"/>
  <c r="U553" i="2"/>
  <c r="Y553" i="2" s="1"/>
  <c r="U554" i="2"/>
  <c r="U555" i="2"/>
  <c r="U556" i="2"/>
  <c r="U557" i="2"/>
  <c r="U558" i="2"/>
  <c r="U559" i="2"/>
  <c r="V559" i="2" s="1"/>
  <c r="W559" i="2" s="1"/>
  <c r="U560" i="2"/>
  <c r="U561" i="2"/>
  <c r="U562" i="2"/>
  <c r="U563" i="2"/>
  <c r="U564" i="2"/>
  <c r="U565" i="2"/>
  <c r="Y565" i="2" s="1"/>
  <c r="U566" i="2"/>
  <c r="U567" i="2"/>
  <c r="U568" i="2"/>
  <c r="U569" i="2"/>
  <c r="U570" i="2"/>
  <c r="U571" i="2"/>
  <c r="V571" i="2" s="1"/>
  <c r="W571" i="2" s="1"/>
  <c r="U572" i="2"/>
  <c r="U573" i="2"/>
  <c r="U574" i="2"/>
  <c r="U575" i="2"/>
  <c r="U576" i="2"/>
  <c r="V576" i="2" s="1"/>
  <c r="W576" i="2" s="1"/>
  <c r="U577" i="2"/>
  <c r="U578" i="2"/>
  <c r="U579" i="2"/>
  <c r="U580" i="2"/>
  <c r="U581" i="2"/>
  <c r="U582" i="2"/>
  <c r="U583" i="2"/>
  <c r="V583" i="2" s="1"/>
  <c r="W583" i="2" s="1"/>
  <c r="U584" i="2"/>
  <c r="U585" i="2"/>
  <c r="U586" i="2"/>
  <c r="U587" i="2"/>
  <c r="U588" i="2"/>
  <c r="Y588" i="2" s="1"/>
  <c r="U589" i="2"/>
  <c r="U590" i="2"/>
  <c r="U591" i="2"/>
  <c r="Y591" i="2" s="1"/>
  <c r="U592" i="2"/>
  <c r="U593" i="2"/>
  <c r="U594" i="2"/>
  <c r="U595" i="2"/>
  <c r="V595" i="2" s="1"/>
  <c r="W595" i="2" s="1"/>
  <c r="U596" i="2"/>
  <c r="U597" i="2"/>
  <c r="U598" i="2"/>
  <c r="U599" i="2"/>
  <c r="Y599" i="2" s="1"/>
  <c r="U600" i="2"/>
  <c r="Y600" i="2" s="1"/>
  <c r="U601" i="2"/>
  <c r="Y601" i="2" s="1"/>
  <c r="U602" i="2"/>
  <c r="U603" i="2"/>
  <c r="U604" i="2"/>
  <c r="U605" i="2"/>
  <c r="U606" i="2"/>
  <c r="U607" i="2"/>
  <c r="V607" i="2" s="1"/>
  <c r="W607" i="2" s="1"/>
  <c r="U608" i="2"/>
  <c r="U609" i="2"/>
  <c r="U610" i="2"/>
  <c r="U611" i="2"/>
  <c r="U612" i="2"/>
  <c r="Y612" i="2" s="1"/>
  <c r="U613" i="2"/>
  <c r="Y613" i="2" s="1"/>
  <c r="U614" i="2"/>
  <c r="U615" i="2"/>
  <c r="U616" i="2"/>
  <c r="U617" i="2"/>
  <c r="U618" i="2"/>
  <c r="U619" i="2"/>
  <c r="V619" i="2" s="1"/>
  <c r="W619" i="2" s="1"/>
  <c r="U620" i="2"/>
  <c r="U621" i="2"/>
  <c r="U622" i="2"/>
  <c r="U623" i="2"/>
  <c r="U624" i="2"/>
  <c r="Y624" i="2" s="1"/>
  <c r="U625" i="2"/>
  <c r="U626" i="2"/>
  <c r="U627" i="2"/>
  <c r="U628" i="2"/>
  <c r="U629" i="2"/>
  <c r="U630" i="2"/>
  <c r="U631" i="2"/>
  <c r="V631" i="2" s="1"/>
  <c r="W631" i="2" s="1"/>
  <c r="U632" i="2"/>
  <c r="U633" i="2"/>
  <c r="U634" i="2"/>
  <c r="U635" i="2"/>
  <c r="U636" i="2"/>
  <c r="Y636" i="2" s="1"/>
  <c r="U637" i="2"/>
  <c r="Y637" i="2" s="1"/>
  <c r="U638" i="2"/>
  <c r="U639" i="2"/>
  <c r="U640" i="2"/>
  <c r="U641" i="2"/>
  <c r="U642" i="2"/>
  <c r="U643" i="2"/>
  <c r="V643" i="2" s="1"/>
  <c r="W643" i="2" s="1"/>
  <c r="U644" i="2"/>
  <c r="U645" i="2"/>
  <c r="U646" i="2"/>
  <c r="U647" i="2"/>
  <c r="U648" i="2"/>
  <c r="Y648" i="2" s="1"/>
  <c r="U649" i="2"/>
  <c r="V649" i="2" s="1"/>
  <c r="W649" i="2" s="1"/>
  <c r="U650" i="2"/>
  <c r="U651" i="2"/>
  <c r="Y651" i="2" s="1"/>
  <c r="U652" i="2"/>
  <c r="U653" i="2"/>
  <c r="U654" i="2"/>
  <c r="U655" i="2"/>
  <c r="V655" i="2" s="1"/>
  <c r="W655" i="2" s="1"/>
  <c r="U656" i="2"/>
  <c r="U657" i="2"/>
  <c r="U658" i="2"/>
  <c r="U659" i="2"/>
  <c r="U660" i="2"/>
  <c r="Y660" i="2" s="1"/>
  <c r="U661" i="2"/>
  <c r="Y661" i="2" s="1"/>
  <c r="U662" i="2"/>
  <c r="U663" i="2"/>
  <c r="Y663" i="2" s="1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V679" i="2" s="1"/>
  <c r="W679" i="2" s="1"/>
  <c r="U680" i="2"/>
  <c r="U681" i="2"/>
  <c r="U682" i="2"/>
  <c r="U683" i="2"/>
  <c r="Y683" i="2" s="1"/>
  <c r="U684" i="2"/>
  <c r="U685" i="2"/>
  <c r="U686" i="2"/>
  <c r="U687" i="2"/>
  <c r="Y687" i="2" s="1"/>
  <c r="U688" i="2"/>
  <c r="U689" i="2"/>
  <c r="U690" i="2"/>
  <c r="U691" i="2"/>
  <c r="V691" i="2" s="1"/>
  <c r="W691" i="2" s="1"/>
  <c r="U692" i="2"/>
  <c r="U693" i="2"/>
  <c r="U694" i="2"/>
  <c r="U695" i="2"/>
  <c r="U696" i="2"/>
  <c r="Y696" i="2" s="1"/>
  <c r="U697" i="2"/>
  <c r="Y697" i="2" s="1"/>
  <c r="U698" i="2"/>
  <c r="U699" i="2"/>
  <c r="Y699" i="2" s="1"/>
  <c r="U700" i="2"/>
  <c r="U701" i="2"/>
  <c r="U702" i="2"/>
  <c r="U703" i="2"/>
  <c r="V703" i="2" s="1"/>
  <c r="W703" i="2" s="1"/>
  <c r="U704" i="2"/>
  <c r="U705" i="2"/>
  <c r="U706" i="2"/>
  <c r="U707" i="2"/>
  <c r="Y707" i="2" s="1"/>
  <c r="U708" i="2"/>
  <c r="Y708" i="2" s="1"/>
  <c r="U709" i="2"/>
  <c r="Y709" i="2" s="1"/>
  <c r="U710" i="2"/>
  <c r="U711" i="2"/>
  <c r="U712" i="2"/>
  <c r="U713" i="2"/>
  <c r="U714" i="2"/>
  <c r="U715" i="2"/>
  <c r="V715" i="2" s="1"/>
  <c r="W715" i="2" s="1"/>
  <c r="U716" i="2"/>
  <c r="U717" i="2"/>
  <c r="U718" i="2"/>
  <c r="U719" i="2"/>
  <c r="U720" i="2"/>
  <c r="U721" i="2"/>
  <c r="U722" i="2"/>
  <c r="U723" i="2"/>
  <c r="Y723" i="2" s="1"/>
  <c r="U724" i="2"/>
  <c r="U725" i="2"/>
  <c r="U726" i="2"/>
  <c r="U727" i="2"/>
  <c r="V727" i="2" s="1"/>
  <c r="W727" i="2" s="1"/>
  <c r="U728" i="2"/>
  <c r="U729" i="2"/>
  <c r="U730" i="2"/>
  <c r="U731" i="2"/>
  <c r="U732" i="2"/>
  <c r="Y732" i="2" s="1"/>
  <c r="U733" i="2"/>
  <c r="Y733" i="2" s="1"/>
  <c r="U734" i="2"/>
  <c r="U735" i="2"/>
  <c r="U736" i="2"/>
  <c r="U737" i="2"/>
  <c r="U738" i="2"/>
  <c r="U739" i="2"/>
  <c r="V739" i="2" s="1"/>
  <c r="W739" i="2" s="1"/>
  <c r="U740" i="2"/>
  <c r="U741" i="2"/>
  <c r="U742" i="2"/>
  <c r="U743" i="2"/>
  <c r="U744" i="2"/>
  <c r="Y744" i="2" s="1"/>
  <c r="U745" i="2"/>
  <c r="Y745" i="2" s="1"/>
  <c r="U746" i="2"/>
  <c r="U747" i="2"/>
  <c r="U748" i="2"/>
  <c r="U749" i="2"/>
  <c r="U750" i="2"/>
  <c r="U751" i="2"/>
  <c r="V751" i="2" s="1"/>
  <c r="W751" i="2" s="1"/>
  <c r="U752" i="2"/>
  <c r="U753" i="2"/>
  <c r="U754" i="2"/>
  <c r="U755" i="2"/>
  <c r="U756" i="2"/>
  <c r="Y756" i="2" s="1"/>
  <c r="U757" i="2"/>
  <c r="Y757" i="2" s="1"/>
  <c r="U758" i="2"/>
  <c r="U759" i="2"/>
  <c r="Y759" i="2" s="1"/>
  <c r="U760" i="2"/>
  <c r="U761" i="2"/>
  <c r="U762" i="2"/>
  <c r="U763" i="2"/>
  <c r="V763" i="2" s="1"/>
  <c r="W763" i="2" s="1"/>
  <c r="U764" i="2"/>
  <c r="U765" i="2"/>
  <c r="U766" i="2"/>
  <c r="U767" i="2"/>
  <c r="U768" i="2"/>
  <c r="Y768" i="2" s="1"/>
  <c r="U769" i="2"/>
  <c r="Y769" i="2" s="1"/>
  <c r="U770" i="2"/>
  <c r="U771" i="2"/>
  <c r="U772" i="2"/>
  <c r="U773" i="2"/>
  <c r="U774" i="2"/>
  <c r="U775" i="2"/>
  <c r="V775" i="2" s="1"/>
  <c r="W775" i="2" s="1"/>
  <c r="U776" i="2"/>
  <c r="U777" i="2"/>
  <c r="U778" i="2"/>
  <c r="U779" i="2"/>
  <c r="U780" i="2"/>
  <c r="Y780" i="2" s="1"/>
  <c r="U781" i="2"/>
  <c r="U782" i="2"/>
  <c r="U783" i="2"/>
  <c r="Y783" i="2" s="1"/>
  <c r="U784" i="2"/>
  <c r="U785" i="2"/>
  <c r="U786" i="2"/>
  <c r="U787" i="2"/>
  <c r="V787" i="2" s="1"/>
  <c r="W787" i="2" s="1"/>
  <c r="U788" i="2"/>
  <c r="U789" i="2"/>
  <c r="U790" i="2"/>
  <c r="U791" i="2"/>
  <c r="Y791" i="2" s="1"/>
  <c r="U792" i="2"/>
  <c r="U793" i="2"/>
  <c r="Y793" i="2" s="1"/>
  <c r="U794" i="2"/>
  <c r="U795" i="2"/>
  <c r="Y795" i="2" s="1"/>
  <c r="U796" i="2"/>
  <c r="U797" i="2"/>
  <c r="U798" i="2"/>
  <c r="U799" i="2"/>
  <c r="V799" i="2" s="1"/>
  <c r="W799" i="2" s="1"/>
  <c r="U800" i="2"/>
  <c r="U801" i="2"/>
  <c r="U802" i="2"/>
  <c r="U803" i="2"/>
  <c r="V803" i="2" s="1"/>
  <c r="W803" i="2" s="1"/>
  <c r="U804" i="2"/>
  <c r="Y804" i="2" s="1"/>
  <c r="U805" i="2"/>
  <c r="Y805" i="2" s="1"/>
  <c r="U806" i="2"/>
  <c r="U807" i="2"/>
  <c r="V807" i="2" s="1"/>
  <c r="W807" i="2" s="1"/>
  <c r="U808" i="2"/>
  <c r="U809" i="2"/>
  <c r="U810" i="2"/>
  <c r="U811" i="2"/>
  <c r="U812" i="2"/>
  <c r="U813" i="2"/>
  <c r="U814" i="2"/>
  <c r="U815" i="2"/>
  <c r="Y815" i="2" s="1"/>
  <c r="U816" i="2"/>
  <c r="Y816" i="2" s="1"/>
  <c r="U817" i="2"/>
  <c r="U818" i="2"/>
  <c r="U819" i="2"/>
  <c r="Y819" i="2" s="1"/>
  <c r="U820" i="2"/>
  <c r="U821" i="2"/>
  <c r="U822" i="2"/>
  <c r="U823" i="2"/>
  <c r="V823" i="2" s="1"/>
  <c r="W823" i="2" s="1"/>
  <c r="U824" i="2"/>
  <c r="U825" i="2"/>
  <c r="U826" i="2"/>
  <c r="U827" i="2"/>
  <c r="U828" i="2"/>
  <c r="Y828" i="2" s="1"/>
  <c r="U829" i="2"/>
  <c r="Y829" i="2" s="1"/>
  <c r="U830" i="2"/>
  <c r="U831" i="2"/>
  <c r="Y831" i="2" s="1"/>
  <c r="U832" i="2"/>
  <c r="U833" i="2"/>
  <c r="U834" i="2"/>
  <c r="U835" i="2"/>
  <c r="V835" i="2" s="1"/>
  <c r="W835" i="2" s="1"/>
  <c r="U836" i="2"/>
  <c r="U837" i="2"/>
  <c r="U838" i="2"/>
  <c r="U839" i="2"/>
  <c r="U840" i="2"/>
  <c r="Y840" i="2" s="1"/>
  <c r="U841" i="2"/>
  <c r="U842" i="2"/>
  <c r="U843" i="2"/>
  <c r="U844" i="2"/>
  <c r="U845" i="2"/>
  <c r="U846" i="2"/>
  <c r="U847" i="2"/>
  <c r="V847" i="2" s="1"/>
  <c r="W847" i="2" s="1"/>
  <c r="U848" i="2"/>
  <c r="U849" i="2"/>
  <c r="U850" i="2"/>
  <c r="U851" i="2"/>
  <c r="Y851" i="2" s="1"/>
  <c r="U852" i="2"/>
  <c r="U853" i="2"/>
  <c r="U854" i="2"/>
  <c r="U855" i="2"/>
  <c r="Y855" i="2" s="1"/>
  <c r="U856" i="2"/>
  <c r="U857" i="2"/>
  <c r="U858" i="2"/>
  <c r="U859" i="2"/>
  <c r="V859" i="2" s="1"/>
  <c r="W859" i="2" s="1"/>
  <c r="U860" i="2"/>
  <c r="U861" i="2"/>
  <c r="U862" i="2"/>
  <c r="U863" i="2"/>
  <c r="U864" i="2"/>
  <c r="Y864" i="2" s="1"/>
  <c r="U865" i="2"/>
  <c r="Y865" i="2" s="1"/>
  <c r="U866" i="2"/>
  <c r="U867" i="2"/>
  <c r="U868" i="2"/>
  <c r="U869" i="2"/>
  <c r="U870" i="2"/>
  <c r="U871" i="2"/>
  <c r="V871" i="2" s="1"/>
  <c r="W871" i="2" s="1"/>
  <c r="U872" i="2"/>
  <c r="U873" i="2"/>
  <c r="U874" i="2"/>
  <c r="U875" i="2"/>
  <c r="Y875" i="2" s="1"/>
  <c r="U876" i="2"/>
  <c r="Y876" i="2" s="1"/>
  <c r="U877" i="2"/>
  <c r="Y877" i="2" s="1"/>
  <c r="U878" i="2"/>
  <c r="U879" i="2"/>
  <c r="U880" i="2"/>
  <c r="U881" i="2"/>
  <c r="U882" i="2"/>
  <c r="U883" i="2"/>
  <c r="V883" i="2" s="1"/>
  <c r="W883" i="2" s="1"/>
  <c r="U884" i="2"/>
  <c r="U885" i="2"/>
  <c r="U886" i="2"/>
  <c r="U887" i="2"/>
  <c r="U888" i="2"/>
  <c r="Y888" i="2" s="1"/>
  <c r="U889" i="2"/>
  <c r="Y889" i="2" s="1"/>
  <c r="U890" i="2"/>
  <c r="U891" i="2"/>
  <c r="Y891" i="2" s="1"/>
  <c r="U892" i="2"/>
  <c r="U893" i="2"/>
  <c r="U894" i="2"/>
  <c r="U895" i="2"/>
  <c r="V895" i="2" s="1"/>
  <c r="W895" i="2" s="1"/>
  <c r="U896" i="2"/>
  <c r="U897" i="2"/>
  <c r="U898" i="2"/>
  <c r="U899" i="2"/>
  <c r="Y899" i="2" s="1"/>
  <c r="U900" i="2"/>
  <c r="U901" i="2"/>
  <c r="Y901" i="2" s="1"/>
  <c r="U902" i="2"/>
  <c r="U903" i="2"/>
  <c r="U904" i="2"/>
  <c r="U905" i="2"/>
  <c r="U906" i="2"/>
  <c r="U907" i="2"/>
  <c r="V907" i="2" s="1"/>
  <c r="W907" i="2" s="1"/>
  <c r="U908" i="2"/>
  <c r="U909" i="2"/>
  <c r="U910" i="2"/>
  <c r="U911" i="2"/>
  <c r="U912" i="2"/>
  <c r="Y912" i="2" s="1"/>
  <c r="U913" i="2"/>
  <c r="U914" i="2"/>
  <c r="U915" i="2"/>
  <c r="U916" i="2"/>
  <c r="U917" i="2"/>
  <c r="U918" i="2"/>
  <c r="U919" i="2"/>
  <c r="V919" i="2" s="1"/>
  <c r="W919" i="2" s="1"/>
  <c r="U920" i="2"/>
  <c r="U921" i="2"/>
  <c r="U922" i="2"/>
  <c r="U923" i="2"/>
  <c r="Y923" i="2" s="1"/>
  <c r="U924" i="2"/>
  <c r="Y924" i="2" s="1"/>
  <c r="U925" i="2"/>
  <c r="U926" i="2"/>
  <c r="U927" i="2"/>
  <c r="V927" i="2" s="1"/>
  <c r="W927" i="2" s="1"/>
  <c r="U928" i="2"/>
  <c r="U929" i="2"/>
  <c r="U930" i="2"/>
  <c r="U931" i="2"/>
  <c r="V931" i="2" s="1"/>
  <c r="W931" i="2" s="1"/>
  <c r="U932" i="2"/>
  <c r="U933" i="2"/>
  <c r="U934" i="2"/>
  <c r="U935" i="2"/>
  <c r="U936" i="2"/>
  <c r="Y936" i="2" s="1"/>
  <c r="U937" i="2"/>
  <c r="Y937" i="2" s="1"/>
  <c r="U938" i="2"/>
  <c r="U939" i="2"/>
  <c r="U940" i="2"/>
  <c r="U941" i="2"/>
  <c r="U942" i="2"/>
  <c r="U943" i="2"/>
  <c r="V943" i="2" s="1"/>
  <c r="W943" i="2" s="1"/>
  <c r="U944" i="2"/>
  <c r="U945" i="2"/>
  <c r="U946" i="2"/>
  <c r="U947" i="2"/>
  <c r="Y947" i="2" s="1"/>
  <c r="U948" i="2"/>
  <c r="Y948" i="2" s="1"/>
  <c r="U949" i="2"/>
  <c r="U950" i="2"/>
  <c r="U951" i="2"/>
  <c r="Y951" i="2" s="1"/>
  <c r="U952" i="2"/>
  <c r="U953" i="2"/>
  <c r="U954" i="2"/>
  <c r="U955" i="2"/>
  <c r="U956" i="2"/>
  <c r="U957" i="2"/>
  <c r="U958" i="2"/>
  <c r="U959" i="2"/>
  <c r="U960" i="2"/>
  <c r="Y960" i="2" s="1"/>
  <c r="U961" i="2"/>
  <c r="Y961" i="2" s="1"/>
  <c r="U962" i="2"/>
  <c r="U963" i="2"/>
  <c r="U964" i="2"/>
  <c r="U965" i="2"/>
  <c r="U966" i="2"/>
  <c r="U967" i="2"/>
  <c r="V967" i="2" s="1"/>
  <c r="W967" i="2" s="1"/>
  <c r="U968" i="2"/>
  <c r="U969" i="2"/>
  <c r="U970" i="2"/>
  <c r="U971" i="2"/>
  <c r="Y971" i="2" s="1"/>
  <c r="U972" i="2"/>
  <c r="Y972" i="2" s="1"/>
  <c r="U973" i="2"/>
  <c r="U974" i="2"/>
  <c r="U975" i="2"/>
  <c r="U976" i="2"/>
  <c r="U977" i="2"/>
  <c r="U978" i="2"/>
  <c r="U979" i="2"/>
  <c r="V979" i="2" s="1"/>
  <c r="W979" i="2" s="1"/>
  <c r="U980" i="2"/>
  <c r="U981" i="2"/>
  <c r="U982" i="2"/>
  <c r="U983" i="2"/>
  <c r="U984" i="2"/>
  <c r="Y984" i="2" s="1"/>
  <c r="U985" i="2"/>
  <c r="U986" i="2"/>
  <c r="U987" i="2"/>
  <c r="U988" i="2"/>
  <c r="U989" i="2"/>
  <c r="U990" i="2"/>
  <c r="U991" i="2"/>
  <c r="V991" i="2" s="1"/>
  <c r="W991" i="2" s="1"/>
  <c r="U992" i="2"/>
  <c r="U993" i="2"/>
  <c r="U994" i="2"/>
  <c r="U995" i="2"/>
  <c r="V995" i="2" s="1"/>
  <c r="W995" i="2" s="1"/>
  <c r="U996" i="2"/>
  <c r="Y996" i="2" s="1"/>
  <c r="U997" i="2"/>
  <c r="U998" i="2"/>
  <c r="U999" i="2"/>
  <c r="U1000" i="2"/>
  <c r="U1001" i="2"/>
  <c r="U1002" i="2"/>
  <c r="U1003" i="2"/>
  <c r="V1003" i="2" s="1"/>
  <c r="W1003" i="2" s="1"/>
  <c r="U1004" i="2"/>
  <c r="U1005" i="2"/>
  <c r="U1006" i="2"/>
  <c r="U1007" i="2"/>
  <c r="Y1007" i="2" s="1"/>
  <c r="U1008" i="2"/>
  <c r="Y1008" i="2" s="1"/>
  <c r="U1009" i="2"/>
  <c r="U1010" i="2"/>
  <c r="U1011" i="2"/>
  <c r="Y1011" i="2" s="1"/>
  <c r="U1012" i="2"/>
  <c r="U1013" i="2"/>
  <c r="U1014" i="2"/>
  <c r="U1015" i="2"/>
  <c r="V1015" i="2" s="1"/>
  <c r="W1015" i="2" s="1"/>
  <c r="U1016" i="2"/>
  <c r="U1017" i="2"/>
  <c r="U1018" i="2"/>
  <c r="U1019" i="2"/>
  <c r="U1020" i="2"/>
  <c r="Y1020" i="2" s="1"/>
  <c r="U1021" i="2"/>
  <c r="U1022" i="2"/>
  <c r="U1023" i="2"/>
  <c r="U1024" i="2"/>
  <c r="U1025" i="2"/>
  <c r="U1026" i="2"/>
  <c r="U1027" i="2"/>
  <c r="V1027" i="2" s="1"/>
  <c r="W1027" i="2" s="1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V1039" i="2" s="1"/>
  <c r="W1039" i="2" s="1"/>
  <c r="U1040" i="2"/>
  <c r="U1041" i="2"/>
  <c r="U1042" i="2"/>
  <c r="U1043" i="2"/>
  <c r="Y1043" i="2" s="1"/>
  <c r="U1044" i="2"/>
  <c r="Y1044" i="2" s="1"/>
  <c r="U1045" i="2"/>
  <c r="U1046" i="2"/>
  <c r="U1047" i="2"/>
  <c r="Y1047" i="2" s="1"/>
  <c r="U1048" i="2"/>
  <c r="U1049" i="2"/>
  <c r="U1050" i="2"/>
  <c r="U1051" i="2"/>
  <c r="V1051" i="2" s="1"/>
  <c r="W1051" i="2" s="1"/>
  <c r="U1052" i="2"/>
  <c r="U1053" i="2"/>
  <c r="U1054" i="2"/>
  <c r="U1055" i="2"/>
  <c r="U1056" i="2"/>
  <c r="Y1056" i="2" s="1"/>
  <c r="U1057" i="2"/>
  <c r="U1058" i="2"/>
  <c r="U1059" i="2"/>
  <c r="U1060" i="2"/>
  <c r="U1061" i="2"/>
  <c r="U1062" i="2"/>
  <c r="U1063" i="2"/>
  <c r="V1063" i="2" s="1"/>
  <c r="W1063" i="2" s="1"/>
  <c r="U1064" i="2"/>
  <c r="U1065" i="2"/>
  <c r="U1066" i="2"/>
  <c r="U1067" i="2"/>
  <c r="U1068" i="2"/>
  <c r="Y1068" i="2" s="1"/>
  <c r="U1069" i="2"/>
  <c r="U1070" i="2"/>
  <c r="U1071" i="2"/>
  <c r="Y1071" i="2" s="1"/>
  <c r="U1072" i="2"/>
  <c r="U1073" i="2"/>
  <c r="U1074" i="2"/>
  <c r="U1075" i="2"/>
  <c r="V1075" i="2" s="1"/>
  <c r="W1075" i="2" s="1"/>
  <c r="U1076" i="2"/>
  <c r="U1077" i="2"/>
  <c r="U1078" i="2"/>
  <c r="U1079" i="2"/>
  <c r="Y1079" i="2" s="1"/>
  <c r="U1080" i="2"/>
  <c r="Y1080" i="2" s="1"/>
  <c r="U1081" i="2"/>
  <c r="U1082" i="2"/>
  <c r="U1083" i="2"/>
  <c r="U1084" i="2"/>
  <c r="U1085" i="2"/>
  <c r="U1086" i="2"/>
  <c r="U1087" i="2"/>
  <c r="V1087" i="2" s="1"/>
  <c r="W1087" i="2" s="1"/>
  <c r="U1088" i="2"/>
  <c r="U1089" i="2"/>
  <c r="U1090" i="2"/>
  <c r="U1091" i="2"/>
  <c r="U1092" i="2"/>
  <c r="U1093" i="2"/>
  <c r="U1094" i="2"/>
  <c r="U1095" i="2"/>
  <c r="Y1095" i="2" s="1"/>
  <c r="U1096" i="2"/>
  <c r="U1097" i="2"/>
  <c r="U1098" i="2"/>
  <c r="U1099" i="2"/>
  <c r="V1099" i="2" s="1"/>
  <c r="W1099" i="2" s="1"/>
  <c r="U1100" i="2"/>
  <c r="U1101" i="2"/>
  <c r="U1102" i="2"/>
  <c r="U1103" i="2"/>
  <c r="U1104" i="2"/>
  <c r="Y1104" i="2" s="1"/>
  <c r="U1105" i="2"/>
  <c r="U1106" i="2"/>
  <c r="U1107" i="2"/>
  <c r="U1108" i="2"/>
  <c r="U1109" i="2"/>
  <c r="U1110" i="2"/>
  <c r="U1111" i="2"/>
  <c r="V1111" i="2" s="1"/>
  <c r="W1111" i="2" s="1"/>
  <c r="U1112" i="2"/>
  <c r="U1113" i="2"/>
  <c r="U1114" i="2"/>
  <c r="U1115" i="2"/>
  <c r="U1116" i="2"/>
  <c r="Y1116" i="2" s="1"/>
  <c r="U1117" i="2"/>
  <c r="U1118" i="2"/>
  <c r="U1119" i="2"/>
  <c r="Y1119" i="2" s="1"/>
  <c r="U1120" i="2"/>
  <c r="U1121" i="2"/>
  <c r="U1122" i="2"/>
  <c r="U1123" i="2"/>
  <c r="V1123" i="2" s="1"/>
  <c r="W1123" i="2" s="1"/>
  <c r="U1124" i="2"/>
  <c r="U1125" i="2"/>
  <c r="U1126" i="2"/>
  <c r="U1127" i="2"/>
  <c r="U1128" i="2"/>
  <c r="Y1128" i="2" s="1"/>
  <c r="U1129" i="2"/>
  <c r="U1130" i="2"/>
  <c r="U1131" i="2"/>
  <c r="U1132" i="2"/>
  <c r="U1133" i="2"/>
  <c r="U1134" i="2"/>
  <c r="U1135" i="2"/>
  <c r="V1135" i="2" s="1"/>
  <c r="W1135" i="2" s="1"/>
  <c r="U1136" i="2"/>
  <c r="U1137" i="2"/>
  <c r="U1138" i="2"/>
  <c r="U1139" i="2"/>
  <c r="U1140" i="2"/>
  <c r="Y1140" i="2" s="1"/>
  <c r="U1141" i="2"/>
  <c r="U1142" i="2"/>
  <c r="U1143" i="2"/>
  <c r="Y1143" i="2" s="1"/>
  <c r="U1144" i="2"/>
  <c r="U1145" i="2"/>
  <c r="U1146" i="2"/>
  <c r="U1147" i="2"/>
  <c r="V1147" i="2" s="1"/>
  <c r="W1147" i="2" s="1"/>
  <c r="U1148" i="2"/>
  <c r="U1149" i="2"/>
  <c r="U1150" i="2"/>
  <c r="U1151" i="2"/>
  <c r="U1152" i="2"/>
  <c r="Y1152" i="2" s="1"/>
  <c r="U1153" i="2"/>
  <c r="Y1153" i="2" s="1"/>
  <c r="U1154" i="2"/>
  <c r="U1155" i="2"/>
  <c r="U1156" i="2"/>
  <c r="U1157" i="2"/>
  <c r="U1158" i="2"/>
  <c r="U1159" i="2"/>
  <c r="V1159" i="2" s="1"/>
  <c r="W1159" i="2" s="1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V1171" i="2" s="1"/>
  <c r="W1171" i="2" s="1"/>
  <c r="U1172" i="2"/>
  <c r="U1173" i="2"/>
  <c r="U1174" i="2"/>
  <c r="U1175" i="2"/>
  <c r="Y1175" i="2" s="1"/>
  <c r="U1176" i="2"/>
  <c r="Y1176" i="2" s="1"/>
  <c r="U1177" i="2"/>
  <c r="U1178" i="2"/>
  <c r="U1179" i="2"/>
  <c r="Y1179" i="2" s="1"/>
  <c r="U1180" i="2"/>
  <c r="U1181" i="2"/>
  <c r="U1182" i="2"/>
  <c r="U1183" i="2"/>
  <c r="V1183" i="2" s="1"/>
  <c r="W1183" i="2" s="1"/>
  <c r="U1184" i="2"/>
  <c r="U1185" i="2"/>
  <c r="U1186" i="2"/>
  <c r="U1187" i="2"/>
  <c r="U1188" i="2"/>
  <c r="Y1188" i="2" s="1"/>
  <c r="U1189" i="2"/>
  <c r="Y1189" i="2" s="1"/>
  <c r="U1190" i="2"/>
  <c r="U1191" i="2"/>
  <c r="U1192" i="2"/>
  <c r="U1193" i="2"/>
  <c r="U1194" i="2"/>
  <c r="U1195" i="2"/>
  <c r="V1195" i="2" s="1"/>
  <c r="W1195" i="2" s="1"/>
  <c r="U1196" i="2"/>
  <c r="U1197" i="2"/>
  <c r="U1198" i="2"/>
  <c r="U1199" i="2"/>
  <c r="Y1199" i="2" s="1"/>
  <c r="U1200" i="2"/>
  <c r="Y1200" i="2" s="1"/>
  <c r="U1201" i="2"/>
  <c r="U1202" i="2"/>
  <c r="U1203" i="2"/>
  <c r="Y1203" i="2" s="1"/>
  <c r="U1204" i="2"/>
  <c r="U1205" i="2"/>
  <c r="U1206" i="2"/>
  <c r="U1207" i="2"/>
  <c r="V1207" i="2" s="1"/>
  <c r="W1207" i="2" s="1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V1219" i="2" s="1"/>
  <c r="W1219" i="2" s="1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V1231" i="2" s="1"/>
  <c r="W1231" i="2" s="1"/>
  <c r="U1232" i="2"/>
  <c r="U1233" i="2"/>
  <c r="U1234" i="2"/>
  <c r="U1235" i="2"/>
  <c r="Y1235" i="2" s="1"/>
  <c r="U1236" i="2"/>
  <c r="Y1236" i="2" s="1"/>
  <c r="U1237" i="2"/>
  <c r="U1238" i="2"/>
  <c r="U1239" i="2"/>
  <c r="U1240" i="2"/>
  <c r="U1241" i="2"/>
  <c r="U1242" i="2"/>
  <c r="U1243" i="2"/>
  <c r="V1243" i="2" s="1"/>
  <c r="W1243" i="2" s="1"/>
  <c r="U1244" i="2"/>
  <c r="U1245" i="2"/>
  <c r="U1246" i="2"/>
  <c r="U1247" i="2"/>
  <c r="U1248" i="2"/>
  <c r="Y1248" i="2" s="1"/>
  <c r="U1249" i="2"/>
  <c r="U1250" i="2"/>
  <c r="U1251" i="2"/>
  <c r="Y1251" i="2" s="1"/>
  <c r="U1252" i="2"/>
  <c r="U1253" i="2"/>
  <c r="U1254" i="2"/>
  <c r="U1255" i="2"/>
  <c r="V1255" i="2" s="1"/>
  <c r="W1255" i="2" s="1"/>
  <c r="U1256" i="2"/>
  <c r="U1257" i="2"/>
  <c r="U1258" i="2"/>
  <c r="U1259" i="2"/>
  <c r="U1260" i="2"/>
  <c r="Y1260" i="2" s="1"/>
  <c r="U1261" i="2"/>
  <c r="U1262" i="2"/>
  <c r="U1263" i="2"/>
  <c r="Y1263" i="2" s="1"/>
  <c r="U1264" i="2"/>
  <c r="U1265" i="2"/>
  <c r="U1266" i="2"/>
  <c r="U1267" i="2"/>
  <c r="V1267" i="2" s="1"/>
  <c r="W1267" i="2" s="1"/>
  <c r="U1268" i="2"/>
  <c r="U1269" i="2"/>
  <c r="U1270" i="2"/>
  <c r="U1271" i="2"/>
  <c r="Y1271" i="2" s="1"/>
  <c r="U1272" i="2"/>
  <c r="Y1272" i="2" s="1"/>
  <c r="U1273" i="2"/>
  <c r="U1274" i="2"/>
  <c r="V1274" i="2" s="1"/>
  <c r="W1274" i="2" s="1"/>
  <c r="U1275" i="2"/>
  <c r="U1276" i="2"/>
  <c r="U1277" i="2"/>
  <c r="U1278" i="2"/>
  <c r="U1279" i="2"/>
  <c r="V1279" i="2" s="1"/>
  <c r="W1279" i="2" s="1"/>
  <c r="U1280" i="2"/>
  <c r="U1281" i="2"/>
  <c r="U1282" i="2"/>
  <c r="U1283" i="2"/>
  <c r="U1284" i="2"/>
  <c r="Y1284" i="2" s="1"/>
  <c r="U1285" i="2"/>
  <c r="U1286" i="2"/>
  <c r="V1286" i="2" s="1"/>
  <c r="W1286" i="2" s="1"/>
  <c r="U1287" i="2"/>
  <c r="Y1287" i="2" s="1"/>
  <c r="U1288" i="2"/>
  <c r="U1289" i="2"/>
  <c r="U1290" i="2"/>
  <c r="U1291" i="2"/>
  <c r="V1291" i="2" s="1"/>
  <c r="W1291" i="2" s="1"/>
  <c r="U1292" i="2"/>
  <c r="U1293" i="2"/>
  <c r="U1294" i="2"/>
  <c r="U1295" i="2"/>
  <c r="Y1295" i="2" s="1"/>
  <c r="U1296" i="2"/>
  <c r="Y1296" i="2" s="1"/>
  <c r="U1297" i="2"/>
  <c r="U1298" i="2"/>
  <c r="Y1298" i="2" s="1"/>
  <c r="U1299" i="2"/>
  <c r="U1300" i="2"/>
  <c r="U1301" i="2"/>
  <c r="U1302" i="2"/>
  <c r="U1303" i="2"/>
  <c r="V1303" i="2" s="1"/>
  <c r="W1303" i="2" s="1"/>
  <c r="U1304" i="2"/>
  <c r="U1305" i="2"/>
  <c r="U1306" i="2"/>
  <c r="U1307" i="2"/>
  <c r="U1308" i="2"/>
  <c r="Y1308" i="2" s="1"/>
  <c r="U1309" i="2"/>
  <c r="U1310" i="2"/>
  <c r="V1310" i="2" s="1"/>
  <c r="W1310" i="2" s="1"/>
  <c r="U1311" i="2"/>
  <c r="U1312" i="2"/>
  <c r="U1313" i="2"/>
  <c r="U1314" i="2"/>
  <c r="U1315" i="2"/>
  <c r="V1315" i="2" s="1"/>
  <c r="W1315" i="2" s="1"/>
  <c r="U1316" i="2"/>
  <c r="U1317" i="2"/>
  <c r="U1318" i="2"/>
  <c r="U1319" i="2"/>
  <c r="U1320" i="2"/>
  <c r="Y1320" i="2" s="1"/>
  <c r="U1321" i="2"/>
  <c r="U1322" i="2"/>
  <c r="V1322" i="2" s="1"/>
  <c r="W1322" i="2" s="1"/>
  <c r="U1323" i="2"/>
  <c r="U1324" i="2"/>
  <c r="U1325" i="2"/>
  <c r="U1326" i="2"/>
  <c r="U1327" i="2"/>
  <c r="V1327" i="2" s="1"/>
  <c r="W1327" i="2" s="1"/>
  <c r="U1328" i="2"/>
  <c r="U1329" i="2"/>
  <c r="U1330" i="2"/>
  <c r="U1331" i="2"/>
  <c r="Y1331" i="2" s="1"/>
  <c r="U1332" i="2"/>
  <c r="Y1332" i="2" s="1"/>
  <c r="U1333" i="2"/>
  <c r="U1334" i="2"/>
  <c r="V1334" i="2" s="1"/>
  <c r="W1334" i="2" s="1"/>
  <c r="U1335" i="2"/>
  <c r="U1336" i="2"/>
  <c r="U1337" i="2"/>
  <c r="U1338" i="2"/>
  <c r="U1339" i="2"/>
  <c r="V1339" i="2" s="1"/>
  <c r="W1339" i="2" s="1"/>
  <c r="U1340" i="2"/>
  <c r="U1341" i="2"/>
  <c r="U1342" i="2"/>
  <c r="U1343" i="2"/>
  <c r="U1344" i="2"/>
  <c r="Y1344" i="2" s="1"/>
  <c r="U1345" i="2"/>
  <c r="U1346" i="2"/>
  <c r="V1346" i="2" s="1"/>
  <c r="W1346" i="2" s="1"/>
  <c r="U1347" i="2"/>
  <c r="U1348" i="2"/>
  <c r="U1349" i="2"/>
  <c r="U1350" i="2"/>
  <c r="U1351" i="2"/>
  <c r="V1351" i="2" s="1"/>
  <c r="W1351" i="2" s="1"/>
  <c r="U1352" i="2"/>
  <c r="U1353" i="2"/>
  <c r="U1354" i="2"/>
  <c r="U1355" i="2"/>
  <c r="U1356" i="2"/>
  <c r="Y1356" i="2" s="1"/>
  <c r="U1357" i="2"/>
  <c r="U1358" i="2"/>
  <c r="V1358" i="2" s="1"/>
  <c r="W1358" i="2" s="1"/>
  <c r="U1359" i="2"/>
  <c r="U1360" i="2"/>
  <c r="U1361" i="2"/>
  <c r="U1362" i="2"/>
  <c r="U1363" i="2"/>
  <c r="V1363" i="2" s="1"/>
  <c r="W1363" i="2" s="1"/>
  <c r="U1364" i="2"/>
  <c r="U1365" i="2"/>
  <c r="U1366" i="2"/>
  <c r="U1367" i="2"/>
  <c r="Y1367" i="2" s="1"/>
  <c r="U1368" i="2"/>
  <c r="Y1368" i="2" s="1"/>
  <c r="U1369" i="2"/>
  <c r="U1370" i="2"/>
  <c r="V1370" i="2" s="1"/>
  <c r="W1370" i="2" s="1"/>
  <c r="U1371" i="2"/>
  <c r="Y1371" i="2" s="1"/>
  <c r="U1372" i="2"/>
  <c r="U1373" i="2"/>
  <c r="U1374" i="2"/>
  <c r="U1375" i="2"/>
  <c r="V1375" i="2" s="1"/>
  <c r="W1375" i="2" s="1"/>
  <c r="U1376" i="2"/>
  <c r="U1377" i="2"/>
  <c r="U1378" i="2"/>
  <c r="U1379" i="2"/>
  <c r="U1380" i="2"/>
  <c r="Y1380" i="2" s="1"/>
  <c r="U1381" i="2"/>
  <c r="U1382" i="2"/>
  <c r="V1382" i="2" s="1"/>
  <c r="W1382" i="2" s="1"/>
  <c r="U1383" i="2"/>
  <c r="U1384" i="2"/>
  <c r="U1385" i="2"/>
  <c r="U1386" i="2"/>
  <c r="U1387" i="2"/>
  <c r="V1387" i="2" s="1"/>
  <c r="W1387" i="2" s="1"/>
  <c r="U1388" i="2"/>
  <c r="U1389" i="2"/>
  <c r="U1390" i="2"/>
  <c r="U1391" i="2"/>
  <c r="U1392" i="2"/>
  <c r="Y1392" i="2" s="1"/>
  <c r="U1393" i="2"/>
  <c r="U1394" i="2"/>
  <c r="V1394" i="2" s="1"/>
  <c r="W1394" i="2" s="1"/>
  <c r="U1395" i="2"/>
  <c r="Y1395" i="2" s="1"/>
  <c r="U1396" i="2"/>
  <c r="U1397" i="2"/>
  <c r="U1398" i="2"/>
  <c r="U1399" i="2"/>
  <c r="V1399" i="2" s="1"/>
  <c r="W1399" i="2" s="1"/>
  <c r="U1400" i="2"/>
  <c r="U1401" i="2"/>
  <c r="U1402" i="2"/>
  <c r="U1403" i="2"/>
  <c r="Y1403" i="2" s="1"/>
  <c r="U1404" i="2"/>
  <c r="Y1404" i="2" s="1"/>
  <c r="U1405" i="2"/>
  <c r="U1406" i="2"/>
  <c r="V1406" i="2" s="1"/>
  <c r="W1406" i="2" s="1"/>
  <c r="U1407" i="2"/>
  <c r="U1408" i="2"/>
  <c r="U1409" i="2"/>
  <c r="U1410" i="2"/>
  <c r="U1411" i="2"/>
  <c r="V1411" i="2" s="1"/>
  <c r="W1411" i="2" s="1"/>
  <c r="U1412" i="2"/>
  <c r="U1413" i="2"/>
  <c r="U1414" i="2"/>
  <c r="U1415" i="2"/>
  <c r="U1416" i="2"/>
  <c r="Y1416" i="2" s="1"/>
  <c r="U1417" i="2"/>
  <c r="U1418" i="2"/>
  <c r="V1418" i="2" s="1"/>
  <c r="W1418" i="2" s="1"/>
  <c r="U1419" i="2"/>
  <c r="Y1419" i="2" s="1"/>
  <c r="U1420" i="2"/>
  <c r="U1421" i="2"/>
  <c r="U1422" i="2"/>
  <c r="U1423" i="2"/>
  <c r="V1423" i="2" s="1"/>
  <c r="W1423" i="2" s="1"/>
  <c r="U1424" i="2"/>
  <c r="U1425" i="2"/>
  <c r="U1426" i="2"/>
  <c r="U1427" i="2"/>
  <c r="U1428" i="2"/>
  <c r="Y1428" i="2" s="1"/>
  <c r="U1429" i="2"/>
  <c r="U1430" i="2"/>
  <c r="V1430" i="2" s="1"/>
  <c r="W1430" i="2" s="1"/>
  <c r="U1431" i="2"/>
  <c r="U1432" i="2"/>
  <c r="U1433" i="2"/>
  <c r="U1434" i="2"/>
  <c r="U1435" i="2"/>
  <c r="V1435" i="2" s="1"/>
  <c r="W1435" i="2" s="1"/>
  <c r="U1436" i="2"/>
  <c r="U1437" i="2"/>
  <c r="U1438" i="2"/>
  <c r="U1439" i="2"/>
  <c r="Y1439" i="2" s="1"/>
  <c r="U1440" i="2"/>
  <c r="Y1440" i="2" s="1"/>
  <c r="U1441" i="2"/>
  <c r="U1442" i="2"/>
  <c r="V1442" i="2" s="1"/>
  <c r="W1442" i="2" s="1"/>
  <c r="U1443" i="2"/>
  <c r="U1444" i="2"/>
  <c r="U1445" i="2"/>
  <c r="U1446" i="2"/>
  <c r="U1447" i="2"/>
  <c r="V1447" i="2" s="1"/>
  <c r="W1447" i="2" s="1"/>
  <c r="U1448" i="2"/>
  <c r="U1449" i="2"/>
  <c r="U1450" i="2"/>
  <c r="U1451" i="2"/>
  <c r="U1452" i="2"/>
  <c r="Y1452" i="2" s="1"/>
  <c r="U1453" i="2"/>
  <c r="U1454" i="2"/>
  <c r="V1454" i="2" s="1"/>
  <c r="W1454" i="2" s="1"/>
  <c r="U1455" i="2"/>
  <c r="V1455" i="2" s="1"/>
  <c r="W1455" i="2" s="1"/>
  <c r="U1456" i="2"/>
  <c r="U1457" i="2"/>
  <c r="U1458" i="2"/>
  <c r="U1459" i="2"/>
  <c r="V1459" i="2" s="1"/>
  <c r="W1459" i="2" s="1"/>
  <c r="U1460" i="2"/>
  <c r="U1461" i="2"/>
  <c r="U1462" i="2"/>
  <c r="V14" i="2"/>
  <c r="W14" i="2" s="1"/>
  <c r="V24" i="2"/>
  <c r="W24" i="2" s="1"/>
  <c r="V36" i="2"/>
  <c r="W36" i="2" s="1"/>
  <c r="V59" i="2"/>
  <c r="W59" i="2" s="1"/>
  <c r="V70" i="2"/>
  <c r="W70" i="2" s="1"/>
  <c r="V74" i="2"/>
  <c r="W74" i="2" s="1"/>
  <c r="V86" i="2"/>
  <c r="W86" i="2" s="1"/>
  <c r="V110" i="2"/>
  <c r="W110" i="2" s="1"/>
  <c r="V118" i="2"/>
  <c r="W118" i="2" s="1"/>
  <c r="V131" i="2"/>
  <c r="W131" i="2" s="1"/>
  <c r="V132" i="2"/>
  <c r="W132" i="2" s="1"/>
  <c r="V144" i="2"/>
  <c r="W144" i="2" s="1"/>
  <c r="V194" i="2"/>
  <c r="W194" i="2" s="1"/>
  <c r="V230" i="2"/>
  <c r="W230" i="2" s="1"/>
  <c r="V238" i="2"/>
  <c r="W238" i="2" s="1"/>
  <c r="V290" i="2"/>
  <c r="W290" i="2" s="1"/>
  <c r="V348" i="2"/>
  <c r="W348" i="2" s="1"/>
  <c r="V350" i="2"/>
  <c r="W350" i="2" s="1"/>
  <c r="V359" i="2"/>
  <c r="W359" i="2" s="1"/>
  <c r="V374" i="2"/>
  <c r="W374" i="2" s="1"/>
  <c r="V406" i="2"/>
  <c r="W406" i="2" s="1"/>
  <c r="V410" i="2"/>
  <c r="W410" i="2" s="1"/>
  <c r="V470" i="2"/>
  <c r="W470" i="2" s="1"/>
  <c r="V482" i="2"/>
  <c r="W482" i="2" s="1"/>
  <c r="V502" i="2"/>
  <c r="W502" i="2" s="1"/>
  <c r="V526" i="2"/>
  <c r="W526" i="2" s="1"/>
  <c r="V527" i="2"/>
  <c r="W527" i="2" s="1"/>
  <c r="V542" i="2"/>
  <c r="W542" i="2" s="1"/>
  <c r="V551" i="2"/>
  <c r="W551" i="2" s="1"/>
  <c r="V590" i="2"/>
  <c r="W590" i="2" s="1"/>
  <c r="V611" i="2"/>
  <c r="W611" i="2" s="1"/>
  <c r="V614" i="2"/>
  <c r="W614" i="2" s="1"/>
  <c r="V634" i="2"/>
  <c r="W634" i="2" s="1"/>
  <c r="V671" i="2"/>
  <c r="W671" i="2" s="1"/>
  <c r="V707" i="2"/>
  <c r="W707" i="2" s="1"/>
  <c r="V722" i="2"/>
  <c r="W722" i="2" s="1"/>
  <c r="V758" i="2"/>
  <c r="W758" i="2" s="1"/>
  <c r="V767" i="2"/>
  <c r="W767" i="2" s="1"/>
  <c r="V782" i="2"/>
  <c r="W782" i="2" s="1"/>
  <c r="V794" i="2"/>
  <c r="W794" i="2" s="1"/>
  <c r="V818" i="2"/>
  <c r="W818" i="2" s="1"/>
  <c r="V830" i="2"/>
  <c r="W830" i="2" s="1"/>
  <c r="V839" i="2"/>
  <c r="W839" i="2" s="1"/>
  <c r="V851" i="2"/>
  <c r="W851" i="2" s="1"/>
  <c r="V887" i="2"/>
  <c r="W887" i="2" s="1"/>
  <c r="V890" i="2"/>
  <c r="W890" i="2" s="1"/>
  <c r="V902" i="2"/>
  <c r="W902" i="2" s="1"/>
  <c r="V998" i="2"/>
  <c r="W998" i="2" s="1"/>
  <c r="V1046" i="2"/>
  <c r="W1046" i="2" s="1"/>
  <c r="V1130" i="2"/>
  <c r="W1130" i="2" s="1"/>
  <c r="V1222" i="2"/>
  <c r="W1222" i="2" s="1"/>
  <c r="V1283" i="2"/>
  <c r="W1283" i="2" s="1"/>
  <c r="AA2" i="2"/>
  <c r="X3" i="2"/>
  <c r="AA3" i="2" s="1"/>
  <c r="X4" i="2"/>
  <c r="X5" i="2"/>
  <c r="X6" i="2"/>
  <c r="AA6" i="2" s="1"/>
  <c r="X7" i="2"/>
  <c r="AA7" i="2" s="1"/>
  <c r="X8" i="2"/>
  <c r="AA8" i="2" s="1"/>
  <c r="X9" i="2"/>
  <c r="AA9" i="2" s="1"/>
  <c r="X10" i="2"/>
  <c r="AA10" i="2" s="1"/>
  <c r="X11" i="2"/>
  <c r="X12" i="2"/>
  <c r="X13" i="2"/>
  <c r="X14" i="2"/>
  <c r="X15" i="2"/>
  <c r="X16" i="2"/>
  <c r="AA16" i="2" s="1"/>
  <c r="X17" i="2"/>
  <c r="AA17" i="2" s="1"/>
  <c r="X18" i="2"/>
  <c r="AA18" i="2" s="1"/>
  <c r="X19" i="2"/>
  <c r="AA19" i="2" s="1"/>
  <c r="X20" i="2"/>
  <c r="X21" i="2"/>
  <c r="AA21" i="2" s="1"/>
  <c r="X22" i="2"/>
  <c r="AA22" i="2" s="1"/>
  <c r="X23" i="2"/>
  <c r="X24" i="2"/>
  <c r="X25" i="2"/>
  <c r="X26" i="2"/>
  <c r="X27" i="2"/>
  <c r="X28" i="2"/>
  <c r="X29" i="2"/>
  <c r="AA29" i="2" s="1"/>
  <c r="X30" i="2"/>
  <c r="X31" i="2"/>
  <c r="AA31" i="2" s="1"/>
  <c r="X32" i="2"/>
  <c r="AA32" i="2" s="1"/>
  <c r="X33" i="2"/>
  <c r="X34" i="2"/>
  <c r="X35" i="2"/>
  <c r="X36" i="2"/>
  <c r="AA36" i="2" s="1"/>
  <c r="X37" i="2"/>
  <c r="X38" i="2"/>
  <c r="AA38" i="2" s="1"/>
  <c r="X39" i="2"/>
  <c r="X40" i="2"/>
  <c r="AA40" i="2" s="1"/>
  <c r="X41" i="2"/>
  <c r="AA41" i="2" s="1"/>
  <c r="X42" i="2"/>
  <c r="X43" i="2"/>
  <c r="AA43" i="2" s="1"/>
  <c r="X44" i="2"/>
  <c r="X45" i="2"/>
  <c r="X46" i="2"/>
  <c r="X47" i="2"/>
  <c r="X48" i="2"/>
  <c r="AA48" i="2" s="1"/>
  <c r="X49" i="2"/>
  <c r="AA49" i="2" s="1"/>
  <c r="X50" i="2"/>
  <c r="AA50" i="2" s="1"/>
  <c r="X51" i="2"/>
  <c r="AA51" i="2" s="1"/>
  <c r="X52" i="2"/>
  <c r="AA52" i="2" s="1"/>
  <c r="X53" i="2"/>
  <c r="X54" i="2"/>
  <c r="X55" i="2"/>
  <c r="X56" i="2"/>
  <c r="AA56" i="2" s="1"/>
  <c r="X57" i="2"/>
  <c r="AA57" i="2" s="1"/>
  <c r="X58" i="2"/>
  <c r="AA58" i="2" s="1"/>
  <c r="X59" i="2"/>
  <c r="X60" i="2"/>
  <c r="X61" i="2"/>
  <c r="X62" i="2"/>
  <c r="X63" i="2"/>
  <c r="AA63" i="2" s="1"/>
  <c r="X64" i="2"/>
  <c r="X65" i="2"/>
  <c r="AA65" i="2" s="1"/>
  <c r="X66" i="2"/>
  <c r="AA66" i="2" s="1"/>
  <c r="X67" i="2"/>
  <c r="AA67" i="2" s="1"/>
  <c r="X68" i="2"/>
  <c r="AA68" i="2" s="1"/>
  <c r="X69" i="2"/>
  <c r="AA69" i="2" s="1"/>
  <c r="X70" i="2"/>
  <c r="X71" i="2"/>
  <c r="X72" i="2"/>
  <c r="X73" i="2"/>
  <c r="AA73" i="2" s="1"/>
  <c r="X74" i="2"/>
  <c r="X75" i="2"/>
  <c r="X76" i="2"/>
  <c r="X77" i="2"/>
  <c r="X78" i="2"/>
  <c r="X79" i="2"/>
  <c r="AA79" i="2" s="1"/>
  <c r="X80" i="2"/>
  <c r="X81" i="2"/>
  <c r="AA81" i="2" s="1"/>
  <c r="X82" i="2"/>
  <c r="AA82" i="2" s="1"/>
  <c r="X83" i="2"/>
  <c r="AA83" i="2" s="1"/>
  <c r="X84" i="2"/>
  <c r="AA84" i="2" s="1"/>
  <c r="X85" i="2"/>
  <c r="AA85" i="2" s="1"/>
  <c r="X86" i="2"/>
  <c r="AA86" i="2" s="1"/>
  <c r="X87" i="2"/>
  <c r="X88" i="2"/>
  <c r="X89" i="2"/>
  <c r="X90" i="2"/>
  <c r="X91" i="2"/>
  <c r="X92" i="2"/>
  <c r="AA92" i="2" s="1"/>
  <c r="X93" i="2"/>
  <c r="X94" i="2"/>
  <c r="X95" i="2"/>
  <c r="AA95" i="2" s="1"/>
  <c r="X96" i="2"/>
  <c r="X97" i="2"/>
  <c r="AA97" i="2" s="1"/>
  <c r="X98" i="2"/>
  <c r="AA98" i="2" s="1"/>
  <c r="X99" i="2"/>
  <c r="AA99" i="2" s="1"/>
  <c r="X100" i="2"/>
  <c r="X101" i="2"/>
  <c r="X102" i="2"/>
  <c r="X103" i="2"/>
  <c r="X104" i="2"/>
  <c r="AA104" i="2" s="1"/>
  <c r="X105" i="2"/>
  <c r="X106" i="2"/>
  <c r="X107" i="2"/>
  <c r="AA107" i="2" s="1"/>
  <c r="X108" i="2"/>
  <c r="AA108" i="2" s="1"/>
  <c r="X109" i="2"/>
  <c r="X110" i="2"/>
  <c r="AA110" i="2" s="1"/>
  <c r="X111" i="2"/>
  <c r="AA111" i="2" s="1"/>
  <c r="X112" i="2"/>
  <c r="X113" i="2"/>
  <c r="AA113" i="2" s="1"/>
  <c r="X114" i="2"/>
  <c r="X115" i="2"/>
  <c r="AA115" i="2" s="1"/>
  <c r="X116" i="2"/>
  <c r="X117" i="2"/>
  <c r="X118" i="2"/>
  <c r="AA118" i="2" s="1"/>
  <c r="X119" i="2"/>
  <c r="AA119" i="2" s="1"/>
  <c r="X120" i="2"/>
  <c r="X121" i="2"/>
  <c r="X122" i="2"/>
  <c r="AA122" i="2" s="1"/>
  <c r="X123" i="2"/>
  <c r="AA123" i="2" s="1"/>
  <c r="X124" i="2"/>
  <c r="X125" i="2"/>
  <c r="AA125" i="2" s="1"/>
  <c r="X126" i="2"/>
  <c r="AA126" i="2" s="1"/>
  <c r="X127" i="2"/>
  <c r="AA127" i="2" s="1"/>
  <c r="X128" i="2"/>
  <c r="X129" i="2"/>
  <c r="AA129" i="2" s="1"/>
  <c r="X130" i="2"/>
  <c r="AA130" i="2" s="1"/>
  <c r="X131" i="2"/>
  <c r="AA131" i="2" s="1"/>
  <c r="X132" i="2"/>
  <c r="AA132" i="2" s="1"/>
  <c r="X133" i="2"/>
  <c r="X134" i="2"/>
  <c r="AA134" i="2" s="1"/>
  <c r="X135" i="2"/>
  <c r="AA135" i="2" s="1"/>
  <c r="X136" i="2"/>
  <c r="AA136" i="2" s="1"/>
  <c r="X137" i="2"/>
  <c r="AA137" i="2" s="1"/>
  <c r="X138" i="2"/>
  <c r="X139" i="2"/>
  <c r="X140" i="2"/>
  <c r="X141" i="2"/>
  <c r="X142" i="2"/>
  <c r="AA142" i="2" s="1"/>
  <c r="X143" i="2"/>
  <c r="X144" i="2"/>
  <c r="X145" i="2"/>
  <c r="X146" i="2"/>
  <c r="X147" i="2"/>
  <c r="AA147" i="2" s="1"/>
  <c r="X148" i="2"/>
  <c r="AA148" i="2" s="1"/>
  <c r="X149" i="2"/>
  <c r="X150" i="2"/>
  <c r="X151" i="2"/>
  <c r="X152" i="2"/>
  <c r="X153" i="2"/>
  <c r="X154" i="2"/>
  <c r="X155" i="2"/>
  <c r="X156" i="2"/>
  <c r="AA156" i="2" s="1"/>
  <c r="X157" i="2"/>
  <c r="AA157" i="2" s="1"/>
  <c r="X158" i="2"/>
  <c r="X159" i="2"/>
  <c r="X160" i="2"/>
  <c r="AA160" i="2" s="1"/>
  <c r="X161" i="2"/>
  <c r="X162" i="2"/>
  <c r="X163" i="2"/>
  <c r="AA163" i="2" s="1"/>
  <c r="X164" i="2"/>
  <c r="AA164" i="2" s="1"/>
  <c r="X165" i="2"/>
  <c r="X166" i="2"/>
  <c r="X167" i="2"/>
  <c r="AA167" i="2" s="1"/>
  <c r="X168" i="2"/>
  <c r="X169" i="2"/>
  <c r="X170" i="2"/>
  <c r="AA170" i="2" s="1"/>
  <c r="X171" i="2"/>
  <c r="X172" i="2"/>
  <c r="AA172" i="2" s="1"/>
  <c r="X173" i="2"/>
  <c r="X174" i="2"/>
  <c r="X175" i="2"/>
  <c r="X176" i="2"/>
  <c r="X177" i="2"/>
  <c r="X178" i="2"/>
  <c r="AA178" i="2" s="1"/>
  <c r="X179" i="2"/>
  <c r="X180" i="2"/>
  <c r="X181" i="2"/>
  <c r="X182" i="2"/>
  <c r="X183" i="2"/>
  <c r="X184" i="2"/>
  <c r="AA184" i="2" s="1"/>
  <c r="X185" i="2"/>
  <c r="X186" i="2"/>
  <c r="X187" i="2"/>
  <c r="AA187" i="2" s="1"/>
  <c r="X188" i="2"/>
  <c r="AA188" i="2" s="1"/>
  <c r="X189" i="2"/>
  <c r="AA189" i="2" s="1"/>
  <c r="X190" i="2"/>
  <c r="AA190" i="2" s="1"/>
  <c r="X191" i="2"/>
  <c r="X192" i="2"/>
  <c r="AA192" i="2" s="1"/>
  <c r="X193" i="2"/>
  <c r="X194" i="2"/>
  <c r="X195" i="2"/>
  <c r="AA195" i="2" s="1"/>
  <c r="X196" i="2"/>
  <c r="AA196" i="2" s="1"/>
  <c r="X197" i="2"/>
  <c r="AA197" i="2" s="1"/>
  <c r="X198" i="2"/>
  <c r="AA198" i="2" s="1"/>
  <c r="X199" i="2"/>
  <c r="X200" i="2"/>
  <c r="X201" i="2"/>
  <c r="AA201" i="2" s="1"/>
  <c r="X202" i="2"/>
  <c r="AA202" i="2" s="1"/>
  <c r="X203" i="2"/>
  <c r="X204" i="2"/>
  <c r="X205" i="2"/>
  <c r="AA205" i="2" s="1"/>
  <c r="X206" i="2"/>
  <c r="AA206" i="2" s="1"/>
  <c r="X207" i="2"/>
  <c r="AA207" i="2" s="1"/>
  <c r="X208" i="2"/>
  <c r="AA208" i="2" s="1"/>
  <c r="X209" i="2"/>
  <c r="X210" i="2"/>
  <c r="AA210" i="2" s="1"/>
  <c r="X211" i="2"/>
  <c r="X212" i="2"/>
  <c r="AA212" i="2" s="1"/>
  <c r="X213" i="2"/>
  <c r="X214" i="2"/>
  <c r="AA214" i="2" s="1"/>
  <c r="X215" i="2"/>
  <c r="X216" i="2"/>
  <c r="AA216" i="2" s="1"/>
  <c r="X217" i="2"/>
  <c r="X218" i="2"/>
  <c r="X219" i="2"/>
  <c r="X220" i="2"/>
  <c r="X221" i="2"/>
  <c r="X222" i="2"/>
  <c r="AA222" i="2" s="1"/>
  <c r="X223" i="2"/>
  <c r="X224" i="2"/>
  <c r="AA224" i="2" s="1"/>
  <c r="X225" i="2"/>
  <c r="X226" i="2"/>
  <c r="X227" i="2"/>
  <c r="X228" i="2"/>
  <c r="X229" i="2"/>
  <c r="AA229" i="2" s="1"/>
  <c r="X230" i="2"/>
  <c r="X231" i="2"/>
  <c r="X232" i="2"/>
  <c r="X233" i="2"/>
  <c r="X234" i="2"/>
  <c r="AA234" i="2" s="1"/>
  <c r="X235" i="2"/>
  <c r="AA235" i="2" s="1"/>
  <c r="X236" i="2"/>
  <c r="AA236" i="2" s="1"/>
  <c r="X237" i="2"/>
  <c r="X238" i="2"/>
  <c r="AA238" i="2" s="1"/>
  <c r="X239" i="2"/>
  <c r="X240" i="2"/>
  <c r="AA240" i="2" s="1"/>
  <c r="X241" i="2"/>
  <c r="AA241" i="2" s="1"/>
  <c r="X242" i="2"/>
  <c r="AA242" i="2" s="1"/>
  <c r="X243" i="2"/>
  <c r="X244" i="2"/>
  <c r="X245" i="2"/>
  <c r="X246" i="2"/>
  <c r="AA246" i="2" s="1"/>
  <c r="X247" i="2"/>
  <c r="AA247" i="2" s="1"/>
  <c r="X248" i="2"/>
  <c r="AA248" i="2" s="1"/>
  <c r="X249" i="2"/>
  <c r="AA249" i="2" s="1"/>
  <c r="X250" i="2"/>
  <c r="AA250" i="2" s="1"/>
  <c r="X251" i="2"/>
  <c r="AA251" i="2" s="1"/>
  <c r="X252" i="2"/>
  <c r="X253" i="2"/>
  <c r="X254" i="2"/>
  <c r="X255" i="2"/>
  <c r="AA255" i="2" s="1"/>
  <c r="X256" i="2"/>
  <c r="X257" i="2"/>
  <c r="X258" i="2"/>
  <c r="AA258" i="2" s="1"/>
  <c r="X259" i="2"/>
  <c r="AA259" i="2" s="1"/>
  <c r="X260" i="2"/>
  <c r="AA260" i="2" s="1"/>
  <c r="X261" i="2"/>
  <c r="AA261" i="2" s="1"/>
  <c r="X262" i="2"/>
  <c r="X263" i="2"/>
  <c r="AA263" i="2" s="1"/>
  <c r="X264" i="2"/>
  <c r="X265" i="2"/>
  <c r="X266" i="2"/>
  <c r="X267" i="2"/>
  <c r="AA267" i="2" s="1"/>
  <c r="X268" i="2"/>
  <c r="AA268" i="2" s="1"/>
  <c r="X269" i="2"/>
  <c r="X270" i="2"/>
  <c r="AA270" i="2" s="1"/>
  <c r="X271" i="2"/>
  <c r="AA271" i="2" s="1"/>
  <c r="X272" i="2"/>
  <c r="X273" i="2"/>
  <c r="X274" i="2"/>
  <c r="X275" i="2"/>
  <c r="X276" i="2"/>
  <c r="X277" i="2"/>
  <c r="AA277" i="2" s="1"/>
  <c r="X278" i="2"/>
  <c r="AA278" i="2" s="1"/>
  <c r="X279" i="2"/>
  <c r="AA279" i="2" s="1"/>
  <c r="X280" i="2"/>
  <c r="X281" i="2"/>
  <c r="AA281" i="2" s="1"/>
  <c r="X282" i="2"/>
  <c r="X283" i="2"/>
  <c r="X284" i="2"/>
  <c r="X285" i="2"/>
  <c r="X286" i="2"/>
  <c r="X287" i="2"/>
  <c r="AA287" i="2" s="1"/>
  <c r="X288" i="2"/>
  <c r="AA288" i="2" s="1"/>
  <c r="X289" i="2"/>
  <c r="X290" i="2"/>
  <c r="X291" i="2"/>
  <c r="X292" i="2"/>
  <c r="X293" i="2"/>
  <c r="X294" i="2"/>
  <c r="X295" i="2"/>
  <c r="AA295" i="2" s="1"/>
  <c r="X296" i="2"/>
  <c r="X297" i="2"/>
  <c r="AA297" i="2" s="1"/>
  <c r="X298" i="2"/>
  <c r="X299" i="2"/>
  <c r="AA299" i="2" s="1"/>
  <c r="X300" i="2"/>
  <c r="X301" i="2"/>
  <c r="X302" i="2"/>
  <c r="X303" i="2"/>
  <c r="AA303" i="2" s="1"/>
  <c r="X304" i="2"/>
  <c r="X305" i="2"/>
  <c r="X306" i="2"/>
  <c r="X307" i="2"/>
  <c r="X308" i="2"/>
  <c r="AA308" i="2" s="1"/>
  <c r="X309" i="2"/>
  <c r="X310" i="2"/>
  <c r="X311" i="2"/>
  <c r="AA311" i="2" s="1"/>
  <c r="X312" i="2"/>
  <c r="AA312" i="2" s="1"/>
  <c r="X313" i="2"/>
  <c r="AA313" i="2" s="1"/>
  <c r="X314" i="2"/>
  <c r="AA314" i="2" s="1"/>
  <c r="X315" i="2"/>
  <c r="X316" i="2"/>
  <c r="X317" i="2"/>
  <c r="AA317" i="2" s="1"/>
  <c r="X318" i="2"/>
  <c r="AA318" i="2" s="1"/>
  <c r="X319" i="2"/>
  <c r="AA319" i="2" s="1"/>
  <c r="X320" i="2"/>
  <c r="AA320" i="2" s="1"/>
  <c r="X321" i="2"/>
  <c r="AA321" i="2" s="1"/>
  <c r="X322" i="2"/>
  <c r="AA322" i="2" s="1"/>
  <c r="X323" i="2"/>
  <c r="X324" i="2"/>
  <c r="AA324" i="2" s="1"/>
  <c r="X325" i="2"/>
  <c r="AA325" i="2" s="1"/>
  <c r="X326" i="2"/>
  <c r="AA326" i="2" s="1"/>
  <c r="X327" i="2"/>
  <c r="AA327" i="2" s="1"/>
  <c r="X328" i="2"/>
  <c r="X329" i="2"/>
  <c r="AA329" i="2" s="1"/>
  <c r="X330" i="2"/>
  <c r="AA330" i="2" s="1"/>
  <c r="X331" i="2"/>
  <c r="AA331" i="2" s="1"/>
  <c r="X332" i="2"/>
  <c r="AA332" i="2" s="1"/>
  <c r="X333" i="2"/>
  <c r="AA333" i="2" s="1"/>
  <c r="X334" i="2"/>
  <c r="AA334" i="2" s="1"/>
  <c r="X335" i="2"/>
  <c r="X336" i="2"/>
  <c r="X337" i="2"/>
  <c r="X338" i="2"/>
  <c r="X339" i="2"/>
  <c r="AA339" i="2" s="1"/>
  <c r="X340" i="2"/>
  <c r="AA340" i="2" s="1"/>
  <c r="X341" i="2"/>
  <c r="AA341" i="2" s="1"/>
  <c r="X342" i="2"/>
  <c r="AA342" i="2" s="1"/>
  <c r="X343" i="2"/>
  <c r="AA343" i="2" s="1"/>
  <c r="X344" i="2"/>
  <c r="AA344" i="2" s="1"/>
  <c r="X345" i="2"/>
  <c r="X346" i="2"/>
  <c r="X347" i="2"/>
  <c r="X348" i="2"/>
  <c r="AA348" i="2" s="1"/>
  <c r="X349" i="2"/>
  <c r="X350" i="2"/>
  <c r="X351" i="2"/>
  <c r="AA351" i="2" s="1"/>
  <c r="X352" i="2"/>
  <c r="AA352" i="2" s="1"/>
  <c r="X353" i="2"/>
  <c r="AA353" i="2" s="1"/>
  <c r="X354" i="2"/>
  <c r="AA354" i="2" s="1"/>
  <c r="X355" i="2"/>
  <c r="X356" i="2"/>
  <c r="AA356" i="2" s="1"/>
  <c r="X357" i="2"/>
  <c r="AA357" i="2" s="1"/>
  <c r="X358" i="2"/>
  <c r="AA358" i="2" s="1"/>
  <c r="X359" i="2"/>
  <c r="AA359" i="2" s="1"/>
  <c r="X360" i="2"/>
  <c r="AA360" i="2" s="1"/>
  <c r="X361" i="2"/>
  <c r="AA361" i="2" s="1"/>
  <c r="X362" i="2"/>
  <c r="AA362" i="2" s="1"/>
  <c r="X363" i="2"/>
  <c r="AA363" i="2" s="1"/>
  <c r="X364" i="2"/>
  <c r="AA364" i="2" s="1"/>
  <c r="X365" i="2"/>
  <c r="AA365" i="2" s="1"/>
  <c r="X366" i="2"/>
  <c r="AA366" i="2" s="1"/>
  <c r="X367" i="2"/>
  <c r="AA367" i="2" s="1"/>
  <c r="X368" i="2"/>
  <c r="AA368" i="2" s="1"/>
  <c r="X369" i="2"/>
  <c r="X370" i="2"/>
  <c r="X371" i="2"/>
  <c r="X372" i="2"/>
  <c r="X373" i="2"/>
  <c r="X374" i="2"/>
  <c r="X375" i="2"/>
  <c r="X376" i="2"/>
  <c r="X377" i="2"/>
  <c r="AA377" i="2" s="1"/>
  <c r="X378" i="2"/>
  <c r="AA378" i="2" s="1"/>
  <c r="X379" i="2"/>
  <c r="AA379" i="2" s="1"/>
  <c r="X380" i="2"/>
  <c r="AA380" i="2" s="1"/>
  <c r="X381" i="2"/>
  <c r="AA381" i="2" s="1"/>
  <c r="X382" i="2"/>
  <c r="AA382" i="2" s="1"/>
  <c r="X383" i="2"/>
  <c r="AA383" i="2" s="1"/>
  <c r="X384" i="2"/>
  <c r="AA384" i="2" s="1"/>
  <c r="X385" i="2"/>
  <c r="AA385" i="2" s="1"/>
  <c r="X386" i="2"/>
  <c r="AA386" i="2" s="1"/>
  <c r="X387" i="2"/>
  <c r="AA387" i="2" s="1"/>
  <c r="X388" i="2"/>
  <c r="X389" i="2"/>
  <c r="AA389" i="2" s="1"/>
  <c r="X390" i="2"/>
  <c r="AA390" i="2" s="1"/>
  <c r="X391" i="2"/>
  <c r="X392" i="2"/>
  <c r="X393" i="2"/>
  <c r="AA393" i="2" s="1"/>
  <c r="X394" i="2"/>
  <c r="X395" i="2"/>
  <c r="X396" i="2"/>
  <c r="AA396" i="2" s="1"/>
  <c r="X397" i="2"/>
  <c r="AA397" i="2" s="1"/>
  <c r="X398" i="2"/>
  <c r="AA398" i="2" s="1"/>
  <c r="X399" i="2"/>
  <c r="AA399" i="2" s="1"/>
  <c r="X400" i="2"/>
  <c r="AA400" i="2" s="1"/>
  <c r="X401" i="2"/>
  <c r="AA401" i="2" s="1"/>
  <c r="X402" i="2"/>
  <c r="AA402" i="2" s="1"/>
  <c r="X403" i="2"/>
  <c r="AA403" i="2" s="1"/>
  <c r="X404" i="2"/>
  <c r="X405" i="2"/>
  <c r="AA405" i="2" s="1"/>
  <c r="X406" i="2"/>
  <c r="AA406" i="2" s="1"/>
  <c r="X407" i="2"/>
  <c r="AA407" i="2" s="1"/>
  <c r="X408" i="2"/>
  <c r="AA408" i="2" s="1"/>
  <c r="X409" i="2"/>
  <c r="AA409" i="2" s="1"/>
  <c r="X410" i="2"/>
  <c r="X411" i="2"/>
  <c r="AA411" i="2" s="1"/>
  <c r="X412" i="2"/>
  <c r="AA412" i="2" s="1"/>
  <c r="X413" i="2"/>
  <c r="AA413" i="2" s="1"/>
  <c r="X414" i="2"/>
  <c r="AA414" i="2" s="1"/>
  <c r="X415" i="2"/>
  <c r="AA415" i="2" s="1"/>
  <c r="X416" i="2"/>
  <c r="AA416" i="2" s="1"/>
  <c r="X417" i="2"/>
  <c r="AA417" i="2" s="1"/>
  <c r="X418" i="2"/>
  <c r="AA418" i="2" s="1"/>
  <c r="X419" i="2"/>
  <c r="AA419" i="2" s="1"/>
  <c r="X420" i="2"/>
  <c r="AA420" i="2" s="1"/>
  <c r="X421" i="2"/>
  <c r="X422" i="2"/>
  <c r="X423" i="2"/>
  <c r="AA423" i="2" s="1"/>
  <c r="X424" i="2"/>
  <c r="AA424" i="2" s="1"/>
  <c r="X425" i="2"/>
  <c r="AA425" i="2" s="1"/>
  <c r="X426" i="2"/>
  <c r="AA426" i="2" s="1"/>
  <c r="X427" i="2"/>
  <c r="AA427" i="2" s="1"/>
  <c r="X428" i="2"/>
  <c r="AA428" i="2" s="1"/>
  <c r="X429" i="2"/>
  <c r="AA429" i="2" s="1"/>
  <c r="X430" i="2"/>
  <c r="AA430" i="2" s="1"/>
  <c r="X431" i="2"/>
  <c r="X432" i="2"/>
  <c r="AA432" i="2" s="1"/>
  <c r="X433" i="2"/>
  <c r="AA433" i="2" s="1"/>
  <c r="X434" i="2"/>
  <c r="AA434" i="2" s="1"/>
  <c r="X435" i="2"/>
  <c r="AA435" i="2" s="1"/>
  <c r="X436" i="2"/>
  <c r="AA436" i="2" s="1"/>
  <c r="X437" i="2"/>
  <c r="AA437" i="2" s="1"/>
  <c r="X438" i="2"/>
  <c r="AA438" i="2" s="1"/>
  <c r="X439" i="2"/>
  <c r="AA439" i="2" s="1"/>
  <c r="X440" i="2"/>
  <c r="AA440" i="2" s="1"/>
  <c r="X441" i="2"/>
  <c r="AA441" i="2" s="1"/>
  <c r="X442" i="2"/>
  <c r="AA442" i="2" s="1"/>
  <c r="X443" i="2"/>
  <c r="AA443" i="2" s="1"/>
  <c r="X444" i="2"/>
  <c r="AA444" i="2" s="1"/>
  <c r="X445" i="2"/>
  <c r="AA445" i="2" s="1"/>
  <c r="X446" i="2"/>
  <c r="AA446" i="2" s="1"/>
  <c r="X447" i="2"/>
  <c r="AA447" i="2" s="1"/>
  <c r="X448" i="2"/>
  <c r="AA448" i="2" s="1"/>
  <c r="X449" i="2"/>
  <c r="AA449" i="2" s="1"/>
  <c r="X450" i="2"/>
  <c r="AA450" i="2" s="1"/>
  <c r="X451" i="2"/>
  <c r="AA451" i="2" s="1"/>
  <c r="X452" i="2"/>
  <c r="AA452" i="2" s="1"/>
  <c r="X453" i="2"/>
  <c r="AA453" i="2" s="1"/>
  <c r="X454" i="2"/>
  <c r="X455" i="2"/>
  <c r="X456" i="2"/>
  <c r="AA456" i="2" s="1"/>
  <c r="X457" i="2"/>
  <c r="AA457" i="2" s="1"/>
  <c r="X458" i="2"/>
  <c r="X459" i="2"/>
  <c r="X460" i="2"/>
  <c r="AA460" i="2" s="1"/>
  <c r="X461" i="2"/>
  <c r="X462" i="2"/>
  <c r="AA462" i="2" s="1"/>
  <c r="X463" i="2"/>
  <c r="X464" i="2"/>
  <c r="AA464" i="2" s="1"/>
  <c r="X465" i="2"/>
  <c r="AA465" i="2" s="1"/>
  <c r="X466" i="2"/>
  <c r="X467" i="2"/>
  <c r="X468" i="2"/>
  <c r="AA468" i="2" s="1"/>
  <c r="X469" i="2"/>
  <c r="AA469" i="2" s="1"/>
  <c r="X470" i="2"/>
  <c r="X471" i="2"/>
  <c r="AA471" i="2" s="1"/>
  <c r="X472" i="2"/>
  <c r="AA472" i="2" s="1"/>
  <c r="X473" i="2"/>
  <c r="AA473" i="2" s="1"/>
  <c r="X474" i="2"/>
  <c r="X475" i="2"/>
  <c r="AA475" i="2" s="1"/>
  <c r="X476" i="2"/>
  <c r="AA476" i="2" s="1"/>
  <c r="X477" i="2"/>
  <c r="AA477" i="2" s="1"/>
  <c r="X478" i="2"/>
  <c r="AA478" i="2" s="1"/>
  <c r="X479" i="2"/>
  <c r="X480" i="2"/>
  <c r="AA480" i="2" s="1"/>
  <c r="X481" i="2"/>
  <c r="AA481" i="2" s="1"/>
  <c r="X482" i="2"/>
  <c r="AA482" i="2" s="1"/>
  <c r="X483" i="2"/>
  <c r="AA483" i="2" s="1"/>
  <c r="X484" i="2"/>
  <c r="AA484" i="2" s="1"/>
  <c r="X485" i="2"/>
  <c r="X486" i="2"/>
  <c r="X487" i="2"/>
  <c r="AA487" i="2" s="1"/>
  <c r="X488" i="2"/>
  <c r="AA488" i="2" s="1"/>
  <c r="X489" i="2"/>
  <c r="AA489" i="2" s="1"/>
  <c r="X490" i="2"/>
  <c r="X491" i="2"/>
  <c r="X492" i="2"/>
  <c r="AA492" i="2" s="1"/>
  <c r="X493" i="2"/>
  <c r="AA493" i="2" s="1"/>
  <c r="X494" i="2"/>
  <c r="X495" i="2"/>
  <c r="AA495" i="2" s="1"/>
  <c r="X496" i="2"/>
  <c r="AA496" i="2" s="1"/>
  <c r="X497" i="2"/>
  <c r="AA497" i="2" s="1"/>
  <c r="X498" i="2"/>
  <c r="AA498" i="2" s="1"/>
  <c r="X499" i="2"/>
  <c r="AA499" i="2" s="1"/>
  <c r="X500" i="2"/>
  <c r="AA500" i="2" s="1"/>
  <c r="X501" i="2"/>
  <c r="AA501" i="2" s="1"/>
  <c r="X502" i="2"/>
  <c r="X503" i="2"/>
  <c r="AA503" i="2" s="1"/>
  <c r="X504" i="2"/>
  <c r="AA504" i="2" s="1"/>
  <c r="X505" i="2"/>
  <c r="X506" i="2"/>
  <c r="X507" i="2"/>
  <c r="AA507" i="2" s="1"/>
  <c r="X508" i="2"/>
  <c r="AA508" i="2" s="1"/>
  <c r="X509" i="2"/>
  <c r="AA509" i="2" s="1"/>
  <c r="X510" i="2"/>
  <c r="AA510" i="2" s="1"/>
  <c r="X511" i="2"/>
  <c r="AA511" i="2" s="1"/>
  <c r="X512" i="2"/>
  <c r="AA512" i="2" s="1"/>
  <c r="X513" i="2"/>
  <c r="AA513" i="2" s="1"/>
  <c r="X514" i="2"/>
  <c r="X515" i="2"/>
  <c r="X516" i="2"/>
  <c r="X517" i="2"/>
  <c r="X518" i="2"/>
  <c r="X519" i="2"/>
  <c r="AA519" i="2" s="1"/>
  <c r="X520" i="2"/>
  <c r="AA520" i="2" s="1"/>
  <c r="X521" i="2"/>
  <c r="AA521" i="2" s="1"/>
  <c r="X522" i="2"/>
  <c r="AA522" i="2" s="1"/>
  <c r="X523" i="2"/>
  <c r="AA523" i="2" s="1"/>
  <c r="X524" i="2"/>
  <c r="AA524" i="2" s="1"/>
  <c r="X525" i="2"/>
  <c r="X526" i="2"/>
  <c r="X527" i="2"/>
  <c r="AA527" i="2" s="1"/>
  <c r="X528" i="2"/>
  <c r="X529" i="2"/>
  <c r="X530" i="2"/>
  <c r="AA530" i="2" s="1"/>
  <c r="X531" i="2"/>
  <c r="AA531" i="2" s="1"/>
  <c r="X532" i="2"/>
  <c r="AA532" i="2" s="1"/>
  <c r="X533" i="2"/>
  <c r="AA533" i="2" s="1"/>
  <c r="X534" i="2"/>
  <c r="AA534" i="2" s="1"/>
  <c r="X535" i="2"/>
  <c r="AA535" i="2" s="1"/>
  <c r="X536" i="2"/>
  <c r="AA536" i="2" s="1"/>
  <c r="X537" i="2"/>
  <c r="AA537" i="2" s="1"/>
  <c r="X538" i="2"/>
  <c r="X539" i="2"/>
  <c r="X540" i="2"/>
  <c r="AA540" i="2" s="1"/>
  <c r="X541" i="2"/>
  <c r="AA541" i="2" s="1"/>
  <c r="X542" i="2"/>
  <c r="AA542" i="2" s="1"/>
  <c r="X543" i="2"/>
  <c r="AA543" i="2" s="1"/>
  <c r="X544" i="2"/>
  <c r="AA544" i="2" s="1"/>
  <c r="X545" i="2"/>
  <c r="AA545" i="2" s="1"/>
  <c r="X546" i="2"/>
  <c r="AA546" i="2" s="1"/>
  <c r="X547" i="2"/>
  <c r="AA547" i="2" s="1"/>
  <c r="X548" i="2"/>
  <c r="AA548" i="2" s="1"/>
  <c r="X549" i="2"/>
  <c r="X550" i="2"/>
  <c r="AA550" i="2" s="1"/>
  <c r="X551" i="2"/>
  <c r="AA551" i="2" s="1"/>
  <c r="X552" i="2"/>
  <c r="X553" i="2"/>
  <c r="AA553" i="2" s="1"/>
  <c r="X554" i="2"/>
  <c r="X555" i="2"/>
  <c r="AA555" i="2" s="1"/>
  <c r="X556" i="2"/>
  <c r="AA556" i="2" s="1"/>
  <c r="X557" i="2"/>
  <c r="AA557" i="2" s="1"/>
  <c r="X558" i="2"/>
  <c r="AA558" i="2" s="1"/>
  <c r="X559" i="2"/>
  <c r="AA559" i="2" s="1"/>
  <c r="X560" i="2"/>
  <c r="AA560" i="2" s="1"/>
  <c r="X561" i="2"/>
  <c r="AA561" i="2" s="1"/>
  <c r="X562" i="2"/>
  <c r="AA562" i="2" s="1"/>
  <c r="X563" i="2"/>
  <c r="X564" i="2"/>
  <c r="AA564" i="2" s="1"/>
  <c r="X565" i="2"/>
  <c r="AA565" i="2" s="1"/>
  <c r="X566" i="2"/>
  <c r="X567" i="2"/>
  <c r="AA567" i="2" s="1"/>
  <c r="X568" i="2"/>
  <c r="AA568" i="2" s="1"/>
  <c r="X569" i="2"/>
  <c r="AA569" i="2" s="1"/>
  <c r="X570" i="2"/>
  <c r="AA570" i="2" s="1"/>
  <c r="X571" i="2"/>
  <c r="AA571" i="2" s="1"/>
  <c r="X572" i="2"/>
  <c r="AA572" i="2" s="1"/>
  <c r="X573" i="2"/>
  <c r="AA573" i="2" s="1"/>
  <c r="X574" i="2"/>
  <c r="AA574" i="2" s="1"/>
  <c r="X575" i="2"/>
  <c r="X576" i="2"/>
  <c r="AA576" i="2" s="1"/>
  <c r="X577" i="2"/>
  <c r="X578" i="2"/>
  <c r="AA578" i="2" s="1"/>
  <c r="X579" i="2"/>
  <c r="AA579" i="2" s="1"/>
  <c r="X580" i="2"/>
  <c r="X581" i="2"/>
  <c r="AA581" i="2" s="1"/>
  <c r="X582" i="2"/>
  <c r="AA582" i="2" s="1"/>
  <c r="X583" i="2"/>
  <c r="AA583" i="2" s="1"/>
  <c r="X584" i="2"/>
  <c r="AA584" i="2" s="1"/>
  <c r="X585" i="2"/>
  <c r="AA585" i="2" s="1"/>
  <c r="X586" i="2"/>
  <c r="AA586" i="2" s="1"/>
  <c r="X587" i="2"/>
  <c r="AA587" i="2" s="1"/>
  <c r="X588" i="2"/>
  <c r="AA588" i="2" s="1"/>
  <c r="X589" i="2"/>
  <c r="AA589" i="2" s="1"/>
  <c r="X590" i="2"/>
  <c r="AA590" i="2" s="1"/>
  <c r="X591" i="2"/>
  <c r="AA591" i="2" s="1"/>
  <c r="X592" i="2"/>
  <c r="AA592" i="2" s="1"/>
  <c r="X593" i="2"/>
  <c r="AA593" i="2" s="1"/>
  <c r="X594" i="2"/>
  <c r="AA594" i="2" s="1"/>
  <c r="X595" i="2"/>
  <c r="AA595" i="2" s="1"/>
  <c r="X596" i="2"/>
  <c r="X597" i="2"/>
  <c r="X598" i="2"/>
  <c r="AA598" i="2" s="1"/>
  <c r="X599" i="2"/>
  <c r="X600" i="2"/>
  <c r="AA600" i="2" s="1"/>
  <c r="X601" i="2"/>
  <c r="AA601" i="2" s="1"/>
  <c r="X602" i="2"/>
  <c r="AA602" i="2" s="1"/>
  <c r="X603" i="2"/>
  <c r="AA603" i="2" s="1"/>
  <c r="X604" i="2"/>
  <c r="AA604" i="2" s="1"/>
  <c r="X605" i="2"/>
  <c r="AA605" i="2" s="1"/>
  <c r="X606" i="2"/>
  <c r="AA606" i="2" s="1"/>
  <c r="X607" i="2"/>
  <c r="AA607" i="2" s="1"/>
  <c r="X608" i="2"/>
  <c r="AA608" i="2" s="1"/>
  <c r="X609" i="2"/>
  <c r="AA609" i="2" s="1"/>
  <c r="X610" i="2"/>
  <c r="AA610" i="2" s="1"/>
  <c r="X611" i="2"/>
  <c r="AA611" i="2" s="1"/>
  <c r="X612" i="2"/>
  <c r="AA612" i="2" s="1"/>
  <c r="X613" i="2"/>
  <c r="X614" i="2"/>
  <c r="AA614" i="2" s="1"/>
  <c r="X615" i="2"/>
  <c r="AA615" i="2" s="1"/>
  <c r="X616" i="2"/>
  <c r="AA616" i="2" s="1"/>
  <c r="X617" i="2"/>
  <c r="X618" i="2"/>
  <c r="AA618" i="2" s="1"/>
  <c r="X619" i="2"/>
  <c r="AA619" i="2" s="1"/>
  <c r="X620" i="2"/>
  <c r="AA620" i="2" s="1"/>
  <c r="X621" i="2"/>
  <c r="AA621" i="2" s="1"/>
  <c r="X622" i="2"/>
  <c r="AA622" i="2" s="1"/>
  <c r="X623" i="2"/>
  <c r="AA623" i="2" s="1"/>
  <c r="X624" i="2"/>
  <c r="X625" i="2"/>
  <c r="X626" i="2"/>
  <c r="X627" i="2"/>
  <c r="X628" i="2"/>
  <c r="X629" i="2"/>
  <c r="X630" i="2"/>
  <c r="AA630" i="2" s="1"/>
  <c r="X631" i="2"/>
  <c r="X632" i="2"/>
  <c r="X633" i="2"/>
  <c r="X634" i="2"/>
  <c r="AA634" i="2" s="1"/>
  <c r="X635" i="2"/>
  <c r="AA635" i="2" s="1"/>
  <c r="X636" i="2"/>
  <c r="X637" i="2"/>
  <c r="AA637" i="2" s="1"/>
  <c r="X638" i="2"/>
  <c r="X639" i="2"/>
  <c r="X640" i="2"/>
  <c r="X641" i="2"/>
  <c r="AA641" i="2" s="1"/>
  <c r="X642" i="2"/>
  <c r="X643" i="2"/>
  <c r="X644" i="2"/>
  <c r="X645" i="2"/>
  <c r="AA645" i="2" s="1"/>
  <c r="X646" i="2"/>
  <c r="X647" i="2"/>
  <c r="X648" i="2"/>
  <c r="AA648" i="2" s="1"/>
  <c r="X649" i="2"/>
  <c r="X650" i="2"/>
  <c r="AA650" i="2" s="1"/>
  <c r="X651" i="2"/>
  <c r="X652" i="2"/>
  <c r="X653" i="2"/>
  <c r="AA653" i="2" s="1"/>
  <c r="X654" i="2"/>
  <c r="X655" i="2"/>
  <c r="X656" i="2"/>
  <c r="X657" i="2"/>
  <c r="X658" i="2"/>
  <c r="AA658" i="2" s="1"/>
  <c r="X659" i="2"/>
  <c r="X660" i="2"/>
  <c r="X661" i="2"/>
  <c r="X662" i="2"/>
  <c r="X663" i="2"/>
  <c r="X664" i="2"/>
  <c r="X665" i="2"/>
  <c r="AA665" i="2" s="1"/>
  <c r="X666" i="2"/>
  <c r="X667" i="2"/>
  <c r="X668" i="2"/>
  <c r="X669" i="2"/>
  <c r="X670" i="2"/>
  <c r="AA670" i="2" s="1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AA690" i="2" s="1"/>
  <c r="X691" i="2"/>
  <c r="AA691" i="2" s="1"/>
  <c r="X692" i="2"/>
  <c r="X693" i="2"/>
  <c r="X694" i="2"/>
  <c r="X695" i="2"/>
  <c r="X696" i="2"/>
  <c r="X697" i="2"/>
  <c r="X698" i="2"/>
  <c r="X699" i="2"/>
  <c r="AA699" i="2" s="1"/>
  <c r="X700" i="2"/>
  <c r="X701" i="2"/>
  <c r="X702" i="2"/>
  <c r="X703" i="2"/>
  <c r="X704" i="2"/>
  <c r="AA704" i="2" s="1"/>
  <c r="X705" i="2"/>
  <c r="AA705" i="2" s="1"/>
  <c r="X706" i="2"/>
  <c r="X707" i="2"/>
  <c r="X708" i="2"/>
  <c r="X709" i="2"/>
  <c r="X710" i="2"/>
  <c r="X711" i="2"/>
  <c r="X712" i="2"/>
  <c r="X713" i="2"/>
  <c r="AA713" i="2" s="1"/>
  <c r="X714" i="2"/>
  <c r="AA714" i="2" s="1"/>
  <c r="X715" i="2"/>
  <c r="X716" i="2"/>
  <c r="AA716" i="2" s="1"/>
  <c r="X717" i="2"/>
  <c r="X718" i="2"/>
  <c r="X719" i="2"/>
  <c r="X720" i="2"/>
  <c r="AA720" i="2" s="1"/>
  <c r="X721" i="2"/>
  <c r="AA721" i="2" s="1"/>
  <c r="X722" i="2"/>
  <c r="AA722" i="2" s="1"/>
  <c r="X723" i="2"/>
  <c r="AA723" i="2" s="1"/>
  <c r="X724" i="2"/>
  <c r="X725" i="2"/>
  <c r="X726" i="2"/>
  <c r="X727" i="2"/>
  <c r="AA727" i="2" s="1"/>
  <c r="X728" i="2"/>
  <c r="X729" i="2"/>
  <c r="X730" i="2"/>
  <c r="X731" i="2"/>
  <c r="X732" i="2"/>
  <c r="X733" i="2"/>
  <c r="X734" i="2"/>
  <c r="X735" i="2"/>
  <c r="AA735" i="2" s="1"/>
  <c r="X736" i="2"/>
  <c r="X737" i="2"/>
  <c r="X738" i="2"/>
  <c r="AA738" i="2" s="1"/>
  <c r="X739" i="2"/>
  <c r="X740" i="2"/>
  <c r="X741" i="2"/>
  <c r="X742" i="2"/>
  <c r="X743" i="2"/>
  <c r="X744" i="2"/>
  <c r="AA744" i="2" s="1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AA768" i="2" s="1"/>
  <c r="X769" i="2"/>
  <c r="X770" i="2"/>
  <c r="X771" i="2"/>
  <c r="X772" i="2"/>
  <c r="X773" i="2"/>
  <c r="AA773" i="2" s="1"/>
  <c r="X774" i="2"/>
  <c r="X775" i="2"/>
  <c r="AA775" i="2" s="1"/>
  <c r="X776" i="2"/>
  <c r="X777" i="2"/>
  <c r="X778" i="2"/>
  <c r="X779" i="2"/>
  <c r="AA779" i="2" s="1"/>
  <c r="X780" i="2"/>
  <c r="X781" i="2"/>
  <c r="AA781" i="2" s="1"/>
  <c r="X782" i="2"/>
  <c r="X783" i="2"/>
  <c r="X784" i="2"/>
  <c r="X785" i="2"/>
  <c r="X786" i="2"/>
  <c r="X787" i="2"/>
  <c r="X788" i="2"/>
  <c r="X789" i="2"/>
  <c r="AA789" i="2" s="1"/>
  <c r="X790" i="2"/>
  <c r="X791" i="2"/>
  <c r="X792" i="2"/>
  <c r="X793" i="2"/>
  <c r="X794" i="2"/>
  <c r="X795" i="2"/>
  <c r="X796" i="2"/>
  <c r="AA796" i="2" s="1"/>
  <c r="X797" i="2"/>
  <c r="AA797" i="2" s="1"/>
  <c r="X798" i="2"/>
  <c r="X799" i="2"/>
  <c r="X800" i="2"/>
  <c r="X801" i="2"/>
  <c r="AA801" i="2" s="1"/>
  <c r="X802" i="2"/>
  <c r="X803" i="2"/>
  <c r="X804" i="2"/>
  <c r="X805" i="2"/>
  <c r="X806" i="2"/>
  <c r="X807" i="2"/>
  <c r="X808" i="2"/>
  <c r="AA808" i="2" s="1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AA824" i="2" s="1"/>
  <c r="X825" i="2"/>
  <c r="X826" i="2"/>
  <c r="AA826" i="2" s="1"/>
  <c r="X827" i="2"/>
  <c r="X828" i="2"/>
  <c r="X829" i="2"/>
  <c r="AA829" i="2" s="1"/>
  <c r="X830" i="2"/>
  <c r="AA830" i="2" s="1"/>
  <c r="X831" i="2"/>
  <c r="AA831" i="2" s="1"/>
  <c r="X832" i="2"/>
  <c r="X833" i="2"/>
  <c r="X834" i="2"/>
  <c r="X835" i="2"/>
  <c r="X836" i="2"/>
  <c r="X837" i="2"/>
  <c r="X838" i="2"/>
  <c r="X839" i="2"/>
  <c r="X840" i="2"/>
  <c r="X841" i="2"/>
  <c r="X842" i="2"/>
  <c r="X843" i="2"/>
  <c r="AA843" i="2" s="1"/>
  <c r="X844" i="2"/>
  <c r="X845" i="2"/>
  <c r="X846" i="2"/>
  <c r="X847" i="2"/>
  <c r="X848" i="2"/>
  <c r="AA848" i="2" s="1"/>
  <c r="X849" i="2"/>
  <c r="X850" i="2"/>
  <c r="X851" i="2"/>
  <c r="X852" i="2"/>
  <c r="X853" i="2"/>
  <c r="X854" i="2"/>
  <c r="AA854" i="2" s="1"/>
  <c r="X855" i="2"/>
  <c r="X856" i="2"/>
  <c r="X857" i="2"/>
  <c r="X858" i="2"/>
  <c r="X859" i="2"/>
  <c r="X860" i="2"/>
  <c r="X861" i="2"/>
  <c r="X862" i="2"/>
  <c r="X863" i="2"/>
  <c r="X864" i="2"/>
  <c r="AA864" i="2" s="1"/>
  <c r="X865" i="2"/>
  <c r="X866" i="2"/>
  <c r="X867" i="2"/>
  <c r="AA867" i="2" s="1"/>
  <c r="X868" i="2"/>
  <c r="X869" i="2"/>
  <c r="AA869" i="2" s="1"/>
  <c r="X870" i="2"/>
  <c r="X871" i="2"/>
  <c r="X872" i="2"/>
  <c r="X873" i="2"/>
  <c r="X874" i="2"/>
  <c r="X875" i="2"/>
  <c r="X876" i="2"/>
  <c r="AA876" i="2" s="1"/>
  <c r="X877" i="2"/>
  <c r="X878" i="2"/>
  <c r="X879" i="2"/>
  <c r="AA879" i="2" s="1"/>
  <c r="X880" i="2"/>
  <c r="X881" i="2"/>
  <c r="X882" i="2"/>
  <c r="AA882" i="2" s="1"/>
  <c r="X883" i="2"/>
  <c r="X884" i="2"/>
  <c r="X885" i="2"/>
  <c r="X886" i="2"/>
  <c r="X887" i="2"/>
  <c r="X888" i="2"/>
  <c r="X889" i="2"/>
  <c r="X890" i="2"/>
  <c r="X891" i="2"/>
  <c r="X892" i="2"/>
  <c r="AA892" i="2" s="1"/>
  <c r="X893" i="2"/>
  <c r="AA893" i="2" s="1"/>
  <c r="X894" i="2"/>
  <c r="X895" i="2"/>
  <c r="X896" i="2"/>
  <c r="X897" i="2"/>
  <c r="AA897" i="2" s="1"/>
  <c r="X898" i="2"/>
  <c r="X899" i="2"/>
  <c r="X900" i="2"/>
  <c r="X901" i="2"/>
  <c r="X902" i="2"/>
  <c r="AA902" i="2" s="1"/>
  <c r="X903" i="2"/>
  <c r="X904" i="2"/>
  <c r="AA904" i="2" s="1"/>
  <c r="X905" i="2"/>
  <c r="AA905" i="2" s="1"/>
  <c r="X906" i="2"/>
  <c r="X907" i="2"/>
  <c r="AA907" i="2" s="1"/>
  <c r="X908" i="2"/>
  <c r="AA908" i="2" s="1"/>
  <c r="X909" i="2"/>
  <c r="X910" i="2"/>
  <c r="X911" i="2"/>
  <c r="X912" i="2"/>
  <c r="X913" i="2"/>
  <c r="X914" i="2"/>
  <c r="X915" i="2"/>
  <c r="X916" i="2"/>
  <c r="X917" i="2"/>
  <c r="X918" i="2"/>
  <c r="AA918" i="2" s="1"/>
  <c r="X919" i="2"/>
  <c r="X920" i="2"/>
  <c r="AA920" i="2" s="1"/>
  <c r="X921" i="2"/>
  <c r="AA921" i="2" s="1"/>
  <c r="X922" i="2"/>
  <c r="X923" i="2"/>
  <c r="X924" i="2"/>
  <c r="AA924" i="2" s="1"/>
  <c r="X925" i="2"/>
  <c r="AA925" i="2" s="1"/>
  <c r="X926" i="2"/>
  <c r="AA926" i="2" s="1"/>
  <c r="X927" i="2"/>
  <c r="X928" i="2"/>
  <c r="X929" i="2"/>
  <c r="X930" i="2"/>
  <c r="X931" i="2"/>
  <c r="X932" i="2"/>
  <c r="AA932" i="2" s="1"/>
  <c r="X933" i="2"/>
  <c r="X934" i="2"/>
  <c r="AA934" i="2" s="1"/>
  <c r="X935" i="2"/>
  <c r="X936" i="2"/>
  <c r="X937" i="2"/>
  <c r="X938" i="2"/>
  <c r="X939" i="2"/>
  <c r="X940" i="2"/>
  <c r="X941" i="2"/>
  <c r="AA941" i="2" s="1"/>
  <c r="X942" i="2"/>
  <c r="AA942" i="2" s="1"/>
  <c r="X943" i="2"/>
  <c r="X944" i="2"/>
  <c r="X945" i="2"/>
  <c r="X946" i="2"/>
  <c r="X947" i="2"/>
  <c r="X948" i="2"/>
  <c r="X949" i="2"/>
  <c r="X950" i="2"/>
  <c r="X951" i="2"/>
  <c r="X952" i="2"/>
  <c r="X953" i="2"/>
  <c r="AA953" i="2" s="1"/>
  <c r="X954" i="2"/>
  <c r="X955" i="2"/>
  <c r="X956" i="2"/>
  <c r="X957" i="2"/>
  <c r="X958" i="2"/>
  <c r="X959" i="2"/>
  <c r="X960" i="2"/>
  <c r="AA960" i="2" s="1"/>
  <c r="X961" i="2"/>
  <c r="X962" i="2"/>
  <c r="AA962" i="2" s="1"/>
  <c r="X963" i="2"/>
  <c r="X964" i="2"/>
  <c r="X965" i="2"/>
  <c r="X966" i="2"/>
  <c r="AA966" i="2" s="1"/>
  <c r="X967" i="2"/>
  <c r="AA967" i="2" s="1"/>
  <c r="X968" i="2"/>
  <c r="X969" i="2"/>
  <c r="X970" i="2"/>
  <c r="X971" i="2"/>
  <c r="X972" i="2"/>
  <c r="X973" i="2"/>
  <c r="X974" i="2"/>
  <c r="X975" i="2"/>
  <c r="AA975" i="2" s="1"/>
  <c r="X976" i="2"/>
  <c r="X977" i="2"/>
  <c r="AA977" i="2" s="1"/>
  <c r="X978" i="2"/>
  <c r="X979" i="2"/>
  <c r="AA979" i="2" s="1"/>
  <c r="X980" i="2"/>
  <c r="AA980" i="2" s="1"/>
  <c r="X981" i="2"/>
  <c r="AA981" i="2" s="1"/>
  <c r="X982" i="2"/>
  <c r="X983" i="2"/>
  <c r="X984" i="2"/>
  <c r="X985" i="2"/>
  <c r="X986" i="2"/>
  <c r="AA986" i="2" s="1"/>
  <c r="X987" i="2"/>
  <c r="X988" i="2"/>
  <c r="X989" i="2"/>
  <c r="X990" i="2"/>
  <c r="X991" i="2"/>
  <c r="X992" i="2"/>
  <c r="X993" i="2"/>
  <c r="X994" i="2"/>
  <c r="X995" i="2"/>
  <c r="X996" i="2"/>
  <c r="X997" i="2"/>
  <c r="AA997" i="2" s="1"/>
  <c r="X998" i="2"/>
  <c r="X999" i="2"/>
  <c r="X1000" i="2"/>
  <c r="AA1000" i="2" s="1"/>
  <c r="X1001" i="2"/>
  <c r="X1002" i="2"/>
  <c r="X1003" i="2"/>
  <c r="AA1003" i="2" s="1"/>
  <c r="X1004" i="2"/>
  <c r="X1005" i="2"/>
  <c r="X1006" i="2"/>
  <c r="X1007" i="2"/>
  <c r="X1008" i="2"/>
  <c r="AA1008" i="2" s="1"/>
  <c r="X1009" i="2"/>
  <c r="X1010" i="2"/>
  <c r="X1011" i="2"/>
  <c r="AA1011" i="2" s="1"/>
  <c r="X1012" i="2"/>
  <c r="AA1012" i="2" s="1"/>
  <c r="X1013" i="2"/>
  <c r="AA1013" i="2" s="1"/>
  <c r="X1014" i="2"/>
  <c r="AA1014" i="2" s="1"/>
  <c r="X1015" i="2"/>
  <c r="AA1015" i="2" s="1"/>
  <c r="X1016" i="2"/>
  <c r="AA1016" i="2" s="1"/>
  <c r="X1017" i="2"/>
  <c r="AA1017" i="2" s="1"/>
  <c r="X1018" i="2"/>
  <c r="X1019" i="2"/>
  <c r="X1020" i="2"/>
  <c r="X1021" i="2"/>
  <c r="AA1021" i="2" s="1"/>
  <c r="X1022" i="2"/>
  <c r="X1023" i="2"/>
  <c r="X1024" i="2"/>
  <c r="X1025" i="2"/>
  <c r="X1026" i="2"/>
  <c r="X1027" i="2"/>
  <c r="X1028" i="2"/>
  <c r="X1029" i="2"/>
  <c r="X1030" i="2"/>
  <c r="X1031" i="2"/>
  <c r="X1032" i="2"/>
  <c r="AA1032" i="2" s="1"/>
  <c r="X1033" i="2"/>
  <c r="X1034" i="2"/>
  <c r="X1035" i="2"/>
  <c r="X1036" i="2"/>
  <c r="AA1036" i="2" s="1"/>
  <c r="X1037" i="2"/>
  <c r="X1038" i="2"/>
  <c r="X1039" i="2"/>
  <c r="X1040" i="2"/>
  <c r="X1041" i="2"/>
  <c r="X1042" i="2"/>
  <c r="AA1042" i="2" s="1"/>
  <c r="X1043" i="2"/>
  <c r="X1044" i="2"/>
  <c r="X1045" i="2"/>
  <c r="X1046" i="2"/>
  <c r="X1047" i="2"/>
  <c r="X1048" i="2"/>
  <c r="X1049" i="2"/>
  <c r="X1050" i="2"/>
  <c r="X1051" i="2"/>
  <c r="X1052" i="2"/>
  <c r="AA1052" i="2" s="1"/>
  <c r="X1053" i="2"/>
  <c r="X1054" i="2"/>
  <c r="X1055" i="2"/>
  <c r="X1056" i="2"/>
  <c r="X1057" i="2"/>
  <c r="X1058" i="2"/>
  <c r="X1059" i="2"/>
  <c r="AA1059" i="2" s="1"/>
  <c r="X1060" i="2"/>
  <c r="AA1060" i="2" s="1"/>
  <c r="X1061" i="2"/>
  <c r="X1062" i="2"/>
  <c r="X1063" i="2"/>
  <c r="X1064" i="2"/>
  <c r="X1065" i="2"/>
  <c r="AA1065" i="2" s="1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AA1081" i="2" s="1"/>
  <c r="X1082" i="2"/>
  <c r="X1083" i="2"/>
  <c r="X1084" i="2"/>
  <c r="AA1084" i="2" s="1"/>
  <c r="X1085" i="2"/>
  <c r="X1086" i="2"/>
  <c r="AA1086" i="2" s="1"/>
  <c r="X1087" i="2"/>
  <c r="X1088" i="2"/>
  <c r="X1089" i="2"/>
  <c r="X1090" i="2"/>
  <c r="X1091" i="2"/>
  <c r="X1092" i="2"/>
  <c r="X1093" i="2"/>
  <c r="X1094" i="2"/>
  <c r="X1095" i="2"/>
  <c r="AA1095" i="2" s="1"/>
  <c r="X1096" i="2"/>
  <c r="X1097" i="2"/>
  <c r="X1098" i="2"/>
  <c r="X1099" i="2"/>
  <c r="AA1099" i="2" s="1"/>
  <c r="X1100" i="2"/>
  <c r="X1101" i="2"/>
  <c r="X1102" i="2"/>
  <c r="X1103" i="2"/>
  <c r="X1104" i="2"/>
  <c r="X1105" i="2"/>
  <c r="X1106" i="2"/>
  <c r="X1107" i="2"/>
  <c r="X1108" i="2"/>
  <c r="X1109" i="2"/>
  <c r="X1110" i="2"/>
  <c r="AA1110" i="2" s="1"/>
  <c r="X1111" i="2"/>
  <c r="AA1111" i="2" s="1"/>
  <c r="X1112" i="2"/>
  <c r="X1113" i="2"/>
  <c r="X1114" i="2"/>
  <c r="X1115" i="2"/>
  <c r="X1116" i="2"/>
  <c r="AA1116" i="2" s="1"/>
  <c r="X1117" i="2"/>
  <c r="X1118" i="2"/>
  <c r="X1119" i="2"/>
  <c r="AA1119" i="2" s="1"/>
  <c r="X1120" i="2"/>
  <c r="AA1120" i="2" s="1"/>
  <c r="X1121" i="2"/>
  <c r="X1122" i="2"/>
  <c r="AA1122" i="2" s="1"/>
  <c r="X1123" i="2"/>
  <c r="X1124" i="2"/>
  <c r="X1125" i="2"/>
  <c r="X1126" i="2"/>
  <c r="X1127" i="2"/>
  <c r="X1128" i="2"/>
  <c r="AA1128" i="2" s="1"/>
  <c r="X1129" i="2"/>
  <c r="AA1129" i="2" s="1"/>
  <c r="X1130" i="2"/>
  <c r="AA1130" i="2" s="1"/>
  <c r="X1131" i="2"/>
  <c r="X1132" i="2"/>
  <c r="X1133" i="2"/>
  <c r="AA1133" i="2" s="1"/>
  <c r="X1134" i="2"/>
  <c r="X1135" i="2"/>
  <c r="X1136" i="2"/>
  <c r="X1137" i="2"/>
  <c r="X1138" i="2"/>
  <c r="X1139" i="2"/>
  <c r="AA1139" i="2" s="1"/>
  <c r="X1140" i="2"/>
  <c r="X1141" i="2"/>
  <c r="AA1141" i="2" s="1"/>
  <c r="X1142" i="2"/>
  <c r="X1143" i="2"/>
  <c r="AA1143" i="2" s="1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AA1155" i="2" s="1"/>
  <c r="X1156" i="2"/>
  <c r="X1157" i="2"/>
  <c r="X1158" i="2"/>
  <c r="X1159" i="2"/>
  <c r="X1160" i="2"/>
  <c r="X1161" i="2"/>
  <c r="X1162" i="2"/>
  <c r="X1163" i="2"/>
  <c r="X1164" i="2"/>
  <c r="AA1164" i="2" s="1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AA1176" i="2" s="1"/>
  <c r="X1177" i="2"/>
  <c r="AA1177" i="2" s="1"/>
  <c r="X1178" i="2"/>
  <c r="X1179" i="2"/>
  <c r="X1180" i="2"/>
  <c r="X1181" i="2"/>
  <c r="AA1181" i="2" s="1"/>
  <c r="X1182" i="2"/>
  <c r="X1183" i="2"/>
  <c r="X1184" i="2"/>
  <c r="AA1184" i="2" s="1"/>
  <c r="X1185" i="2"/>
  <c r="X1186" i="2"/>
  <c r="X1187" i="2"/>
  <c r="X1188" i="2"/>
  <c r="X1189" i="2"/>
  <c r="AA1189" i="2" s="1"/>
  <c r="X1190" i="2"/>
  <c r="X1191" i="2"/>
  <c r="AA1191" i="2" s="1"/>
  <c r="X1192" i="2"/>
  <c r="X1193" i="2"/>
  <c r="X1194" i="2"/>
  <c r="X1195" i="2"/>
  <c r="X1196" i="2"/>
  <c r="X1197" i="2"/>
  <c r="X1198" i="2"/>
  <c r="X1199" i="2"/>
  <c r="AA1199" i="2" s="1"/>
  <c r="X1200" i="2"/>
  <c r="X1201" i="2"/>
  <c r="AA1201" i="2" s="1"/>
  <c r="X1202" i="2"/>
  <c r="AA1202" i="2" s="1"/>
  <c r="X1203" i="2"/>
  <c r="X1204" i="2"/>
  <c r="AA1204" i="2" s="1"/>
  <c r="X1205" i="2"/>
  <c r="AA1205" i="2" s="1"/>
  <c r="X1206" i="2"/>
  <c r="AA1206" i="2" s="1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AA1228" i="2" s="1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AA1241" i="2" s="1"/>
  <c r="X1242" i="2"/>
  <c r="AA1242" i="2" s="1"/>
  <c r="X1243" i="2"/>
  <c r="X1244" i="2"/>
  <c r="X1245" i="2"/>
  <c r="X1246" i="2"/>
  <c r="X1247" i="2"/>
  <c r="X1248" i="2"/>
  <c r="X1249" i="2"/>
  <c r="X1250" i="2"/>
  <c r="X1251" i="2"/>
  <c r="X1252" i="2"/>
  <c r="AA1252" i="2" s="1"/>
  <c r="X1253" i="2"/>
  <c r="AA1253" i="2" s="1"/>
  <c r="X1254" i="2"/>
  <c r="X1255" i="2"/>
  <c r="X1256" i="2"/>
  <c r="X1257" i="2"/>
  <c r="X1258" i="2"/>
  <c r="AA1258" i="2" s="1"/>
  <c r="X1259" i="2"/>
  <c r="X1260" i="2"/>
  <c r="X1261" i="2"/>
  <c r="X1262" i="2"/>
  <c r="X1263" i="2"/>
  <c r="X1264" i="2"/>
  <c r="AA1264" i="2" s="1"/>
  <c r="X1265" i="2"/>
  <c r="X1266" i="2"/>
  <c r="AA1266" i="2" s="1"/>
  <c r="X1267" i="2"/>
  <c r="X1268" i="2"/>
  <c r="X1269" i="2"/>
  <c r="X1270" i="2"/>
  <c r="X1271" i="2"/>
  <c r="X1272" i="2"/>
  <c r="X1273" i="2"/>
  <c r="AA1273" i="2" s="1"/>
  <c r="X1274" i="2"/>
  <c r="X1275" i="2"/>
  <c r="X1276" i="2"/>
  <c r="AA1276" i="2" s="1"/>
  <c r="X1277" i="2"/>
  <c r="X1278" i="2"/>
  <c r="X1279" i="2"/>
  <c r="X1280" i="2"/>
  <c r="X1281" i="2"/>
  <c r="X1282" i="2"/>
  <c r="X1283" i="2"/>
  <c r="X1284" i="2"/>
  <c r="X1285" i="2"/>
  <c r="X1286" i="2"/>
  <c r="AA1286" i="2" s="1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AA1300" i="2" s="1"/>
  <c r="X1301" i="2"/>
  <c r="X1302" i="2"/>
  <c r="AA1302" i="2" s="1"/>
  <c r="X1303" i="2"/>
  <c r="X1304" i="2"/>
  <c r="X1305" i="2"/>
  <c r="X1306" i="2"/>
  <c r="X1307" i="2"/>
  <c r="X1308" i="2"/>
  <c r="X1309" i="2"/>
  <c r="AA1309" i="2" s="1"/>
  <c r="X1310" i="2"/>
  <c r="AA1310" i="2" s="1"/>
  <c r="X1311" i="2"/>
  <c r="X1312" i="2"/>
  <c r="X1313" i="2"/>
  <c r="X1314" i="2"/>
  <c r="X1315" i="2"/>
  <c r="X1316" i="2"/>
  <c r="AA1316" i="2" s="1"/>
  <c r="X1317" i="2"/>
  <c r="X1318" i="2"/>
  <c r="X1319" i="2"/>
  <c r="X1320" i="2"/>
  <c r="AA1320" i="2" s="1"/>
  <c r="X1321" i="2"/>
  <c r="X1322" i="2"/>
  <c r="X1323" i="2"/>
  <c r="AA1323" i="2" s="1"/>
  <c r="X1324" i="2"/>
  <c r="X1325" i="2"/>
  <c r="X1326" i="2"/>
  <c r="X1327" i="2"/>
  <c r="X1328" i="2"/>
  <c r="AA1328" i="2" s="1"/>
  <c r="X1329" i="2"/>
  <c r="X1330" i="2"/>
  <c r="X1331" i="2"/>
  <c r="X1332" i="2"/>
  <c r="X1333" i="2"/>
  <c r="X1334" i="2"/>
  <c r="X1335" i="2"/>
  <c r="X1336" i="2"/>
  <c r="AA1336" i="2" s="1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AA1348" i="2" s="1"/>
  <c r="X1349" i="2"/>
  <c r="X1350" i="2"/>
  <c r="X1351" i="2"/>
  <c r="X1352" i="2"/>
  <c r="AA1352" i="2" s="1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AA1369" i="2" s="1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AA1387" i="2" s="1"/>
  <c r="X1388" i="2"/>
  <c r="X1389" i="2"/>
  <c r="X1390" i="2"/>
  <c r="X1391" i="2"/>
  <c r="X1392" i="2"/>
  <c r="X1393" i="2"/>
  <c r="X1394" i="2"/>
  <c r="X1395" i="2"/>
  <c r="X1396" i="2"/>
  <c r="X1397" i="2"/>
  <c r="X1398" i="2"/>
  <c r="AA1398" i="2" s="1"/>
  <c r="X1399" i="2"/>
  <c r="AA1399" i="2" s="1"/>
  <c r="X1400" i="2"/>
  <c r="AA1400" i="2" s="1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AA1414" i="2" s="1"/>
  <c r="X1415" i="2"/>
  <c r="X1416" i="2"/>
  <c r="X1417" i="2"/>
  <c r="X1418" i="2"/>
  <c r="X1419" i="2"/>
  <c r="AA1419" i="2" s="1"/>
  <c r="X1420" i="2"/>
  <c r="X1421" i="2"/>
  <c r="AA1421" i="2" s="1"/>
  <c r="X1422" i="2"/>
  <c r="X1423" i="2"/>
  <c r="X1424" i="2"/>
  <c r="X1425" i="2"/>
  <c r="X1426" i="2"/>
  <c r="AA1426" i="2" s="1"/>
  <c r="X1427" i="2"/>
  <c r="X1428" i="2"/>
  <c r="X1429" i="2"/>
  <c r="X1430" i="2"/>
  <c r="X1431" i="2"/>
  <c r="X1432" i="2"/>
  <c r="X1433" i="2"/>
  <c r="AA1433" i="2" s="1"/>
  <c r="X1434" i="2"/>
  <c r="X1435" i="2"/>
  <c r="X1436" i="2"/>
  <c r="X1437" i="2"/>
  <c r="X1438" i="2"/>
  <c r="AA1438" i="2" s="1"/>
  <c r="X1439" i="2"/>
  <c r="X1440" i="2"/>
  <c r="X1441" i="2"/>
  <c r="AA1441" i="2" s="1"/>
  <c r="X1442" i="2"/>
  <c r="AA1442" i="2" s="1"/>
  <c r="X1443" i="2"/>
  <c r="AA1443" i="2" s="1"/>
  <c r="X1444" i="2"/>
  <c r="AA1444" i="2" s="1"/>
  <c r="X1445" i="2"/>
  <c r="X1446" i="2"/>
  <c r="AA1446" i="2" s="1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AA1459" i="2" s="1"/>
  <c r="X1460" i="2"/>
  <c r="X1461" i="2"/>
  <c r="X1462" i="2"/>
  <c r="Y2" i="2"/>
  <c r="Y7" i="2"/>
  <c r="Y11" i="2"/>
  <c r="Y12" i="2"/>
  <c r="Y14" i="2"/>
  <c r="Y23" i="2"/>
  <c r="Y26" i="2"/>
  <c r="Y31" i="2"/>
  <c r="Y35" i="2"/>
  <c r="Y38" i="2"/>
  <c r="Y43" i="2"/>
  <c r="Y46" i="2"/>
  <c r="Y47" i="2"/>
  <c r="Y48" i="2"/>
  <c r="Y50" i="2"/>
  <c r="Y59" i="2"/>
  <c r="Y62" i="2"/>
  <c r="Y67" i="2"/>
  <c r="Y70" i="2"/>
  <c r="Y71" i="2"/>
  <c r="Y72" i="2"/>
  <c r="Y74" i="2"/>
  <c r="Y79" i="2"/>
  <c r="Y83" i="2"/>
  <c r="Y84" i="2"/>
  <c r="Y86" i="2"/>
  <c r="Y91" i="2"/>
  <c r="Y94" i="2"/>
  <c r="Y95" i="2"/>
  <c r="Y98" i="2"/>
  <c r="Y103" i="2"/>
  <c r="Y106" i="2"/>
  <c r="Y107" i="2"/>
  <c r="Y108" i="2"/>
  <c r="Y110" i="2"/>
  <c r="Y118" i="2"/>
  <c r="Y119" i="2"/>
  <c r="Y122" i="2"/>
  <c r="Y127" i="2"/>
  <c r="Y130" i="2"/>
  <c r="Y131" i="2"/>
  <c r="Y132" i="2"/>
  <c r="Y134" i="2"/>
  <c r="Y139" i="2"/>
  <c r="Y142" i="2"/>
  <c r="Y143" i="2"/>
  <c r="Y144" i="2"/>
  <c r="Y146" i="2"/>
  <c r="Y154" i="2"/>
  <c r="Y155" i="2"/>
  <c r="Y158" i="2"/>
  <c r="Z158" i="2" s="1"/>
  <c r="Y163" i="2"/>
  <c r="Y167" i="2"/>
  <c r="Y168" i="2"/>
  <c r="Y170" i="2"/>
  <c r="Y175" i="2"/>
  <c r="Y178" i="2"/>
  <c r="Y179" i="2"/>
  <c r="Y182" i="2"/>
  <c r="Y183" i="2"/>
  <c r="Y191" i="2"/>
  <c r="Y192" i="2"/>
  <c r="Y193" i="2"/>
  <c r="Y194" i="2"/>
  <c r="Y199" i="2"/>
  <c r="Y203" i="2"/>
  <c r="Y204" i="2"/>
  <c r="Y206" i="2"/>
  <c r="Y215" i="2"/>
  <c r="Y218" i="2"/>
  <c r="Y226" i="2"/>
  <c r="Y227" i="2"/>
  <c r="Y228" i="2"/>
  <c r="Y230" i="2"/>
  <c r="Y231" i="2"/>
  <c r="Y239" i="2"/>
  <c r="Y240" i="2"/>
  <c r="Y242" i="2"/>
  <c r="Y250" i="2"/>
  <c r="Y251" i="2"/>
  <c r="Y254" i="2"/>
  <c r="Y262" i="2"/>
  <c r="Y263" i="2"/>
  <c r="Y266" i="2"/>
  <c r="Y271" i="2"/>
  <c r="Y274" i="2"/>
  <c r="Y275" i="2"/>
  <c r="Y278" i="2"/>
  <c r="Y279" i="2"/>
  <c r="Y287" i="2"/>
  <c r="Y288" i="2"/>
  <c r="Y290" i="2"/>
  <c r="Y293" i="2"/>
  <c r="Z293" i="2" s="1"/>
  <c r="Y295" i="2"/>
  <c r="Y299" i="2"/>
  <c r="Y300" i="2"/>
  <c r="Y302" i="2"/>
  <c r="Y307" i="2"/>
  <c r="Y311" i="2"/>
  <c r="Y314" i="2"/>
  <c r="Y322" i="2"/>
  <c r="Y323" i="2"/>
  <c r="Y326" i="2"/>
  <c r="Y327" i="2"/>
  <c r="Y331" i="2"/>
  <c r="Y335" i="2"/>
  <c r="Y338" i="2"/>
  <c r="Y346" i="2"/>
  <c r="Y347" i="2"/>
  <c r="Y348" i="2"/>
  <c r="Y350" i="2"/>
  <c r="Y351" i="2"/>
  <c r="Y359" i="2"/>
  <c r="Y360" i="2"/>
  <c r="Y362" i="2"/>
  <c r="Y367" i="2"/>
  <c r="Y371" i="2"/>
  <c r="Y382" i="2"/>
  <c r="Y383" i="2"/>
  <c r="Y384" i="2"/>
  <c r="Y386" i="2"/>
  <c r="Y395" i="2"/>
  <c r="Y396" i="2"/>
  <c r="Y398" i="2"/>
  <c r="Y403" i="2"/>
  <c r="Y406" i="2"/>
  <c r="Y407" i="2"/>
  <c r="Y410" i="2"/>
  <c r="Y419" i="2"/>
  <c r="Y420" i="2"/>
  <c r="Y431" i="2"/>
  <c r="Y434" i="2"/>
  <c r="Y439" i="2"/>
  <c r="Y443" i="2"/>
  <c r="Y444" i="2"/>
  <c r="Y455" i="2"/>
  <c r="Y458" i="2"/>
  <c r="Y467" i="2"/>
  <c r="Y470" i="2"/>
  <c r="Y479" i="2"/>
  <c r="Y480" i="2"/>
  <c r="Y482" i="2"/>
  <c r="Y490" i="2"/>
  <c r="Y491" i="2"/>
  <c r="Y494" i="2"/>
  <c r="Y499" i="2"/>
  <c r="Y503" i="2"/>
  <c r="Y506" i="2"/>
  <c r="Y515" i="2"/>
  <c r="Y518" i="2"/>
  <c r="Y530" i="2"/>
  <c r="Y535" i="2"/>
  <c r="Y539" i="2"/>
  <c r="Y542" i="2"/>
  <c r="Y552" i="2"/>
  <c r="Y554" i="2"/>
  <c r="Y555" i="2"/>
  <c r="Y559" i="2"/>
  <c r="Y563" i="2"/>
  <c r="Y566" i="2"/>
  <c r="Y571" i="2"/>
  <c r="Y575" i="2"/>
  <c r="Y576" i="2"/>
  <c r="Y577" i="2"/>
  <c r="Y578" i="2"/>
  <c r="Y586" i="2"/>
  <c r="Y587" i="2"/>
  <c r="Y590" i="2"/>
  <c r="Y598" i="2"/>
  <c r="Y602" i="2"/>
  <c r="Y607" i="2"/>
  <c r="Y611" i="2"/>
  <c r="Y614" i="2"/>
  <c r="Y623" i="2"/>
  <c r="Y627" i="2"/>
  <c r="Y631" i="2"/>
  <c r="Y635" i="2"/>
  <c r="Y638" i="2"/>
  <c r="Y646" i="2"/>
  <c r="Y647" i="2"/>
  <c r="Y659" i="2"/>
  <c r="Y662" i="2"/>
  <c r="Y671" i="2"/>
  <c r="Y672" i="2"/>
  <c r="Y673" i="2"/>
  <c r="Y684" i="2"/>
  <c r="Y686" i="2"/>
  <c r="Y694" i="2"/>
  <c r="Y695" i="2"/>
  <c r="Y703" i="2"/>
  <c r="Y710" i="2"/>
  <c r="Y718" i="2"/>
  <c r="Y719" i="2"/>
  <c r="Y720" i="2"/>
  <c r="Y721" i="2"/>
  <c r="Y730" i="2"/>
  <c r="Y731" i="2"/>
  <c r="Y739" i="2"/>
  <c r="Y743" i="2"/>
  <c r="Y755" i="2"/>
  <c r="Y758" i="2"/>
  <c r="Y763" i="2"/>
  <c r="Y767" i="2"/>
  <c r="Y778" i="2"/>
  <c r="Y779" i="2"/>
  <c r="Y782" i="2"/>
  <c r="Y792" i="2"/>
  <c r="Y799" i="2"/>
  <c r="Y803" i="2"/>
  <c r="Y806" i="2"/>
  <c r="Y814" i="2"/>
  <c r="Y827" i="2"/>
  <c r="Y830" i="2"/>
  <c r="Y839" i="2"/>
  <c r="Y852" i="2"/>
  <c r="Y853" i="2"/>
  <c r="Y854" i="2"/>
  <c r="Y863" i="2"/>
  <c r="Y866" i="2"/>
  <c r="Y871" i="2"/>
  <c r="Y878" i="2"/>
  <c r="Y886" i="2"/>
  <c r="Y887" i="2"/>
  <c r="Y890" i="2"/>
  <c r="Y900" i="2"/>
  <c r="Y902" i="2"/>
  <c r="Y911" i="2"/>
  <c r="Y914" i="2"/>
  <c r="Y922" i="2"/>
  <c r="Y926" i="2"/>
  <c r="Y935" i="2"/>
  <c r="Y938" i="2"/>
  <c r="Y941" i="2"/>
  <c r="Y950" i="2"/>
  <c r="Y958" i="2"/>
  <c r="Y959" i="2"/>
  <c r="Y962" i="2"/>
  <c r="Y963" i="2"/>
  <c r="Y974" i="2"/>
  <c r="Y983" i="2"/>
  <c r="Y986" i="2"/>
  <c r="Z986" i="2" s="1"/>
  <c r="Y994" i="2"/>
  <c r="Y995" i="2"/>
  <c r="Y1010" i="2"/>
  <c r="Y1018" i="2"/>
  <c r="Y1019" i="2"/>
  <c r="Y1022" i="2"/>
  <c r="Y1031" i="2"/>
  <c r="Y1032" i="2"/>
  <c r="Y1046" i="2"/>
  <c r="Y1058" i="2"/>
  <c r="Y1066" i="2"/>
  <c r="Y1067" i="2"/>
  <c r="Y1075" i="2"/>
  <c r="Y1082" i="2"/>
  <c r="Y1090" i="2"/>
  <c r="Y1091" i="2"/>
  <c r="Y1092" i="2"/>
  <c r="Y1094" i="2"/>
  <c r="Y1099" i="2"/>
  <c r="Y1102" i="2"/>
  <c r="Y1103" i="2"/>
  <c r="Y1115" i="2"/>
  <c r="Y1118" i="2"/>
  <c r="Y1126" i="2"/>
  <c r="Y1127" i="2"/>
  <c r="Y1130" i="2"/>
  <c r="Y1150" i="2"/>
  <c r="Y1151" i="2"/>
  <c r="Y1163" i="2"/>
  <c r="Y1164" i="2"/>
  <c r="Y1165" i="2"/>
  <c r="Y1178" i="2"/>
  <c r="Y1181" i="2"/>
  <c r="Y1186" i="2"/>
  <c r="Y1187" i="2"/>
  <c r="Y1190" i="2"/>
  <c r="Y1202" i="2"/>
  <c r="Y1210" i="2"/>
  <c r="Y1211" i="2"/>
  <c r="Y1212" i="2"/>
  <c r="Y1223" i="2"/>
  <c r="Y1224" i="2"/>
  <c r="Y1226" i="2"/>
  <c r="Y1238" i="2"/>
  <c r="Y1247" i="2"/>
  <c r="Y1259" i="2"/>
  <c r="Y1262" i="2"/>
  <c r="Y1267" i="2"/>
  <c r="Y1282" i="2"/>
  <c r="Y1283" i="2"/>
  <c r="Y1289" i="2"/>
  <c r="Y1291" i="2"/>
  <c r="Y1294" i="2"/>
  <c r="Y1307" i="2"/>
  <c r="Y1310" i="2"/>
  <c r="Y1311" i="2"/>
  <c r="Y1319" i="2"/>
  <c r="Y1343" i="2"/>
  <c r="Y1349" i="2"/>
  <c r="Y1351" i="2"/>
  <c r="Y1354" i="2"/>
  <c r="Y1355" i="2"/>
  <c r="Y1379" i="2"/>
  <c r="Y1406" i="2"/>
  <c r="Y1415" i="2"/>
  <c r="Y1426" i="2"/>
  <c r="Y1427" i="2"/>
  <c r="Y1451" i="2"/>
  <c r="AA62" i="2"/>
  <c r="AA78" i="2"/>
  <c r="AA269" i="2"/>
  <c r="AA276" i="2"/>
  <c r="AA298" i="2"/>
  <c r="AA337" i="2"/>
  <c r="AA376" i="2"/>
  <c r="AA485" i="2"/>
  <c r="AA486" i="2"/>
  <c r="AA617" i="2"/>
  <c r="AA729" i="2"/>
  <c r="D7" i="3"/>
  <c r="C6" i="3"/>
  <c r="C5" i="3"/>
  <c r="C20" i="3"/>
  <c r="D14" i="3"/>
  <c r="C14" i="3"/>
  <c r="D4" i="3"/>
  <c r="D20" i="3" s="1"/>
  <c r="C4" i="3"/>
  <c r="C21" i="3"/>
  <c r="D19" i="3"/>
  <c r="C19" i="3"/>
  <c r="D18" i="3"/>
  <c r="D17" i="3"/>
  <c r="C17" i="3"/>
  <c r="D16" i="3"/>
  <c r="C16" i="3"/>
  <c r="C15" i="3"/>
  <c r="D13" i="3"/>
  <c r="C13" i="3"/>
  <c r="D8" i="3"/>
  <c r="C18" i="3"/>
  <c r="V469" i="2" l="1"/>
  <c r="W469" i="2" s="1"/>
  <c r="Y469" i="2"/>
  <c r="Z469" i="2" s="1"/>
  <c r="Y492" i="2"/>
  <c r="V492" i="2"/>
  <c r="W492" i="2" s="1"/>
  <c r="Y432" i="2"/>
  <c r="V432" i="2"/>
  <c r="W432" i="2" s="1"/>
  <c r="V540" i="2"/>
  <c r="W540" i="2" s="1"/>
  <c r="Y540" i="2"/>
  <c r="Z517" i="2"/>
  <c r="V457" i="2"/>
  <c r="W457" i="2" s="1"/>
  <c r="Y457" i="2"/>
  <c r="Z457" i="2" s="1"/>
  <c r="V564" i="2"/>
  <c r="W564" i="2" s="1"/>
  <c r="Y564" i="2"/>
  <c r="Y528" i="2"/>
  <c r="Y516" i="2"/>
  <c r="Z793" i="2"/>
  <c r="Z106" i="2"/>
  <c r="Y289" i="2"/>
  <c r="V289" i="2"/>
  <c r="W289" i="2" s="1"/>
  <c r="Z1226" i="2"/>
  <c r="Z15" i="2"/>
  <c r="V312" i="2"/>
  <c r="W312" i="2" s="1"/>
  <c r="Y372" i="2"/>
  <c r="Z372" i="2" s="1"/>
  <c r="AA372" i="2" s="1"/>
  <c r="Y252" i="2"/>
  <c r="Z130" i="2"/>
  <c r="Y96" i="2"/>
  <c r="Y408" i="2"/>
  <c r="Y216" i="2"/>
  <c r="Y156" i="2"/>
  <c r="Y336" i="2"/>
  <c r="V276" i="2"/>
  <c r="W276" i="2" s="1"/>
  <c r="V1460" i="2"/>
  <c r="W1460" i="2" s="1"/>
  <c r="V1448" i="2"/>
  <c r="W1448" i="2" s="1"/>
  <c r="V1436" i="2"/>
  <c r="W1436" i="2" s="1"/>
  <c r="V1424" i="2"/>
  <c r="W1424" i="2" s="1"/>
  <c r="V1412" i="2"/>
  <c r="W1412" i="2" s="1"/>
  <c r="V1400" i="2"/>
  <c r="W1400" i="2" s="1"/>
  <c r="V1388" i="2"/>
  <c r="W1388" i="2" s="1"/>
  <c r="V1376" i="2"/>
  <c r="W1376" i="2" s="1"/>
  <c r="V1364" i="2"/>
  <c r="W1364" i="2" s="1"/>
  <c r="V1352" i="2"/>
  <c r="W1352" i="2" s="1"/>
  <c r="V1340" i="2"/>
  <c r="W1340" i="2" s="1"/>
  <c r="V1328" i="2"/>
  <c r="W1328" i="2" s="1"/>
  <c r="V1316" i="2"/>
  <c r="W1316" i="2" s="1"/>
  <c r="V1304" i="2"/>
  <c r="W1304" i="2" s="1"/>
  <c r="V1292" i="2"/>
  <c r="W1292" i="2" s="1"/>
  <c r="V1280" i="2"/>
  <c r="W1280" i="2" s="1"/>
  <c r="V1268" i="2"/>
  <c r="W1268" i="2" s="1"/>
  <c r="V1256" i="2"/>
  <c r="W1256" i="2" s="1"/>
  <c r="V1244" i="2"/>
  <c r="W1244" i="2" s="1"/>
  <c r="V1232" i="2"/>
  <c r="W1232" i="2" s="1"/>
  <c r="V1220" i="2"/>
  <c r="W1220" i="2" s="1"/>
  <c r="V1208" i="2"/>
  <c r="W1208" i="2" s="1"/>
  <c r="V1184" i="2"/>
  <c r="W1184" i="2" s="1"/>
  <c r="V1172" i="2"/>
  <c r="W1172" i="2" s="1"/>
  <c r="V1160" i="2"/>
  <c r="W1160" i="2" s="1"/>
  <c r="V1148" i="2"/>
  <c r="W1148" i="2" s="1"/>
  <c r="V1136" i="2"/>
  <c r="W1136" i="2" s="1"/>
  <c r="V1124" i="2"/>
  <c r="W1124" i="2" s="1"/>
  <c r="V1112" i="2"/>
  <c r="W1112" i="2" s="1"/>
  <c r="V1100" i="2"/>
  <c r="W1100" i="2" s="1"/>
  <c r="V1088" i="2"/>
  <c r="W1088" i="2" s="1"/>
  <c r="V1064" i="2"/>
  <c r="W1064" i="2" s="1"/>
  <c r="V1052" i="2"/>
  <c r="W1052" i="2" s="1"/>
  <c r="V1040" i="2"/>
  <c r="W1040" i="2" s="1"/>
  <c r="V1028" i="2"/>
  <c r="W1028" i="2" s="1"/>
  <c r="V1016" i="2"/>
  <c r="W1016" i="2" s="1"/>
  <c r="V1004" i="2"/>
  <c r="W1004" i="2" s="1"/>
  <c r="Y180" i="2"/>
  <c r="Y120" i="2"/>
  <c r="Z120" i="2" s="1"/>
  <c r="Y60" i="2"/>
  <c r="W15" i="2"/>
  <c r="V15" i="2"/>
  <c r="Y264" i="2"/>
  <c r="Z264" i="2" s="1"/>
  <c r="AA264" i="2" s="1"/>
  <c r="Y1462" i="2"/>
  <c r="Y1450" i="2"/>
  <c r="Y1414" i="2"/>
  <c r="Y1390" i="2"/>
  <c r="Y1378" i="2"/>
  <c r="Y1342" i="2"/>
  <c r="Y1318" i="2"/>
  <c r="Y1306" i="2"/>
  <c r="Z1306" i="2" s="1"/>
  <c r="AA1306" i="2" s="1"/>
  <c r="Y1258" i="2"/>
  <c r="Y1246" i="2"/>
  <c r="Z1246" i="2" s="1"/>
  <c r="Y1222" i="2"/>
  <c r="Y1162" i="2"/>
  <c r="Y1054" i="2"/>
  <c r="Y1030" i="2"/>
  <c r="V994" i="2"/>
  <c r="W994" i="2" s="1"/>
  <c r="Y982" i="2"/>
  <c r="Y970" i="2"/>
  <c r="Y946" i="2"/>
  <c r="Y934" i="2"/>
  <c r="Z934" i="2" s="1"/>
  <c r="Y910" i="2"/>
  <c r="Z910" i="2" s="1"/>
  <c r="AA910" i="2" s="1"/>
  <c r="Y862" i="2"/>
  <c r="Z862" i="2" s="1"/>
  <c r="AA862" i="2" s="1"/>
  <c r="V850" i="2"/>
  <c r="W850" i="2" s="1"/>
  <c r="Y838" i="2"/>
  <c r="Y826" i="2"/>
  <c r="Y802" i="2"/>
  <c r="V778" i="2"/>
  <c r="W778" i="2" s="1"/>
  <c r="V766" i="2"/>
  <c r="W766" i="2" s="1"/>
  <c r="Y754" i="2"/>
  <c r="Y742" i="2"/>
  <c r="Y706" i="2"/>
  <c r="Y670" i="2"/>
  <c r="Y658" i="2"/>
  <c r="Z658" i="2" s="1"/>
  <c r="V646" i="2"/>
  <c r="W646" i="2" s="1"/>
  <c r="Y634" i="2"/>
  <c r="Z634" i="2" s="1"/>
  <c r="Y622" i="2"/>
  <c r="V610" i="2"/>
  <c r="W610" i="2" s="1"/>
  <c r="V598" i="2"/>
  <c r="W598" i="2" s="1"/>
  <c r="Y562" i="2"/>
  <c r="V550" i="2"/>
  <c r="W550" i="2" s="1"/>
  <c r="Y538" i="2"/>
  <c r="Y526" i="2"/>
  <c r="Y514" i="2"/>
  <c r="V478" i="2"/>
  <c r="W478" i="2" s="1"/>
  <c r="Y466" i="2"/>
  <c r="Z466" i="2" s="1"/>
  <c r="Y454" i="2"/>
  <c r="Z454" i="2" s="1"/>
  <c r="Y442" i="2"/>
  <c r="Z442" i="2" s="1"/>
  <c r="Y430" i="2"/>
  <c r="Y418" i="2"/>
  <c r="Y394" i="2"/>
  <c r="Y370" i="2"/>
  <c r="V358" i="2"/>
  <c r="W358" i="2" s="1"/>
  <c r="Y334" i="2"/>
  <c r="V310" i="2"/>
  <c r="W310" i="2" s="1"/>
  <c r="Y298" i="2"/>
  <c r="Y286" i="2"/>
  <c r="Z286" i="2" s="1"/>
  <c r="V250" i="2"/>
  <c r="W250" i="2" s="1"/>
  <c r="Y238" i="2"/>
  <c r="Z238" i="2" s="1"/>
  <c r="V226" i="2"/>
  <c r="W226" i="2" s="1"/>
  <c r="Y214" i="2"/>
  <c r="Y202" i="2"/>
  <c r="Y190" i="2"/>
  <c r="V178" i="2"/>
  <c r="W178" i="2" s="1"/>
  <c r="V166" i="2"/>
  <c r="W166" i="2" s="1"/>
  <c r="V130" i="2"/>
  <c r="W130" i="2" s="1"/>
  <c r="V82" i="2"/>
  <c r="W82" i="2" s="1"/>
  <c r="V58" i="2"/>
  <c r="W58" i="2" s="1"/>
  <c r="Y34" i="2"/>
  <c r="Y22" i="2"/>
  <c r="Y10" i="2"/>
  <c r="Z10" i="2" s="1"/>
  <c r="Y610" i="2"/>
  <c r="Z610" i="2" s="1"/>
  <c r="Y1322" i="2"/>
  <c r="V190" i="2"/>
  <c r="W190" i="2" s="1"/>
  <c r="Y82" i="2"/>
  <c r="Z82" i="2" s="1"/>
  <c r="Y58" i="2"/>
  <c r="Z58" i="2" s="1"/>
  <c r="Y1286" i="2"/>
  <c r="Y519" i="2"/>
  <c r="V22" i="2"/>
  <c r="W22" i="2" s="1"/>
  <c r="Y1418" i="2"/>
  <c r="Y217" i="2"/>
  <c r="Z217" i="2" s="1"/>
  <c r="Z386" i="2"/>
  <c r="Y1459" i="2"/>
  <c r="Y310" i="2"/>
  <c r="Y73" i="2"/>
  <c r="V923" i="2"/>
  <c r="W923" i="2" s="1"/>
  <c r="V1462" i="2"/>
  <c r="W1462" i="2" s="1"/>
  <c r="V1450" i="2"/>
  <c r="W1450" i="2" s="1"/>
  <c r="V1438" i="2"/>
  <c r="W1438" i="2" s="1"/>
  <c r="V1426" i="2"/>
  <c r="W1426" i="2" s="1"/>
  <c r="V1414" i="2"/>
  <c r="W1414" i="2" s="1"/>
  <c r="V1162" i="2"/>
  <c r="W1162" i="2" s="1"/>
  <c r="V286" i="2"/>
  <c r="W286" i="2" s="1"/>
  <c r="Y1375" i="2"/>
  <c r="Z1375" i="2" s="1"/>
  <c r="AA1375" i="2" s="1"/>
  <c r="Y550" i="2"/>
  <c r="Z550" i="2" s="1"/>
  <c r="Y1454" i="2"/>
  <c r="Y358" i="2"/>
  <c r="Y166" i="2"/>
  <c r="V430" i="2"/>
  <c r="W430" i="2" s="1"/>
  <c r="Y1442" i="2"/>
  <c r="Y927" i="2"/>
  <c r="Y423" i="2"/>
  <c r="Y133" i="2"/>
  <c r="Y1382" i="2"/>
  <c r="Y1346" i="2"/>
  <c r="Z1346" i="2" s="1"/>
  <c r="AA1346" i="2" s="1"/>
  <c r="Z62" i="2"/>
  <c r="Y37" i="2"/>
  <c r="Z37" i="2" s="1"/>
  <c r="AA37" i="2" s="1"/>
  <c r="V1402" i="2"/>
  <c r="W1402" i="2" s="1"/>
  <c r="V1390" i="2"/>
  <c r="W1390" i="2" s="1"/>
  <c r="V1378" i="2"/>
  <c r="W1378" i="2" s="1"/>
  <c r="V1366" i="2"/>
  <c r="W1366" i="2" s="1"/>
  <c r="V1354" i="2"/>
  <c r="W1354" i="2" s="1"/>
  <c r="V1342" i="2"/>
  <c r="W1342" i="2" s="1"/>
  <c r="V1330" i="2"/>
  <c r="W1330" i="2" s="1"/>
  <c r="V1318" i="2"/>
  <c r="W1318" i="2" s="1"/>
  <c r="V1306" i="2"/>
  <c r="W1306" i="2" s="1"/>
  <c r="V1294" i="2"/>
  <c r="W1294" i="2" s="1"/>
  <c r="V1282" i="2"/>
  <c r="W1282" i="2" s="1"/>
  <c r="V1270" i="2"/>
  <c r="W1270" i="2" s="1"/>
  <c r="V1258" i="2"/>
  <c r="W1258" i="2" s="1"/>
  <c r="V1246" i="2"/>
  <c r="W1246" i="2" s="1"/>
  <c r="V1234" i="2"/>
  <c r="W1234" i="2" s="1"/>
  <c r="V1210" i="2"/>
  <c r="W1210" i="2" s="1"/>
  <c r="V1198" i="2"/>
  <c r="W1198" i="2" s="1"/>
  <c r="V1186" i="2"/>
  <c r="W1186" i="2" s="1"/>
  <c r="V1174" i="2"/>
  <c r="W1174" i="2" s="1"/>
  <c r="V1150" i="2"/>
  <c r="W1150" i="2" s="1"/>
  <c r="V1138" i="2"/>
  <c r="W1138" i="2" s="1"/>
  <c r="V1126" i="2"/>
  <c r="W1126" i="2" s="1"/>
  <c r="V1114" i="2"/>
  <c r="W1114" i="2" s="1"/>
  <c r="V1102" i="2"/>
  <c r="W1102" i="2" s="1"/>
  <c r="V1090" i="2"/>
  <c r="W1090" i="2" s="1"/>
  <c r="V1078" i="2"/>
  <c r="W1078" i="2" s="1"/>
  <c r="V1066" i="2"/>
  <c r="W1066" i="2" s="1"/>
  <c r="V1054" i="2"/>
  <c r="W1054" i="2" s="1"/>
  <c r="V1042" i="2"/>
  <c r="W1042" i="2" s="1"/>
  <c r="V1030" i="2"/>
  <c r="W1030" i="2" s="1"/>
  <c r="V1018" i="2"/>
  <c r="W1018" i="2" s="1"/>
  <c r="V1006" i="2"/>
  <c r="W1006" i="2" s="1"/>
  <c r="V982" i="2"/>
  <c r="W982" i="2" s="1"/>
  <c r="V970" i="2"/>
  <c r="W970" i="2" s="1"/>
  <c r="V958" i="2"/>
  <c r="W958" i="2" s="1"/>
  <c r="V946" i="2"/>
  <c r="W946" i="2" s="1"/>
  <c r="V934" i="2"/>
  <c r="W934" i="2" s="1"/>
  <c r="V922" i="2"/>
  <c r="W922" i="2" s="1"/>
  <c r="V910" i="2"/>
  <c r="W910" i="2" s="1"/>
  <c r="V898" i="2"/>
  <c r="W898" i="2" s="1"/>
  <c r="V886" i="2"/>
  <c r="W886" i="2" s="1"/>
  <c r="V874" i="2"/>
  <c r="W874" i="2" s="1"/>
  <c r="V862" i="2"/>
  <c r="W862" i="2" s="1"/>
  <c r="Y850" i="2"/>
  <c r="V838" i="2"/>
  <c r="W838" i="2" s="1"/>
  <c r="V826" i="2"/>
  <c r="W826" i="2" s="1"/>
  <c r="V814" i="2"/>
  <c r="W814" i="2" s="1"/>
  <c r="V802" i="2"/>
  <c r="W802" i="2" s="1"/>
  <c r="V790" i="2"/>
  <c r="W790" i="2" s="1"/>
  <c r="Y766" i="2"/>
  <c r="V754" i="2"/>
  <c r="W754" i="2" s="1"/>
  <c r="V742" i="2"/>
  <c r="W742" i="2" s="1"/>
  <c r="V730" i="2"/>
  <c r="W730" i="2" s="1"/>
  <c r="V718" i="2"/>
  <c r="W718" i="2" s="1"/>
  <c r="V706" i="2"/>
  <c r="W706" i="2" s="1"/>
  <c r="V694" i="2"/>
  <c r="W694" i="2" s="1"/>
  <c r="V682" i="2"/>
  <c r="W682" i="2" s="1"/>
  <c r="V670" i="2"/>
  <c r="W670" i="2" s="1"/>
  <c r="V658" i="2"/>
  <c r="W658" i="2" s="1"/>
  <c r="V622" i="2"/>
  <c r="W622" i="2" s="1"/>
  <c r="V586" i="2"/>
  <c r="W586" i="2" s="1"/>
  <c r="V574" i="2"/>
  <c r="W574" i="2" s="1"/>
  <c r="V562" i="2"/>
  <c r="W562" i="2" s="1"/>
  <c r="V538" i="2"/>
  <c r="W538" i="2" s="1"/>
  <c r="V514" i="2"/>
  <c r="W514" i="2" s="1"/>
  <c r="Y502" i="2"/>
  <c r="V490" i="2"/>
  <c r="W490" i="2" s="1"/>
  <c r="Y478" i="2"/>
  <c r="V466" i="2"/>
  <c r="W466" i="2" s="1"/>
  <c r="V454" i="2"/>
  <c r="W454" i="2" s="1"/>
  <c r="V442" i="2"/>
  <c r="W442" i="2" s="1"/>
  <c r="V418" i="2"/>
  <c r="W418" i="2" s="1"/>
  <c r="V394" i="2"/>
  <c r="W394" i="2" s="1"/>
  <c r="V382" i="2"/>
  <c r="W382" i="2" s="1"/>
  <c r="V370" i="2"/>
  <c r="W370" i="2" s="1"/>
  <c r="V346" i="2"/>
  <c r="W346" i="2" s="1"/>
  <c r="V334" i="2"/>
  <c r="W334" i="2" s="1"/>
  <c r="V322" i="2"/>
  <c r="W322" i="2" s="1"/>
  <c r="V298" i="2"/>
  <c r="W298" i="2" s="1"/>
  <c r="V274" i="2"/>
  <c r="W274" i="2" s="1"/>
  <c r="V262" i="2"/>
  <c r="W262" i="2" s="1"/>
  <c r="V214" i="2"/>
  <c r="W214" i="2" s="1"/>
  <c r="V202" i="2"/>
  <c r="W202" i="2" s="1"/>
  <c r="V154" i="2"/>
  <c r="W154" i="2" s="1"/>
  <c r="V142" i="2"/>
  <c r="W142" i="2" s="1"/>
  <c r="V1401" i="2"/>
  <c r="W1401" i="2" s="1"/>
  <c r="V1353" i="2"/>
  <c r="W1353" i="2" s="1"/>
  <c r="V1341" i="2"/>
  <c r="W1341" i="2" s="1"/>
  <c r="V1293" i="2"/>
  <c r="W1293" i="2" s="1"/>
  <c r="V1197" i="2"/>
  <c r="W1197" i="2" s="1"/>
  <c r="V1185" i="2"/>
  <c r="W1185" i="2" s="1"/>
  <c r="V1125" i="2"/>
  <c r="W1125" i="2" s="1"/>
  <c r="V1029" i="2"/>
  <c r="W1029" i="2" s="1"/>
  <c r="V1017" i="2"/>
  <c r="W1017" i="2" s="1"/>
  <c r="V969" i="2"/>
  <c r="W969" i="2" s="1"/>
  <c r="V897" i="2"/>
  <c r="W897" i="2" s="1"/>
  <c r="V825" i="2"/>
  <c r="W825" i="2" s="1"/>
  <c r="V753" i="2"/>
  <c r="W753" i="2" s="1"/>
  <c r="V992" i="2"/>
  <c r="W992" i="2" s="1"/>
  <c r="V980" i="2"/>
  <c r="W980" i="2" s="1"/>
  <c r="V968" i="2"/>
  <c r="W968" i="2" s="1"/>
  <c r="V956" i="2"/>
  <c r="W956" i="2" s="1"/>
  <c r="V944" i="2"/>
  <c r="W944" i="2" s="1"/>
  <c r="V932" i="2"/>
  <c r="W932" i="2" s="1"/>
  <c r="V920" i="2"/>
  <c r="W920" i="2" s="1"/>
  <c r="V908" i="2"/>
  <c r="W908" i="2" s="1"/>
  <c r="V896" i="2"/>
  <c r="W896" i="2" s="1"/>
  <c r="V884" i="2"/>
  <c r="W884" i="2" s="1"/>
  <c r="V872" i="2"/>
  <c r="W872" i="2" s="1"/>
  <c r="V860" i="2"/>
  <c r="W860" i="2" s="1"/>
  <c r="V848" i="2"/>
  <c r="W848" i="2" s="1"/>
  <c r="V836" i="2"/>
  <c r="W836" i="2" s="1"/>
  <c r="V824" i="2"/>
  <c r="W824" i="2" s="1"/>
  <c r="V812" i="2"/>
  <c r="W812" i="2" s="1"/>
  <c r="V800" i="2"/>
  <c r="W800" i="2" s="1"/>
  <c r="V788" i="2"/>
  <c r="W788" i="2" s="1"/>
  <c r="V776" i="2"/>
  <c r="W776" i="2" s="1"/>
  <c r="V764" i="2"/>
  <c r="W764" i="2" s="1"/>
  <c r="V752" i="2"/>
  <c r="W752" i="2" s="1"/>
  <c r="V740" i="2"/>
  <c r="W740" i="2" s="1"/>
  <c r="V728" i="2"/>
  <c r="W728" i="2" s="1"/>
  <c r="V716" i="2"/>
  <c r="W716" i="2" s="1"/>
  <c r="V704" i="2"/>
  <c r="W704" i="2" s="1"/>
  <c r="V692" i="2"/>
  <c r="W692" i="2" s="1"/>
  <c r="Y1129" i="2"/>
  <c r="Y985" i="2"/>
  <c r="Y913" i="2"/>
  <c r="Y781" i="2"/>
  <c r="Z781" i="2" s="1"/>
  <c r="V733" i="2"/>
  <c r="W733" i="2" s="1"/>
  <c r="Y685" i="2"/>
  <c r="Z685" i="2" s="1"/>
  <c r="Y589" i="2"/>
  <c r="Z589" i="2" s="1"/>
  <c r="V565" i="2"/>
  <c r="W565" i="2" s="1"/>
  <c r="V493" i="2"/>
  <c r="W493" i="2" s="1"/>
  <c r="V481" i="2"/>
  <c r="W481" i="2" s="1"/>
  <c r="V445" i="2"/>
  <c r="W445" i="2" s="1"/>
  <c r="V409" i="2"/>
  <c r="W409" i="2" s="1"/>
  <c r="Y373" i="2"/>
  <c r="V337" i="2"/>
  <c r="W337" i="2" s="1"/>
  <c r="Y301" i="2"/>
  <c r="V277" i="2"/>
  <c r="W277" i="2" s="1"/>
  <c r="V193" i="2"/>
  <c r="W193" i="2" s="1"/>
  <c r="V181" i="2"/>
  <c r="W181" i="2" s="1"/>
  <c r="V169" i="2"/>
  <c r="W169" i="2" s="1"/>
  <c r="AA169" i="2" s="1"/>
  <c r="V106" i="2"/>
  <c r="W106" i="2" s="1"/>
  <c r="AA106" i="2" s="1"/>
  <c r="V94" i="2"/>
  <c r="W94" i="2" s="1"/>
  <c r="V46" i="2"/>
  <c r="W46" i="2" s="1"/>
  <c r="V34" i="2"/>
  <c r="W34" i="2" s="1"/>
  <c r="V10" i="2"/>
  <c r="W10" i="2" s="1"/>
  <c r="V681" i="2"/>
  <c r="W681" i="2" s="1"/>
  <c r="V609" i="2"/>
  <c r="W609" i="2" s="1"/>
  <c r="V549" i="2"/>
  <c r="W549" i="2" s="1"/>
  <c r="V537" i="2"/>
  <c r="W537" i="2" s="1"/>
  <c r="V417" i="2"/>
  <c r="W417" i="2" s="1"/>
  <c r="V405" i="2"/>
  <c r="W405" i="2" s="1"/>
  <c r="V345" i="2"/>
  <c r="W345" i="2" s="1"/>
  <c r="V225" i="2"/>
  <c r="W225" i="2" s="1"/>
  <c r="V201" i="2"/>
  <c r="W201" i="2" s="1"/>
  <c r="V141" i="2"/>
  <c r="W141" i="2" s="1"/>
  <c r="V45" i="2"/>
  <c r="W45" i="2" s="1"/>
  <c r="V680" i="2"/>
  <c r="W680" i="2" s="1"/>
  <c r="V668" i="2"/>
  <c r="W668" i="2" s="1"/>
  <c r="V656" i="2"/>
  <c r="W656" i="2" s="1"/>
  <c r="V644" i="2"/>
  <c r="W644" i="2" s="1"/>
  <c r="V632" i="2"/>
  <c r="W632" i="2" s="1"/>
  <c r="V620" i="2"/>
  <c r="W620" i="2" s="1"/>
  <c r="V608" i="2"/>
  <c r="W608" i="2" s="1"/>
  <c r="V596" i="2"/>
  <c r="W596" i="2" s="1"/>
  <c r="V584" i="2"/>
  <c r="W584" i="2" s="1"/>
  <c r="V572" i="2"/>
  <c r="W572" i="2" s="1"/>
  <c r="Y560" i="2"/>
  <c r="V548" i="2"/>
  <c r="W548" i="2" s="1"/>
  <c r="V536" i="2"/>
  <c r="W536" i="2" s="1"/>
  <c r="V524" i="2"/>
  <c r="W524" i="2" s="1"/>
  <c r="V512" i="2"/>
  <c r="W512" i="2" s="1"/>
  <c r="V500" i="2"/>
  <c r="W500" i="2" s="1"/>
  <c r="V488" i="2"/>
  <c r="W488" i="2" s="1"/>
  <c r="V476" i="2"/>
  <c r="W476" i="2" s="1"/>
  <c r="V464" i="2"/>
  <c r="W464" i="2" s="1"/>
  <c r="V452" i="2"/>
  <c r="W452" i="2" s="1"/>
  <c r="V440" i="2"/>
  <c r="W440" i="2" s="1"/>
  <c r="V428" i="2"/>
  <c r="W428" i="2" s="1"/>
  <c r="V416" i="2"/>
  <c r="W416" i="2" s="1"/>
  <c r="V404" i="2"/>
  <c r="W404" i="2" s="1"/>
  <c r="Y392" i="2"/>
  <c r="Z392" i="2" s="1"/>
  <c r="V380" i="2"/>
  <c r="W380" i="2" s="1"/>
  <c r="V368" i="2"/>
  <c r="W368" i="2" s="1"/>
  <c r="V356" i="2"/>
  <c r="W356" i="2" s="1"/>
  <c r="V344" i="2"/>
  <c r="W344" i="2" s="1"/>
  <c r="V332" i="2"/>
  <c r="W332" i="2" s="1"/>
  <c r="V320" i="2"/>
  <c r="W320" i="2" s="1"/>
  <c r="V308" i="2"/>
  <c r="W308" i="2" s="1"/>
  <c r="V296" i="2"/>
  <c r="W296" i="2" s="1"/>
  <c r="V284" i="2"/>
  <c r="W284" i="2" s="1"/>
  <c r="V272" i="2"/>
  <c r="W272" i="2" s="1"/>
  <c r="V260" i="2"/>
  <c r="W260" i="2" s="1"/>
  <c r="V248" i="2"/>
  <c r="W248" i="2" s="1"/>
  <c r="V236" i="2"/>
  <c r="W236" i="2" s="1"/>
  <c r="V224" i="2"/>
  <c r="W224" i="2" s="1"/>
  <c r="V212" i="2"/>
  <c r="W212" i="2" s="1"/>
  <c r="Y200" i="2"/>
  <c r="V188" i="2"/>
  <c r="W188" i="2" s="1"/>
  <c r="V164" i="2"/>
  <c r="W164" i="2" s="1"/>
  <c r="V152" i="2"/>
  <c r="W152" i="2" s="1"/>
  <c r="V140" i="2"/>
  <c r="W140" i="2" s="1"/>
  <c r="V104" i="2"/>
  <c r="W104" i="2" s="1"/>
  <c r="V92" i="2"/>
  <c r="W92" i="2" s="1"/>
  <c r="Y80" i="2"/>
  <c r="Z80" i="2" s="1"/>
  <c r="V68" i="2"/>
  <c r="W68" i="2" s="1"/>
  <c r="V56" i="2"/>
  <c r="W56" i="2" s="1"/>
  <c r="V44" i="2"/>
  <c r="W44" i="2" s="1"/>
  <c r="Y32" i="2"/>
  <c r="V8" i="2"/>
  <c r="W8" i="2" s="1"/>
  <c r="Y893" i="2"/>
  <c r="Z893" i="2" s="1"/>
  <c r="Y785" i="2"/>
  <c r="Z785" i="2" s="1"/>
  <c r="Y401" i="2"/>
  <c r="Z401" i="2" s="1"/>
  <c r="V1262" i="2"/>
  <c r="W1262" i="2" s="1"/>
  <c r="Y1250" i="2"/>
  <c r="V1238" i="2"/>
  <c r="W1238" i="2" s="1"/>
  <c r="V1226" i="2"/>
  <c r="W1226" i="2" s="1"/>
  <c r="V1214" i="2"/>
  <c r="W1214" i="2" s="1"/>
  <c r="V1202" i="2"/>
  <c r="W1202" i="2" s="1"/>
  <c r="V1190" i="2"/>
  <c r="W1190" i="2" s="1"/>
  <c r="V1178" i="2"/>
  <c r="W1178" i="2" s="1"/>
  <c r="V1166" i="2"/>
  <c r="W1166" i="2" s="1"/>
  <c r="V1154" i="2"/>
  <c r="W1154" i="2" s="1"/>
  <c r="V1142" i="2"/>
  <c r="W1142" i="2" s="1"/>
  <c r="V1118" i="2"/>
  <c r="W1118" i="2" s="1"/>
  <c r="V1106" i="2"/>
  <c r="W1106" i="2" s="1"/>
  <c r="V1094" i="2"/>
  <c r="W1094" i="2" s="1"/>
  <c r="V1082" i="2"/>
  <c r="W1082" i="2" s="1"/>
  <c r="V1070" i="2"/>
  <c r="W1070" i="2" s="1"/>
  <c r="V1058" i="2"/>
  <c r="W1058" i="2" s="1"/>
  <c r="V1034" i="2"/>
  <c r="W1034" i="2" s="1"/>
  <c r="V1022" i="2"/>
  <c r="W1022" i="2" s="1"/>
  <c r="V1010" i="2"/>
  <c r="W1010" i="2" s="1"/>
  <c r="Y998" i="2"/>
  <c r="V986" i="2"/>
  <c r="W986" i="2" s="1"/>
  <c r="V974" i="2"/>
  <c r="W974" i="2" s="1"/>
  <c r="V962" i="2"/>
  <c r="W962" i="2" s="1"/>
  <c r="V950" i="2"/>
  <c r="W950" i="2" s="1"/>
  <c r="V938" i="2"/>
  <c r="W938" i="2" s="1"/>
  <c r="V926" i="2"/>
  <c r="W926" i="2" s="1"/>
  <c r="V914" i="2"/>
  <c r="W914" i="2" s="1"/>
  <c r="V878" i="2"/>
  <c r="W878" i="2" s="1"/>
  <c r="V866" i="2"/>
  <c r="W866" i="2" s="1"/>
  <c r="V854" i="2"/>
  <c r="W854" i="2" s="1"/>
  <c r="V842" i="2"/>
  <c r="W842" i="2" s="1"/>
  <c r="Y818" i="2"/>
  <c r="V806" i="2"/>
  <c r="W806" i="2" s="1"/>
  <c r="Y794" i="2"/>
  <c r="Z794" i="2" s="1"/>
  <c r="AA794" i="2" s="1"/>
  <c r="V770" i="2"/>
  <c r="W770" i="2" s="1"/>
  <c r="Y746" i="2"/>
  <c r="Z746" i="2" s="1"/>
  <c r="V734" i="2"/>
  <c r="W734" i="2" s="1"/>
  <c r="Y722" i="2"/>
  <c r="V710" i="2"/>
  <c r="W710" i="2" s="1"/>
  <c r="Y698" i="2"/>
  <c r="Z698" i="2" s="1"/>
  <c r="V686" i="2"/>
  <c r="W686" i="2" s="1"/>
  <c r="Y674" i="2"/>
  <c r="V662" i="2"/>
  <c r="W662" i="2" s="1"/>
  <c r="V650" i="2"/>
  <c r="W650" i="2" s="1"/>
  <c r="V638" i="2"/>
  <c r="W638" i="2" s="1"/>
  <c r="AA638" i="2" s="1"/>
  <c r="V626" i="2"/>
  <c r="W626" i="2" s="1"/>
  <c r="V602" i="2"/>
  <c r="W602" i="2" s="1"/>
  <c r="V578" i="2"/>
  <c r="W578" i="2" s="1"/>
  <c r="V566" i="2"/>
  <c r="W566" i="2" s="1"/>
  <c r="V554" i="2"/>
  <c r="W554" i="2" s="1"/>
  <c r="V530" i="2"/>
  <c r="W530" i="2" s="1"/>
  <c r="V518" i="2"/>
  <c r="W518" i="2" s="1"/>
  <c r="V506" i="2"/>
  <c r="W506" i="2" s="1"/>
  <c r="V494" i="2"/>
  <c r="W494" i="2" s="1"/>
  <c r="V458" i="2"/>
  <c r="W458" i="2" s="1"/>
  <c r="V446" i="2"/>
  <c r="W446" i="2" s="1"/>
  <c r="V434" i="2"/>
  <c r="W434" i="2" s="1"/>
  <c r="V422" i="2"/>
  <c r="W422" i="2" s="1"/>
  <c r="V398" i="2"/>
  <c r="W398" i="2" s="1"/>
  <c r="V386" i="2"/>
  <c r="W386" i="2" s="1"/>
  <c r="Y374" i="2"/>
  <c r="V362" i="2"/>
  <c r="W362" i="2" s="1"/>
  <c r="V338" i="2"/>
  <c r="W338" i="2" s="1"/>
  <c r="V326" i="2"/>
  <c r="W326" i="2" s="1"/>
  <c r="V314" i="2"/>
  <c r="W314" i="2" s="1"/>
  <c r="V302" i="2"/>
  <c r="W302" i="2" s="1"/>
  <c r="V278" i="2"/>
  <c r="W278" i="2" s="1"/>
  <c r="V266" i="2"/>
  <c r="W266" i="2" s="1"/>
  <c r="V254" i="2"/>
  <c r="W254" i="2" s="1"/>
  <c r="V242" i="2"/>
  <c r="W242" i="2" s="1"/>
  <c r="V218" i="2"/>
  <c r="W218" i="2" s="1"/>
  <c r="V206" i="2"/>
  <c r="W206" i="2" s="1"/>
  <c r="V182" i="2"/>
  <c r="W182" i="2" s="1"/>
  <c r="V170" i="2"/>
  <c r="W170" i="2" s="1"/>
  <c r="V158" i="2"/>
  <c r="W158" i="2" s="1"/>
  <c r="AA158" i="2" s="1"/>
  <c r="V146" i="2"/>
  <c r="W146" i="2" s="1"/>
  <c r="V134" i="2"/>
  <c r="W134" i="2" s="1"/>
  <c r="V122" i="2"/>
  <c r="W122" i="2" s="1"/>
  <c r="V98" i="2"/>
  <c r="W98" i="2" s="1"/>
  <c r="V62" i="2"/>
  <c r="W62" i="2" s="1"/>
  <c r="V50" i="2"/>
  <c r="W50" i="2" s="1"/>
  <c r="V38" i="2"/>
  <c r="W38" i="2" s="1"/>
  <c r="V26" i="2"/>
  <c r="W26" i="2" s="1"/>
  <c r="Z156" i="2"/>
  <c r="Z374" i="2"/>
  <c r="AA374" i="2" s="1"/>
  <c r="Y973" i="2"/>
  <c r="Y949" i="2"/>
  <c r="Z949" i="2" s="1"/>
  <c r="Y925" i="2"/>
  <c r="Z925" i="2" s="1"/>
  <c r="Y841" i="2"/>
  <c r="Y817" i="2"/>
  <c r="V805" i="2"/>
  <c r="W805" i="2" s="1"/>
  <c r="Y649" i="2"/>
  <c r="Y625" i="2"/>
  <c r="Z625" i="2" s="1"/>
  <c r="V577" i="2"/>
  <c r="W577" i="2" s="1"/>
  <c r="V553" i="2"/>
  <c r="W553" i="2" s="1"/>
  <c r="V541" i="2"/>
  <c r="W541" i="2" s="1"/>
  <c r="V529" i="2"/>
  <c r="W529" i="2" s="1"/>
  <c r="V517" i="2"/>
  <c r="W517" i="2" s="1"/>
  <c r="V505" i="2"/>
  <c r="W505" i="2" s="1"/>
  <c r="V421" i="2"/>
  <c r="W421" i="2" s="1"/>
  <c r="V385" i="2"/>
  <c r="W385" i="2" s="1"/>
  <c r="V361" i="2"/>
  <c r="W361" i="2" s="1"/>
  <c r="V349" i="2"/>
  <c r="W349" i="2" s="1"/>
  <c r="V313" i="2"/>
  <c r="W313" i="2" s="1"/>
  <c r="V265" i="2"/>
  <c r="W265" i="2" s="1"/>
  <c r="V241" i="2"/>
  <c r="W241" i="2" s="1"/>
  <c r="V229" i="2"/>
  <c r="W229" i="2" s="1"/>
  <c r="V145" i="2"/>
  <c r="W145" i="2" s="1"/>
  <c r="V97" i="2"/>
  <c r="W97" i="2" s="1"/>
  <c r="V61" i="2"/>
  <c r="W61" i="2" s="1"/>
  <c r="V49" i="2"/>
  <c r="W49" i="2" s="1"/>
  <c r="V25" i="2"/>
  <c r="W25" i="2" s="1"/>
  <c r="V13" i="2"/>
  <c r="W13" i="2" s="1"/>
  <c r="Z732" i="2"/>
  <c r="V301" i="2"/>
  <c r="W301" i="2" s="1"/>
  <c r="Z1119" i="2"/>
  <c r="Z779" i="2"/>
  <c r="Z684" i="2"/>
  <c r="Z588" i="2"/>
  <c r="Z973" i="2"/>
  <c r="V1298" i="2"/>
  <c r="W1298" i="2" s="1"/>
  <c r="V637" i="2"/>
  <c r="W637" i="2" s="1"/>
  <c r="V433" i="2"/>
  <c r="W433" i="2" s="1"/>
  <c r="V109" i="2"/>
  <c r="W109" i="2" s="1"/>
  <c r="Z941" i="2"/>
  <c r="V552" i="2"/>
  <c r="W552" i="2" s="1"/>
  <c r="V504" i="2"/>
  <c r="W504" i="2" s="1"/>
  <c r="V480" i="2"/>
  <c r="W480" i="2" s="1"/>
  <c r="V468" i="2"/>
  <c r="W468" i="2" s="1"/>
  <c r="V456" i="2"/>
  <c r="W456" i="2" s="1"/>
  <c r="V444" i="2"/>
  <c r="W444" i="2" s="1"/>
  <c r="V360" i="2"/>
  <c r="W360" i="2" s="1"/>
  <c r="V324" i="2"/>
  <c r="W324" i="2" s="1"/>
  <c r="V288" i="2"/>
  <c r="W288" i="2" s="1"/>
  <c r="V204" i="2"/>
  <c r="W204" i="2" s="1"/>
  <c r="V168" i="2"/>
  <c r="W168" i="2" s="1"/>
  <c r="V84" i="2"/>
  <c r="W84" i="2" s="1"/>
  <c r="V72" i="2"/>
  <c r="W72" i="2" s="1"/>
  <c r="V48" i="2"/>
  <c r="W48" i="2" s="1"/>
  <c r="V12" i="2"/>
  <c r="W12" i="2" s="1"/>
  <c r="V983" i="2"/>
  <c r="W983" i="2" s="1"/>
  <c r="V875" i="2"/>
  <c r="W875" i="2" s="1"/>
  <c r="V779" i="2"/>
  <c r="W779" i="2" s="1"/>
  <c r="V743" i="2"/>
  <c r="W743" i="2" s="1"/>
  <c r="V635" i="2"/>
  <c r="W635" i="2" s="1"/>
  <c r="V599" i="2"/>
  <c r="W599" i="2" s="1"/>
  <c r="V575" i="2"/>
  <c r="W575" i="2" s="1"/>
  <c r="V503" i="2"/>
  <c r="W503" i="2" s="1"/>
  <c r="V479" i="2"/>
  <c r="W479" i="2" s="1"/>
  <c r="V431" i="2"/>
  <c r="W431" i="2" s="1"/>
  <c r="V407" i="2"/>
  <c r="W407" i="2" s="1"/>
  <c r="V383" i="2"/>
  <c r="W383" i="2" s="1"/>
  <c r="V311" i="2"/>
  <c r="W311" i="2" s="1"/>
  <c r="V287" i="2"/>
  <c r="W287" i="2" s="1"/>
  <c r="V263" i="2"/>
  <c r="W263" i="2" s="1"/>
  <c r="V239" i="2"/>
  <c r="W239" i="2" s="1"/>
  <c r="V191" i="2"/>
  <c r="W191" i="2" s="1"/>
  <c r="V167" i="2"/>
  <c r="W167" i="2" s="1"/>
  <c r="V107" i="2"/>
  <c r="W107" i="2" s="1"/>
  <c r="V83" i="2"/>
  <c r="W83" i="2" s="1"/>
  <c r="V23" i="2"/>
  <c r="W23" i="2" s="1"/>
  <c r="Z1181" i="2"/>
  <c r="Z73" i="2"/>
  <c r="V947" i="2"/>
  <c r="W947" i="2" s="1"/>
  <c r="V815" i="2"/>
  <c r="W815" i="2" s="1"/>
  <c r="V699" i="2"/>
  <c r="W699" i="2" s="1"/>
  <c r="Y1142" i="2"/>
  <c r="Z1142" i="2" s="1"/>
  <c r="AA1142" i="2" s="1"/>
  <c r="Y1114" i="2"/>
  <c r="Z1114" i="2" s="1"/>
  <c r="Y1438" i="2"/>
  <c r="Y1402" i="2"/>
  <c r="Y1366" i="2"/>
  <c r="Y1270" i="2"/>
  <c r="Y1174" i="2"/>
  <c r="Y1106" i="2"/>
  <c r="Y1078" i="2"/>
  <c r="Z1078" i="2" s="1"/>
  <c r="AA1078" i="2" s="1"/>
  <c r="Y898" i="2"/>
  <c r="Z898" i="2" s="1"/>
  <c r="Y874" i="2"/>
  <c r="Z874" i="2" s="1"/>
  <c r="AA874" i="2" s="1"/>
  <c r="Y790" i="2"/>
  <c r="Z790" i="2" s="1"/>
  <c r="AA790" i="2" s="1"/>
  <c r="Y734" i="2"/>
  <c r="Y682" i="2"/>
  <c r="Z682" i="2" s="1"/>
  <c r="Y574" i="2"/>
  <c r="Y446" i="2"/>
  <c r="Y422" i="2"/>
  <c r="Z422" i="2" s="1"/>
  <c r="Z72" i="2"/>
  <c r="V698" i="2"/>
  <c r="W698" i="2" s="1"/>
  <c r="Z613" i="2"/>
  <c r="Y1394" i="2"/>
  <c r="Z1394" i="2" s="1"/>
  <c r="AA1394" i="2" s="1"/>
  <c r="Y1358" i="2"/>
  <c r="Z1358" i="2" s="1"/>
  <c r="AA1358" i="2" s="1"/>
  <c r="Y1330" i="2"/>
  <c r="Z1330" i="2" s="1"/>
  <c r="AA1330" i="2" s="1"/>
  <c r="Y1234" i="2"/>
  <c r="Z1234" i="2" s="1"/>
  <c r="Y1198" i="2"/>
  <c r="Z1198" i="2" s="1"/>
  <c r="AA1198" i="2" s="1"/>
  <c r="Y1166" i="2"/>
  <c r="Z1166" i="2" s="1"/>
  <c r="AA1166" i="2" s="1"/>
  <c r="Y1138" i="2"/>
  <c r="Y1042" i="2"/>
  <c r="Y1006" i="2"/>
  <c r="Z1006" i="2" s="1"/>
  <c r="AA1006" i="2" s="1"/>
  <c r="V674" i="2"/>
  <c r="W674" i="2" s="1"/>
  <c r="V1250" i="2"/>
  <c r="W1250" i="2" s="1"/>
  <c r="V746" i="2"/>
  <c r="W746" i="2" s="1"/>
  <c r="V757" i="2"/>
  <c r="W757" i="2" s="1"/>
  <c r="V397" i="2"/>
  <c r="W397" i="2" s="1"/>
  <c r="V325" i="2"/>
  <c r="W325" i="2" s="1"/>
  <c r="V253" i="2"/>
  <c r="W253" i="2" s="1"/>
  <c r="AA253" i="2" s="1"/>
  <c r="V205" i="2"/>
  <c r="W205" i="2" s="1"/>
  <c r="V157" i="2"/>
  <c r="W157" i="2" s="1"/>
  <c r="V121" i="2"/>
  <c r="W121" i="2" s="1"/>
  <c r="V85" i="2"/>
  <c r="W85" i="2" s="1"/>
  <c r="Y1430" i="2"/>
  <c r="Y1214" i="2"/>
  <c r="Y1070" i="2"/>
  <c r="Z1070" i="2" s="1"/>
  <c r="Y1034" i="2"/>
  <c r="Z1034" i="2" s="1"/>
  <c r="AA1034" i="2" s="1"/>
  <c r="Y650" i="2"/>
  <c r="Z650" i="2" s="1"/>
  <c r="Y626" i="2"/>
  <c r="Z601" i="2"/>
  <c r="Z553" i="2"/>
  <c r="Z122" i="2"/>
  <c r="V1452" i="2"/>
  <c r="W1452" i="2" s="1"/>
  <c r="V1440" i="2"/>
  <c r="W1440" i="2" s="1"/>
  <c r="Y1370" i="2"/>
  <c r="Z266" i="2"/>
  <c r="AA266" i="2" s="1"/>
  <c r="Y1334" i="2"/>
  <c r="Y1274" i="2"/>
  <c r="Y1154" i="2"/>
  <c r="Z1154" i="2" s="1"/>
  <c r="Y842" i="2"/>
  <c r="Z842" i="2" s="1"/>
  <c r="AA842" i="2" s="1"/>
  <c r="Y770" i="2"/>
  <c r="Z770" i="2" s="1"/>
  <c r="Z351" i="2"/>
  <c r="Z175" i="2"/>
  <c r="AA175" i="2" s="1"/>
  <c r="V1428" i="2"/>
  <c r="W1428" i="2" s="1"/>
  <c r="V1416" i="2"/>
  <c r="W1416" i="2" s="1"/>
  <c r="V1404" i="2"/>
  <c r="W1404" i="2" s="1"/>
  <c r="V1392" i="2"/>
  <c r="W1392" i="2" s="1"/>
  <c r="V1380" i="2"/>
  <c r="W1380" i="2" s="1"/>
  <c r="V1368" i="2"/>
  <c r="W1368" i="2" s="1"/>
  <c r="V1356" i="2"/>
  <c r="W1356" i="2" s="1"/>
  <c r="V1344" i="2"/>
  <c r="W1344" i="2" s="1"/>
  <c r="V1332" i="2"/>
  <c r="W1332" i="2" s="1"/>
  <c r="V1320" i="2"/>
  <c r="W1320" i="2" s="1"/>
  <c r="V1308" i="2"/>
  <c r="W1308" i="2" s="1"/>
  <c r="V1296" i="2"/>
  <c r="W1296" i="2" s="1"/>
  <c r="V1284" i="2"/>
  <c r="W1284" i="2" s="1"/>
  <c r="V1272" i="2"/>
  <c r="W1272" i="2" s="1"/>
  <c r="V1260" i="2"/>
  <c r="W1260" i="2" s="1"/>
  <c r="V1248" i="2"/>
  <c r="W1248" i="2" s="1"/>
  <c r="V1236" i="2"/>
  <c r="W1236" i="2" s="1"/>
  <c r="V1224" i="2"/>
  <c r="W1224" i="2" s="1"/>
  <c r="V1212" i="2"/>
  <c r="W1212" i="2" s="1"/>
  <c r="V1200" i="2"/>
  <c r="W1200" i="2" s="1"/>
  <c r="V1188" i="2"/>
  <c r="W1188" i="2" s="1"/>
  <c r="V1176" i="2"/>
  <c r="W1176" i="2" s="1"/>
  <c r="V1164" i="2"/>
  <c r="W1164" i="2" s="1"/>
  <c r="V1152" i="2"/>
  <c r="W1152" i="2" s="1"/>
  <c r="V1140" i="2"/>
  <c r="W1140" i="2" s="1"/>
  <c r="V1128" i="2"/>
  <c r="W1128" i="2" s="1"/>
  <c r="V1116" i="2"/>
  <c r="W1116" i="2" s="1"/>
  <c r="V1104" i="2"/>
  <c r="W1104" i="2" s="1"/>
  <c r="V1092" i="2"/>
  <c r="W1092" i="2" s="1"/>
  <c r="V1080" i="2"/>
  <c r="W1080" i="2" s="1"/>
  <c r="V1068" i="2"/>
  <c r="W1068" i="2" s="1"/>
  <c r="V1056" i="2"/>
  <c r="W1056" i="2" s="1"/>
  <c r="V1044" i="2"/>
  <c r="W1044" i="2" s="1"/>
  <c r="V1032" i="2"/>
  <c r="W1032" i="2" s="1"/>
  <c r="V1020" i="2"/>
  <c r="W1020" i="2" s="1"/>
  <c r="V1008" i="2"/>
  <c r="W1008" i="2" s="1"/>
  <c r="V996" i="2"/>
  <c r="W996" i="2" s="1"/>
  <c r="V984" i="2"/>
  <c r="W984" i="2" s="1"/>
  <c r="V972" i="2"/>
  <c r="W972" i="2" s="1"/>
  <c r="V960" i="2"/>
  <c r="W960" i="2" s="1"/>
  <c r="V948" i="2"/>
  <c r="W948" i="2" s="1"/>
  <c r="V936" i="2"/>
  <c r="W936" i="2" s="1"/>
  <c r="V924" i="2"/>
  <c r="W924" i="2" s="1"/>
  <c r="V912" i="2"/>
  <c r="W912" i="2" s="1"/>
  <c r="V900" i="2"/>
  <c r="W900" i="2" s="1"/>
  <c r="V888" i="2"/>
  <c r="W888" i="2" s="1"/>
  <c r="V876" i="2"/>
  <c r="W876" i="2" s="1"/>
  <c r="V864" i="2"/>
  <c r="W864" i="2" s="1"/>
  <c r="V852" i="2"/>
  <c r="W852" i="2" s="1"/>
  <c r="V840" i="2"/>
  <c r="W840" i="2" s="1"/>
  <c r="V828" i="2"/>
  <c r="W828" i="2" s="1"/>
  <c r="V816" i="2"/>
  <c r="W816" i="2" s="1"/>
  <c r="V804" i="2"/>
  <c r="W804" i="2" s="1"/>
  <c r="V792" i="2"/>
  <c r="W792" i="2" s="1"/>
  <c r="V780" i="2"/>
  <c r="W780" i="2" s="1"/>
  <c r="V768" i="2"/>
  <c r="W768" i="2" s="1"/>
  <c r="V756" i="2"/>
  <c r="W756" i="2" s="1"/>
  <c r="V744" i="2"/>
  <c r="W744" i="2" s="1"/>
  <c r="V732" i="2"/>
  <c r="W732" i="2" s="1"/>
  <c r="V720" i="2"/>
  <c r="W720" i="2" s="1"/>
  <c r="V708" i="2"/>
  <c r="W708" i="2" s="1"/>
  <c r="V696" i="2"/>
  <c r="W696" i="2" s="1"/>
  <c r="V684" i="2"/>
  <c r="W684" i="2" s="1"/>
  <c r="V672" i="2"/>
  <c r="W672" i="2" s="1"/>
  <c r="V660" i="2"/>
  <c r="W660" i="2" s="1"/>
  <c r="V648" i="2"/>
  <c r="W648" i="2" s="1"/>
  <c r="V636" i="2"/>
  <c r="W636" i="2" s="1"/>
  <c r="V624" i="2"/>
  <c r="W624" i="2" s="1"/>
  <c r="V612" i="2"/>
  <c r="W612" i="2" s="1"/>
  <c r="V600" i="2"/>
  <c r="W600" i="2" s="1"/>
  <c r="V588" i="2"/>
  <c r="W588" i="2" s="1"/>
  <c r="V1451" i="2"/>
  <c r="W1451" i="2" s="1"/>
  <c r="V1439" i="2"/>
  <c r="W1439" i="2" s="1"/>
  <c r="V1427" i="2"/>
  <c r="W1427" i="2" s="1"/>
  <c r="V1415" i="2"/>
  <c r="W1415" i="2" s="1"/>
  <c r="V1403" i="2"/>
  <c r="W1403" i="2" s="1"/>
  <c r="V1391" i="2"/>
  <c r="W1391" i="2" s="1"/>
  <c r="V1379" i="2"/>
  <c r="W1379" i="2" s="1"/>
  <c r="V1367" i="2"/>
  <c r="W1367" i="2" s="1"/>
  <c r="V1355" i="2"/>
  <c r="W1355" i="2" s="1"/>
  <c r="V1343" i="2"/>
  <c r="W1343" i="2" s="1"/>
  <c r="V1331" i="2"/>
  <c r="W1331" i="2" s="1"/>
  <c r="V1319" i="2"/>
  <c r="W1319" i="2" s="1"/>
  <c r="V1307" i="2"/>
  <c r="W1307" i="2" s="1"/>
  <c r="V1295" i="2"/>
  <c r="W1295" i="2" s="1"/>
  <c r="V1271" i="2"/>
  <c r="W1271" i="2" s="1"/>
  <c r="V1259" i="2"/>
  <c r="W1259" i="2" s="1"/>
  <c r="V1247" i="2"/>
  <c r="W1247" i="2" s="1"/>
  <c r="V1235" i="2"/>
  <c r="W1235" i="2" s="1"/>
  <c r="V1223" i="2"/>
  <c r="W1223" i="2" s="1"/>
  <c r="V1211" i="2"/>
  <c r="W1211" i="2" s="1"/>
  <c r="V1199" i="2"/>
  <c r="W1199" i="2" s="1"/>
  <c r="V1187" i="2"/>
  <c r="W1187" i="2" s="1"/>
  <c r="V1175" i="2"/>
  <c r="W1175" i="2" s="1"/>
  <c r="V1163" i="2"/>
  <c r="W1163" i="2" s="1"/>
  <c r="V1151" i="2"/>
  <c r="W1151" i="2" s="1"/>
  <c r="V1127" i="2"/>
  <c r="W1127" i="2" s="1"/>
  <c r="V1115" i="2"/>
  <c r="W1115" i="2" s="1"/>
  <c r="V1103" i="2"/>
  <c r="W1103" i="2" s="1"/>
  <c r="V1091" i="2"/>
  <c r="W1091" i="2" s="1"/>
  <c r="V1079" i="2"/>
  <c r="W1079" i="2" s="1"/>
  <c r="V1067" i="2"/>
  <c r="W1067" i="2" s="1"/>
  <c r="V1043" i="2"/>
  <c r="W1043" i="2" s="1"/>
  <c r="V1031" i="2"/>
  <c r="W1031" i="2" s="1"/>
  <c r="V1019" i="2"/>
  <c r="W1019" i="2" s="1"/>
  <c r="V1007" i="2"/>
  <c r="W1007" i="2" s="1"/>
  <c r="V971" i="2"/>
  <c r="W971" i="2" s="1"/>
  <c r="V959" i="2"/>
  <c r="W959" i="2" s="1"/>
  <c r="V935" i="2"/>
  <c r="W935" i="2" s="1"/>
  <c r="V911" i="2"/>
  <c r="W911" i="2" s="1"/>
  <c r="V899" i="2"/>
  <c r="W899" i="2" s="1"/>
  <c r="V863" i="2"/>
  <c r="W863" i="2" s="1"/>
  <c r="V827" i="2"/>
  <c r="W827" i="2" s="1"/>
  <c r="V791" i="2"/>
  <c r="W791" i="2" s="1"/>
  <c r="V755" i="2"/>
  <c r="W755" i="2" s="1"/>
  <c r="V731" i="2"/>
  <c r="W731" i="2" s="1"/>
  <c r="V719" i="2"/>
  <c r="W719" i="2" s="1"/>
  <c r="V695" i="2"/>
  <c r="W695" i="2" s="1"/>
  <c r="V683" i="2"/>
  <c r="W683" i="2" s="1"/>
  <c r="V659" i="2"/>
  <c r="W659" i="2" s="1"/>
  <c r="V647" i="2"/>
  <c r="W647" i="2" s="1"/>
  <c r="V623" i="2"/>
  <c r="W623" i="2" s="1"/>
  <c r="V587" i="2"/>
  <c r="W587" i="2" s="1"/>
  <c r="V563" i="2"/>
  <c r="W563" i="2" s="1"/>
  <c r="V539" i="2"/>
  <c r="W539" i="2" s="1"/>
  <c r="V515" i="2"/>
  <c r="W515" i="2" s="1"/>
  <c r="V491" i="2"/>
  <c r="W491" i="2" s="1"/>
  <c r="V467" i="2"/>
  <c r="W467" i="2" s="1"/>
  <c r="V443" i="2"/>
  <c r="W443" i="2" s="1"/>
  <c r="V419" i="2"/>
  <c r="W419" i="2" s="1"/>
  <c r="V395" i="2"/>
  <c r="W395" i="2" s="1"/>
  <c r="V371" i="2"/>
  <c r="W371" i="2" s="1"/>
  <c r="V347" i="2"/>
  <c r="W347" i="2" s="1"/>
  <c r="V323" i="2"/>
  <c r="W323" i="2" s="1"/>
  <c r="V299" i="2"/>
  <c r="W299" i="2" s="1"/>
  <c r="V275" i="2"/>
  <c r="W275" i="2" s="1"/>
  <c r="V251" i="2"/>
  <c r="W251" i="2" s="1"/>
  <c r="V227" i="2"/>
  <c r="W227" i="2" s="1"/>
  <c r="V203" i="2"/>
  <c r="W203" i="2" s="1"/>
  <c r="V179" i="2"/>
  <c r="W179" i="2" s="1"/>
  <c r="V155" i="2"/>
  <c r="W155" i="2" s="1"/>
  <c r="V143" i="2"/>
  <c r="W143" i="2" s="1"/>
  <c r="V119" i="2"/>
  <c r="W119" i="2" s="1"/>
  <c r="V95" i="2"/>
  <c r="W95" i="2" s="1"/>
  <c r="V71" i="2"/>
  <c r="W71" i="2" s="1"/>
  <c r="V35" i="2"/>
  <c r="W35" i="2" s="1"/>
  <c r="V11" i="2"/>
  <c r="W11" i="2" s="1"/>
  <c r="Y1457" i="2"/>
  <c r="Y1445" i="2"/>
  <c r="Y1421" i="2"/>
  <c r="Z1421" i="2" s="1"/>
  <c r="Y1385" i="2"/>
  <c r="Z1385" i="2" s="1"/>
  <c r="Y1373" i="2"/>
  <c r="Z1373" i="2" s="1"/>
  <c r="Y1325" i="2"/>
  <c r="Z1325" i="2" s="1"/>
  <c r="Y1253" i="2"/>
  <c r="Z1253" i="2" s="1"/>
  <c r="Y1217" i="2"/>
  <c r="Z1217" i="2" s="1"/>
  <c r="Y1169" i="2"/>
  <c r="Z1169" i="2" s="1"/>
  <c r="Y1133" i="2"/>
  <c r="Z1133" i="2" s="1"/>
  <c r="Y1061" i="2"/>
  <c r="Z1061" i="2" s="1"/>
  <c r="Y1025" i="2"/>
  <c r="Z1025" i="2" s="1"/>
  <c r="Y977" i="2"/>
  <c r="Y965" i="2"/>
  <c r="Z965" i="2" s="1"/>
  <c r="Y929" i="2"/>
  <c r="Z929" i="2" s="1"/>
  <c r="Y869" i="2"/>
  <c r="Z869" i="2" s="1"/>
  <c r="Y845" i="2"/>
  <c r="Z845" i="2" s="1"/>
  <c r="Y833" i="2"/>
  <c r="Z833" i="2" s="1"/>
  <c r="Y821" i="2"/>
  <c r="Z821" i="2" s="1"/>
  <c r="Y797" i="2"/>
  <c r="Z797" i="2" s="1"/>
  <c r="Y773" i="2"/>
  <c r="Z773" i="2" s="1"/>
  <c r="Y749" i="2"/>
  <c r="Z749" i="2" s="1"/>
  <c r="Y737" i="2"/>
  <c r="Y725" i="2"/>
  <c r="Z725" i="2" s="1"/>
  <c r="Y701" i="2"/>
  <c r="Y689" i="2"/>
  <c r="Z689" i="2" s="1"/>
  <c r="Y677" i="2"/>
  <c r="Z677" i="2" s="1"/>
  <c r="Y653" i="2"/>
  <c r="Z653" i="2" s="1"/>
  <c r="Y641" i="2"/>
  <c r="Z641" i="2" s="1"/>
  <c r="Y629" i="2"/>
  <c r="Z629" i="2" s="1"/>
  <c r="Y605" i="2"/>
  <c r="Z605" i="2" s="1"/>
  <c r="Y593" i="2"/>
  <c r="Z593" i="2" s="1"/>
  <c r="Y581" i="2"/>
  <c r="Z581" i="2" s="1"/>
  <c r="Y557" i="2"/>
  <c r="Z557" i="2" s="1"/>
  <c r="Y545" i="2"/>
  <c r="Z545" i="2" s="1"/>
  <c r="Y533" i="2"/>
  <c r="Z533" i="2" s="1"/>
  <c r="Y509" i="2"/>
  <c r="Z509" i="2" s="1"/>
  <c r="V497" i="2"/>
  <c r="W497" i="2" s="1"/>
  <c r="Y485" i="2"/>
  <c r="Z485" i="2" s="1"/>
  <c r="Y461" i="2"/>
  <c r="Z461" i="2" s="1"/>
  <c r="Y449" i="2"/>
  <c r="Z449" i="2" s="1"/>
  <c r="Y437" i="2"/>
  <c r="Z437" i="2" s="1"/>
  <c r="Y413" i="2"/>
  <c r="Z413" i="2" s="1"/>
  <c r="Y389" i="2"/>
  <c r="Z389" i="2" s="1"/>
  <c r="Y365" i="2"/>
  <c r="Z365" i="2" s="1"/>
  <c r="Y353" i="2"/>
  <c r="Z353" i="2" s="1"/>
  <c r="Y317" i="2"/>
  <c r="Z317" i="2" s="1"/>
  <c r="Y305" i="2"/>
  <c r="Z305" i="2" s="1"/>
  <c r="Y269" i="2"/>
  <c r="Y257" i="2"/>
  <c r="Z257" i="2" s="1"/>
  <c r="Y245" i="2"/>
  <c r="Z245" i="2" s="1"/>
  <c r="Y221" i="2"/>
  <c r="Z221" i="2" s="1"/>
  <c r="Y209" i="2"/>
  <c r="Z209" i="2" s="1"/>
  <c r="Y197" i="2"/>
  <c r="Z197" i="2" s="1"/>
  <c r="Y173" i="2"/>
  <c r="Z173" i="2" s="1"/>
  <c r="Y161" i="2"/>
  <c r="Z161" i="2" s="1"/>
  <c r="Y149" i="2"/>
  <c r="Z149" i="2" s="1"/>
  <c r="Y125" i="2"/>
  <c r="Z125" i="2" s="1"/>
  <c r="Y89" i="2"/>
  <c r="Z89" i="2" s="1"/>
  <c r="Y77" i="2"/>
  <c r="Z77" i="2" s="1"/>
  <c r="Y53" i="2"/>
  <c r="Z53" i="2" s="1"/>
  <c r="Y41" i="2"/>
  <c r="Z41" i="2" s="1"/>
  <c r="Y29" i="2"/>
  <c r="Z29" i="2" s="1"/>
  <c r="Y5" i="2"/>
  <c r="Z5" i="2" s="1"/>
  <c r="Y140" i="2"/>
  <c r="Z140" i="2" s="1"/>
  <c r="Y572" i="2"/>
  <c r="Z572" i="2" s="1"/>
  <c r="Z307" i="2"/>
  <c r="AA307" i="2" s="1"/>
  <c r="Z199" i="2"/>
  <c r="AA199" i="2" s="1"/>
  <c r="Z1418" i="2"/>
  <c r="AA1418" i="2" s="1"/>
  <c r="Z1082" i="2"/>
  <c r="Z458" i="2"/>
  <c r="AA458" i="2" s="1"/>
  <c r="Z410" i="2"/>
  <c r="Z302" i="2"/>
  <c r="Z218" i="2"/>
  <c r="Y1399" i="2"/>
  <c r="Z1399" i="2" s="1"/>
  <c r="Y931" i="2"/>
  <c r="Z931" i="2" s="1"/>
  <c r="AA931" i="2" s="1"/>
  <c r="Y332" i="2"/>
  <c r="Z332" i="2" s="1"/>
  <c r="Y908" i="2"/>
  <c r="Z908" i="2" s="1"/>
  <c r="Y1123" i="2"/>
  <c r="Z1123" i="2" s="1"/>
  <c r="AA1123" i="2" s="1"/>
  <c r="Y1148" i="2"/>
  <c r="Z1148" i="2" s="1"/>
  <c r="AA1148" i="2" s="1"/>
  <c r="Y1027" i="2"/>
  <c r="Z1027" i="2" s="1"/>
  <c r="AA1027" i="2" s="1"/>
  <c r="Y860" i="2"/>
  <c r="Z860" i="2" s="1"/>
  <c r="AA860" i="2" s="1"/>
  <c r="Y835" i="2"/>
  <c r="Z835" i="2" s="1"/>
  <c r="AA835" i="2" s="1"/>
  <c r="Z1403" i="2"/>
  <c r="Z1379" i="2"/>
  <c r="Z1367" i="2"/>
  <c r="Z1343" i="2"/>
  <c r="Z1115" i="2"/>
  <c r="AA1115" i="2" s="1"/>
  <c r="Y236" i="2"/>
  <c r="Z236" i="2" s="1"/>
  <c r="Z778" i="2"/>
  <c r="AA778" i="2" s="1"/>
  <c r="Z274" i="2"/>
  <c r="Z250" i="2"/>
  <c r="V269" i="2"/>
  <c r="W269" i="2" s="1"/>
  <c r="Y1051" i="2"/>
  <c r="Y967" i="2"/>
  <c r="Y497" i="2"/>
  <c r="Z497" i="2" s="1"/>
  <c r="Y476" i="2"/>
  <c r="Z476" i="2" s="1"/>
  <c r="Y104" i="2"/>
  <c r="Z104" i="2" s="1"/>
  <c r="Y668" i="2"/>
  <c r="Z668" i="2" s="1"/>
  <c r="AA668" i="2" s="1"/>
  <c r="Y1268" i="2"/>
  <c r="Z1268" i="2" s="1"/>
  <c r="Y1183" i="2"/>
  <c r="Z1183" i="2" s="1"/>
  <c r="AA1183" i="2" s="1"/>
  <c r="Y428" i="2"/>
  <c r="Z428" i="2" s="1"/>
  <c r="Z403" i="2"/>
  <c r="Z103" i="2"/>
  <c r="AA103" i="2" s="1"/>
  <c r="AA1226" i="2"/>
  <c r="Z799" i="2"/>
  <c r="AA799" i="2" s="1"/>
  <c r="Z439" i="2"/>
  <c r="Z139" i="2"/>
  <c r="Z31" i="2"/>
  <c r="Z459" i="2"/>
  <c r="Z363" i="2"/>
  <c r="AA274" i="2"/>
  <c r="Z387" i="2"/>
  <c r="Z1047" i="2"/>
  <c r="Z831" i="2"/>
  <c r="Z430" i="2"/>
  <c r="Z298" i="2"/>
  <c r="Z231" i="2"/>
  <c r="Z214" i="2"/>
  <c r="Z255" i="2"/>
  <c r="Z766" i="2"/>
  <c r="AA766" i="2" s="1"/>
  <c r="Z651" i="2"/>
  <c r="Z562" i="2"/>
  <c r="Z495" i="2"/>
  <c r="Z123" i="2"/>
  <c r="Z358" i="2"/>
  <c r="Z1263" i="2"/>
  <c r="Z1179" i="2"/>
  <c r="Z1071" i="2"/>
  <c r="Z963" i="2"/>
  <c r="Z742" i="2"/>
  <c r="Z627" i="2"/>
  <c r="Z423" i="2"/>
  <c r="Z183" i="2"/>
  <c r="Z166" i="2"/>
  <c r="AA166" i="2" s="1"/>
  <c r="Z99" i="2"/>
  <c r="Z1287" i="2"/>
  <c r="Z555" i="2"/>
  <c r="Z399" i="2"/>
  <c r="Z382" i="2"/>
  <c r="Z291" i="2"/>
  <c r="Z147" i="2"/>
  <c r="Z322" i="2"/>
  <c r="Z1011" i="2"/>
  <c r="Z783" i="2"/>
  <c r="Z1095" i="2"/>
  <c r="Z891" i="2"/>
  <c r="Z334" i="2"/>
  <c r="Z267" i="2"/>
  <c r="Z159" i="2"/>
  <c r="Z519" i="2"/>
  <c r="Z63" i="2"/>
  <c r="Z759" i="2"/>
  <c r="Z982" i="2"/>
  <c r="Z687" i="2"/>
  <c r="Z531" i="2"/>
  <c r="Z1143" i="2"/>
  <c r="Z958" i="2"/>
  <c r="Z819" i="2"/>
  <c r="Z1406" i="2"/>
  <c r="AA1406" i="2" s="1"/>
  <c r="Z1334" i="2"/>
  <c r="AA1334" i="2" s="1"/>
  <c r="Z1238" i="2"/>
  <c r="AA1238" i="2" s="1"/>
  <c r="Z554" i="2"/>
  <c r="Z506" i="2"/>
  <c r="Z338" i="2"/>
  <c r="Z290" i="2"/>
  <c r="AA290" i="2" s="1"/>
  <c r="Z254" i="2"/>
  <c r="Z230" i="2"/>
  <c r="AA230" i="2" s="1"/>
  <c r="Y1409" i="2"/>
  <c r="Z1409" i="2" s="1"/>
  <c r="Y1157" i="2"/>
  <c r="Z1157" i="2" s="1"/>
  <c r="Y1097" i="2"/>
  <c r="Z1097" i="2" s="1"/>
  <c r="Y989" i="2"/>
  <c r="Z989" i="2" s="1"/>
  <c r="Y917" i="2"/>
  <c r="Z917" i="2" s="1"/>
  <c r="Y881" i="2"/>
  <c r="Z881" i="2" s="1"/>
  <c r="Z591" i="2"/>
  <c r="Z327" i="2"/>
  <c r="Z219" i="2"/>
  <c r="Z1178" i="2"/>
  <c r="AA1178" i="2" s="1"/>
  <c r="Z1118" i="2"/>
  <c r="Z1010" i="2"/>
  <c r="AA1010" i="2" s="1"/>
  <c r="Z806" i="2"/>
  <c r="Z686" i="2"/>
  <c r="AA686" i="2" s="1"/>
  <c r="Z662" i="2"/>
  <c r="AA662" i="2" s="1"/>
  <c r="Z518" i="2"/>
  <c r="Z494" i="2"/>
  <c r="Z26" i="2"/>
  <c r="Z1251" i="2"/>
  <c r="Z1222" i="2"/>
  <c r="AA1222" i="2" s="1"/>
  <c r="Z1030" i="2"/>
  <c r="AA1030" i="2" s="1"/>
  <c r="Y1004" i="2"/>
  <c r="Z818" i="2"/>
  <c r="AA818" i="2" s="1"/>
  <c r="Z795" i="2"/>
  <c r="Z706" i="2"/>
  <c r="AA706" i="2" s="1"/>
  <c r="Z590" i="2"/>
  <c r="Z195" i="2"/>
  <c r="Z27" i="2"/>
  <c r="Z1189" i="2"/>
  <c r="Z961" i="2"/>
  <c r="Z937" i="2"/>
  <c r="Z913" i="2"/>
  <c r="Z865" i="2"/>
  <c r="Z817" i="2"/>
  <c r="Z769" i="2"/>
  <c r="Z649" i="2"/>
  <c r="AA649" i="2" s="1"/>
  <c r="Z529" i="2"/>
  <c r="Z505" i="2"/>
  <c r="Z481" i="2"/>
  <c r="Z421" i="2"/>
  <c r="Z337" i="2"/>
  <c r="Z301" i="2"/>
  <c r="Z193" i="2"/>
  <c r="Z145" i="2"/>
  <c r="Z109" i="2"/>
  <c r="Z61" i="2"/>
  <c r="AA61" i="2" s="1"/>
  <c r="Z25" i="2"/>
  <c r="Z19" i="2"/>
  <c r="Z622" i="2"/>
  <c r="Z94" i="2"/>
  <c r="Z1382" i="2"/>
  <c r="AA1382" i="2" s="1"/>
  <c r="Z586" i="2"/>
  <c r="Z886" i="2"/>
  <c r="AA886" i="2" s="1"/>
  <c r="Z838" i="2"/>
  <c r="Z279" i="2"/>
  <c r="Z154" i="2"/>
  <c r="Z70" i="2"/>
  <c r="AA70" i="2" s="1"/>
  <c r="Z3" i="2"/>
  <c r="Y1455" i="2"/>
  <c r="Z1455" i="2" s="1"/>
  <c r="AA1455" i="2" s="1"/>
  <c r="V1443" i="2"/>
  <c r="W1443" i="2" s="1"/>
  <c r="Y1431" i="2"/>
  <c r="V1407" i="2"/>
  <c r="W1407" i="2" s="1"/>
  <c r="V1395" i="2"/>
  <c r="W1395" i="2" s="1"/>
  <c r="Y1383" i="2"/>
  <c r="Z1383" i="2" s="1"/>
  <c r="Y1359" i="2"/>
  <c r="Z1359" i="2" s="1"/>
  <c r="V1347" i="2"/>
  <c r="W1347" i="2" s="1"/>
  <c r="V1335" i="2"/>
  <c r="W1335" i="2" s="1"/>
  <c r="Y1323" i="2"/>
  <c r="Z1323" i="2" s="1"/>
  <c r="Y1299" i="2"/>
  <c r="Z1299" i="2" s="1"/>
  <c r="V1287" i="2"/>
  <c r="W1287" i="2" s="1"/>
  <c r="V1275" i="2"/>
  <c r="W1275" i="2" s="1"/>
  <c r="V1263" i="2"/>
  <c r="W1263" i="2" s="1"/>
  <c r="V1251" i="2"/>
  <c r="W1251" i="2" s="1"/>
  <c r="Y1239" i="2"/>
  <c r="Z1239" i="2" s="1"/>
  <c r="Y1227" i="2"/>
  <c r="Z1227" i="2" s="1"/>
  <c r="Y1215" i="2"/>
  <c r="Z1215" i="2" s="1"/>
  <c r="V1191" i="2"/>
  <c r="W1191" i="2" s="1"/>
  <c r="V1167" i="2"/>
  <c r="W1167" i="2" s="1"/>
  <c r="Y1155" i="2"/>
  <c r="Z1155" i="2" s="1"/>
  <c r="Z927" i="2"/>
  <c r="AA927" i="2" s="1"/>
  <c r="Z723" i="2"/>
  <c r="Z699" i="2"/>
  <c r="Z526" i="2"/>
  <c r="AA526" i="2" s="1"/>
  <c r="Z1295" i="2"/>
  <c r="Z1283" i="2"/>
  <c r="AA1283" i="2" s="1"/>
  <c r="Z1271" i="2"/>
  <c r="AA1271" i="2" s="1"/>
  <c r="Z1187" i="2"/>
  <c r="Z1151" i="2"/>
  <c r="Z1091" i="2"/>
  <c r="Z1079" i="2"/>
  <c r="AA1079" i="2" s="1"/>
  <c r="Z803" i="2"/>
  <c r="AA803" i="2" s="1"/>
  <c r="Z659" i="2"/>
  <c r="Z467" i="2"/>
  <c r="Z431" i="2"/>
  <c r="Z395" i="2"/>
  <c r="V1131" i="2"/>
  <c r="W1131" i="2" s="1"/>
  <c r="Y1107" i="2"/>
  <c r="Z1107" i="2" s="1"/>
  <c r="V1095" i="2"/>
  <c r="W1095" i="2" s="1"/>
  <c r="Y1083" i="2"/>
  <c r="Z1083" i="2" s="1"/>
  <c r="V1071" i="2"/>
  <c r="W1071" i="2" s="1"/>
  <c r="Y1059" i="2"/>
  <c r="Z1059" i="2" s="1"/>
  <c r="V1047" i="2"/>
  <c r="W1047" i="2" s="1"/>
  <c r="V1035" i="2"/>
  <c r="W1035" i="2" s="1"/>
  <c r="V1023" i="2"/>
  <c r="W1023" i="2" s="1"/>
  <c r="V999" i="2"/>
  <c r="W999" i="2" s="1"/>
  <c r="Y987" i="2"/>
  <c r="Z987" i="2" s="1"/>
  <c r="Y975" i="2"/>
  <c r="Z975" i="2" s="1"/>
  <c r="V963" i="2"/>
  <c r="W963" i="2" s="1"/>
  <c r="Y939" i="2"/>
  <c r="Z939" i="2" s="1"/>
  <c r="V915" i="2"/>
  <c r="W915" i="2" s="1"/>
  <c r="V903" i="2"/>
  <c r="W903" i="2" s="1"/>
  <c r="V891" i="2"/>
  <c r="W891" i="2" s="1"/>
  <c r="V879" i="2"/>
  <c r="W879" i="2" s="1"/>
  <c r="V867" i="2"/>
  <c r="W867" i="2" s="1"/>
  <c r="V855" i="2"/>
  <c r="W855" i="2" s="1"/>
  <c r="Y843" i="2"/>
  <c r="Z843" i="2" s="1"/>
  <c r="V831" i="2"/>
  <c r="W831" i="2" s="1"/>
  <c r="V819" i="2"/>
  <c r="W819" i="2" s="1"/>
  <c r="Y807" i="2"/>
  <c r="Z807" i="2" s="1"/>
  <c r="AA807" i="2" s="1"/>
  <c r="V783" i="2"/>
  <c r="W783" i="2" s="1"/>
  <c r="V771" i="2"/>
  <c r="W771" i="2" s="1"/>
  <c r="V759" i="2"/>
  <c r="W759" i="2" s="1"/>
  <c r="V747" i="2"/>
  <c r="W747" i="2" s="1"/>
  <c r="Y735" i="2"/>
  <c r="Z735" i="2" s="1"/>
  <c r="V723" i="2"/>
  <c r="W723" i="2" s="1"/>
  <c r="V711" i="2"/>
  <c r="W711" i="2" s="1"/>
  <c r="V687" i="2"/>
  <c r="W687" i="2" s="1"/>
  <c r="Y675" i="2"/>
  <c r="Z675" i="2" s="1"/>
  <c r="V663" i="2"/>
  <c r="W663" i="2" s="1"/>
  <c r="V651" i="2"/>
  <c r="W651" i="2" s="1"/>
  <c r="V639" i="2"/>
  <c r="W639" i="2" s="1"/>
  <c r="V627" i="2"/>
  <c r="W627" i="2" s="1"/>
  <c r="V615" i="2"/>
  <c r="W615" i="2" s="1"/>
  <c r="V603" i="2"/>
  <c r="W603" i="2" s="1"/>
  <c r="V591" i="2"/>
  <c r="W591" i="2" s="1"/>
  <c r="V579" i="2"/>
  <c r="W579" i="2" s="1"/>
  <c r="Y567" i="2"/>
  <c r="Z567" i="2" s="1"/>
  <c r="V555" i="2"/>
  <c r="W555" i="2" s="1"/>
  <c r="Y543" i="2"/>
  <c r="Z543" i="2" s="1"/>
  <c r="V531" i="2"/>
  <c r="W531" i="2" s="1"/>
  <c r="V507" i="2"/>
  <c r="W507" i="2" s="1"/>
  <c r="V495" i="2"/>
  <c r="W495" i="2" s="1"/>
  <c r="V483" i="2"/>
  <c r="W483" i="2" s="1"/>
  <c r="V471" i="2"/>
  <c r="W471" i="2" s="1"/>
  <c r="V459" i="2"/>
  <c r="W459" i="2" s="1"/>
  <c r="Y447" i="2"/>
  <c r="Z447" i="2" s="1"/>
  <c r="V435" i="2"/>
  <c r="W435" i="2" s="1"/>
  <c r="V411" i="2"/>
  <c r="W411" i="2" s="1"/>
  <c r="V399" i="2"/>
  <c r="W399" i="2" s="1"/>
  <c r="V387" i="2"/>
  <c r="W387" i="2" s="1"/>
  <c r="V375" i="2"/>
  <c r="W375" i="2" s="1"/>
  <c r="V363" i="2"/>
  <c r="W363" i="2" s="1"/>
  <c r="V351" i="2"/>
  <c r="W351" i="2" s="1"/>
  <c r="V339" i="2"/>
  <c r="W339" i="2" s="1"/>
  <c r="V327" i="2"/>
  <c r="W327" i="2" s="1"/>
  <c r="Y315" i="2"/>
  <c r="Z315" i="2" s="1"/>
  <c r="V303" i="2"/>
  <c r="W303" i="2" s="1"/>
  <c r="V291" i="2"/>
  <c r="W291" i="2" s="1"/>
  <c r="V279" i="2"/>
  <c r="W279" i="2" s="1"/>
  <c r="V267" i="2"/>
  <c r="W267" i="2" s="1"/>
  <c r="V255" i="2"/>
  <c r="W255" i="2" s="1"/>
  <c r="V243" i="2"/>
  <c r="W243" i="2" s="1"/>
  <c r="V231" i="2"/>
  <c r="W231" i="2" s="1"/>
  <c r="V219" i="2"/>
  <c r="W219" i="2" s="1"/>
  <c r="V207" i="2"/>
  <c r="W207" i="2" s="1"/>
  <c r="V195" i="2"/>
  <c r="W195" i="2" s="1"/>
  <c r="V183" i="2"/>
  <c r="W183" i="2" s="1"/>
  <c r="V171" i="2"/>
  <c r="W171" i="2" s="1"/>
  <c r="V159" i="2"/>
  <c r="W159" i="2" s="1"/>
  <c r="V147" i="2"/>
  <c r="W147" i="2" s="1"/>
  <c r="V135" i="2"/>
  <c r="W135" i="2" s="1"/>
  <c r="V123" i="2"/>
  <c r="W123" i="2" s="1"/>
  <c r="V111" i="2"/>
  <c r="W111" i="2" s="1"/>
  <c r="V99" i="2"/>
  <c r="W99" i="2" s="1"/>
  <c r="V75" i="2"/>
  <c r="W75" i="2" s="1"/>
  <c r="V63" i="2"/>
  <c r="W63" i="2" s="1"/>
  <c r="Y39" i="2"/>
  <c r="Z39" i="2" s="1"/>
  <c r="V27" i="2"/>
  <c r="W27" i="2" s="1"/>
  <c r="Y15" i="2"/>
  <c r="V3" i="2"/>
  <c r="W3" i="2" s="1"/>
  <c r="Z626" i="2"/>
  <c r="Z1046" i="2"/>
  <c r="AA1046" i="2" s="1"/>
  <c r="Z926" i="2"/>
  <c r="Z1007" i="2"/>
  <c r="Z947" i="2"/>
  <c r="Z479" i="2"/>
  <c r="V87" i="2"/>
  <c r="W87" i="2" s="1"/>
  <c r="Y87" i="2"/>
  <c r="Z87" i="2" s="1"/>
  <c r="AA410" i="2"/>
  <c r="AA529" i="2"/>
  <c r="AA109" i="2"/>
  <c r="Z1442" i="2"/>
  <c r="Z433" i="2"/>
  <c r="Z242" i="2"/>
  <c r="Z49" i="2"/>
  <c r="Y1411" i="2"/>
  <c r="Z1411" i="2" s="1"/>
  <c r="AA1411" i="2" s="1"/>
  <c r="Y1304" i="2"/>
  <c r="Y1195" i="2"/>
  <c r="Z1195" i="2" s="1"/>
  <c r="AA1195" i="2" s="1"/>
  <c r="Z1022" i="2"/>
  <c r="AA1022" i="2" s="1"/>
  <c r="Y999" i="2"/>
  <c r="Z999" i="2" s="1"/>
  <c r="Y979" i="2"/>
  <c r="Z979" i="2" s="1"/>
  <c r="Y903" i="2"/>
  <c r="Z903" i="2" s="1"/>
  <c r="Z866" i="2"/>
  <c r="AA866" i="2" s="1"/>
  <c r="Z829" i="2"/>
  <c r="Y812" i="2"/>
  <c r="Z812" i="2" s="1"/>
  <c r="Y771" i="2"/>
  <c r="Z771" i="2" s="1"/>
  <c r="Z734" i="2"/>
  <c r="AA734" i="2" s="1"/>
  <c r="Z697" i="2"/>
  <c r="Y679" i="2"/>
  <c r="Z679" i="2" s="1"/>
  <c r="AA679" i="2" s="1"/>
  <c r="Y603" i="2"/>
  <c r="Z603" i="2" s="1"/>
  <c r="Z566" i="2"/>
  <c r="Y547" i="2"/>
  <c r="Z547" i="2" s="1"/>
  <c r="Y471" i="2"/>
  <c r="Z471" i="2" s="1"/>
  <c r="Z434" i="2"/>
  <c r="Z397" i="2"/>
  <c r="Y380" i="2"/>
  <c r="Z380" i="2" s="1"/>
  <c r="Y339" i="2"/>
  <c r="Z339" i="2" s="1"/>
  <c r="Y247" i="2"/>
  <c r="Z247" i="2" s="1"/>
  <c r="Y171" i="2"/>
  <c r="Z171" i="2" s="1"/>
  <c r="Y115" i="2"/>
  <c r="Z115" i="2" s="1"/>
  <c r="Y75" i="2"/>
  <c r="Z75" i="2" s="1"/>
  <c r="AA75" i="2" s="1"/>
  <c r="Z38" i="2"/>
  <c r="V987" i="2"/>
  <c r="W987" i="2" s="1"/>
  <c r="V843" i="2"/>
  <c r="W843" i="2" s="1"/>
  <c r="V675" i="2"/>
  <c r="W675" i="2" s="1"/>
  <c r="V543" i="2"/>
  <c r="W543" i="2" s="1"/>
  <c r="V19" i="2"/>
  <c r="W19" i="2" s="1"/>
  <c r="Z1310" i="2"/>
  <c r="Z722" i="2"/>
  <c r="Z853" i="2"/>
  <c r="Z1286" i="2"/>
  <c r="Z683" i="2"/>
  <c r="Y51" i="2"/>
  <c r="Z51" i="2" s="1"/>
  <c r="V51" i="2"/>
  <c r="W51" i="2" s="1"/>
  <c r="AA865" i="2"/>
  <c r="AA422" i="2"/>
  <c r="Z326" i="2"/>
  <c r="Z241" i="2"/>
  <c r="Z134" i="2"/>
  <c r="Y1387" i="2"/>
  <c r="Z1387" i="2" s="1"/>
  <c r="Y1303" i="2"/>
  <c r="Z1303" i="2" s="1"/>
  <c r="AA1303" i="2" s="1"/>
  <c r="Y1191" i="2"/>
  <c r="Z1191" i="2" s="1"/>
  <c r="Z1153" i="2"/>
  <c r="Y1131" i="2"/>
  <c r="Z1131" i="2" s="1"/>
  <c r="Y1112" i="2"/>
  <c r="Z1112" i="2" s="1"/>
  <c r="Z998" i="2"/>
  <c r="AA998" i="2" s="1"/>
  <c r="Z977" i="2"/>
  <c r="Z902" i="2"/>
  <c r="Y847" i="2"/>
  <c r="Z733" i="2"/>
  <c r="Y716" i="2"/>
  <c r="Z716" i="2" s="1"/>
  <c r="Y639" i="2"/>
  <c r="Z639" i="2" s="1"/>
  <c r="Z602" i="2"/>
  <c r="Y583" i="2"/>
  <c r="Z583" i="2" s="1"/>
  <c r="Z565" i="2"/>
  <c r="Y507" i="2"/>
  <c r="Z507" i="2" s="1"/>
  <c r="Z470" i="2"/>
  <c r="AA470" i="2" s="1"/>
  <c r="Y415" i="2"/>
  <c r="Z415" i="2" s="1"/>
  <c r="Y375" i="2"/>
  <c r="Z375" i="2" s="1"/>
  <c r="Y284" i="2"/>
  <c r="Z284" i="2" s="1"/>
  <c r="AA284" i="2" s="1"/>
  <c r="Y207" i="2"/>
  <c r="Z207" i="2" s="1"/>
  <c r="Z170" i="2"/>
  <c r="Y151" i="2"/>
  <c r="Z151" i="2" s="1"/>
  <c r="AA151" i="2" s="1"/>
  <c r="Z133" i="2"/>
  <c r="AA133" i="2" s="1"/>
  <c r="Y111" i="2"/>
  <c r="Z111" i="2" s="1"/>
  <c r="Z74" i="2"/>
  <c r="AA74" i="2" s="1"/>
  <c r="Y56" i="2"/>
  <c r="Z56" i="2" s="1"/>
  <c r="V735" i="2"/>
  <c r="W735" i="2" s="1"/>
  <c r="V447" i="2"/>
  <c r="W447" i="2" s="1"/>
  <c r="Z361" i="2"/>
  <c r="Z721" i="2"/>
  <c r="Z194" i="2"/>
  <c r="AA194" i="2" s="1"/>
  <c r="AA494" i="2"/>
  <c r="Z362" i="2"/>
  <c r="Z98" i="2"/>
  <c r="AA1082" i="2"/>
  <c r="AA506" i="2"/>
  <c r="AA421" i="2"/>
  <c r="AA302" i="2"/>
  <c r="AA217" i="2"/>
  <c r="Y1407" i="2"/>
  <c r="Z1407" i="2" s="1"/>
  <c r="Z1322" i="2"/>
  <c r="AA1322" i="2" s="1"/>
  <c r="Y1279" i="2"/>
  <c r="Z1214" i="2"/>
  <c r="Z1190" i="2"/>
  <c r="AA1190" i="2" s="1"/>
  <c r="Y1171" i="2"/>
  <c r="Z1171" i="2" s="1"/>
  <c r="AA1171" i="2" s="1"/>
  <c r="Y1111" i="2"/>
  <c r="Z1111" i="2" s="1"/>
  <c r="Y1087" i="2"/>
  <c r="Z1087" i="2" s="1"/>
  <c r="Y1063" i="2"/>
  <c r="Z1063" i="2" s="1"/>
  <c r="AA1063" i="2" s="1"/>
  <c r="Y1040" i="2"/>
  <c r="Z1040" i="2" s="1"/>
  <c r="AA1040" i="2" s="1"/>
  <c r="Z938" i="2"/>
  <c r="Z901" i="2"/>
  <c r="Y883" i="2"/>
  <c r="Z883" i="2" s="1"/>
  <c r="AA883" i="2" s="1"/>
  <c r="Y751" i="2"/>
  <c r="Z751" i="2" s="1"/>
  <c r="AA751" i="2" s="1"/>
  <c r="Y715" i="2"/>
  <c r="Z638" i="2"/>
  <c r="Y620" i="2"/>
  <c r="Z620" i="2" s="1"/>
  <c r="Y451" i="2"/>
  <c r="Z451" i="2" s="1"/>
  <c r="Y411" i="2"/>
  <c r="Z411" i="2" s="1"/>
  <c r="Y319" i="2"/>
  <c r="Z319" i="2" s="1"/>
  <c r="Y283" i="2"/>
  <c r="Z283" i="2" s="1"/>
  <c r="AA283" i="2" s="1"/>
  <c r="Y243" i="2"/>
  <c r="Z243" i="2" s="1"/>
  <c r="Z206" i="2"/>
  <c r="Y188" i="2"/>
  <c r="Z188" i="2" s="1"/>
  <c r="Z110" i="2"/>
  <c r="Y55" i="2"/>
  <c r="Z55" i="2" s="1"/>
  <c r="AA55" i="2" s="1"/>
  <c r="Z14" i="2"/>
  <c r="AA14" i="2" s="1"/>
  <c r="V315" i="2"/>
  <c r="W315" i="2" s="1"/>
  <c r="Z854" i="2"/>
  <c r="Z289" i="2"/>
  <c r="AA289" i="2" s="1"/>
  <c r="Z983" i="2"/>
  <c r="AA505" i="2"/>
  <c r="AA301" i="2"/>
  <c r="Y1363" i="2"/>
  <c r="Z1363" i="2" s="1"/>
  <c r="Y1275" i="2"/>
  <c r="Z1275" i="2" s="1"/>
  <c r="Y1255" i="2"/>
  <c r="Z1255" i="2" s="1"/>
  <c r="AA1255" i="2" s="1"/>
  <c r="Z1129" i="2"/>
  <c r="Y1039" i="2"/>
  <c r="Z1039" i="2" s="1"/>
  <c r="AA1039" i="2" s="1"/>
  <c r="Z974" i="2"/>
  <c r="Y919" i="2"/>
  <c r="Z919" i="2" s="1"/>
  <c r="AA919" i="2" s="1"/>
  <c r="Y879" i="2"/>
  <c r="Z879" i="2" s="1"/>
  <c r="Z805" i="2"/>
  <c r="AA805" i="2" s="1"/>
  <c r="Y787" i="2"/>
  <c r="Z787" i="2" s="1"/>
  <c r="AA787" i="2" s="1"/>
  <c r="Y711" i="2"/>
  <c r="Z711" i="2" s="1"/>
  <c r="Z674" i="2"/>
  <c r="AA674" i="2" s="1"/>
  <c r="Y655" i="2"/>
  <c r="Z655" i="2" s="1"/>
  <c r="AA655" i="2" s="1"/>
  <c r="Z637" i="2"/>
  <c r="Y619" i="2"/>
  <c r="Z619" i="2" s="1"/>
  <c r="Y579" i="2"/>
  <c r="Z579" i="2" s="1"/>
  <c r="Z542" i="2"/>
  <c r="Y487" i="2"/>
  <c r="Z487" i="2" s="1"/>
  <c r="Z373" i="2"/>
  <c r="AA373" i="2" s="1"/>
  <c r="Y355" i="2"/>
  <c r="Z355" i="2" s="1"/>
  <c r="AA355" i="2" s="1"/>
  <c r="Y223" i="2"/>
  <c r="Z223" i="2" s="1"/>
  <c r="AA223" i="2" s="1"/>
  <c r="Z205" i="2"/>
  <c r="Y187" i="2"/>
  <c r="Z187" i="2" s="1"/>
  <c r="Z13" i="2"/>
  <c r="AA13" i="2" s="1"/>
  <c r="V567" i="2"/>
  <c r="W567" i="2" s="1"/>
  <c r="V39" i="2"/>
  <c r="W39" i="2" s="1"/>
  <c r="Z157" i="2"/>
  <c r="Z890" i="2"/>
  <c r="AA890" i="2" s="1"/>
  <c r="Z758" i="2"/>
  <c r="AA758" i="2" s="1"/>
  <c r="Z1094" i="2"/>
  <c r="Z515" i="2"/>
  <c r="Y1447" i="2"/>
  <c r="Z1447" i="2" s="1"/>
  <c r="AA1447" i="2" s="1"/>
  <c r="Y1340" i="2"/>
  <c r="Z1340" i="2" s="1"/>
  <c r="AA1340" i="2" s="1"/>
  <c r="Z1274" i="2"/>
  <c r="AA1274" i="2" s="1"/>
  <c r="Y1232" i="2"/>
  <c r="Z1232" i="2" s="1"/>
  <c r="AA1232" i="2" s="1"/>
  <c r="Y1167" i="2"/>
  <c r="Z1167" i="2" s="1"/>
  <c r="Z1106" i="2"/>
  <c r="AA1106" i="2" s="1"/>
  <c r="Y1035" i="2"/>
  <c r="Z1035" i="2" s="1"/>
  <c r="Y1015" i="2"/>
  <c r="Z1015" i="2" s="1"/>
  <c r="Y956" i="2"/>
  <c r="Z956" i="2" s="1"/>
  <c r="AA956" i="2" s="1"/>
  <c r="Y915" i="2"/>
  <c r="Z915" i="2" s="1"/>
  <c r="Z878" i="2"/>
  <c r="Y823" i="2"/>
  <c r="Y747" i="2"/>
  <c r="Z747" i="2" s="1"/>
  <c r="Z710" i="2"/>
  <c r="Y691" i="2"/>
  <c r="Z691" i="2" s="1"/>
  <c r="Z673" i="2"/>
  <c r="Y615" i="2"/>
  <c r="Z615" i="2" s="1"/>
  <c r="Z578" i="2"/>
  <c r="Z541" i="2"/>
  <c r="Y524" i="2"/>
  <c r="Z524" i="2" s="1"/>
  <c r="Y483" i="2"/>
  <c r="Z483" i="2" s="1"/>
  <c r="Y391" i="2"/>
  <c r="Z391" i="2" s="1"/>
  <c r="AA391" i="2" s="1"/>
  <c r="Z278" i="2"/>
  <c r="Y259" i="2"/>
  <c r="Z259" i="2" s="1"/>
  <c r="Z146" i="2"/>
  <c r="Z50" i="2"/>
  <c r="V1239" i="2"/>
  <c r="W1239" i="2" s="1"/>
  <c r="Z1202" i="2"/>
  <c r="Z446" i="2"/>
  <c r="Y1243" i="2"/>
  <c r="Z1243" i="2" s="1"/>
  <c r="Y1159" i="2"/>
  <c r="Z1159" i="2" s="1"/>
  <c r="Z757" i="2"/>
  <c r="Z325" i="2"/>
  <c r="Z2" i="2"/>
  <c r="Z911" i="2"/>
  <c r="AA625" i="2"/>
  <c r="Y1423" i="2"/>
  <c r="Z1423" i="2" s="1"/>
  <c r="AA1423" i="2" s="1"/>
  <c r="Y1231" i="2"/>
  <c r="Z1231" i="2" s="1"/>
  <c r="AA1231" i="2" s="1"/>
  <c r="Z914" i="2"/>
  <c r="AA914" i="2" s="1"/>
  <c r="Y727" i="2"/>
  <c r="Z727" i="2" s="1"/>
  <c r="Z482" i="2"/>
  <c r="V1139" i="2"/>
  <c r="W1139" i="2" s="1"/>
  <c r="Y1139" i="2"/>
  <c r="Z1139" i="2" s="1"/>
  <c r="V1055" i="2"/>
  <c r="W1055" i="2" s="1"/>
  <c r="Y1055" i="2"/>
  <c r="Y1339" i="2"/>
  <c r="Z1058" i="2"/>
  <c r="Y991" i="2"/>
  <c r="Z991" i="2" s="1"/>
  <c r="AA991" i="2" s="1"/>
  <c r="Z877" i="2"/>
  <c r="Z709" i="2"/>
  <c r="Z635" i="2"/>
  <c r="Z577" i="2"/>
  <c r="Z445" i="2"/>
  <c r="Z314" i="2"/>
  <c r="Z277" i="2"/>
  <c r="Z182" i="2"/>
  <c r="AA182" i="2" s="1"/>
  <c r="Z86" i="2"/>
  <c r="AA554" i="2"/>
  <c r="AA338" i="2"/>
  <c r="Y1443" i="2"/>
  <c r="Z1443" i="2" s="1"/>
  <c r="Y1335" i="2"/>
  <c r="Y1315" i="2"/>
  <c r="Z1315" i="2" s="1"/>
  <c r="AA1315" i="2" s="1"/>
  <c r="Z1250" i="2"/>
  <c r="AA1250" i="2" s="1"/>
  <c r="Y1207" i="2"/>
  <c r="Z1207" i="2" s="1"/>
  <c r="Z1165" i="2"/>
  <c r="Y1147" i="2"/>
  <c r="Z1147" i="2" s="1"/>
  <c r="AA1147" i="2" s="1"/>
  <c r="Z950" i="2"/>
  <c r="Y895" i="2"/>
  <c r="Z895" i="2" s="1"/>
  <c r="AA895" i="2" s="1"/>
  <c r="Y859" i="2"/>
  <c r="Z859" i="2" s="1"/>
  <c r="Y764" i="2"/>
  <c r="Z764" i="2" s="1"/>
  <c r="Z745" i="2"/>
  <c r="Y595" i="2"/>
  <c r="Y463" i="2"/>
  <c r="Y427" i="2"/>
  <c r="Z427" i="2" s="1"/>
  <c r="Z350" i="2"/>
  <c r="AA350" i="2" s="1"/>
  <c r="Z181" i="2"/>
  <c r="Z1431" i="2"/>
  <c r="V1196" i="2"/>
  <c r="W1196" i="2" s="1"/>
  <c r="Y1196" i="2"/>
  <c r="Z1196" i="2" s="1"/>
  <c r="V1076" i="2"/>
  <c r="W1076" i="2" s="1"/>
  <c r="Y1076" i="2"/>
  <c r="Z1076" i="2" s="1"/>
  <c r="Y116" i="2"/>
  <c r="Z116" i="2" s="1"/>
  <c r="V116" i="2"/>
  <c r="W116" i="2" s="1"/>
  <c r="V20" i="2"/>
  <c r="W20" i="2" s="1"/>
  <c r="Y20" i="2"/>
  <c r="Z20" i="2" s="1"/>
  <c r="Z737" i="2"/>
  <c r="Z701" i="2"/>
  <c r="V341" i="2"/>
  <c r="W341" i="2" s="1"/>
  <c r="Y341" i="2"/>
  <c r="Z341" i="2" s="1"/>
  <c r="Z269" i="2"/>
  <c r="V955" i="2"/>
  <c r="W955" i="2" s="1"/>
  <c r="Y955" i="2"/>
  <c r="Z955" i="2" s="1"/>
  <c r="V811" i="2"/>
  <c r="W811" i="2" s="1"/>
  <c r="Y811" i="2"/>
  <c r="Z811" i="2" s="1"/>
  <c r="V667" i="2"/>
  <c r="W667" i="2" s="1"/>
  <c r="Y667" i="2"/>
  <c r="Z667" i="2" s="1"/>
  <c r="V523" i="2"/>
  <c r="W523" i="2" s="1"/>
  <c r="Y523" i="2"/>
  <c r="Z523" i="2" s="1"/>
  <c r="V379" i="2"/>
  <c r="W379" i="2" s="1"/>
  <c r="Y379" i="2"/>
  <c r="Z379" i="2" s="1"/>
  <c r="V235" i="2"/>
  <c r="W235" i="2" s="1"/>
  <c r="Y235" i="2"/>
  <c r="Z235" i="2" s="1"/>
  <c r="Y1435" i="2"/>
  <c r="Z1435" i="2" s="1"/>
  <c r="Y1391" i="2"/>
  <c r="Z1391" i="2" s="1"/>
  <c r="AA1391" i="2" s="1"/>
  <c r="Y1347" i="2"/>
  <c r="Z1347" i="2" s="1"/>
  <c r="Y1327" i="2"/>
  <c r="Z1327" i="2" s="1"/>
  <c r="Z1262" i="2"/>
  <c r="Y1219" i="2"/>
  <c r="Z1219" i="2" s="1"/>
  <c r="AA1219" i="2" s="1"/>
  <c r="Y1135" i="2"/>
  <c r="Y1023" i="2"/>
  <c r="Z1023" i="2" s="1"/>
  <c r="Y1003" i="2"/>
  <c r="Z1003" i="2" s="1"/>
  <c r="Y943" i="2"/>
  <c r="Z943" i="2" s="1"/>
  <c r="AA943" i="2" s="1"/>
  <c r="Y907" i="2"/>
  <c r="Z907" i="2" s="1"/>
  <c r="Y867" i="2"/>
  <c r="Z867" i="2" s="1"/>
  <c r="Y775" i="2"/>
  <c r="Z775" i="2" s="1"/>
  <c r="Z661" i="2"/>
  <c r="Y643" i="2"/>
  <c r="Z643" i="2" s="1"/>
  <c r="AA643" i="2" s="1"/>
  <c r="Z530" i="2"/>
  <c r="Y511" i="2"/>
  <c r="Z511" i="2" s="1"/>
  <c r="Z493" i="2"/>
  <c r="Y475" i="2"/>
  <c r="Z475" i="2" s="1"/>
  <c r="Y435" i="2"/>
  <c r="Z435" i="2" s="1"/>
  <c r="Z398" i="2"/>
  <c r="Y343" i="2"/>
  <c r="Z343" i="2" s="1"/>
  <c r="Y303" i="2"/>
  <c r="Z303" i="2" s="1"/>
  <c r="Z229" i="2"/>
  <c r="Y211" i="2"/>
  <c r="Z211" i="2" s="1"/>
  <c r="AA211" i="2" s="1"/>
  <c r="Y135" i="2"/>
  <c r="Z135" i="2" s="1"/>
  <c r="Z323" i="2"/>
  <c r="Z215" i="2"/>
  <c r="AA215" i="2" s="1"/>
  <c r="Z179" i="2"/>
  <c r="Z47" i="2"/>
  <c r="Z23" i="2"/>
  <c r="AA23" i="2" s="1"/>
  <c r="V1431" i="2"/>
  <c r="W1431" i="2" s="1"/>
  <c r="V1419" i="2"/>
  <c r="W1419" i="2" s="1"/>
  <c r="V1383" i="2"/>
  <c r="W1383" i="2" s="1"/>
  <c r="V1371" i="2"/>
  <c r="W1371" i="2" s="1"/>
  <c r="V1359" i="2"/>
  <c r="W1359" i="2" s="1"/>
  <c r="V1323" i="2"/>
  <c r="W1323" i="2" s="1"/>
  <c r="V1311" i="2"/>
  <c r="W1311" i="2" s="1"/>
  <c r="V1299" i="2"/>
  <c r="W1299" i="2" s="1"/>
  <c r="V1227" i="2"/>
  <c r="W1227" i="2" s="1"/>
  <c r="V1215" i="2"/>
  <c r="W1215" i="2" s="1"/>
  <c r="V1203" i="2"/>
  <c r="W1203" i="2" s="1"/>
  <c r="V1179" i="2"/>
  <c r="W1179" i="2" s="1"/>
  <c r="V1155" i="2"/>
  <c r="W1155" i="2" s="1"/>
  <c r="V1143" i="2"/>
  <c r="W1143" i="2" s="1"/>
  <c r="V1119" i="2"/>
  <c r="W1119" i="2" s="1"/>
  <c r="V1107" i="2"/>
  <c r="W1107" i="2" s="1"/>
  <c r="V1083" i="2"/>
  <c r="W1083" i="2" s="1"/>
  <c r="V1059" i="2"/>
  <c r="W1059" i="2" s="1"/>
  <c r="V1011" i="2"/>
  <c r="W1011" i="2" s="1"/>
  <c r="V975" i="2"/>
  <c r="W975" i="2" s="1"/>
  <c r="V951" i="2"/>
  <c r="W951" i="2" s="1"/>
  <c r="V939" i="2"/>
  <c r="W939" i="2" s="1"/>
  <c r="V795" i="2"/>
  <c r="W795" i="2" s="1"/>
  <c r="AA795" i="2" s="1"/>
  <c r="Z828" i="2"/>
  <c r="Z887" i="2"/>
  <c r="Z563" i="2"/>
  <c r="AA563" i="2" s="1"/>
  <c r="Z35" i="2"/>
  <c r="AA35" i="2"/>
  <c r="AA683" i="2"/>
  <c r="Z1439" i="2"/>
  <c r="Z851" i="2"/>
  <c r="AA851" i="2" s="1"/>
  <c r="Z491" i="2"/>
  <c r="Z335" i="2"/>
  <c r="AA335" i="2" s="1"/>
  <c r="Z275" i="2"/>
  <c r="AA275" i="2"/>
  <c r="Z623" i="2"/>
  <c r="Z239" i="2"/>
  <c r="Z1267" i="2"/>
  <c r="Z1331" i="2"/>
  <c r="Z743" i="2"/>
  <c r="Z599" i="2"/>
  <c r="Z707" i="2"/>
  <c r="AA707" i="2" s="1"/>
  <c r="Z455" i="2"/>
  <c r="Z203" i="2"/>
  <c r="Z1430" i="2"/>
  <c r="AA1430" i="2" s="1"/>
  <c r="AA191" i="2"/>
  <c r="Z191" i="2"/>
  <c r="AA515" i="2"/>
  <c r="Z263" i="2"/>
  <c r="Z1103" i="2"/>
  <c r="AA1103" i="2" s="1"/>
  <c r="Z959" i="2"/>
  <c r="Z1454" i="2"/>
  <c r="AA1454" i="2" s="1"/>
  <c r="Z71" i="2"/>
  <c r="Z1051" i="2"/>
  <c r="AA1051" i="2" s="1"/>
  <c r="Z715" i="2"/>
  <c r="AA715" i="2" s="1"/>
  <c r="Y1458" i="2"/>
  <c r="Z1458" i="2" s="1"/>
  <c r="Y1446" i="2"/>
  <c r="Z1446" i="2" s="1"/>
  <c r="Y1422" i="2"/>
  <c r="Z1422" i="2" s="1"/>
  <c r="Y1410" i="2"/>
  <c r="Z1410" i="2" s="1"/>
  <c r="Y1398" i="2"/>
  <c r="Z1398" i="2" s="1"/>
  <c r="Y1386" i="2"/>
  <c r="Z1386" i="2" s="1"/>
  <c r="Y1374" i="2"/>
  <c r="Z1374" i="2" s="1"/>
  <c r="Y1362" i="2"/>
  <c r="Z1362" i="2" s="1"/>
  <c r="Y1350" i="2"/>
  <c r="Z1350" i="2" s="1"/>
  <c r="Y1338" i="2"/>
  <c r="Z1338" i="2" s="1"/>
  <c r="Y1326" i="2"/>
  <c r="Z1326" i="2" s="1"/>
  <c r="Y1314" i="2"/>
  <c r="Z1314" i="2" s="1"/>
  <c r="Y1302" i="2"/>
  <c r="Z1302" i="2" s="1"/>
  <c r="Y1290" i="2"/>
  <c r="Z1290" i="2" s="1"/>
  <c r="Y1266" i="2"/>
  <c r="Z1266" i="2" s="1"/>
  <c r="Y1254" i="2"/>
  <c r="Z1254" i="2" s="1"/>
  <c r="Y1242" i="2"/>
  <c r="Z1242" i="2" s="1"/>
  <c r="Y1230" i="2"/>
  <c r="Z1230" i="2" s="1"/>
  <c r="Y1206" i="2"/>
  <c r="Z1206" i="2" s="1"/>
  <c r="Y1194" i="2"/>
  <c r="Z1194" i="2" s="1"/>
  <c r="Y1182" i="2"/>
  <c r="Z1182" i="2" s="1"/>
  <c r="Y1170" i="2"/>
  <c r="Z1170" i="2" s="1"/>
  <c r="Y1158" i="2"/>
  <c r="Z1158" i="2" s="1"/>
  <c r="Y1134" i="2"/>
  <c r="Z1134" i="2" s="1"/>
  <c r="Y1122" i="2"/>
  <c r="Z1122" i="2" s="1"/>
  <c r="Y1110" i="2"/>
  <c r="Z1110" i="2" s="1"/>
  <c r="Y1098" i="2"/>
  <c r="Z1098" i="2" s="1"/>
  <c r="Y1074" i="2"/>
  <c r="Z1074" i="2" s="1"/>
  <c r="Y1062" i="2"/>
  <c r="Z1062" i="2" s="1"/>
  <c r="Y1050" i="2"/>
  <c r="Z1050" i="2" s="1"/>
  <c r="Y1038" i="2"/>
  <c r="Z1038" i="2" s="1"/>
  <c r="Y1026" i="2"/>
  <c r="Z1026" i="2" s="1"/>
  <c r="Y1014" i="2"/>
  <c r="Z1014" i="2" s="1"/>
  <c r="Y1002" i="2"/>
  <c r="Z1002" i="2" s="1"/>
  <c r="Y990" i="2"/>
  <c r="Z990" i="2" s="1"/>
  <c r="Y966" i="2"/>
  <c r="Z966" i="2" s="1"/>
  <c r="Y954" i="2"/>
  <c r="Z954" i="2" s="1"/>
  <c r="Y942" i="2"/>
  <c r="Z942" i="2" s="1"/>
  <c r="Y930" i="2"/>
  <c r="Z930" i="2" s="1"/>
  <c r="Y918" i="2"/>
  <c r="Z918" i="2" s="1"/>
  <c r="Y894" i="2"/>
  <c r="Z894" i="2" s="1"/>
  <c r="Y882" i="2"/>
  <c r="Z882" i="2" s="1"/>
  <c r="Y870" i="2"/>
  <c r="Z870" i="2" s="1"/>
  <c r="Y846" i="2"/>
  <c r="Z846" i="2" s="1"/>
  <c r="Y834" i="2"/>
  <c r="Z834" i="2" s="1"/>
  <c r="Y822" i="2"/>
  <c r="Z822" i="2" s="1"/>
  <c r="Y798" i="2"/>
  <c r="Z798" i="2" s="1"/>
  <c r="Y786" i="2"/>
  <c r="Z786" i="2" s="1"/>
  <c r="Y774" i="2"/>
  <c r="Z774" i="2" s="1"/>
  <c r="Y750" i="2"/>
  <c r="Z750" i="2" s="1"/>
  <c r="Y738" i="2"/>
  <c r="Z738" i="2" s="1"/>
  <c r="Y726" i="2"/>
  <c r="Z726" i="2" s="1"/>
  <c r="Y702" i="2"/>
  <c r="Z702" i="2" s="1"/>
  <c r="Y690" i="2"/>
  <c r="Z690" i="2" s="1"/>
  <c r="Y678" i="2"/>
  <c r="Z678" i="2" s="1"/>
  <c r="Y654" i="2"/>
  <c r="Z654" i="2" s="1"/>
  <c r="Y642" i="2"/>
  <c r="Z642" i="2" s="1"/>
  <c r="Y630" i="2"/>
  <c r="Z630" i="2" s="1"/>
  <c r="Y618" i="2"/>
  <c r="Z618" i="2" s="1"/>
  <c r="Y606" i="2"/>
  <c r="Z606" i="2" s="1"/>
  <c r="Y594" i="2"/>
  <c r="Z594" i="2" s="1"/>
  <c r="Y582" i="2"/>
  <c r="Z582" i="2" s="1"/>
  <c r="Y570" i="2"/>
  <c r="Z570" i="2" s="1"/>
  <c r="Y558" i="2"/>
  <c r="Z558" i="2" s="1"/>
  <c r="V534" i="2"/>
  <c r="W534" i="2" s="1"/>
  <c r="Y522" i="2"/>
  <c r="Z522" i="2" s="1"/>
  <c r="V510" i="2"/>
  <c r="W510" i="2" s="1"/>
  <c r="Y486" i="2"/>
  <c r="Z486" i="2" s="1"/>
  <c r="Y474" i="2"/>
  <c r="Z474" i="2" s="1"/>
  <c r="Y462" i="2"/>
  <c r="Z462" i="2" s="1"/>
  <c r="Y450" i="2"/>
  <c r="Z450" i="2" s="1"/>
  <c r="Y438" i="2"/>
  <c r="Z438" i="2" s="1"/>
  <c r="Y426" i="2"/>
  <c r="Z426" i="2" s="1"/>
  <c r="Y414" i="2"/>
  <c r="Z414" i="2" s="1"/>
  <c r="Y342" i="2"/>
  <c r="Z342" i="2" s="1"/>
  <c r="V198" i="2"/>
  <c r="W198" i="2" s="1"/>
  <c r="V186" i="2"/>
  <c r="W186" i="2" s="1"/>
  <c r="Z155" i="2"/>
  <c r="Z1203" i="2"/>
  <c r="Z663" i="2"/>
  <c r="Z32" i="2"/>
  <c r="V1445" i="2"/>
  <c r="W1445" i="2" s="1"/>
  <c r="Y1433" i="2"/>
  <c r="Z1433" i="2" s="1"/>
  <c r="V1421" i="2"/>
  <c r="W1421" i="2" s="1"/>
  <c r="Y1397" i="2"/>
  <c r="V1361" i="2"/>
  <c r="W1361" i="2" s="1"/>
  <c r="Y1337" i="2"/>
  <c r="Z1337" i="2" s="1"/>
  <c r="Y1313" i="2"/>
  <c r="Z1313" i="2" s="1"/>
  <c r="Y1301" i="2"/>
  <c r="Z1301" i="2" s="1"/>
  <c r="Y1277" i="2"/>
  <c r="Z1277" i="2" s="1"/>
  <c r="Y1265" i="2"/>
  <c r="Y1241" i="2"/>
  <c r="Z1241" i="2" s="1"/>
  <c r="Y1229" i="2"/>
  <c r="Z1229" i="2" s="1"/>
  <c r="V1217" i="2"/>
  <c r="W1217" i="2" s="1"/>
  <c r="Y1205" i="2"/>
  <c r="Z1205" i="2" s="1"/>
  <c r="Y1193" i="2"/>
  <c r="Z1193" i="2" s="1"/>
  <c r="V1145" i="2"/>
  <c r="W1145" i="2" s="1"/>
  <c r="Y1121" i="2"/>
  <c r="Z1121" i="2" s="1"/>
  <c r="Y1109" i="2"/>
  <c r="Z1109" i="2" s="1"/>
  <c r="Y1085" i="2"/>
  <c r="Z1085" i="2" s="1"/>
  <c r="Y1073" i="2"/>
  <c r="Z1073" i="2" s="1"/>
  <c r="Y1049" i="2"/>
  <c r="Z1049" i="2" s="1"/>
  <c r="Y1037" i="2"/>
  <c r="Z1037" i="2" s="1"/>
  <c r="Y1013" i="2"/>
  <c r="Z1013" i="2" s="1"/>
  <c r="Y1001" i="2"/>
  <c r="Z1001" i="2" s="1"/>
  <c r="Y953" i="2"/>
  <c r="Z953" i="2" s="1"/>
  <c r="V929" i="2"/>
  <c r="W929" i="2" s="1"/>
  <c r="AA929" i="2" s="1"/>
  <c r="V905" i="2"/>
  <c r="W905" i="2" s="1"/>
  <c r="Y857" i="2"/>
  <c r="Z857" i="2" s="1"/>
  <c r="V809" i="2"/>
  <c r="W809" i="2" s="1"/>
  <c r="Y761" i="2"/>
  <c r="Z761" i="2" s="1"/>
  <c r="Y713" i="2"/>
  <c r="Z713" i="2" s="1"/>
  <c r="Y665" i="2"/>
  <c r="Z665" i="2" s="1"/>
  <c r="Y617" i="2"/>
  <c r="Z617" i="2" s="1"/>
  <c r="V605" i="2"/>
  <c r="W605" i="2" s="1"/>
  <c r="Y569" i="2"/>
  <c r="Z569" i="2" s="1"/>
  <c r="V521" i="2"/>
  <c r="W521" i="2" s="1"/>
  <c r="V509" i="2"/>
  <c r="W509" i="2" s="1"/>
  <c r="V485" i="2"/>
  <c r="W485" i="2" s="1"/>
  <c r="Y473" i="2"/>
  <c r="Z473" i="2" s="1"/>
  <c r="Y425" i="2"/>
  <c r="Z425" i="2" s="1"/>
  <c r="V401" i="2"/>
  <c r="W401" i="2" s="1"/>
  <c r="V389" i="2"/>
  <c r="W389" i="2" s="1"/>
  <c r="Y377" i="2"/>
  <c r="Z377" i="2" s="1"/>
  <c r="V365" i="2"/>
  <c r="W365" i="2" s="1"/>
  <c r="V353" i="2"/>
  <c r="W353" i="2" s="1"/>
  <c r="V329" i="2"/>
  <c r="W329" i="2" s="1"/>
  <c r="V317" i="2"/>
  <c r="W317" i="2" s="1"/>
  <c r="V305" i="2"/>
  <c r="W305" i="2" s="1"/>
  <c r="V293" i="2"/>
  <c r="W293" i="2" s="1"/>
  <c r="AA293" i="2" s="1"/>
  <c r="V281" i="2"/>
  <c r="W281" i="2" s="1"/>
  <c r="V257" i="2"/>
  <c r="W257" i="2" s="1"/>
  <c r="AA257" i="2" s="1"/>
  <c r="V245" i="2"/>
  <c r="W245" i="2" s="1"/>
  <c r="Y233" i="2"/>
  <c r="Z233" i="2" s="1"/>
  <c r="V221" i="2"/>
  <c r="W221" i="2" s="1"/>
  <c r="V209" i="2"/>
  <c r="W209" i="2" s="1"/>
  <c r="V197" i="2"/>
  <c r="W197" i="2" s="1"/>
  <c r="V185" i="2"/>
  <c r="W185" i="2" s="1"/>
  <c r="V173" i="2"/>
  <c r="W173" i="2" s="1"/>
  <c r="V161" i="2"/>
  <c r="W161" i="2" s="1"/>
  <c r="V149" i="2"/>
  <c r="W149" i="2" s="1"/>
  <c r="V137" i="2"/>
  <c r="W137" i="2" s="1"/>
  <c r="V125" i="2"/>
  <c r="W125" i="2" s="1"/>
  <c r="Y101" i="2"/>
  <c r="Z101" i="2" s="1"/>
  <c r="V89" i="2"/>
  <c r="W89" i="2" s="1"/>
  <c r="AA89" i="2" s="1"/>
  <c r="V77" i="2"/>
  <c r="W77" i="2" s="1"/>
  <c r="Y65" i="2"/>
  <c r="Z65" i="2" s="1"/>
  <c r="V53" i="2"/>
  <c r="W53" i="2" s="1"/>
  <c r="AA53" i="2" s="1"/>
  <c r="V41" i="2"/>
  <c r="W41" i="2" s="1"/>
  <c r="V29" i="2"/>
  <c r="W29" i="2" s="1"/>
  <c r="V5" i="2"/>
  <c r="W5" i="2" s="1"/>
  <c r="Z1298" i="2"/>
  <c r="Z1130" i="2"/>
  <c r="Z962" i="2"/>
  <c r="Z830" i="2"/>
  <c r="Z782" i="2"/>
  <c r="AA782" i="2" s="1"/>
  <c r="Z614" i="2"/>
  <c r="AA349" i="2"/>
  <c r="Z121" i="2"/>
  <c r="AA121" i="2" s="1"/>
  <c r="Z780" i="2"/>
  <c r="AA732" i="2"/>
  <c r="Z672" i="2"/>
  <c r="AA672" i="2" s="1"/>
  <c r="Z636" i="2"/>
  <c r="Z552" i="2"/>
  <c r="Z528" i="2"/>
  <c r="AA528" i="2" s="1"/>
  <c r="Z96" i="2"/>
  <c r="AA96" i="2" s="1"/>
  <c r="Z36" i="2"/>
  <c r="AA938" i="2"/>
  <c r="Z971" i="2"/>
  <c r="AA203" i="2"/>
  <c r="Z143" i="2"/>
  <c r="Y1316" i="2"/>
  <c r="Z1316" i="2" s="1"/>
  <c r="Y1208" i="2"/>
  <c r="Z1208" i="2" s="1"/>
  <c r="AA1208" i="2" s="1"/>
  <c r="Y1052" i="2"/>
  <c r="Z1052" i="2" s="1"/>
  <c r="Z359" i="2"/>
  <c r="Z311" i="2"/>
  <c r="Z1351" i="2"/>
  <c r="AA1351" i="2" s="1"/>
  <c r="Z1291" i="2"/>
  <c r="AA1291" i="2" s="1"/>
  <c r="Z1099" i="2"/>
  <c r="Z871" i="2"/>
  <c r="AA871" i="2" s="1"/>
  <c r="Z631" i="2"/>
  <c r="AA631" i="2" s="1"/>
  <c r="Z571" i="2"/>
  <c r="Z463" i="2"/>
  <c r="AA463" i="2" s="1"/>
  <c r="V560" i="2"/>
  <c r="W560" i="2" s="1"/>
  <c r="V377" i="2"/>
  <c r="W377" i="2" s="1"/>
  <c r="Z300" i="2"/>
  <c r="AA300" i="2" s="1"/>
  <c r="AA431" i="2"/>
  <c r="Z287" i="2"/>
  <c r="Z119" i="2"/>
  <c r="Y1244" i="2"/>
  <c r="Z1244" i="2" s="1"/>
  <c r="Y1124" i="2"/>
  <c r="Z1124" i="2" s="1"/>
  <c r="AA1124" i="2" s="1"/>
  <c r="Y1016" i="2"/>
  <c r="Z1016" i="2" s="1"/>
  <c r="Z492" i="2"/>
  <c r="Z60" i="2"/>
  <c r="AA60" i="2" s="1"/>
  <c r="Y1172" i="2"/>
  <c r="Z1172" i="2" s="1"/>
  <c r="AA1172" i="2" s="1"/>
  <c r="Y980" i="2"/>
  <c r="Z980" i="2" s="1"/>
  <c r="Y932" i="2"/>
  <c r="Z932" i="2" s="1"/>
  <c r="Y884" i="2"/>
  <c r="Z884" i="2" s="1"/>
  <c r="Z852" i="2"/>
  <c r="Y836" i="2"/>
  <c r="Z836" i="2" s="1"/>
  <c r="Z804" i="2"/>
  <c r="AA804" i="2" s="1"/>
  <c r="Y788" i="2"/>
  <c r="Z788" i="2" s="1"/>
  <c r="AA788" i="2" s="1"/>
  <c r="Z756" i="2"/>
  <c r="Y740" i="2"/>
  <c r="Z740" i="2" s="1"/>
  <c r="Z708" i="2"/>
  <c r="Y692" i="2"/>
  <c r="Z692" i="2" s="1"/>
  <c r="Z660" i="2"/>
  <c r="AA660" i="2" s="1"/>
  <c r="Y644" i="2"/>
  <c r="Z644" i="2" s="1"/>
  <c r="AA644" i="2" s="1"/>
  <c r="Z612" i="2"/>
  <c r="Y596" i="2"/>
  <c r="Z596" i="2" s="1"/>
  <c r="Z564" i="2"/>
  <c r="Y549" i="2"/>
  <c r="Z549" i="2" s="1"/>
  <c r="AA549" i="2" s="1"/>
  <c r="Y164" i="2"/>
  <c r="Z164" i="2" s="1"/>
  <c r="Z132" i="2"/>
  <c r="Z12" i="2"/>
  <c r="Z408" i="2"/>
  <c r="Y1088" i="2"/>
  <c r="Z1088" i="2" s="1"/>
  <c r="AA1088" i="2" s="1"/>
  <c r="AA659" i="2"/>
  <c r="AA467" i="2"/>
  <c r="AA323" i="2"/>
  <c r="AA120" i="2"/>
  <c r="AA47" i="2"/>
  <c r="Z167" i="2"/>
  <c r="Y1436" i="2"/>
  <c r="Z1436" i="2" s="1"/>
  <c r="Y1400" i="2"/>
  <c r="Z1400" i="2" s="1"/>
  <c r="Y1364" i="2"/>
  <c r="Z1364" i="2" s="1"/>
  <c r="AA1364" i="2" s="1"/>
  <c r="Y548" i="2"/>
  <c r="Z548" i="2" s="1"/>
  <c r="Z516" i="2"/>
  <c r="AA516" i="2" s="1"/>
  <c r="Y500" i="2"/>
  <c r="Z500" i="2" s="1"/>
  <c r="Z468" i="2"/>
  <c r="Y452" i="2"/>
  <c r="Z452" i="2" s="1"/>
  <c r="Z420" i="2"/>
  <c r="Y404" i="2"/>
  <c r="Z404" i="2" s="1"/>
  <c r="AA404" i="2" s="1"/>
  <c r="Y356" i="2"/>
  <c r="Z356" i="2" s="1"/>
  <c r="Z324" i="2"/>
  <c r="Y308" i="2"/>
  <c r="Z308" i="2" s="1"/>
  <c r="Z276" i="2"/>
  <c r="Y260" i="2"/>
  <c r="Z260" i="2" s="1"/>
  <c r="Z228" i="2"/>
  <c r="AA228" i="2" s="1"/>
  <c r="Y212" i="2"/>
  <c r="Z212" i="2" s="1"/>
  <c r="Z180" i="2"/>
  <c r="AA180" i="2" s="1"/>
  <c r="V1337" i="2"/>
  <c r="W1337" i="2" s="1"/>
  <c r="Z396" i="2"/>
  <c r="AA1403" i="2"/>
  <c r="Z816" i="2"/>
  <c r="AA816" i="2" s="1"/>
  <c r="Z348" i="2"/>
  <c r="Z83" i="2"/>
  <c r="Y1328" i="2"/>
  <c r="Z1328" i="2" s="1"/>
  <c r="Y1136" i="2"/>
  <c r="Z1136" i="2" s="1"/>
  <c r="Z419" i="2"/>
  <c r="Z227" i="2"/>
  <c r="Y44" i="2"/>
  <c r="Z44" i="2" s="1"/>
  <c r="AA44" i="2" s="1"/>
  <c r="V233" i="2"/>
  <c r="W233" i="2" s="1"/>
  <c r="V65" i="2"/>
  <c r="W65" i="2" s="1"/>
  <c r="Y1280" i="2"/>
  <c r="Z1280" i="2" s="1"/>
  <c r="Z384" i="2"/>
  <c r="Z204" i="2"/>
  <c r="AA204" i="2" s="1"/>
  <c r="Y1361" i="2"/>
  <c r="Z1361" i="2" s="1"/>
  <c r="Y1292" i="2"/>
  <c r="Z1292" i="2" s="1"/>
  <c r="Y1256" i="2"/>
  <c r="Z1256" i="2" s="1"/>
  <c r="AA1256" i="2" s="1"/>
  <c r="Y1220" i="2"/>
  <c r="Z1220" i="2" s="1"/>
  <c r="AA1220" i="2" s="1"/>
  <c r="Y1100" i="2"/>
  <c r="Z1100" i="2" s="1"/>
  <c r="AA1100" i="2" s="1"/>
  <c r="Y1064" i="2"/>
  <c r="Z1064" i="2" s="1"/>
  <c r="AA1064" i="2" s="1"/>
  <c r="Y1028" i="2"/>
  <c r="Z1028" i="2" s="1"/>
  <c r="AA1028" i="2" s="1"/>
  <c r="Y992" i="2"/>
  <c r="Z992" i="2" s="1"/>
  <c r="Y944" i="2"/>
  <c r="Z944" i="2" s="1"/>
  <c r="Y896" i="2"/>
  <c r="Y848" i="2"/>
  <c r="Z848" i="2" s="1"/>
  <c r="Y800" i="2"/>
  <c r="Z800" i="2" s="1"/>
  <c r="AA800" i="2" s="1"/>
  <c r="Z768" i="2"/>
  <c r="Y752" i="2"/>
  <c r="Z752" i="2" s="1"/>
  <c r="Z720" i="2"/>
  <c r="Y704" i="2"/>
  <c r="Z704" i="2" s="1"/>
  <c r="Y656" i="2"/>
  <c r="Z656" i="2" s="1"/>
  <c r="AA656" i="2" s="1"/>
  <c r="Z624" i="2"/>
  <c r="Y608" i="2"/>
  <c r="Z608" i="2" s="1"/>
  <c r="Z576" i="2"/>
  <c r="Y8" i="2"/>
  <c r="Z8" i="2" s="1"/>
  <c r="V392" i="2"/>
  <c r="W392" i="2" s="1"/>
  <c r="Z1199" i="2"/>
  <c r="AA599" i="2"/>
  <c r="AA552" i="2"/>
  <c r="AA479" i="2"/>
  <c r="AA179" i="2"/>
  <c r="Y1184" i="2"/>
  <c r="Z1184" i="2" s="1"/>
  <c r="Y512" i="2"/>
  <c r="Z512" i="2" s="1"/>
  <c r="Z480" i="2"/>
  <c r="Y464" i="2"/>
  <c r="Z464" i="2" s="1"/>
  <c r="Z432" i="2"/>
  <c r="Y416" i="2"/>
  <c r="Z416" i="2" s="1"/>
  <c r="Y368" i="2"/>
  <c r="Z368" i="2" s="1"/>
  <c r="Z336" i="2"/>
  <c r="AA336" i="2" s="1"/>
  <c r="Y320" i="2"/>
  <c r="Z320" i="2" s="1"/>
  <c r="Z288" i="2"/>
  <c r="Y272" i="2"/>
  <c r="Z272" i="2" s="1"/>
  <c r="AA272" i="2" s="1"/>
  <c r="Z240" i="2"/>
  <c r="Y224" i="2"/>
  <c r="Z224" i="2" s="1"/>
  <c r="Z108" i="2"/>
  <c r="Y92" i="2"/>
  <c r="Z92" i="2" s="1"/>
  <c r="Z24" i="2"/>
  <c r="AA24" i="2" s="1"/>
  <c r="V101" i="2"/>
  <c r="W101" i="2" s="1"/>
  <c r="Z444" i="2"/>
  <c r="AA491" i="2"/>
  <c r="Z107" i="2"/>
  <c r="Y1448" i="2"/>
  <c r="Z1448" i="2" s="1"/>
  <c r="Y1412" i="2"/>
  <c r="Z1412" i="2" s="1"/>
  <c r="Y1376" i="2"/>
  <c r="Z1376" i="2" s="1"/>
  <c r="Y1341" i="2"/>
  <c r="Z1341" i="2" s="1"/>
  <c r="V761" i="2"/>
  <c r="W761" i="2" s="1"/>
  <c r="V80" i="2"/>
  <c r="W80" i="2" s="1"/>
  <c r="Z1355" i="2"/>
  <c r="Z540" i="2"/>
  <c r="Z1427" i="2"/>
  <c r="AA1427" i="2" s="1"/>
  <c r="V128" i="2"/>
  <c r="W128" i="2" s="1"/>
  <c r="Y128" i="2"/>
  <c r="Z128" i="2" s="1"/>
  <c r="V113" i="2"/>
  <c r="W113" i="2" s="1"/>
  <c r="Y113" i="2"/>
  <c r="Z113" i="2" s="1"/>
  <c r="AA1243" i="2"/>
  <c r="Z889" i="2"/>
  <c r="Z841" i="2"/>
  <c r="Y809" i="2"/>
  <c r="Z809" i="2" s="1"/>
  <c r="Y137" i="2"/>
  <c r="Z137" i="2" s="1"/>
  <c r="V857" i="2"/>
  <c r="W857" i="2" s="1"/>
  <c r="Z1163" i="2"/>
  <c r="AA1163" i="2" s="1"/>
  <c r="Y176" i="2"/>
  <c r="Z176" i="2" s="1"/>
  <c r="V176" i="2"/>
  <c r="W176" i="2" s="1"/>
  <c r="Y17" i="2"/>
  <c r="Z17" i="2" s="1"/>
  <c r="V17" i="2"/>
  <c r="W17" i="2" s="1"/>
  <c r="AA1298" i="2"/>
  <c r="Y1145" i="2"/>
  <c r="Z1145" i="2" s="1"/>
  <c r="Z985" i="2"/>
  <c r="Y905" i="2"/>
  <c r="Z905" i="2" s="1"/>
  <c r="Z251" i="2"/>
  <c r="AA1292" i="2"/>
  <c r="AA395" i="2"/>
  <c r="Z1043" i="2"/>
  <c r="Y1460" i="2"/>
  <c r="Z1460" i="2" s="1"/>
  <c r="AA1460" i="2" s="1"/>
  <c r="Y1424" i="2"/>
  <c r="Z1424" i="2" s="1"/>
  <c r="Y1388" i="2"/>
  <c r="Z1388" i="2" s="1"/>
  <c r="Z1370" i="2"/>
  <c r="AA1370" i="2" s="1"/>
  <c r="Y1352" i="2"/>
  <c r="Z1352" i="2" s="1"/>
  <c r="Z1335" i="2"/>
  <c r="AA1335" i="2" s="1"/>
  <c r="Y1160" i="2"/>
  <c r="Z1160" i="2" s="1"/>
  <c r="AA1160" i="2" s="1"/>
  <c r="Y968" i="2"/>
  <c r="Z968" i="2" s="1"/>
  <c r="AA968" i="2" s="1"/>
  <c r="Z951" i="2"/>
  <c r="Y920" i="2"/>
  <c r="Z920" i="2" s="1"/>
  <c r="Y872" i="2"/>
  <c r="Z872" i="2" s="1"/>
  <c r="Z855" i="2"/>
  <c r="AA855" i="2" s="1"/>
  <c r="Z840" i="2"/>
  <c r="AA840" i="2" s="1"/>
  <c r="Y824" i="2"/>
  <c r="Z824" i="2" s="1"/>
  <c r="Z792" i="2"/>
  <c r="Y776" i="2"/>
  <c r="Z776" i="2" s="1"/>
  <c r="Z744" i="2"/>
  <c r="Y728" i="2"/>
  <c r="Z728" i="2" s="1"/>
  <c r="AA728" i="2" s="1"/>
  <c r="Z696" i="2"/>
  <c r="AA696" i="2" s="1"/>
  <c r="Y680" i="2"/>
  <c r="Z680" i="2" s="1"/>
  <c r="Z648" i="2"/>
  <c r="Y632" i="2"/>
  <c r="Z632" i="2" s="1"/>
  <c r="AA632" i="2" s="1"/>
  <c r="Z600" i="2"/>
  <c r="Y584" i="2"/>
  <c r="Z584" i="2" s="1"/>
  <c r="Y521" i="2"/>
  <c r="Z521" i="2" s="1"/>
  <c r="Z409" i="2"/>
  <c r="Y329" i="2"/>
  <c r="Z329" i="2" s="1"/>
  <c r="Z313" i="2"/>
  <c r="Y281" i="2"/>
  <c r="Z281" i="2" s="1"/>
  <c r="Z265" i="2"/>
  <c r="Y185" i="2"/>
  <c r="Z185" i="2" s="1"/>
  <c r="Z168" i="2"/>
  <c r="AA168" i="2" s="1"/>
  <c r="Y152" i="2"/>
  <c r="Z152" i="2" s="1"/>
  <c r="Z85" i="2"/>
  <c r="Y68" i="2"/>
  <c r="Z68" i="2" s="1"/>
  <c r="V200" i="2"/>
  <c r="W200" i="2" s="1"/>
  <c r="Z252" i="2"/>
  <c r="AA252" i="2" s="1"/>
  <c r="AA455" i="2"/>
  <c r="AA239" i="2"/>
  <c r="Z839" i="2"/>
  <c r="AA839" i="2" s="1"/>
  <c r="Y536" i="2"/>
  <c r="Z536" i="2" s="1"/>
  <c r="Z504" i="2"/>
  <c r="Y488" i="2"/>
  <c r="Z488" i="2" s="1"/>
  <c r="Z456" i="2"/>
  <c r="Y440" i="2"/>
  <c r="Z440" i="2" s="1"/>
  <c r="Z360" i="2"/>
  <c r="Y344" i="2"/>
  <c r="Z344" i="2" s="1"/>
  <c r="Z312" i="2"/>
  <c r="Y296" i="2"/>
  <c r="Z296" i="2" s="1"/>
  <c r="AA296" i="2" s="1"/>
  <c r="Y248" i="2"/>
  <c r="Z248" i="2" s="1"/>
  <c r="Z216" i="2"/>
  <c r="Z84" i="2"/>
  <c r="Z560" i="2"/>
  <c r="V32" i="2"/>
  <c r="W32" i="2" s="1"/>
  <c r="Z97" i="2"/>
  <c r="Z1402" i="2"/>
  <c r="AA1402" i="2" s="1"/>
  <c r="Z1378" i="2"/>
  <c r="Z1318" i="2"/>
  <c r="AA1318" i="2" s="1"/>
  <c r="Z1294" i="2"/>
  <c r="Z1258" i="2"/>
  <c r="Z1186" i="2"/>
  <c r="AA1186" i="2" s="1"/>
  <c r="Z1150" i="2"/>
  <c r="AA1150" i="2" s="1"/>
  <c r="Z1102" i="2"/>
  <c r="Z1042" i="2"/>
  <c r="Z1018" i="2"/>
  <c r="AA1018" i="2" s="1"/>
  <c r="Z850" i="2"/>
  <c r="Z814" i="2"/>
  <c r="Z754" i="2"/>
  <c r="Z646" i="2"/>
  <c r="Z514" i="2"/>
  <c r="Z502" i="2"/>
  <c r="Z490" i="2"/>
  <c r="Z418" i="2"/>
  <c r="Z406" i="2"/>
  <c r="Z370" i="2"/>
  <c r="AA370" i="2" s="1"/>
  <c r="Z346" i="2"/>
  <c r="Z310" i="2"/>
  <c r="AA310" i="2" s="1"/>
  <c r="Z178" i="2"/>
  <c r="Z118" i="2"/>
  <c r="Z34" i="2"/>
  <c r="AA34" i="2" s="1"/>
  <c r="Z22" i="2"/>
  <c r="Z192" i="2"/>
  <c r="Z144" i="2"/>
  <c r="AA144" i="2" s="1"/>
  <c r="Z48" i="2"/>
  <c r="V1457" i="2"/>
  <c r="W1457" i="2" s="1"/>
  <c r="V1433" i="2"/>
  <c r="W1433" i="2" s="1"/>
  <c r="V1409" i="2"/>
  <c r="W1409" i="2" s="1"/>
  <c r="V1397" i="2"/>
  <c r="W1397" i="2" s="1"/>
  <c r="V1385" i="2"/>
  <c r="W1385" i="2" s="1"/>
  <c r="V1373" i="2"/>
  <c r="W1373" i="2" s="1"/>
  <c r="V1349" i="2"/>
  <c r="W1349" i="2" s="1"/>
  <c r="V1325" i="2"/>
  <c r="W1325" i="2" s="1"/>
  <c r="V1313" i="2"/>
  <c r="W1313" i="2" s="1"/>
  <c r="V1301" i="2"/>
  <c r="W1301" i="2" s="1"/>
  <c r="V1289" i="2"/>
  <c r="W1289" i="2" s="1"/>
  <c r="V1277" i="2"/>
  <c r="W1277" i="2" s="1"/>
  <c r="V1265" i="2"/>
  <c r="W1265" i="2" s="1"/>
  <c r="V1253" i="2"/>
  <c r="W1253" i="2" s="1"/>
  <c r="V1241" i="2"/>
  <c r="W1241" i="2" s="1"/>
  <c r="V1229" i="2"/>
  <c r="W1229" i="2" s="1"/>
  <c r="V1205" i="2"/>
  <c r="W1205" i="2" s="1"/>
  <c r="V1193" i="2"/>
  <c r="W1193" i="2" s="1"/>
  <c r="V1181" i="2"/>
  <c r="W1181" i="2" s="1"/>
  <c r="V1169" i="2"/>
  <c r="W1169" i="2" s="1"/>
  <c r="V1157" i="2"/>
  <c r="W1157" i="2" s="1"/>
  <c r="V1133" i="2"/>
  <c r="W1133" i="2" s="1"/>
  <c r="V1121" i="2"/>
  <c r="W1121" i="2" s="1"/>
  <c r="AA1121" i="2" s="1"/>
  <c r="V1109" i="2"/>
  <c r="W1109" i="2" s="1"/>
  <c r="V1097" i="2"/>
  <c r="W1097" i="2" s="1"/>
  <c r="V1085" i="2"/>
  <c r="W1085" i="2" s="1"/>
  <c r="V1073" i="2"/>
  <c r="W1073" i="2" s="1"/>
  <c r="V1061" i="2"/>
  <c r="W1061" i="2" s="1"/>
  <c r="AA1061" i="2" s="1"/>
  <c r="V1049" i="2"/>
  <c r="W1049" i="2" s="1"/>
  <c r="V1037" i="2"/>
  <c r="W1037" i="2" s="1"/>
  <c r="V1025" i="2"/>
  <c r="W1025" i="2" s="1"/>
  <c r="AA1025" i="2" s="1"/>
  <c r="V1013" i="2"/>
  <c r="W1013" i="2" s="1"/>
  <c r="V1001" i="2"/>
  <c r="W1001" i="2" s="1"/>
  <c r="V989" i="2"/>
  <c r="W989" i="2" s="1"/>
  <c r="V977" i="2"/>
  <c r="W977" i="2" s="1"/>
  <c r="V965" i="2"/>
  <c r="W965" i="2" s="1"/>
  <c r="AA965" i="2" s="1"/>
  <c r="V953" i="2"/>
  <c r="W953" i="2" s="1"/>
  <c r="V941" i="2"/>
  <c r="W941" i="2" s="1"/>
  <c r="V917" i="2"/>
  <c r="W917" i="2" s="1"/>
  <c r="V893" i="2"/>
  <c r="W893" i="2" s="1"/>
  <c r="V881" i="2"/>
  <c r="W881" i="2" s="1"/>
  <c r="V869" i="2"/>
  <c r="W869" i="2" s="1"/>
  <c r="V845" i="2"/>
  <c r="W845" i="2" s="1"/>
  <c r="V833" i="2"/>
  <c r="W833" i="2" s="1"/>
  <c r="V821" i="2"/>
  <c r="W821" i="2" s="1"/>
  <c r="V797" i="2"/>
  <c r="W797" i="2" s="1"/>
  <c r="V785" i="2"/>
  <c r="W785" i="2" s="1"/>
  <c r="V773" i="2"/>
  <c r="W773" i="2" s="1"/>
  <c r="V749" i="2"/>
  <c r="W749" i="2" s="1"/>
  <c r="V737" i="2"/>
  <c r="W737" i="2" s="1"/>
  <c r="V725" i="2"/>
  <c r="W725" i="2" s="1"/>
  <c r="AA725" i="2" s="1"/>
  <c r="V713" i="2"/>
  <c r="W713" i="2" s="1"/>
  <c r="V701" i="2"/>
  <c r="W701" i="2" s="1"/>
  <c r="V689" i="2"/>
  <c r="W689" i="2" s="1"/>
  <c r="AA689" i="2" s="1"/>
  <c r="V677" i="2"/>
  <c r="W677" i="2" s="1"/>
  <c r="AA677" i="2" s="1"/>
  <c r="V665" i="2"/>
  <c r="W665" i="2" s="1"/>
  <c r="V653" i="2"/>
  <c r="W653" i="2" s="1"/>
  <c r="V641" i="2"/>
  <c r="W641" i="2" s="1"/>
  <c r="V629" i="2"/>
  <c r="W629" i="2" s="1"/>
  <c r="V617" i="2"/>
  <c r="W617" i="2" s="1"/>
  <c r="V593" i="2"/>
  <c r="W593" i="2" s="1"/>
  <c r="V581" i="2"/>
  <c r="W581" i="2" s="1"/>
  <c r="V569" i="2"/>
  <c r="W569" i="2" s="1"/>
  <c r="V557" i="2"/>
  <c r="W557" i="2" s="1"/>
  <c r="V545" i="2"/>
  <c r="W545" i="2" s="1"/>
  <c r="V533" i="2"/>
  <c r="W533" i="2" s="1"/>
  <c r="V473" i="2"/>
  <c r="W473" i="2" s="1"/>
  <c r="V461" i="2"/>
  <c r="W461" i="2" s="1"/>
  <c r="V449" i="2"/>
  <c r="W449" i="2" s="1"/>
  <c r="V437" i="2"/>
  <c r="W437" i="2" s="1"/>
  <c r="V425" i="2"/>
  <c r="W425" i="2" s="1"/>
  <c r="V413" i="2"/>
  <c r="W413" i="2" s="1"/>
  <c r="V1377" i="2"/>
  <c r="W1377" i="2" s="1"/>
  <c r="Y1377" i="2"/>
  <c r="Z1377" i="2" s="1"/>
  <c r="V1269" i="2"/>
  <c r="W1269" i="2" s="1"/>
  <c r="Y1269" i="2"/>
  <c r="Z1269" i="2" s="1"/>
  <c r="V861" i="2"/>
  <c r="W861" i="2" s="1"/>
  <c r="Y861" i="2"/>
  <c r="Z861" i="2" s="1"/>
  <c r="V645" i="2"/>
  <c r="W645" i="2" s="1"/>
  <c r="Y645" i="2"/>
  <c r="Z645" i="2" s="1"/>
  <c r="V513" i="2"/>
  <c r="W513" i="2" s="1"/>
  <c r="Y513" i="2"/>
  <c r="Z513" i="2" s="1"/>
  <c r="V261" i="2"/>
  <c r="W261" i="2" s="1"/>
  <c r="Y261" i="2"/>
  <c r="Z261" i="2" s="1"/>
  <c r="V165" i="2"/>
  <c r="W165" i="2" s="1"/>
  <c r="Y165" i="2"/>
  <c r="Z165" i="2" s="1"/>
  <c r="Y9" i="2"/>
  <c r="Z9" i="2" s="1"/>
  <c r="V9" i="2"/>
  <c r="W9" i="2" s="1"/>
  <c r="Y1353" i="2"/>
  <c r="Z1353" i="2" s="1"/>
  <c r="Z1415" i="2"/>
  <c r="AA1415" i="2" s="1"/>
  <c r="Z1211" i="2"/>
  <c r="Y1029" i="2"/>
  <c r="Z1029" i="2" s="1"/>
  <c r="AA1029" i="2" s="1"/>
  <c r="Y1401" i="2"/>
  <c r="Z1401" i="2" s="1"/>
  <c r="AA1401" i="2" s="1"/>
  <c r="AA1269" i="2"/>
  <c r="AA1245" i="2"/>
  <c r="AA1233" i="2"/>
  <c r="AA1161" i="2"/>
  <c r="V1221" i="2"/>
  <c r="W1221" i="2" s="1"/>
  <c r="Y1221" i="2"/>
  <c r="Z1221" i="2" s="1"/>
  <c r="V1101" i="2"/>
  <c r="W1101" i="2" s="1"/>
  <c r="Y1101" i="2"/>
  <c r="Z1101" i="2" s="1"/>
  <c r="V993" i="2"/>
  <c r="W993" i="2" s="1"/>
  <c r="Y993" i="2"/>
  <c r="Z993" i="2" s="1"/>
  <c r="V597" i="2"/>
  <c r="W597" i="2" s="1"/>
  <c r="Y597" i="2"/>
  <c r="Z597" i="2" s="1"/>
  <c r="V477" i="2"/>
  <c r="W477" i="2" s="1"/>
  <c r="Y477" i="2"/>
  <c r="Z477" i="2" s="1"/>
  <c r="V357" i="2"/>
  <c r="W357" i="2" s="1"/>
  <c r="Y357" i="2"/>
  <c r="Z357" i="2" s="1"/>
  <c r="V249" i="2"/>
  <c r="W249" i="2" s="1"/>
  <c r="Y249" i="2"/>
  <c r="Z249" i="2" s="1"/>
  <c r="V153" i="2"/>
  <c r="W153" i="2" s="1"/>
  <c r="Y153" i="2"/>
  <c r="Z153" i="2" s="1"/>
  <c r="V978" i="2"/>
  <c r="W978" i="2" s="1"/>
  <c r="Y978" i="2"/>
  <c r="Z978" i="2" s="1"/>
  <c r="Z1223" i="2"/>
  <c r="Y1197" i="2"/>
  <c r="Z1197" i="2" s="1"/>
  <c r="AA1197" i="2" s="1"/>
  <c r="Y405" i="2"/>
  <c r="Z405" i="2" s="1"/>
  <c r="Y201" i="2"/>
  <c r="Z201" i="2" s="1"/>
  <c r="Y141" i="2"/>
  <c r="Z141" i="2" s="1"/>
  <c r="AA141" i="2" s="1"/>
  <c r="AA1388" i="2"/>
  <c r="Z1304" i="2"/>
  <c r="AA1244" i="2"/>
  <c r="V1425" i="2"/>
  <c r="W1425" i="2" s="1"/>
  <c r="Y1425" i="2"/>
  <c r="Z1425" i="2" s="1"/>
  <c r="V1173" i="2"/>
  <c r="W1173" i="2" s="1"/>
  <c r="Y1173" i="2"/>
  <c r="Z1173" i="2" s="1"/>
  <c r="V777" i="2"/>
  <c r="W777" i="2" s="1"/>
  <c r="Y777" i="2"/>
  <c r="Z777" i="2" s="1"/>
  <c r="V657" i="2"/>
  <c r="W657" i="2" s="1"/>
  <c r="Y657" i="2"/>
  <c r="Z657" i="2" s="1"/>
  <c r="V561" i="2"/>
  <c r="W561" i="2" s="1"/>
  <c r="Y561" i="2"/>
  <c r="Z561" i="2" s="1"/>
  <c r="V441" i="2"/>
  <c r="W441" i="2" s="1"/>
  <c r="Y441" i="2"/>
  <c r="Z441" i="2" s="1"/>
  <c r="V321" i="2"/>
  <c r="W321" i="2" s="1"/>
  <c r="Y321" i="2"/>
  <c r="Z321" i="2" s="1"/>
  <c r="V213" i="2"/>
  <c r="W213" i="2" s="1"/>
  <c r="Y213" i="2"/>
  <c r="Z213" i="2" s="1"/>
  <c r="V105" i="2"/>
  <c r="W105" i="2" s="1"/>
  <c r="Y105" i="2"/>
  <c r="Z105" i="2" s="1"/>
  <c r="V1449" i="2"/>
  <c r="W1449" i="2" s="1"/>
  <c r="Y1449" i="2"/>
  <c r="Z1449" i="2" s="1"/>
  <c r="V1317" i="2"/>
  <c r="W1317" i="2" s="1"/>
  <c r="Y1317" i="2"/>
  <c r="Z1317" i="2" s="1"/>
  <c r="V1089" i="2"/>
  <c r="W1089" i="2" s="1"/>
  <c r="Y1089" i="2"/>
  <c r="Z1089" i="2" s="1"/>
  <c r="V957" i="2"/>
  <c r="W957" i="2" s="1"/>
  <c r="Y957" i="2"/>
  <c r="Z957" i="2" s="1"/>
  <c r="V849" i="2"/>
  <c r="W849" i="2" s="1"/>
  <c r="Y849" i="2"/>
  <c r="Z849" i="2" s="1"/>
  <c r="V765" i="2"/>
  <c r="W765" i="2" s="1"/>
  <c r="Y765" i="2"/>
  <c r="Z765" i="2" s="1"/>
  <c r="V489" i="2"/>
  <c r="W489" i="2" s="1"/>
  <c r="Y489" i="2"/>
  <c r="Z489" i="2" s="1"/>
  <c r="V309" i="2"/>
  <c r="W309" i="2" s="1"/>
  <c r="Y309" i="2"/>
  <c r="Z309" i="2" s="1"/>
  <c r="V189" i="2"/>
  <c r="W189" i="2" s="1"/>
  <c r="Y189" i="2"/>
  <c r="Z189" i="2" s="1"/>
  <c r="V81" i="2"/>
  <c r="W81" i="2" s="1"/>
  <c r="Y81" i="2"/>
  <c r="Z81" i="2" s="1"/>
  <c r="Z1390" i="2"/>
  <c r="AA1390" i="2" s="1"/>
  <c r="Y681" i="2"/>
  <c r="Z681" i="2" s="1"/>
  <c r="AA681" i="2" s="1"/>
  <c r="AA887" i="2"/>
  <c r="Y897" i="2"/>
  <c r="Z897" i="2" s="1"/>
  <c r="Z695" i="2"/>
  <c r="Y417" i="2"/>
  <c r="Z417" i="2" s="1"/>
  <c r="V1437" i="2"/>
  <c r="W1437" i="2" s="1"/>
  <c r="Y1437" i="2"/>
  <c r="Z1437" i="2" s="1"/>
  <c r="V1329" i="2"/>
  <c r="W1329" i="2" s="1"/>
  <c r="Y1329" i="2"/>
  <c r="Z1329" i="2" s="1"/>
  <c r="V1233" i="2"/>
  <c r="W1233" i="2" s="1"/>
  <c r="Y1233" i="2"/>
  <c r="Z1233" i="2" s="1"/>
  <c r="V1113" i="2"/>
  <c r="W1113" i="2" s="1"/>
  <c r="Y1113" i="2"/>
  <c r="Z1113" i="2" s="1"/>
  <c r="V1005" i="2"/>
  <c r="W1005" i="2" s="1"/>
  <c r="Y1005" i="2"/>
  <c r="Z1005" i="2" s="1"/>
  <c r="V909" i="2"/>
  <c r="W909" i="2" s="1"/>
  <c r="Y909" i="2"/>
  <c r="Z909" i="2" s="1"/>
  <c r="V789" i="2"/>
  <c r="W789" i="2" s="1"/>
  <c r="Y789" i="2"/>
  <c r="Z789" i="2" s="1"/>
  <c r="V669" i="2"/>
  <c r="W669" i="2" s="1"/>
  <c r="Y669" i="2"/>
  <c r="Z669" i="2" s="1"/>
  <c r="V585" i="2"/>
  <c r="W585" i="2" s="1"/>
  <c r="Y585" i="2"/>
  <c r="Z585" i="2" s="1"/>
  <c r="V465" i="2"/>
  <c r="W465" i="2" s="1"/>
  <c r="Y465" i="2"/>
  <c r="Z465" i="2" s="1"/>
  <c r="V369" i="2"/>
  <c r="W369" i="2" s="1"/>
  <c r="Y369" i="2"/>
  <c r="Z369" i="2" s="1"/>
  <c r="V285" i="2"/>
  <c r="W285" i="2" s="1"/>
  <c r="Y285" i="2"/>
  <c r="Z285" i="2" s="1"/>
  <c r="V177" i="2"/>
  <c r="W177" i="2" s="1"/>
  <c r="Y177" i="2"/>
  <c r="Z177" i="2" s="1"/>
  <c r="V69" i="2"/>
  <c r="W69" i="2" s="1"/>
  <c r="Y69" i="2"/>
  <c r="Z69" i="2" s="1"/>
  <c r="Z1451" i="2"/>
  <c r="AA1451" i="2"/>
  <c r="Z1259" i="2"/>
  <c r="AA1259" i="2"/>
  <c r="Y45" i="2"/>
  <c r="Z45" i="2" s="1"/>
  <c r="AA45" i="2" s="1"/>
  <c r="AA1379" i="2"/>
  <c r="Y510" i="2"/>
  <c r="Z510" i="2" s="1"/>
  <c r="Y198" i="2"/>
  <c r="Z198" i="2" s="1"/>
  <c r="V1389" i="2"/>
  <c r="W1389" i="2" s="1"/>
  <c r="Y1389" i="2"/>
  <c r="Z1389" i="2" s="1"/>
  <c r="V1281" i="2"/>
  <c r="W1281" i="2" s="1"/>
  <c r="Y1281" i="2"/>
  <c r="Z1281" i="2" s="1"/>
  <c r="V1161" i="2"/>
  <c r="W1161" i="2" s="1"/>
  <c r="Y1161" i="2"/>
  <c r="Z1161" i="2" s="1"/>
  <c r="V945" i="2"/>
  <c r="W945" i="2" s="1"/>
  <c r="Y945" i="2"/>
  <c r="Z945" i="2" s="1"/>
  <c r="V813" i="2"/>
  <c r="W813" i="2" s="1"/>
  <c r="Y813" i="2"/>
  <c r="Z813" i="2" s="1"/>
  <c r="V729" i="2"/>
  <c r="W729" i="2" s="1"/>
  <c r="Y729" i="2"/>
  <c r="Z729" i="2" s="1"/>
  <c r="V621" i="2"/>
  <c r="W621" i="2" s="1"/>
  <c r="Y621" i="2"/>
  <c r="Z621" i="2" s="1"/>
  <c r="V501" i="2"/>
  <c r="W501" i="2" s="1"/>
  <c r="Y501" i="2"/>
  <c r="Z501" i="2" s="1"/>
  <c r="V297" i="2"/>
  <c r="W297" i="2" s="1"/>
  <c r="Y297" i="2"/>
  <c r="Z297" i="2" s="1"/>
  <c r="Z1235" i="2"/>
  <c r="AA1235" i="2" s="1"/>
  <c r="AA859" i="2"/>
  <c r="AA1091" i="2"/>
  <c r="AA947" i="2"/>
  <c r="Z1126" i="2"/>
  <c r="Z551" i="2"/>
  <c r="Y537" i="2"/>
  <c r="Z537" i="2" s="1"/>
  <c r="V1257" i="2"/>
  <c r="W1257" i="2" s="1"/>
  <c r="Y1257" i="2"/>
  <c r="Z1257" i="2" s="1"/>
  <c r="V1149" i="2"/>
  <c r="W1149" i="2" s="1"/>
  <c r="Y1149" i="2"/>
  <c r="Z1149" i="2" s="1"/>
  <c r="V1053" i="2"/>
  <c r="W1053" i="2" s="1"/>
  <c r="Y1053" i="2"/>
  <c r="Z1053" i="2" s="1"/>
  <c r="V933" i="2"/>
  <c r="W933" i="2" s="1"/>
  <c r="Y933" i="2"/>
  <c r="Z933" i="2" s="1"/>
  <c r="V801" i="2"/>
  <c r="W801" i="2" s="1"/>
  <c r="Y801" i="2"/>
  <c r="Z801" i="2" s="1"/>
  <c r="V693" i="2"/>
  <c r="W693" i="2" s="1"/>
  <c r="Y693" i="2"/>
  <c r="Z693" i="2" s="1"/>
  <c r="V453" i="2"/>
  <c r="W453" i="2" s="1"/>
  <c r="Y453" i="2"/>
  <c r="Z453" i="2" s="1"/>
  <c r="V333" i="2"/>
  <c r="W333" i="2" s="1"/>
  <c r="Y333" i="2"/>
  <c r="Z333" i="2" s="1"/>
  <c r="V117" i="2"/>
  <c r="W117" i="2" s="1"/>
  <c r="Y117" i="2"/>
  <c r="Z117" i="2" s="1"/>
  <c r="V33" i="2"/>
  <c r="W33" i="2" s="1"/>
  <c r="Y33" i="2"/>
  <c r="Z33" i="2" s="1"/>
  <c r="Z1247" i="2"/>
  <c r="AA1247" i="2" s="1"/>
  <c r="Y186" i="2"/>
  <c r="Z186" i="2" s="1"/>
  <c r="AA1376" i="2"/>
  <c r="AA1294" i="2"/>
  <c r="AA911" i="2"/>
  <c r="Z1366" i="2"/>
  <c r="Y1293" i="2"/>
  <c r="Z1293" i="2" s="1"/>
  <c r="AA1293" i="2" s="1"/>
  <c r="Y1125" i="2"/>
  <c r="Z1125" i="2" s="1"/>
  <c r="AA1125" i="2" s="1"/>
  <c r="Y753" i="2"/>
  <c r="Z753" i="2" s="1"/>
  <c r="AA753" i="2" s="1"/>
  <c r="Y225" i="2"/>
  <c r="Z225" i="2" s="1"/>
  <c r="V1365" i="2"/>
  <c r="W1365" i="2" s="1"/>
  <c r="Y1365" i="2"/>
  <c r="Z1365" i="2" s="1"/>
  <c r="V1209" i="2"/>
  <c r="W1209" i="2" s="1"/>
  <c r="Y1209" i="2"/>
  <c r="Z1209" i="2" s="1"/>
  <c r="V1041" i="2"/>
  <c r="W1041" i="2" s="1"/>
  <c r="Y1041" i="2"/>
  <c r="Z1041" i="2" s="1"/>
  <c r="V873" i="2"/>
  <c r="W873" i="2" s="1"/>
  <c r="Y873" i="2"/>
  <c r="Z873" i="2" s="1"/>
  <c r="V705" i="2"/>
  <c r="W705" i="2" s="1"/>
  <c r="Y705" i="2"/>
  <c r="Z705" i="2" s="1"/>
  <c r="V525" i="2"/>
  <c r="W525" i="2" s="1"/>
  <c r="Y525" i="2"/>
  <c r="Z525" i="2" s="1"/>
  <c r="V381" i="2"/>
  <c r="W381" i="2" s="1"/>
  <c r="Y381" i="2"/>
  <c r="Z381" i="2" s="1"/>
  <c r="V237" i="2"/>
  <c r="W237" i="2" s="1"/>
  <c r="Y237" i="2"/>
  <c r="Z237" i="2" s="1"/>
  <c r="V93" i="2"/>
  <c r="W93" i="2" s="1"/>
  <c r="Y93" i="2"/>
  <c r="Z93" i="2" s="1"/>
  <c r="Y1218" i="2"/>
  <c r="Z1218" i="2" s="1"/>
  <c r="V1218" i="2"/>
  <c r="W1218" i="2" s="1"/>
  <c r="V1146" i="2"/>
  <c r="W1146" i="2" s="1"/>
  <c r="Y1146" i="2"/>
  <c r="Z1146" i="2" s="1"/>
  <c r="V1086" i="2"/>
  <c r="W1086" i="2" s="1"/>
  <c r="Y1086" i="2"/>
  <c r="Z1086" i="2" s="1"/>
  <c r="V858" i="2"/>
  <c r="W858" i="2" s="1"/>
  <c r="Y858" i="2"/>
  <c r="Z858" i="2" s="1"/>
  <c r="V810" i="2"/>
  <c r="W810" i="2" s="1"/>
  <c r="Y810" i="2"/>
  <c r="Z810" i="2" s="1"/>
  <c r="V402" i="2"/>
  <c r="W402" i="2" s="1"/>
  <c r="Y402" i="2"/>
  <c r="Z402" i="2" s="1"/>
  <c r="V378" i="2"/>
  <c r="W378" i="2" s="1"/>
  <c r="Y378" i="2"/>
  <c r="Z378" i="2" s="1"/>
  <c r="V354" i="2"/>
  <c r="W354" i="2" s="1"/>
  <c r="Y354" i="2"/>
  <c r="Z354" i="2" s="1"/>
  <c r="V330" i="2"/>
  <c r="W330" i="2" s="1"/>
  <c r="Y330" i="2"/>
  <c r="Z330" i="2" s="1"/>
  <c r="V306" i="2"/>
  <c r="W306" i="2" s="1"/>
  <c r="Y306" i="2"/>
  <c r="Z306" i="2" s="1"/>
  <c r="V282" i="2"/>
  <c r="W282" i="2" s="1"/>
  <c r="Y282" i="2"/>
  <c r="Z282" i="2" s="1"/>
  <c r="V258" i="2"/>
  <c r="W258" i="2" s="1"/>
  <c r="Y258" i="2"/>
  <c r="Z258" i="2" s="1"/>
  <c r="V234" i="2"/>
  <c r="W234" i="2" s="1"/>
  <c r="Y234" i="2"/>
  <c r="Z234" i="2" s="1"/>
  <c r="V210" i="2"/>
  <c r="W210" i="2" s="1"/>
  <c r="Y210" i="2"/>
  <c r="Z210" i="2" s="1"/>
  <c r="V162" i="2"/>
  <c r="W162" i="2" s="1"/>
  <c r="Y162" i="2"/>
  <c r="Z162" i="2" s="1"/>
  <c r="V138" i="2"/>
  <c r="W138" i="2" s="1"/>
  <c r="Y138" i="2"/>
  <c r="Z138" i="2" s="1"/>
  <c r="V114" i="2"/>
  <c r="W114" i="2" s="1"/>
  <c r="Y114" i="2"/>
  <c r="Z114" i="2" s="1"/>
  <c r="V90" i="2"/>
  <c r="W90" i="2" s="1"/>
  <c r="Y90" i="2"/>
  <c r="Z90" i="2" s="1"/>
  <c r="V66" i="2"/>
  <c r="W66" i="2" s="1"/>
  <c r="Y66" i="2"/>
  <c r="Z66" i="2" s="1"/>
  <c r="V42" i="2"/>
  <c r="W42" i="2" s="1"/>
  <c r="Y42" i="2"/>
  <c r="Z42" i="2" s="1"/>
  <c r="V6" i="2"/>
  <c r="W6" i="2" s="1"/>
  <c r="Y6" i="2"/>
  <c r="Z6" i="2" s="1"/>
  <c r="Z1138" i="2"/>
  <c r="AA1138" i="2" s="1"/>
  <c r="Y1017" i="2"/>
  <c r="Z1017" i="2" s="1"/>
  <c r="Y969" i="2"/>
  <c r="Z969" i="2" s="1"/>
  <c r="Y534" i="2"/>
  <c r="Z534" i="2" s="1"/>
  <c r="V1461" i="2"/>
  <c r="W1461" i="2" s="1"/>
  <c r="Y1461" i="2"/>
  <c r="Z1461" i="2" s="1"/>
  <c r="V1305" i="2"/>
  <c r="W1305" i="2" s="1"/>
  <c r="Y1305" i="2"/>
  <c r="Z1305" i="2" s="1"/>
  <c r="V1137" i="2"/>
  <c r="W1137" i="2" s="1"/>
  <c r="Y1137" i="2"/>
  <c r="Z1137" i="2" s="1"/>
  <c r="V981" i="2"/>
  <c r="W981" i="2" s="1"/>
  <c r="Y981" i="2"/>
  <c r="Z981" i="2" s="1"/>
  <c r="V837" i="2"/>
  <c r="W837" i="2" s="1"/>
  <c r="Y837" i="2"/>
  <c r="Z837" i="2" s="1"/>
  <c r="V633" i="2"/>
  <c r="W633" i="2" s="1"/>
  <c r="Y633" i="2"/>
  <c r="Z633" i="2" s="1"/>
  <c r="V57" i="2"/>
  <c r="W57" i="2" s="1"/>
  <c r="Y57" i="2"/>
  <c r="Z57" i="2" s="1"/>
  <c r="V906" i="2"/>
  <c r="W906" i="2" s="1"/>
  <c r="Y906" i="2"/>
  <c r="Z906" i="2" s="1"/>
  <c r="V762" i="2"/>
  <c r="W762" i="2" s="1"/>
  <c r="Y762" i="2"/>
  <c r="Z762" i="2" s="1"/>
  <c r="V714" i="2"/>
  <c r="W714" i="2" s="1"/>
  <c r="Y714" i="2"/>
  <c r="Z714" i="2" s="1"/>
  <c r="V666" i="2"/>
  <c r="W666" i="2" s="1"/>
  <c r="Y666" i="2"/>
  <c r="Z666" i="2" s="1"/>
  <c r="Y546" i="2"/>
  <c r="Z546" i="2" s="1"/>
  <c r="V546" i="2"/>
  <c r="W546" i="2" s="1"/>
  <c r="V498" i="2"/>
  <c r="W498" i="2" s="1"/>
  <c r="Y498" i="2"/>
  <c r="Z498" i="2" s="1"/>
  <c r="V390" i="2"/>
  <c r="W390" i="2" s="1"/>
  <c r="Y390" i="2"/>
  <c r="Z390" i="2" s="1"/>
  <c r="V366" i="2"/>
  <c r="W366" i="2" s="1"/>
  <c r="Y366" i="2"/>
  <c r="Z366" i="2" s="1"/>
  <c r="V318" i="2"/>
  <c r="W318" i="2" s="1"/>
  <c r="Y318" i="2"/>
  <c r="Z318" i="2" s="1"/>
  <c r="V294" i="2"/>
  <c r="W294" i="2" s="1"/>
  <c r="Y294" i="2"/>
  <c r="Z294" i="2" s="1"/>
  <c r="V270" i="2"/>
  <c r="W270" i="2" s="1"/>
  <c r="Y270" i="2"/>
  <c r="Z270" i="2" s="1"/>
  <c r="V246" i="2"/>
  <c r="W246" i="2" s="1"/>
  <c r="Y246" i="2"/>
  <c r="Z246" i="2" s="1"/>
  <c r="V222" i="2"/>
  <c r="W222" i="2" s="1"/>
  <c r="Y222" i="2"/>
  <c r="Z222" i="2" s="1"/>
  <c r="V174" i="2"/>
  <c r="W174" i="2" s="1"/>
  <c r="Y174" i="2"/>
  <c r="Z174" i="2" s="1"/>
  <c r="V150" i="2"/>
  <c r="W150" i="2" s="1"/>
  <c r="Y150" i="2"/>
  <c r="Z150" i="2" s="1"/>
  <c r="V126" i="2"/>
  <c r="W126" i="2" s="1"/>
  <c r="Y126" i="2"/>
  <c r="Z126" i="2" s="1"/>
  <c r="V102" i="2"/>
  <c r="W102" i="2" s="1"/>
  <c r="Y102" i="2"/>
  <c r="Z102" i="2" s="1"/>
  <c r="V78" i="2"/>
  <c r="W78" i="2" s="1"/>
  <c r="Y78" i="2"/>
  <c r="Z78" i="2" s="1"/>
  <c r="V54" i="2"/>
  <c r="W54" i="2" s="1"/>
  <c r="Y54" i="2"/>
  <c r="Z54" i="2" s="1"/>
  <c r="V30" i="2"/>
  <c r="W30" i="2" s="1"/>
  <c r="Y30" i="2"/>
  <c r="Z30" i="2" s="1"/>
  <c r="V18" i="2"/>
  <c r="W18" i="2" s="1"/>
  <c r="Y18" i="2"/>
  <c r="Z18" i="2" s="1"/>
  <c r="Z1354" i="2"/>
  <c r="AA1354" i="2" s="1"/>
  <c r="Y1185" i="2"/>
  <c r="Z1185" i="2" s="1"/>
  <c r="AA1185" i="2" s="1"/>
  <c r="Y609" i="2"/>
  <c r="Z609" i="2" s="1"/>
  <c r="V1413" i="2"/>
  <c r="W1413" i="2" s="1"/>
  <c r="Y1413" i="2"/>
  <c r="Z1413" i="2" s="1"/>
  <c r="V1245" i="2"/>
  <c r="W1245" i="2" s="1"/>
  <c r="Y1245" i="2"/>
  <c r="Z1245" i="2" s="1"/>
  <c r="V1077" i="2"/>
  <c r="W1077" i="2" s="1"/>
  <c r="Y1077" i="2"/>
  <c r="Z1077" i="2" s="1"/>
  <c r="V921" i="2"/>
  <c r="W921" i="2" s="1"/>
  <c r="Y921" i="2"/>
  <c r="Z921" i="2" s="1"/>
  <c r="V741" i="2"/>
  <c r="W741" i="2" s="1"/>
  <c r="Y741" i="2"/>
  <c r="Z741" i="2" s="1"/>
  <c r="V429" i="2"/>
  <c r="W429" i="2" s="1"/>
  <c r="Y429" i="2"/>
  <c r="Z429" i="2" s="1"/>
  <c r="V273" i="2"/>
  <c r="W273" i="2" s="1"/>
  <c r="Y273" i="2"/>
  <c r="Z273" i="2" s="1"/>
  <c r="Y129" i="2"/>
  <c r="Z129" i="2" s="1"/>
  <c r="V129" i="2"/>
  <c r="W129" i="2" s="1"/>
  <c r="V21" i="2"/>
  <c r="W21" i="2" s="1"/>
  <c r="Y21" i="2"/>
  <c r="Z21" i="2" s="1"/>
  <c r="Z1319" i="2"/>
  <c r="AA1319" i="2"/>
  <c r="Z1175" i="2"/>
  <c r="AA1175" i="2"/>
  <c r="Z1127" i="2"/>
  <c r="AA1127" i="2"/>
  <c r="Z1067" i="2"/>
  <c r="Z1055" i="2"/>
  <c r="Z1031" i="2"/>
  <c r="Z1019" i="2"/>
  <c r="AA1019" i="2"/>
  <c r="Z995" i="2"/>
  <c r="AA995" i="2"/>
  <c r="AA983" i="2"/>
  <c r="Z935" i="2"/>
  <c r="AA935" i="2"/>
  <c r="Z923" i="2"/>
  <c r="AA923" i="2" s="1"/>
  <c r="Z899" i="2"/>
  <c r="AA899" i="2"/>
  <c r="Z827" i="2"/>
  <c r="AA827" i="2"/>
  <c r="Z791" i="2"/>
  <c r="Z767" i="2"/>
  <c r="AA767" i="2"/>
  <c r="Z755" i="2"/>
  <c r="Z647" i="2"/>
  <c r="AA575" i="2"/>
  <c r="Z575" i="2"/>
  <c r="Z539" i="2"/>
  <c r="AA539" i="2"/>
  <c r="Z371" i="2"/>
  <c r="AA371" i="2"/>
  <c r="V1065" i="2"/>
  <c r="W1065" i="2" s="1"/>
  <c r="Y1065" i="2"/>
  <c r="Z1065" i="2" s="1"/>
  <c r="V885" i="2"/>
  <c r="W885" i="2" s="1"/>
  <c r="Y885" i="2"/>
  <c r="Z885" i="2" s="1"/>
  <c r="V717" i="2"/>
  <c r="W717" i="2" s="1"/>
  <c r="Y717" i="2"/>
  <c r="Z717" i="2" s="1"/>
  <c r="V573" i="2"/>
  <c r="W573" i="2" s="1"/>
  <c r="Y573" i="2"/>
  <c r="Z573" i="2" s="1"/>
  <c r="V393" i="2"/>
  <c r="W393" i="2" s="1"/>
  <c r="Y393" i="2"/>
  <c r="Z393" i="2" s="1"/>
  <c r="V1278" i="2"/>
  <c r="W1278" i="2" s="1"/>
  <c r="Y1278" i="2"/>
  <c r="Z1278" i="2" s="1"/>
  <c r="Z1307" i="2"/>
  <c r="Y825" i="2"/>
  <c r="Z825" i="2" s="1"/>
  <c r="Y345" i="2"/>
  <c r="Z345" i="2" s="1"/>
  <c r="AA1450" i="2"/>
  <c r="Z1450" i="2"/>
  <c r="AA1246" i="2"/>
  <c r="Z1174" i="2"/>
  <c r="AA1174" i="2" s="1"/>
  <c r="Z1162" i="2"/>
  <c r="Z1090" i="2"/>
  <c r="AA1090" i="2"/>
  <c r="Z694" i="2"/>
  <c r="AA694" i="2" s="1"/>
  <c r="AA944" i="2"/>
  <c r="AA514" i="2"/>
  <c r="AA502" i="2"/>
  <c r="AA490" i="2"/>
  <c r="AA466" i="2"/>
  <c r="Z730" i="2"/>
  <c r="AA730" i="2" s="1"/>
  <c r="Z763" i="2"/>
  <c r="AA763" i="2" s="1"/>
  <c r="Z443" i="2"/>
  <c r="AA754" i="2"/>
  <c r="Z1270" i="2"/>
  <c r="Z574" i="2"/>
  <c r="Z1210" i="2"/>
  <c r="AA1267" i="2"/>
  <c r="AA1087" i="2"/>
  <c r="Z670" i="2"/>
  <c r="Z1426" i="2"/>
  <c r="Z1054" i="2"/>
  <c r="Z946" i="2"/>
  <c r="AA946" i="2" s="1"/>
  <c r="Z802" i="2"/>
  <c r="Z262" i="2"/>
  <c r="Z1339" i="2"/>
  <c r="AA1339" i="2" s="1"/>
  <c r="AA1159" i="2"/>
  <c r="AA346" i="2"/>
  <c r="Z815" i="2"/>
  <c r="Z671" i="2"/>
  <c r="AA671" i="2" s="1"/>
  <c r="Z1414" i="2"/>
  <c r="AA1207" i="2"/>
  <c r="AA812" i="2"/>
  <c r="Z1282" i="2"/>
  <c r="AA1282" i="2" s="1"/>
  <c r="AA1363" i="2"/>
  <c r="Z1438" i="2"/>
  <c r="AA646" i="2"/>
  <c r="Z1342" i="2"/>
  <c r="AA1342" i="2" s="1"/>
  <c r="Z970" i="2"/>
  <c r="Z826" i="2"/>
  <c r="Z142" i="2"/>
  <c r="V1446" i="2"/>
  <c r="W1446" i="2" s="1"/>
  <c r="Y1434" i="2"/>
  <c r="Z1434" i="2" s="1"/>
  <c r="V1398" i="2"/>
  <c r="W1398" i="2" s="1"/>
  <c r="V1362" i="2"/>
  <c r="W1362" i="2" s="1"/>
  <c r="AA1327" i="2"/>
  <c r="Z607" i="2"/>
  <c r="Z1066" i="2"/>
  <c r="AA1066" i="2" s="1"/>
  <c r="Z994" i="2"/>
  <c r="AA994" i="2" s="1"/>
  <c r="Z863" i="2"/>
  <c r="AA863" i="2" s="1"/>
  <c r="Z719" i="2"/>
  <c r="Z587" i="2"/>
  <c r="Z383" i="2"/>
  <c r="Z331" i="2"/>
  <c r="Z67" i="2"/>
  <c r="Z11" i="2"/>
  <c r="AA11" i="2" s="1"/>
  <c r="Z967" i="2"/>
  <c r="Z875" i="2"/>
  <c r="Z823" i="2"/>
  <c r="AA823" i="2" s="1"/>
  <c r="Z731" i="2"/>
  <c r="AA731" i="2" s="1"/>
  <c r="Z718" i="2"/>
  <c r="AA718" i="2" s="1"/>
  <c r="Z478" i="2"/>
  <c r="Z163" i="2"/>
  <c r="Z1462" i="2"/>
  <c r="Z503" i="2"/>
  <c r="Z394" i="2"/>
  <c r="AA394" i="2" s="1"/>
  <c r="Z79" i="2"/>
  <c r="Z847" i="2"/>
  <c r="AA847" i="2" s="1"/>
  <c r="Z703" i="2"/>
  <c r="AA703" i="2" s="1"/>
  <c r="Z407" i="2"/>
  <c r="Z367" i="2"/>
  <c r="Z299" i="2"/>
  <c r="Z91" i="2"/>
  <c r="AA91" i="2" s="1"/>
  <c r="Z1004" i="2"/>
  <c r="AA1004" i="2" s="1"/>
  <c r="Z527" i="2"/>
  <c r="Z202" i="2"/>
  <c r="Z131" i="2"/>
  <c r="Z922" i="2"/>
  <c r="AA922" i="2" s="1"/>
  <c r="Z896" i="2"/>
  <c r="Z739" i="2"/>
  <c r="AA739" i="2" s="1"/>
  <c r="Z538" i="2"/>
  <c r="Z499" i="2"/>
  <c r="Z226" i="2"/>
  <c r="Z200" i="2"/>
  <c r="V1458" i="2"/>
  <c r="W1458" i="2" s="1"/>
  <c r="V1434" i="2"/>
  <c r="W1434" i="2" s="1"/>
  <c r="V1422" i="2"/>
  <c r="W1422" i="2" s="1"/>
  <c r="V1410" i="2"/>
  <c r="W1410" i="2" s="1"/>
  <c r="V1386" i="2"/>
  <c r="W1386" i="2" s="1"/>
  <c r="V1374" i="2"/>
  <c r="W1374" i="2" s="1"/>
  <c r="V1350" i="2"/>
  <c r="W1350" i="2" s="1"/>
  <c r="V1338" i="2"/>
  <c r="W1338" i="2" s="1"/>
  <c r="V1326" i="2"/>
  <c r="W1326" i="2" s="1"/>
  <c r="V1314" i="2"/>
  <c r="W1314" i="2" s="1"/>
  <c r="V1302" i="2"/>
  <c r="W1302" i="2" s="1"/>
  <c r="V1290" i="2"/>
  <c r="W1290" i="2" s="1"/>
  <c r="V1266" i="2"/>
  <c r="W1266" i="2" s="1"/>
  <c r="V1254" i="2"/>
  <c r="W1254" i="2" s="1"/>
  <c r="V1242" i="2"/>
  <c r="W1242" i="2" s="1"/>
  <c r="V1230" i="2"/>
  <c r="W1230" i="2" s="1"/>
  <c r="V1206" i="2"/>
  <c r="W1206" i="2" s="1"/>
  <c r="V1194" i="2"/>
  <c r="W1194" i="2" s="1"/>
  <c r="V1170" i="2"/>
  <c r="W1170" i="2" s="1"/>
  <c r="V1110" i="2"/>
  <c r="W1110" i="2" s="1"/>
  <c r="V1050" i="2"/>
  <c r="W1050" i="2" s="1"/>
  <c r="V1026" i="2"/>
  <c r="W1026" i="2" s="1"/>
  <c r="V1014" i="2"/>
  <c r="W1014" i="2" s="1"/>
  <c r="V990" i="2"/>
  <c r="W990" i="2" s="1"/>
  <c r="V942" i="2"/>
  <c r="W942" i="2" s="1"/>
  <c r="V870" i="2"/>
  <c r="W870" i="2" s="1"/>
  <c r="V822" i="2"/>
  <c r="W822" i="2" s="1"/>
  <c r="V774" i="2"/>
  <c r="W774" i="2" s="1"/>
  <c r="V618" i="2"/>
  <c r="W618" i="2" s="1"/>
  <c r="V606" i="2"/>
  <c r="W606" i="2" s="1"/>
  <c r="V522" i="2"/>
  <c r="W522" i="2" s="1"/>
  <c r="Z611" i="2"/>
  <c r="Z598" i="2"/>
  <c r="Z271" i="2"/>
  <c r="Z127" i="2"/>
  <c r="Z347" i="2"/>
  <c r="Z295" i="2"/>
  <c r="Z190" i="2"/>
  <c r="Z59" i="2"/>
  <c r="AA59" i="2" s="1"/>
  <c r="Z46" i="2"/>
  <c r="AA46" i="2" s="1"/>
  <c r="Z7" i="2"/>
  <c r="Z95" i="2"/>
  <c r="Z43" i="2"/>
  <c r="Z1452" i="2"/>
  <c r="Z1440" i="2"/>
  <c r="AA1440" i="2" s="1"/>
  <c r="Z1428" i="2"/>
  <c r="Z1416" i="2"/>
  <c r="AA1416" i="2" s="1"/>
  <c r="Z1404" i="2"/>
  <c r="AA1404" i="2" s="1"/>
  <c r="Z1392" i="2"/>
  <c r="Z1380" i="2"/>
  <c r="AA1380" i="2" s="1"/>
  <c r="Z1356" i="2"/>
  <c r="Z1344" i="2"/>
  <c r="Z1332" i="2"/>
  <c r="Z1320" i="2"/>
  <c r="Z1308" i="2"/>
  <c r="Z1296" i="2"/>
  <c r="Z1272" i="2"/>
  <c r="AA1272" i="2" s="1"/>
  <c r="Z1248" i="2"/>
  <c r="AA1248" i="2" s="1"/>
  <c r="Z1236" i="2"/>
  <c r="AA1236" i="2" s="1"/>
  <c r="Z1212" i="2"/>
  <c r="Z1188" i="2"/>
  <c r="Z1176" i="2"/>
  <c r="Z1164" i="2"/>
  <c r="Z1140" i="2"/>
  <c r="Z1128" i="2"/>
  <c r="Z1116" i="2"/>
  <c r="Z1104" i="2"/>
  <c r="AA1104" i="2" s="1"/>
  <c r="Z1068" i="2"/>
  <c r="Z1044" i="2"/>
  <c r="Z1020" i="2"/>
  <c r="Z984" i="2"/>
  <c r="AA984" i="2" s="1"/>
  <c r="Z960" i="2"/>
  <c r="Z924" i="2"/>
  <c r="Z900" i="2"/>
  <c r="V1182" i="2"/>
  <c r="W1182" i="2" s="1"/>
  <c r="V1158" i="2"/>
  <c r="W1158" i="2" s="1"/>
  <c r="V1134" i="2"/>
  <c r="W1134" i="2" s="1"/>
  <c r="V1122" i="2"/>
  <c r="W1122" i="2" s="1"/>
  <c r="V1098" i="2"/>
  <c r="W1098" i="2" s="1"/>
  <c r="V1074" i="2"/>
  <c r="W1074" i="2" s="1"/>
  <c r="V1062" i="2"/>
  <c r="W1062" i="2" s="1"/>
  <c r="V1038" i="2"/>
  <c r="W1038" i="2" s="1"/>
  <c r="V1002" i="2"/>
  <c r="W1002" i="2" s="1"/>
  <c r="AA1002" i="2" s="1"/>
  <c r="V966" i="2"/>
  <c r="W966" i="2" s="1"/>
  <c r="V954" i="2"/>
  <c r="W954" i="2" s="1"/>
  <c r="V930" i="2"/>
  <c r="W930" i="2" s="1"/>
  <c r="V918" i="2"/>
  <c r="W918" i="2" s="1"/>
  <c r="V894" i="2"/>
  <c r="W894" i="2" s="1"/>
  <c r="V882" i="2"/>
  <c r="W882" i="2" s="1"/>
  <c r="V846" i="2"/>
  <c r="W846" i="2" s="1"/>
  <c r="V834" i="2"/>
  <c r="W834" i="2" s="1"/>
  <c r="V798" i="2"/>
  <c r="W798" i="2" s="1"/>
  <c r="V786" i="2"/>
  <c r="W786" i="2" s="1"/>
  <c r="V750" i="2"/>
  <c r="W750" i="2" s="1"/>
  <c r="V738" i="2"/>
  <c r="W738" i="2" s="1"/>
  <c r="V726" i="2"/>
  <c r="W726" i="2" s="1"/>
  <c r="V702" i="2"/>
  <c r="W702" i="2" s="1"/>
  <c r="V690" i="2"/>
  <c r="W690" i="2" s="1"/>
  <c r="V678" i="2"/>
  <c r="W678" i="2" s="1"/>
  <c r="V654" i="2"/>
  <c r="W654" i="2" s="1"/>
  <c r="V642" i="2"/>
  <c r="W642" i="2" s="1"/>
  <c r="V630" i="2"/>
  <c r="W630" i="2" s="1"/>
  <c r="V594" i="2"/>
  <c r="W594" i="2" s="1"/>
  <c r="V582" i="2"/>
  <c r="W582" i="2" s="1"/>
  <c r="V570" i="2"/>
  <c r="W570" i="2" s="1"/>
  <c r="V558" i="2"/>
  <c r="W558" i="2" s="1"/>
  <c r="V486" i="2"/>
  <c r="W486" i="2" s="1"/>
  <c r="V474" i="2"/>
  <c r="W474" i="2" s="1"/>
  <c r="V462" i="2"/>
  <c r="W462" i="2" s="1"/>
  <c r="V450" i="2"/>
  <c r="W450" i="2" s="1"/>
  <c r="V438" i="2"/>
  <c r="W438" i="2" s="1"/>
  <c r="V426" i="2"/>
  <c r="W426" i="2" s="1"/>
  <c r="V414" i="2"/>
  <c r="W414" i="2" s="1"/>
  <c r="V342" i="2"/>
  <c r="W342" i="2" s="1"/>
  <c r="AA139" i="2"/>
  <c r="V1453" i="2"/>
  <c r="W1453" i="2" s="1"/>
  <c r="Y1441" i="2"/>
  <c r="Z1441" i="2" s="1"/>
  <c r="Y1417" i="2"/>
  <c r="Z1417" i="2" s="1"/>
  <c r="Y1405" i="2"/>
  <c r="Z1405" i="2" s="1"/>
  <c r="V1393" i="2"/>
  <c r="W1393" i="2" s="1"/>
  <c r="V1381" i="2"/>
  <c r="W1381" i="2" s="1"/>
  <c r="Y1369" i="2"/>
  <c r="Z1369" i="2" s="1"/>
  <c r="Y1357" i="2"/>
  <c r="Z1357" i="2" s="1"/>
  <c r="Y1345" i="2"/>
  <c r="Z1345" i="2" s="1"/>
  <c r="V1333" i="2"/>
  <c r="W1333" i="2" s="1"/>
  <c r="V1321" i="2"/>
  <c r="W1321" i="2" s="1"/>
  <c r="Y1309" i="2"/>
  <c r="Z1309" i="2" s="1"/>
  <c r="Y1297" i="2"/>
  <c r="Z1297" i="2" s="1"/>
  <c r="V1273" i="2"/>
  <c r="W1273" i="2" s="1"/>
  <c r="Y1261" i="2"/>
  <c r="Z1261" i="2" s="1"/>
  <c r="Y1249" i="2"/>
  <c r="Z1249" i="2" s="1"/>
  <c r="V1237" i="2"/>
  <c r="W1237" i="2" s="1"/>
  <c r="V1213" i="2"/>
  <c r="W1213" i="2" s="1"/>
  <c r="Y1201" i="2"/>
  <c r="Z1201" i="2" s="1"/>
  <c r="V1189" i="2"/>
  <c r="W1189" i="2" s="1"/>
  <c r="V1165" i="2"/>
  <c r="W1165" i="2" s="1"/>
  <c r="V1153" i="2"/>
  <c r="W1153" i="2" s="1"/>
  <c r="Y1141" i="2"/>
  <c r="Z1141" i="2" s="1"/>
  <c r="V1129" i="2"/>
  <c r="W1129" i="2" s="1"/>
  <c r="Y1105" i="2"/>
  <c r="Z1105" i="2" s="1"/>
  <c r="Y1093" i="2"/>
  <c r="Z1093" i="2" s="1"/>
  <c r="V1069" i="2"/>
  <c r="W1069" i="2" s="1"/>
  <c r="Y1057" i="2"/>
  <c r="Z1057" i="2" s="1"/>
  <c r="V1045" i="2"/>
  <c r="W1045" i="2" s="1"/>
  <c r="V1021" i="2"/>
  <c r="W1021" i="2" s="1"/>
  <c r="Y1009" i="2"/>
  <c r="Z1009" i="2" s="1"/>
  <c r="V985" i="2"/>
  <c r="W985" i="2" s="1"/>
  <c r="V973" i="2"/>
  <c r="W973" i="2" s="1"/>
  <c r="V961" i="2"/>
  <c r="W961" i="2" s="1"/>
  <c r="V949" i="2"/>
  <c r="W949" i="2" s="1"/>
  <c r="AA949" i="2" s="1"/>
  <c r="V901" i="2"/>
  <c r="W901" i="2" s="1"/>
  <c r="V889" i="2"/>
  <c r="W889" i="2" s="1"/>
  <c r="V877" i="2"/>
  <c r="W877" i="2" s="1"/>
  <c r="AA877" i="2" s="1"/>
  <c r="V865" i="2"/>
  <c r="W865" i="2" s="1"/>
  <c r="V853" i="2"/>
  <c r="W853" i="2" s="1"/>
  <c r="V841" i="2"/>
  <c r="W841" i="2" s="1"/>
  <c r="V829" i="2"/>
  <c r="W829" i="2" s="1"/>
  <c r="V817" i="2"/>
  <c r="W817" i="2" s="1"/>
  <c r="V793" i="2"/>
  <c r="W793" i="2" s="1"/>
  <c r="AA793" i="2" s="1"/>
  <c r="V781" i="2"/>
  <c r="W781" i="2" s="1"/>
  <c r="V745" i="2"/>
  <c r="W745" i="2" s="1"/>
  <c r="V721" i="2"/>
  <c r="W721" i="2" s="1"/>
  <c r="V709" i="2"/>
  <c r="W709" i="2" s="1"/>
  <c r="V697" i="2"/>
  <c r="W697" i="2" s="1"/>
  <c r="V685" i="2"/>
  <c r="W685" i="2" s="1"/>
  <c r="V673" i="2"/>
  <c r="W673" i="2" s="1"/>
  <c r="V661" i="2"/>
  <c r="W661" i="2" s="1"/>
  <c r="V625" i="2"/>
  <c r="W625" i="2" s="1"/>
  <c r="V613" i="2"/>
  <c r="W613" i="2" s="1"/>
  <c r="V601" i="2"/>
  <c r="W601" i="2" s="1"/>
  <c r="V589" i="2"/>
  <c r="W589" i="2" s="1"/>
  <c r="V1456" i="2"/>
  <c r="W1456" i="2" s="1"/>
  <c r="Y1456" i="2"/>
  <c r="Z1456" i="2" s="1"/>
  <c r="V1444" i="2"/>
  <c r="W1444" i="2" s="1"/>
  <c r="Y1444" i="2"/>
  <c r="Z1444" i="2" s="1"/>
  <c r="V1432" i="2"/>
  <c r="W1432" i="2" s="1"/>
  <c r="Y1432" i="2"/>
  <c r="Z1432" i="2" s="1"/>
  <c r="V1420" i="2"/>
  <c r="W1420" i="2" s="1"/>
  <c r="Y1420" i="2"/>
  <c r="Z1420" i="2" s="1"/>
  <c r="V1408" i="2"/>
  <c r="W1408" i="2" s="1"/>
  <c r="Y1408" i="2"/>
  <c r="Z1408" i="2" s="1"/>
  <c r="V1396" i="2"/>
  <c r="W1396" i="2" s="1"/>
  <c r="Y1396" i="2"/>
  <c r="Z1396" i="2" s="1"/>
  <c r="V1384" i="2"/>
  <c r="W1384" i="2" s="1"/>
  <c r="Y1384" i="2"/>
  <c r="Z1384" i="2" s="1"/>
  <c r="V1372" i="2"/>
  <c r="W1372" i="2" s="1"/>
  <c r="Y1372" i="2"/>
  <c r="Z1372" i="2" s="1"/>
  <c r="V1360" i="2"/>
  <c r="W1360" i="2" s="1"/>
  <c r="Y1360" i="2"/>
  <c r="Z1360" i="2" s="1"/>
  <c r="V1348" i="2"/>
  <c r="W1348" i="2" s="1"/>
  <c r="Y1348" i="2"/>
  <c r="Z1348" i="2" s="1"/>
  <c r="V1336" i="2"/>
  <c r="W1336" i="2" s="1"/>
  <c r="Y1336" i="2"/>
  <c r="Z1336" i="2" s="1"/>
  <c r="V1324" i="2"/>
  <c r="W1324" i="2" s="1"/>
  <c r="Y1324" i="2"/>
  <c r="Z1324" i="2" s="1"/>
  <c r="V1312" i="2"/>
  <c r="W1312" i="2" s="1"/>
  <c r="Y1312" i="2"/>
  <c r="Z1312" i="2" s="1"/>
  <c r="V1300" i="2"/>
  <c r="W1300" i="2" s="1"/>
  <c r="Y1300" i="2"/>
  <c r="Z1300" i="2" s="1"/>
  <c r="V1288" i="2"/>
  <c r="W1288" i="2" s="1"/>
  <c r="Y1288" i="2"/>
  <c r="Z1288" i="2" s="1"/>
  <c r="V1276" i="2"/>
  <c r="W1276" i="2" s="1"/>
  <c r="Y1276" i="2"/>
  <c r="Z1276" i="2" s="1"/>
  <c r="V1264" i="2"/>
  <c r="W1264" i="2" s="1"/>
  <c r="Y1264" i="2"/>
  <c r="Z1264" i="2" s="1"/>
  <c r="V1252" i="2"/>
  <c r="W1252" i="2" s="1"/>
  <c r="Y1252" i="2"/>
  <c r="Z1252" i="2" s="1"/>
  <c r="V1240" i="2"/>
  <c r="W1240" i="2" s="1"/>
  <c r="Y1240" i="2"/>
  <c r="Z1240" i="2" s="1"/>
  <c r="V1228" i="2"/>
  <c r="W1228" i="2" s="1"/>
  <c r="Y1228" i="2"/>
  <c r="Z1228" i="2" s="1"/>
  <c r="V1216" i="2"/>
  <c r="W1216" i="2" s="1"/>
  <c r="Y1216" i="2"/>
  <c r="Z1216" i="2" s="1"/>
  <c r="V1204" i="2"/>
  <c r="W1204" i="2" s="1"/>
  <c r="Y1204" i="2"/>
  <c r="Z1204" i="2" s="1"/>
  <c r="V1192" i="2"/>
  <c r="W1192" i="2" s="1"/>
  <c r="Y1192" i="2"/>
  <c r="Z1192" i="2" s="1"/>
  <c r="V1180" i="2"/>
  <c r="W1180" i="2" s="1"/>
  <c r="Y1180" i="2"/>
  <c r="Z1180" i="2" s="1"/>
  <c r="V1168" i="2"/>
  <c r="W1168" i="2" s="1"/>
  <c r="Y1168" i="2"/>
  <c r="Z1168" i="2" s="1"/>
  <c r="V1156" i="2"/>
  <c r="W1156" i="2" s="1"/>
  <c r="Y1156" i="2"/>
  <c r="Z1156" i="2" s="1"/>
  <c r="V1144" i="2"/>
  <c r="W1144" i="2" s="1"/>
  <c r="Y1144" i="2"/>
  <c r="Z1144" i="2" s="1"/>
  <c r="V1132" i="2"/>
  <c r="W1132" i="2" s="1"/>
  <c r="Y1132" i="2"/>
  <c r="Z1132" i="2" s="1"/>
  <c r="V1120" i="2"/>
  <c r="W1120" i="2" s="1"/>
  <c r="Y1120" i="2"/>
  <c r="Z1120" i="2" s="1"/>
  <c r="V1108" i="2"/>
  <c r="W1108" i="2" s="1"/>
  <c r="Y1108" i="2"/>
  <c r="Z1108" i="2" s="1"/>
  <c r="V1096" i="2"/>
  <c r="W1096" i="2" s="1"/>
  <c r="Y1096" i="2"/>
  <c r="Z1096" i="2" s="1"/>
  <c r="V1084" i="2"/>
  <c r="W1084" i="2" s="1"/>
  <c r="Y1084" i="2"/>
  <c r="Z1084" i="2" s="1"/>
  <c r="V1072" i="2"/>
  <c r="W1072" i="2" s="1"/>
  <c r="Y1072" i="2"/>
  <c r="Z1072" i="2" s="1"/>
  <c r="V1060" i="2"/>
  <c r="W1060" i="2" s="1"/>
  <c r="Y1060" i="2"/>
  <c r="Z1060" i="2" s="1"/>
  <c r="V1048" i="2"/>
  <c r="W1048" i="2" s="1"/>
  <c r="Y1048" i="2"/>
  <c r="Z1048" i="2" s="1"/>
  <c r="V1036" i="2"/>
  <c r="W1036" i="2" s="1"/>
  <c r="Y1036" i="2"/>
  <c r="Z1036" i="2" s="1"/>
  <c r="V1024" i="2"/>
  <c r="W1024" i="2" s="1"/>
  <c r="Y1024" i="2"/>
  <c r="Z1024" i="2" s="1"/>
  <c r="V1012" i="2"/>
  <c r="W1012" i="2" s="1"/>
  <c r="Y1012" i="2"/>
  <c r="Z1012" i="2" s="1"/>
  <c r="V1000" i="2"/>
  <c r="W1000" i="2" s="1"/>
  <c r="Y1000" i="2"/>
  <c r="Z1000" i="2" s="1"/>
  <c r="V988" i="2"/>
  <c r="W988" i="2" s="1"/>
  <c r="Y988" i="2"/>
  <c r="Z988" i="2" s="1"/>
  <c r="V976" i="2"/>
  <c r="W976" i="2" s="1"/>
  <c r="Y976" i="2"/>
  <c r="Z976" i="2" s="1"/>
  <c r="V964" i="2"/>
  <c r="W964" i="2" s="1"/>
  <c r="Y964" i="2"/>
  <c r="Z964" i="2" s="1"/>
  <c r="V952" i="2"/>
  <c r="W952" i="2" s="1"/>
  <c r="Y952" i="2"/>
  <c r="Z952" i="2" s="1"/>
  <c r="V940" i="2"/>
  <c r="W940" i="2" s="1"/>
  <c r="Y940" i="2"/>
  <c r="Z940" i="2" s="1"/>
  <c r="V928" i="2"/>
  <c r="W928" i="2" s="1"/>
  <c r="Y928" i="2"/>
  <c r="Z928" i="2" s="1"/>
  <c r="V916" i="2"/>
  <c r="W916" i="2" s="1"/>
  <c r="Y916" i="2"/>
  <c r="Z916" i="2" s="1"/>
  <c r="V904" i="2"/>
  <c r="W904" i="2" s="1"/>
  <c r="Y904" i="2"/>
  <c r="Z904" i="2" s="1"/>
  <c r="V892" i="2"/>
  <c r="W892" i="2" s="1"/>
  <c r="Y892" i="2"/>
  <c r="Z892" i="2" s="1"/>
  <c r="V880" i="2"/>
  <c r="W880" i="2" s="1"/>
  <c r="Y880" i="2"/>
  <c r="Z880" i="2" s="1"/>
  <c r="V868" i="2"/>
  <c r="W868" i="2" s="1"/>
  <c r="Y868" i="2"/>
  <c r="Z868" i="2" s="1"/>
  <c r="V856" i="2"/>
  <c r="W856" i="2" s="1"/>
  <c r="Y856" i="2"/>
  <c r="Z856" i="2" s="1"/>
  <c r="V844" i="2"/>
  <c r="W844" i="2" s="1"/>
  <c r="Y844" i="2"/>
  <c r="Z844" i="2" s="1"/>
  <c r="V832" i="2"/>
  <c r="W832" i="2" s="1"/>
  <c r="Y832" i="2"/>
  <c r="Z832" i="2" s="1"/>
  <c r="V820" i="2"/>
  <c r="W820" i="2" s="1"/>
  <c r="Y820" i="2"/>
  <c r="Z820" i="2" s="1"/>
  <c r="V808" i="2"/>
  <c r="W808" i="2" s="1"/>
  <c r="Y808" i="2"/>
  <c r="Z808" i="2" s="1"/>
  <c r="V796" i="2"/>
  <c r="W796" i="2" s="1"/>
  <c r="Y796" i="2"/>
  <c r="Z796" i="2" s="1"/>
  <c r="V784" i="2"/>
  <c r="W784" i="2" s="1"/>
  <c r="Y784" i="2"/>
  <c r="Z784" i="2" s="1"/>
  <c r="V772" i="2"/>
  <c r="W772" i="2" s="1"/>
  <c r="Y772" i="2"/>
  <c r="Z772" i="2" s="1"/>
  <c r="V760" i="2"/>
  <c r="W760" i="2" s="1"/>
  <c r="Y760" i="2"/>
  <c r="Z760" i="2" s="1"/>
  <c r="V748" i="2"/>
  <c r="W748" i="2" s="1"/>
  <c r="Y748" i="2"/>
  <c r="Z748" i="2" s="1"/>
  <c r="V736" i="2"/>
  <c r="W736" i="2" s="1"/>
  <c r="Y736" i="2"/>
  <c r="Z736" i="2" s="1"/>
  <c r="V724" i="2"/>
  <c r="W724" i="2" s="1"/>
  <c r="Y724" i="2"/>
  <c r="Z724" i="2" s="1"/>
  <c r="V712" i="2"/>
  <c r="W712" i="2" s="1"/>
  <c r="Y712" i="2"/>
  <c r="Z712" i="2" s="1"/>
  <c r="V700" i="2"/>
  <c r="W700" i="2" s="1"/>
  <c r="Y700" i="2"/>
  <c r="Z700" i="2" s="1"/>
  <c r="V688" i="2"/>
  <c r="W688" i="2" s="1"/>
  <c r="Y688" i="2"/>
  <c r="Z688" i="2" s="1"/>
  <c r="Y676" i="2"/>
  <c r="Z676" i="2" s="1"/>
  <c r="V676" i="2"/>
  <c r="W676" i="2" s="1"/>
  <c r="V664" i="2"/>
  <c r="W664" i="2" s="1"/>
  <c r="Y664" i="2"/>
  <c r="Z664" i="2" s="1"/>
  <c r="V652" i="2"/>
  <c r="W652" i="2" s="1"/>
  <c r="Y652" i="2"/>
  <c r="Z652" i="2" s="1"/>
  <c r="V640" i="2"/>
  <c r="W640" i="2" s="1"/>
  <c r="Y640" i="2"/>
  <c r="Z640" i="2" s="1"/>
  <c r="V628" i="2"/>
  <c r="W628" i="2" s="1"/>
  <c r="Y628" i="2"/>
  <c r="Z628" i="2" s="1"/>
  <c r="V616" i="2"/>
  <c r="W616" i="2" s="1"/>
  <c r="Y616" i="2"/>
  <c r="Z616" i="2" s="1"/>
  <c r="V604" i="2"/>
  <c r="W604" i="2" s="1"/>
  <c r="Y604" i="2"/>
  <c r="Z604" i="2" s="1"/>
  <c r="V592" i="2"/>
  <c r="W592" i="2" s="1"/>
  <c r="Y592" i="2"/>
  <c r="Z592" i="2" s="1"/>
  <c r="V580" i="2"/>
  <c r="W580" i="2" s="1"/>
  <c r="Y580" i="2"/>
  <c r="Z580" i="2" s="1"/>
  <c r="V568" i="2"/>
  <c r="W568" i="2" s="1"/>
  <c r="Y568" i="2"/>
  <c r="Z568" i="2" s="1"/>
  <c r="V556" i="2"/>
  <c r="W556" i="2" s="1"/>
  <c r="Y556" i="2"/>
  <c r="Z556" i="2" s="1"/>
  <c r="V544" i="2"/>
  <c r="W544" i="2" s="1"/>
  <c r="Y544" i="2"/>
  <c r="Z544" i="2" s="1"/>
  <c r="V532" i="2"/>
  <c r="W532" i="2" s="1"/>
  <c r="Y532" i="2"/>
  <c r="Z532" i="2" s="1"/>
  <c r="V520" i="2"/>
  <c r="W520" i="2" s="1"/>
  <c r="Y520" i="2"/>
  <c r="Z520" i="2" s="1"/>
  <c r="V508" i="2"/>
  <c r="W508" i="2" s="1"/>
  <c r="Y508" i="2"/>
  <c r="Z508" i="2" s="1"/>
  <c r="V496" i="2"/>
  <c r="W496" i="2" s="1"/>
  <c r="Y496" i="2"/>
  <c r="Z496" i="2" s="1"/>
  <c r="V484" i="2"/>
  <c r="W484" i="2" s="1"/>
  <c r="Y484" i="2"/>
  <c r="Z484" i="2" s="1"/>
  <c r="V472" i="2"/>
  <c r="W472" i="2" s="1"/>
  <c r="Y472" i="2"/>
  <c r="Z472" i="2" s="1"/>
  <c r="V460" i="2"/>
  <c r="W460" i="2" s="1"/>
  <c r="Y460" i="2"/>
  <c r="Z460" i="2" s="1"/>
  <c r="V448" i="2"/>
  <c r="W448" i="2" s="1"/>
  <c r="Y448" i="2"/>
  <c r="Z448" i="2" s="1"/>
  <c r="V436" i="2"/>
  <c r="W436" i="2" s="1"/>
  <c r="Y436" i="2"/>
  <c r="Z436" i="2" s="1"/>
  <c r="V424" i="2"/>
  <c r="W424" i="2" s="1"/>
  <c r="Y424" i="2"/>
  <c r="Z424" i="2" s="1"/>
  <c r="V412" i="2"/>
  <c r="W412" i="2" s="1"/>
  <c r="Y412" i="2"/>
  <c r="Z412" i="2" s="1"/>
  <c r="V400" i="2"/>
  <c r="W400" i="2" s="1"/>
  <c r="Y400" i="2"/>
  <c r="Z400" i="2" s="1"/>
  <c r="V388" i="2"/>
  <c r="W388" i="2" s="1"/>
  <c r="Y388" i="2"/>
  <c r="Z388" i="2" s="1"/>
  <c r="V376" i="2"/>
  <c r="W376" i="2" s="1"/>
  <c r="Y376" i="2"/>
  <c r="Z376" i="2" s="1"/>
  <c r="V364" i="2"/>
  <c r="W364" i="2" s="1"/>
  <c r="Y364" i="2"/>
  <c r="Z364" i="2" s="1"/>
  <c r="V352" i="2"/>
  <c r="W352" i="2" s="1"/>
  <c r="Y352" i="2"/>
  <c r="Z352" i="2" s="1"/>
  <c r="V340" i="2"/>
  <c r="W340" i="2" s="1"/>
  <c r="Y340" i="2"/>
  <c r="Z340" i="2" s="1"/>
  <c r="V328" i="2"/>
  <c r="W328" i="2" s="1"/>
  <c r="Y328" i="2"/>
  <c r="Z328" i="2" s="1"/>
  <c r="V316" i="2"/>
  <c r="W316" i="2" s="1"/>
  <c r="Y316" i="2"/>
  <c r="Z316" i="2" s="1"/>
  <c r="V304" i="2"/>
  <c r="W304" i="2" s="1"/>
  <c r="Y304" i="2"/>
  <c r="Z304" i="2" s="1"/>
  <c r="V292" i="2"/>
  <c r="W292" i="2" s="1"/>
  <c r="Y292" i="2"/>
  <c r="Z292" i="2" s="1"/>
  <c r="V280" i="2"/>
  <c r="W280" i="2" s="1"/>
  <c r="Y280" i="2"/>
  <c r="Z280" i="2" s="1"/>
  <c r="V268" i="2"/>
  <c r="W268" i="2" s="1"/>
  <c r="Y268" i="2"/>
  <c r="Z268" i="2" s="1"/>
  <c r="V256" i="2"/>
  <c r="W256" i="2" s="1"/>
  <c r="Y256" i="2"/>
  <c r="Z256" i="2" s="1"/>
  <c r="V244" i="2"/>
  <c r="W244" i="2" s="1"/>
  <c r="Y244" i="2"/>
  <c r="Z244" i="2" s="1"/>
  <c r="V232" i="2"/>
  <c r="W232" i="2" s="1"/>
  <c r="Y232" i="2"/>
  <c r="Z232" i="2" s="1"/>
  <c r="V220" i="2"/>
  <c r="W220" i="2" s="1"/>
  <c r="Y220" i="2"/>
  <c r="Z220" i="2" s="1"/>
  <c r="V208" i="2"/>
  <c r="W208" i="2" s="1"/>
  <c r="Y208" i="2"/>
  <c r="Z208" i="2" s="1"/>
  <c r="V196" i="2"/>
  <c r="W196" i="2" s="1"/>
  <c r="Y196" i="2"/>
  <c r="Z196" i="2" s="1"/>
  <c r="V184" i="2"/>
  <c r="W184" i="2" s="1"/>
  <c r="Y184" i="2"/>
  <c r="Z184" i="2" s="1"/>
  <c r="V172" i="2"/>
  <c r="W172" i="2" s="1"/>
  <c r="Y172" i="2"/>
  <c r="Z172" i="2" s="1"/>
  <c r="V160" i="2"/>
  <c r="W160" i="2" s="1"/>
  <c r="Y160" i="2"/>
  <c r="Z160" i="2" s="1"/>
  <c r="V148" i="2"/>
  <c r="W148" i="2" s="1"/>
  <c r="Y148" i="2"/>
  <c r="Z148" i="2" s="1"/>
  <c r="V136" i="2"/>
  <c r="W136" i="2" s="1"/>
  <c r="Y136" i="2"/>
  <c r="Z136" i="2" s="1"/>
  <c r="V124" i="2"/>
  <c r="W124" i="2" s="1"/>
  <c r="Y124" i="2"/>
  <c r="Z124" i="2" s="1"/>
  <c r="V112" i="2"/>
  <c r="W112" i="2" s="1"/>
  <c r="Y112" i="2"/>
  <c r="Z112" i="2" s="1"/>
  <c r="V100" i="2"/>
  <c r="W100" i="2" s="1"/>
  <c r="Y100" i="2"/>
  <c r="Z100" i="2" s="1"/>
  <c r="V88" i="2"/>
  <c r="W88" i="2" s="1"/>
  <c r="Y88" i="2"/>
  <c r="Z88" i="2" s="1"/>
  <c r="V76" i="2"/>
  <c r="W76" i="2" s="1"/>
  <c r="Y76" i="2"/>
  <c r="Z76" i="2" s="1"/>
  <c r="V64" i="2"/>
  <c r="W64" i="2" s="1"/>
  <c r="Y64" i="2"/>
  <c r="Z64" i="2" s="1"/>
  <c r="V52" i="2"/>
  <c r="W52" i="2" s="1"/>
  <c r="Y52" i="2"/>
  <c r="Z52" i="2" s="1"/>
  <c r="V40" i="2"/>
  <c r="W40" i="2" s="1"/>
  <c r="Y40" i="2"/>
  <c r="Z40" i="2" s="1"/>
  <c r="V28" i="2"/>
  <c r="W28" i="2" s="1"/>
  <c r="Y28" i="2"/>
  <c r="Z28" i="2" s="1"/>
  <c r="V16" i="2"/>
  <c r="W16" i="2" s="1"/>
  <c r="Y16" i="2"/>
  <c r="Z16" i="2" s="1"/>
  <c r="V4" i="2"/>
  <c r="W4" i="2" s="1"/>
  <c r="Y4" i="2"/>
  <c r="Z4" i="2" s="1"/>
  <c r="V1429" i="2"/>
  <c r="W1429" i="2" s="1"/>
  <c r="Y1429" i="2"/>
  <c r="Z1429" i="2" s="1"/>
  <c r="V1285" i="2"/>
  <c r="W1285" i="2" s="1"/>
  <c r="Y1285" i="2"/>
  <c r="Z1285" i="2" s="1"/>
  <c r="V1225" i="2"/>
  <c r="W1225" i="2" s="1"/>
  <c r="Y1225" i="2"/>
  <c r="Z1225" i="2" s="1"/>
  <c r="V1177" i="2"/>
  <c r="W1177" i="2" s="1"/>
  <c r="Y1177" i="2"/>
  <c r="Z1177" i="2" s="1"/>
  <c r="V1117" i="2"/>
  <c r="W1117" i="2" s="1"/>
  <c r="Y1117" i="2"/>
  <c r="Z1117" i="2" s="1"/>
  <c r="Y1081" i="2"/>
  <c r="Z1081" i="2" s="1"/>
  <c r="V1081" i="2"/>
  <c r="W1081" i="2" s="1"/>
  <c r="V1033" i="2"/>
  <c r="W1033" i="2" s="1"/>
  <c r="Y1033" i="2"/>
  <c r="Z1033" i="2" s="1"/>
  <c r="V997" i="2"/>
  <c r="W997" i="2" s="1"/>
  <c r="Y997" i="2"/>
  <c r="Z997" i="2" s="1"/>
  <c r="AA1371" i="2"/>
  <c r="Z1371" i="2"/>
  <c r="Z1311" i="2"/>
  <c r="Z1459" i="2"/>
  <c r="Y1381" i="2"/>
  <c r="Z1381" i="2" s="1"/>
  <c r="Y1273" i="2"/>
  <c r="Z1273" i="2" s="1"/>
  <c r="Y1069" i="2"/>
  <c r="Z1069" i="2" s="1"/>
  <c r="AA1435" i="2"/>
  <c r="Z1419" i="2"/>
  <c r="Y1393" i="2"/>
  <c r="Z1393" i="2" s="1"/>
  <c r="Z1368" i="2"/>
  <c r="Z1284" i="2"/>
  <c r="Z1260" i="2"/>
  <c r="Z1224" i="2"/>
  <c r="Z1200" i="2"/>
  <c r="Z1152" i="2"/>
  <c r="AA1152" i="2" s="1"/>
  <c r="Z1092" i="2"/>
  <c r="AA1092" i="2" s="1"/>
  <c r="Z1080" i="2"/>
  <c r="Z1056" i="2"/>
  <c r="AA1056" i="2" s="1"/>
  <c r="AA1392" i="2"/>
  <c r="Z1395" i="2"/>
  <c r="Y1321" i="2"/>
  <c r="Z1321" i="2" s="1"/>
  <c r="Y1213" i="2"/>
  <c r="Z1213" i="2" s="1"/>
  <c r="AA1260" i="2"/>
  <c r="Y1333" i="2"/>
  <c r="Z1333" i="2" s="1"/>
  <c r="Y1021" i="2"/>
  <c r="Z1021" i="2" s="1"/>
  <c r="Z1279" i="2"/>
  <c r="AA1279" i="2" s="1"/>
  <c r="Z1135" i="2"/>
  <c r="AA1135" i="2" s="1"/>
  <c r="Z1075" i="2"/>
  <c r="AA1075" i="2" s="1"/>
  <c r="Y1453" i="2"/>
  <c r="Z1453" i="2" s="1"/>
  <c r="Y1237" i="2"/>
  <c r="Z1237" i="2" s="1"/>
  <c r="Y1045" i="2"/>
  <c r="Z1045" i="2" s="1"/>
  <c r="Z1032" i="2"/>
  <c r="Z1008" i="2"/>
  <c r="Z996" i="2"/>
  <c r="Z972" i="2"/>
  <c r="Z948" i="2"/>
  <c r="AA948" i="2" s="1"/>
  <c r="Z936" i="2"/>
  <c r="Z912" i="2"/>
  <c r="AA912" i="2" s="1"/>
  <c r="Z888" i="2"/>
  <c r="Z876" i="2"/>
  <c r="Z864" i="2"/>
  <c r="Z595" i="2"/>
  <c r="Z559" i="2"/>
  <c r="Z535" i="2"/>
  <c r="Z1457" i="2"/>
  <c r="Z1445" i="2"/>
  <c r="Z1397" i="2"/>
  <c r="Z1349" i="2"/>
  <c r="Z1289" i="2"/>
  <c r="Z1265" i="2"/>
  <c r="V1417" i="2"/>
  <c r="W1417" i="2" s="1"/>
  <c r="V1405" i="2"/>
  <c r="W1405" i="2" s="1"/>
  <c r="V1309" i="2"/>
  <c r="W1309" i="2" s="1"/>
  <c r="V1297" i="2"/>
  <c r="W1297" i="2" s="1"/>
  <c r="V1249" i="2"/>
  <c r="W1249" i="2" s="1"/>
  <c r="V1141" i="2"/>
  <c r="W1141" i="2" s="1"/>
  <c r="V1441" i="2"/>
  <c r="W1441" i="2" s="1"/>
  <c r="V1369" i="2"/>
  <c r="W1369" i="2" s="1"/>
  <c r="V1357" i="2"/>
  <c r="W1357" i="2" s="1"/>
  <c r="V1345" i="2"/>
  <c r="W1345" i="2" s="1"/>
  <c r="V1261" i="2"/>
  <c r="W1261" i="2" s="1"/>
  <c r="V1201" i="2"/>
  <c r="W1201" i="2" s="1"/>
  <c r="V1105" i="2"/>
  <c r="W1105" i="2" s="1"/>
  <c r="V1093" i="2"/>
  <c r="W1093" i="2" s="1"/>
  <c r="V1057" i="2"/>
  <c r="W1057" i="2" s="1"/>
  <c r="V1009" i="2"/>
  <c r="W1009" i="2" s="1"/>
  <c r="V937" i="2"/>
  <c r="W937" i="2" s="1"/>
  <c r="V925" i="2"/>
  <c r="W925" i="2" s="1"/>
  <c r="V913" i="2"/>
  <c r="W913" i="2" s="1"/>
  <c r="V769" i="2"/>
  <c r="W769" i="2" s="1"/>
  <c r="AA769" i="2" s="1"/>
  <c r="D21" i="3"/>
  <c r="D15" i="3"/>
  <c r="AA226" i="2" l="1"/>
  <c r="AA152" i="2"/>
  <c r="AA1136" i="2"/>
  <c r="AA939" i="2"/>
  <c r="AA1262" i="2"/>
  <c r="AA140" i="2"/>
  <c r="AA1020" i="2"/>
  <c r="AA733" i="2"/>
  <c r="AA15" i="2"/>
  <c r="AA1275" i="2"/>
  <c r="AA1268" i="2"/>
  <c r="AA1154" i="2"/>
  <c r="AA225" i="2"/>
  <c r="AA740" i="2"/>
  <c r="AA1179" i="2"/>
  <c r="AA1062" i="2"/>
  <c r="AA1050" i="2"/>
  <c r="AA814" i="2"/>
  <c r="AA1436" i="2"/>
  <c r="AA958" i="2"/>
  <c r="AA72" i="2"/>
  <c r="AA1395" i="2"/>
  <c r="AA1304" i="2"/>
  <c r="AA850" i="2"/>
  <c r="AA265" i="2"/>
  <c r="AA1412" i="2"/>
  <c r="AA702" i="2"/>
  <c r="AA1308" i="2"/>
  <c r="AA1448" i="2"/>
  <c r="AA884" i="2"/>
  <c r="AA154" i="2"/>
  <c r="AA254" i="2"/>
  <c r="AA518" i="2"/>
  <c r="AA698" i="2"/>
  <c r="AA262" i="2"/>
  <c r="AA1270" i="2"/>
  <c r="AA776" i="2"/>
  <c r="AA145" i="2"/>
  <c r="AA1386" i="2"/>
  <c r="AA186" i="2"/>
  <c r="AA1102" i="2"/>
  <c r="AA1280" i="2"/>
  <c r="AA1112" i="2"/>
  <c r="AA1347" i="2"/>
  <c r="AA838" i="2"/>
  <c r="AA193" i="2"/>
  <c r="AA982" i="2"/>
  <c r="AA517" i="2"/>
  <c r="AA971" i="2"/>
  <c r="AA894" i="2"/>
  <c r="AA1230" i="2"/>
  <c r="AA802" i="2"/>
  <c r="AA1162" i="2"/>
  <c r="AA1424" i="2"/>
  <c r="AA1196" i="2"/>
  <c r="AA950" i="2"/>
  <c r="AA682" i="2"/>
  <c r="AA1114" i="2"/>
  <c r="AA710" i="2"/>
  <c r="AA1070" i="2"/>
  <c r="AA1311" i="2"/>
  <c r="AA1158" i="2"/>
  <c r="AA1140" i="2"/>
  <c r="AA1344" i="2"/>
  <c r="AA992" i="2"/>
  <c r="AA692" i="2"/>
  <c r="AA743" i="2"/>
  <c r="AA146" i="2"/>
  <c r="AA218" i="2"/>
  <c r="AA647" i="2"/>
  <c r="AA1118" i="2"/>
  <c r="AA1200" i="2"/>
  <c r="AA996" i="2"/>
  <c r="AA822" i="2"/>
  <c r="AA1210" i="2"/>
  <c r="AA345" i="2"/>
  <c r="AA1353" i="2"/>
  <c r="AA742" i="2"/>
  <c r="AA1153" i="2"/>
  <c r="AA973" i="2"/>
  <c r="AA613" i="2"/>
  <c r="AA286" i="2"/>
  <c r="AA970" i="2"/>
  <c r="AA825" i="2"/>
  <c r="AA1366" i="2"/>
  <c r="AA1229" i="2"/>
  <c r="AA872" i="2"/>
  <c r="AA764" i="2"/>
  <c r="AA1058" i="2"/>
  <c r="AA878" i="2"/>
  <c r="AA1094" i="2"/>
  <c r="AA974" i="2"/>
  <c r="AA1214" i="2"/>
  <c r="AA626" i="2"/>
  <c r="AA94" i="2"/>
  <c r="AA26" i="2"/>
  <c r="AA684" i="2"/>
  <c r="AA896" i="2"/>
  <c r="AA898" i="2"/>
  <c r="AA1307" i="2"/>
  <c r="AA1031" i="2"/>
  <c r="AA1378" i="2"/>
  <c r="AA1076" i="2"/>
  <c r="AA1462" i="2"/>
  <c r="AA749" i="2"/>
  <c r="AA680" i="2"/>
  <c r="AA1341" i="2"/>
  <c r="AA685" i="2"/>
  <c r="AA1428" i="2"/>
  <c r="AA969" i="2"/>
  <c r="AA752" i="2"/>
  <c r="AA836" i="2"/>
  <c r="AA566" i="2"/>
  <c r="AA1234" i="2"/>
  <c r="AA538" i="2"/>
  <c r="AA785" i="2"/>
  <c r="AA770" i="2"/>
  <c r="AA709" i="2"/>
  <c r="AA1452" i="2"/>
  <c r="AA1054" i="2"/>
  <c r="AA1126" i="2"/>
  <c r="AA454" i="2"/>
  <c r="AA596" i="2"/>
  <c r="AA181" i="2"/>
  <c r="AA577" i="2"/>
  <c r="AA806" i="2"/>
  <c r="AA1410" i="2"/>
  <c r="AA1169" i="2"/>
  <c r="AA915" i="2"/>
  <c r="AA845" i="2"/>
  <c r="AA1037" i="2"/>
  <c r="AA1431" i="2"/>
  <c r="AA1407" i="2"/>
  <c r="AA1287" i="2"/>
  <c r="AA985" i="2"/>
  <c r="AA25" i="2"/>
  <c r="AA959" i="2"/>
  <c r="AA1289" i="2"/>
  <c r="AA12" i="2"/>
  <c r="AA955" i="2"/>
  <c r="AA1361" i="2"/>
  <c r="AA1074" i="2"/>
  <c r="AA1296" i="2"/>
  <c r="AA309" i="2"/>
  <c r="AA1317" i="2"/>
  <c r="AA209" i="2"/>
  <c r="AA1239" i="2"/>
  <c r="AA1151" i="2"/>
  <c r="AA900" i="2"/>
  <c r="AA875" i="2"/>
  <c r="AA881" i="2"/>
  <c r="AA305" i="2"/>
  <c r="AA219" i="2"/>
  <c r="AA1343" i="2"/>
  <c r="AA1385" i="2"/>
  <c r="AA143" i="2"/>
  <c r="AA1167" i="2"/>
  <c r="AA243" i="2"/>
  <c r="AA1299" i="2"/>
  <c r="AA1085" i="2"/>
  <c r="AA711" i="2"/>
  <c r="AA990" i="2"/>
  <c r="AA815" i="2"/>
  <c r="AA888" i="2"/>
  <c r="AA909" i="2"/>
  <c r="AA155" i="2"/>
  <c r="AA1331" i="2"/>
  <c r="AA1107" i="2"/>
  <c r="AA116" i="2"/>
  <c r="AA1188" i="2"/>
  <c r="AA937" i="2"/>
  <c r="AA798" i="2"/>
  <c r="AA1326" i="2"/>
  <c r="AA639" i="2"/>
  <c r="AA171" i="2"/>
  <c r="AA1044" i="2"/>
  <c r="AA695" i="2"/>
  <c r="AA1445" i="2"/>
  <c r="AA1338" i="2"/>
  <c r="AA719" i="2"/>
  <c r="AA771" i="2"/>
  <c r="AA1007" i="2"/>
  <c r="AA1071" i="2"/>
  <c r="AA1439" i="2"/>
  <c r="AA972" i="2"/>
  <c r="AA961" i="2"/>
  <c r="AA1170" i="2"/>
  <c r="AA821" i="2"/>
  <c r="AA1355" i="2"/>
  <c r="AA624" i="2"/>
  <c r="AA828" i="2"/>
  <c r="AA1187" i="2"/>
  <c r="AA149" i="2"/>
  <c r="AA1332" i="2"/>
  <c r="AA213" i="2"/>
  <c r="AA833" i="2"/>
  <c r="AA756" i="2"/>
  <c r="AA291" i="2"/>
  <c r="AA1284" i="2"/>
  <c r="AA817" i="2"/>
  <c r="AA791" i="2"/>
  <c r="AA708" i="2"/>
  <c r="AA780" i="2"/>
  <c r="AA5" i="2"/>
  <c r="AA663" i="2"/>
  <c r="AA71" i="2"/>
  <c r="AA1321" i="2"/>
  <c r="AA1356" i="2"/>
  <c r="AA1301" i="2"/>
  <c r="AA1224" i="2"/>
  <c r="AA757" i="2"/>
  <c r="AA1067" i="2"/>
  <c r="AA1223" i="2"/>
  <c r="AA629" i="2"/>
  <c r="AA811" i="2"/>
  <c r="AA759" i="2"/>
  <c r="AA1367" i="2"/>
  <c r="AA221" i="2"/>
  <c r="AA39" i="2"/>
  <c r="AA375" i="2"/>
  <c r="AA1368" i="2"/>
  <c r="AA1397" i="2"/>
  <c r="AA1009" i="2"/>
  <c r="AA1409" i="2"/>
  <c r="AA1212" i="2"/>
  <c r="AA1001" i="2"/>
  <c r="AA675" i="2"/>
  <c r="AA963" i="2"/>
  <c r="AA1295" i="2"/>
  <c r="AA1263" i="2"/>
  <c r="AA936" i="2"/>
  <c r="AA1080" i="2"/>
  <c r="AA347" i="2"/>
  <c r="AA1211" i="2"/>
  <c r="AA461" i="2"/>
  <c r="AA792" i="2"/>
  <c r="AA852" i="2"/>
  <c r="AA245" i="2"/>
  <c r="AA1068" i="2"/>
  <c r="AA755" i="2"/>
  <c r="AA1043" i="2"/>
  <c r="AA636" i="2"/>
  <c r="AA1215" i="2"/>
  <c r="AA227" i="2"/>
  <c r="AA746" i="2"/>
  <c r="AA1145" i="2"/>
  <c r="AA667" i="2"/>
  <c r="AA930" i="2"/>
  <c r="AA1053" i="2"/>
  <c r="AA20" i="2"/>
  <c r="AA1047" i="2"/>
  <c r="AA1083" i="2"/>
  <c r="AA1193" i="2"/>
  <c r="AA673" i="2"/>
  <c r="AA954" i="2"/>
  <c r="AA1297" i="2"/>
  <c r="AA1381" i="2"/>
  <c r="AA774" i="2"/>
  <c r="AA737" i="2"/>
  <c r="AA903" i="2"/>
  <c r="AA750" i="2"/>
  <c r="AA999" i="2"/>
  <c r="AA1458" i="2"/>
  <c r="AA1227" i="2"/>
  <c r="AA987" i="2"/>
  <c r="AA459" i="2"/>
  <c r="AA1422" i="2"/>
  <c r="AA857" i="2"/>
  <c r="AA1359" i="2"/>
  <c r="AA913" i="2"/>
  <c r="AA745" i="2"/>
  <c r="AA1290" i="2"/>
  <c r="AA185" i="2"/>
  <c r="AA1023" i="2"/>
  <c r="AA747" i="2"/>
  <c r="AA315" i="2"/>
  <c r="AA1251" i="2"/>
  <c r="AA891" i="2"/>
  <c r="AA676" i="2"/>
  <c r="AA1165" i="2"/>
  <c r="AA1098" i="2"/>
  <c r="AA837" i="2"/>
  <c r="AA114" i="2"/>
  <c r="AA810" i="2"/>
  <c r="AA1157" i="2"/>
  <c r="AA183" i="2"/>
  <c r="AA841" i="2"/>
  <c r="AA661" i="2"/>
  <c r="AA853" i="2"/>
  <c r="AA1097" i="2"/>
  <c r="AA231" i="2"/>
  <c r="AA1217" i="2"/>
  <c r="AA1131" i="2"/>
  <c r="AA159" i="2"/>
  <c r="AA819" i="2"/>
  <c r="AA1373" i="2"/>
  <c r="AA1365" i="2"/>
  <c r="AA33" i="2"/>
  <c r="AA1055" i="2"/>
  <c r="AA87" i="2"/>
  <c r="AA1278" i="2"/>
  <c r="AA1049" i="2"/>
  <c r="AA1313" i="2"/>
  <c r="AA27" i="2"/>
  <c r="AA687" i="2"/>
  <c r="AA783" i="2"/>
  <c r="AA651" i="2"/>
  <c r="AA1093" i="2"/>
  <c r="AA1035" i="2"/>
  <c r="AA627" i="2"/>
  <c r="AA1105" i="2"/>
  <c r="AA1383" i="2"/>
  <c r="AA1026" i="2"/>
  <c r="AA77" i="2"/>
  <c r="AA1457" i="2"/>
  <c r="AA834" i="2"/>
  <c r="AA846" i="2"/>
  <c r="AA1254" i="2"/>
  <c r="AA105" i="2"/>
  <c r="AA777" i="2"/>
  <c r="AA642" i="2"/>
  <c r="AA701" i="2"/>
  <c r="AA654" i="2"/>
  <c r="AA200" i="2"/>
  <c r="AA669" i="2"/>
  <c r="AA1281" i="2"/>
  <c r="AA161" i="2"/>
  <c r="AA1182" i="2"/>
  <c r="AA1329" i="2"/>
  <c r="AA917" i="2"/>
  <c r="AA1073" i="2"/>
  <c r="AA101" i="2"/>
  <c r="AA173" i="2"/>
  <c r="AA1137" i="2"/>
  <c r="AA951" i="2"/>
  <c r="AA726" i="2"/>
  <c r="AA1417" i="2"/>
  <c r="AA1350" i="2"/>
  <c r="AA1337" i="2"/>
  <c r="AA1203" i="2"/>
  <c r="AA697" i="2"/>
  <c r="AA1453" i="2"/>
  <c r="AA901" i="2"/>
  <c r="AA1194" i="2"/>
  <c r="AA813" i="2"/>
  <c r="AA989" i="2"/>
  <c r="AA1405" i="2"/>
  <c r="AA474" i="2"/>
  <c r="AA1277" i="2"/>
  <c r="AA1362" i="2"/>
  <c r="AA870" i="2"/>
  <c r="AA906" i="2"/>
  <c r="AA162" i="2"/>
  <c r="AA1173" i="2"/>
  <c r="AA861" i="2"/>
  <c r="AA1069" i="2"/>
  <c r="AA1134" i="2"/>
  <c r="AA392" i="2"/>
  <c r="AA177" i="2"/>
  <c r="AA1437" i="2"/>
  <c r="AA678" i="2"/>
  <c r="AA128" i="2"/>
  <c r="AA1314" i="2"/>
  <c r="AA885" i="2"/>
  <c r="AA633" i="2"/>
  <c r="AA1218" i="2"/>
  <c r="AA873" i="2"/>
  <c r="AA597" i="2"/>
  <c r="AA165" i="2"/>
  <c r="AA1109" i="2"/>
  <c r="AA889" i="2"/>
  <c r="AA1265" i="2"/>
  <c r="AA1038" i="2"/>
  <c r="AA1374" i="2"/>
  <c r="AA809" i="2"/>
  <c r="AA80" i="2"/>
  <c r="AA786" i="2"/>
  <c r="AA138" i="2"/>
  <c r="AA858" i="2"/>
  <c r="AA765" i="2"/>
  <c r="AA761" i="2"/>
  <c r="AA233" i="2"/>
  <c r="AA772" i="2"/>
  <c r="AA1393" i="2"/>
  <c r="AA628" i="2"/>
  <c r="AA273" i="2"/>
  <c r="AA1413" i="2"/>
  <c r="AA844" i="2"/>
  <c r="AA1325" i="2"/>
  <c r="AA1461" i="2"/>
  <c r="AA525" i="2"/>
  <c r="AA1389" i="2"/>
  <c r="AA1132" i="2"/>
  <c r="AA1249" i="2"/>
  <c r="AA1349" i="2"/>
  <c r="AA117" i="2"/>
  <c r="AA666" i="2"/>
  <c r="AA957" i="2"/>
  <c r="AA978" i="2"/>
  <c r="AA1420" i="2"/>
  <c r="AA1057" i="2"/>
  <c r="AA1425" i="2"/>
  <c r="AA153" i="2"/>
  <c r="AA1101" i="2"/>
  <c r="AA1045" i="2"/>
  <c r="AA762" i="2"/>
  <c r="AA1257" i="2"/>
  <c r="AA1285" i="2"/>
  <c r="AA700" i="2"/>
  <c r="AA988" i="2"/>
  <c r="AA1261" i="2"/>
  <c r="AA1209" i="2"/>
  <c r="AA369" i="2"/>
  <c r="AA916" i="2"/>
  <c r="AA1089" i="2"/>
  <c r="AA176" i="2"/>
  <c r="AA1237" i="2"/>
  <c r="AA1213" i="2"/>
  <c r="AA1377" i="2"/>
  <c r="AA1449" i="2"/>
  <c r="AA1305" i="2"/>
  <c r="AA717" i="2"/>
  <c r="AA90" i="2"/>
  <c r="AA1345" i="2"/>
  <c r="AA993" i="2"/>
  <c r="AA150" i="2"/>
  <c r="AA1146" i="2"/>
  <c r="AA693" i="2"/>
  <c r="AA945" i="2"/>
  <c r="AA285" i="2"/>
  <c r="AA1357" i="2"/>
  <c r="AA1033" i="2"/>
  <c r="AA1429" i="2"/>
  <c r="AA64" i="2"/>
  <c r="AA280" i="2"/>
  <c r="AA640" i="2"/>
  <c r="AA712" i="2"/>
  <c r="AA784" i="2"/>
  <c r="AA856" i="2"/>
  <c r="AA928" i="2"/>
  <c r="AA1041" i="2"/>
  <c r="AA1077" i="2"/>
  <c r="AA30" i="2"/>
  <c r="AA174" i="2"/>
  <c r="AA282" i="2"/>
  <c r="AA237" i="2"/>
  <c r="AA1434" i="2"/>
  <c r="AA1005" i="2"/>
  <c r="AA4" i="2"/>
  <c r="AA76" i="2"/>
  <c r="AA220" i="2"/>
  <c r="AA292" i="2"/>
  <c r="AA580" i="2"/>
  <c r="AA652" i="2"/>
  <c r="AA724" i="2"/>
  <c r="AA868" i="2"/>
  <c r="AA940" i="2"/>
  <c r="AA1156" i="2"/>
  <c r="AA1372" i="2"/>
  <c r="AA42" i="2"/>
  <c r="AA54" i="2"/>
  <c r="AA306" i="2"/>
  <c r="AA93" i="2"/>
  <c r="AA933" i="2"/>
  <c r="AA1113" i="2"/>
  <c r="AA1333" i="2"/>
  <c r="AA102" i="2"/>
  <c r="AA1149" i="2"/>
  <c r="AA657" i="2"/>
  <c r="AA1048" i="2"/>
  <c r="AA1192" i="2"/>
  <c r="AA1408" i="2"/>
  <c r="AA741" i="2"/>
  <c r="AA294" i="2"/>
  <c r="AA849" i="2"/>
  <c r="AA1221" i="2"/>
  <c r="AA1117" i="2"/>
  <c r="AA88" i="2"/>
  <c r="AA232" i="2"/>
  <c r="AA304" i="2"/>
  <c r="AA664" i="2"/>
  <c r="AA736" i="2"/>
  <c r="AA880" i="2"/>
  <c r="AA952" i="2"/>
  <c r="AA1024" i="2"/>
  <c r="AA1096" i="2"/>
  <c r="AA1168" i="2"/>
  <c r="AA1240" i="2"/>
  <c r="AA1312" i="2"/>
  <c r="AA1384" i="2"/>
  <c r="AA1456" i="2"/>
  <c r="AA28" i="2"/>
  <c r="AA100" i="2"/>
  <c r="AA244" i="2"/>
  <c r="AA316" i="2"/>
  <c r="AA388" i="2"/>
  <c r="AA748" i="2"/>
  <c r="AA820" i="2"/>
  <c r="AA964" i="2"/>
  <c r="AA1108" i="2"/>
  <c r="AA1180" i="2"/>
  <c r="AA1324" i="2"/>
  <c r="AA1396" i="2"/>
  <c r="AA1225" i="2"/>
  <c r="AA112" i="2"/>
  <c r="AA256" i="2"/>
  <c r="AA328" i="2"/>
  <c r="AA688" i="2"/>
  <c r="AA760" i="2"/>
  <c r="AA832" i="2"/>
  <c r="AA976" i="2"/>
  <c r="AA124" i="2"/>
  <c r="AA1072" i="2"/>
  <c r="AA1144" i="2"/>
  <c r="AA1216" i="2"/>
  <c r="AA1288" i="2"/>
  <c r="AA1360" i="2"/>
  <c r="AA1432" i="2"/>
</calcChain>
</file>

<file path=xl/sharedStrings.xml><?xml version="1.0" encoding="utf-8"?>
<sst xmlns="http://schemas.openxmlformats.org/spreadsheetml/2006/main" count="28029" uniqueCount="6945">
  <si>
    <t>General</t>
  </si>
  <si>
    <t>Tipo de solicitud</t>
  </si>
  <si>
    <t>Incidentes</t>
  </si>
  <si>
    <t>Count of Cumplimiento SLA v1</t>
  </si>
  <si>
    <t>Column Labels</t>
  </si>
  <si>
    <t>ene</t>
  </si>
  <si>
    <t>feb</t>
  </si>
  <si>
    <t>mar</t>
  </si>
  <si>
    <t>abr</t>
  </si>
  <si>
    <t>may</t>
  </si>
  <si>
    <t>jun</t>
  </si>
  <si>
    <t>Grand Total</t>
  </si>
  <si>
    <t>Row Labels</t>
  </si>
  <si>
    <t>Cumplido</t>
  </si>
  <si>
    <t>No tiene SLA</t>
  </si>
  <si>
    <t>Vencido</t>
  </si>
  <si>
    <t>Excluyendo "No tiene SLA"</t>
  </si>
  <si>
    <t>Cumplimiento SLA v1</t>
  </si>
  <si>
    <t>Validación en Curso</t>
  </si>
  <si>
    <t>Retraso por Proceso</t>
  </si>
  <si>
    <t>Escalado al Proveedor de KCP.</t>
  </si>
  <si>
    <t>Cancelado</t>
  </si>
  <si>
    <t>Escalado al proveedor de C-VEN</t>
  </si>
  <si>
    <t>Escalado al equipo de Productividad y Proceso</t>
  </si>
  <si>
    <t>Average of Días resolución/en proceso</t>
  </si>
  <si>
    <t>Average of Horas resolución/en proceso</t>
  </si>
  <si>
    <t>QA</t>
  </si>
  <si>
    <t>Formulario web/Onboarding</t>
  </si>
  <si>
    <t>CRM</t>
  </si>
  <si>
    <t>Productividad y Procesos</t>
  </si>
  <si>
    <t>Kondor</t>
  </si>
  <si>
    <t>Alpha en línea</t>
  </si>
  <si>
    <t>Portal de Servicio</t>
  </si>
  <si>
    <t>Operaciones de TI</t>
  </si>
  <si>
    <t>Infraestructura &amp; Nube</t>
  </si>
  <si>
    <t>Gestion Humana</t>
  </si>
  <si>
    <t>No asignado</t>
  </si>
  <si>
    <t>Aplicacion</t>
  </si>
  <si>
    <t>DWH</t>
  </si>
  <si>
    <t>Power BI</t>
  </si>
  <si>
    <t>Accesos Carpetas o rutas</t>
  </si>
  <si>
    <t>LA</t>
  </si>
  <si>
    <t>Infraestructura</t>
  </si>
  <si>
    <t>Accesos Proveedores Externos</t>
  </si>
  <si>
    <t>Seguridad de Infraestructura</t>
  </si>
  <si>
    <t>Equipos de Oficina</t>
  </si>
  <si>
    <t>Herramientas de oficina</t>
  </si>
  <si>
    <t>Licencia</t>
  </si>
  <si>
    <t>Desarrollo</t>
  </si>
  <si>
    <t>Gestion de Navegación hacia Internet</t>
  </si>
  <si>
    <t>Bot</t>
  </si>
  <si>
    <t>Herramientas de Office</t>
  </si>
  <si>
    <t>Operaciones TIC</t>
  </si>
  <si>
    <t>Gestion de Usuarios</t>
  </si>
  <si>
    <t>Gestion de Flotas</t>
  </si>
  <si>
    <t>Aplicaciones</t>
  </si>
  <si>
    <t>ERP</t>
  </si>
  <si>
    <t>Sistema Operativo</t>
  </si>
  <si>
    <t>Viafirma</t>
  </si>
  <si>
    <t>MappRisk</t>
  </si>
  <si>
    <t>Central Telefónica 3CX</t>
  </si>
  <si>
    <t>Seguridad y Redes</t>
  </si>
  <si>
    <t>Gestion Conexiones con proveedores Externos</t>
  </si>
  <si>
    <t>Accesos Plataformas Externa</t>
  </si>
  <si>
    <t>Accesos Usuarios Remotos</t>
  </si>
  <si>
    <t>Conectividad Localidades Remotas</t>
  </si>
  <si>
    <t>Soporte Técnico</t>
  </si>
  <si>
    <t>Canales Digitales</t>
  </si>
  <si>
    <t>RequestID</t>
  </si>
  <si>
    <t>Hora de creación</t>
  </si>
  <si>
    <t>Acuerdo de nivel de servicio</t>
  </si>
  <si>
    <t>Grupo</t>
  </si>
  <si>
    <t>Estado de solicitud</t>
  </si>
  <si>
    <t>Categoría de servicio</t>
  </si>
  <si>
    <t>Categoría</t>
  </si>
  <si>
    <t>Tiempo asignado</t>
  </si>
  <si>
    <t>Tiempo transcurrido</t>
  </si>
  <si>
    <t>Hora de finalización</t>
  </si>
  <si>
    <t>Hora de última actualización</t>
  </si>
  <si>
    <t>Impacto</t>
  </si>
  <si>
    <t>Nivel</t>
  </si>
  <si>
    <t>Prioridad</t>
  </si>
  <si>
    <t>Fecha de creación</t>
  </si>
  <si>
    <t>Fecha de Cierre</t>
  </si>
  <si>
    <t>Estado vencido</t>
  </si>
  <si>
    <t>Hora de resolución</t>
  </si>
  <si>
    <t>Fecha creación</t>
  </si>
  <si>
    <t>Fecha cierre/actualización</t>
  </si>
  <si>
    <t>Días resolución/en proceso</t>
  </si>
  <si>
    <t>Horas resolución/en proceso</t>
  </si>
  <si>
    <t xml:space="preserve">SLA horas - base </t>
  </si>
  <si>
    <t>SLA horas - adic por cambio días</t>
  </si>
  <si>
    <t>SLA horas - total</t>
  </si>
  <si>
    <t>4770</t>
  </si>
  <si>
    <t>01-03-2025 13:43</t>
  </si>
  <si>
    <t>Solicitud de Servicio</t>
  </si>
  <si>
    <t>Cerrada</t>
  </si>
  <si>
    <t>Soporte TI</t>
  </si>
  <si>
    <t>01-20-2025 10:35</t>
  </si>
  <si>
    <t>01:40:10</t>
  </si>
  <si>
    <t>02-10-2025 08:42</t>
  </si>
  <si>
    <t>Afecta el Usuario</t>
  </si>
  <si>
    <t>Normal</t>
  </si>
  <si>
    <t>false</t>
  </si>
  <si>
    <t>4756</t>
  </si>
  <si>
    <t>01-02-2025 12:41</t>
  </si>
  <si>
    <t>Gestión de Aplicaciones</t>
  </si>
  <si>
    <t>01-02-2025 15:52</t>
  </si>
  <si>
    <t>03:11:04</t>
  </si>
  <si>
    <t>01-23-2025 14:27</t>
  </si>
  <si>
    <t>Afecta el Negocio</t>
  </si>
  <si>
    <t>4750</t>
  </si>
  <si>
    <t>01-02-2025 09:30</t>
  </si>
  <si>
    <t>Prioridad Normal (Servicios)</t>
  </si>
  <si>
    <t>01-02-2025 10:48</t>
  </si>
  <si>
    <t>01:27:47</t>
  </si>
  <si>
    <t>01-02-2025 10:58</t>
  </si>
  <si>
    <t>4767</t>
  </si>
  <si>
    <t>01-03-2025 11:56</t>
  </si>
  <si>
    <t>Prioridad Normal (Incidencias)</t>
  </si>
  <si>
    <t>01-03-2025 12:09</t>
  </si>
  <si>
    <t>00:12:55</t>
  </si>
  <si>
    <t>01-07-2025 16:35</t>
  </si>
  <si>
    <t>4761</t>
  </si>
  <si>
    <t>01-02-2025 16:54</t>
  </si>
  <si>
    <t>01-03-2025 08:48</t>
  </si>
  <si>
    <t>04:01:59</t>
  </si>
  <si>
    <t>01-03-2025 10:56</t>
  </si>
  <si>
    <t>4749</t>
  </si>
  <si>
    <t>01-02-2025 09:12</t>
  </si>
  <si>
    <t>01-02-2025 10:47</t>
  </si>
  <si>
    <t>00:00:00</t>
  </si>
  <si>
    <t>4763</t>
  </si>
  <si>
    <t>01-02-2025 17:00</t>
  </si>
  <si>
    <t>01-03-2025 08:41</t>
  </si>
  <si>
    <t>01:40:35</t>
  </si>
  <si>
    <t>01-07-2025 16:41</t>
  </si>
  <si>
    <t>4766</t>
  </si>
  <si>
    <t>01-03-2025 11:12</t>
  </si>
  <si>
    <t>01-03-2025 11:28</t>
  </si>
  <si>
    <t>00:16:39</t>
  </si>
  <si>
    <t>01-08-2025 12:14</t>
  </si>
  <si>
    <t>4751</t>
  </si>
  <si>
    <t>01-02-2025 09:47</t>
  </si>
  <si>
    <t>01-02-2025 10:57</t>
  </si>
  <si>
    <t>05:16:46</t>
  </si>
  <si>
    <t>01-02-2025 15:20</t>
  </si>
  <si>
    <t>4752</t>
  </si>
  <si>
    <t>01-02-2025 10:35</t>
  </si>
  <si>
    <t>Prioridad Alta (Incidencias)</t>
  </si>
  <si>
    <t>01-02-2025 11:15</t>
  </si>
  <si>
    <t>05:52:11</t>
  </si>
  <si>
    <t>01-03-2025 09:31</t>
  </si>
  <si>
    <t>Afecta al Departamento</t>
  </si>
  <si>
    <t>Nivel 1</t>
  </si>
  <si>
    <t>4769</t>
  </si>
  <si>
    <t>01-03-2025 13:37</t>
  </si>
  <si>
    <t>Prioridades Urgentes (Incidencias)</t>
  </si>
  <si>
    <t>01-03-2025 14:47</t>
  </si>
  <si>
    <t>01:42:14</t>
  </si>
  <si>
    <t>01-03-2025 17:31</t>
  </si>
  <si>
    <t>4771</t>
  </si>
  <si>
    <t>01-03-2025 14:50</t>
  </si>
  <si>
    <t>01-03-2025 15:08</t>
  </si>
  <si>
    <t>00:48:19</t>
  </si>
  <si>
    <t>4753</t>
  </si>
  <si>
    <t>01-02-2025 11:07</t>
  </si>
  <si>
    <t>Prioridad Baja (Incidencias)</t>
  </si>
  <si>
    <t>01-02-2025 11:11</t>
  </si>
  <si>
    <t>00:05:05</t>
  </si>
  <si>
    <t>01-02-2025 11:12</t>
  </si>
  <si>
    <t>4754</t>
  </si>
  <si>
    <t>01-02-2025 11:19</t>
  </si>
  <si>
    <t>01-02-2025 15:35</t>
  </si>
  <si>
    <t>04:17:43</t>
  </si>
  <si>
    <t>01-03-2025 15:54</t>
  </si>
  <si>
    <t>4758</t>
  </si>
  <si>
    <t>01-02-2025 12:50</t>
  </si>
  <si>
    <t>01-02-2025 14:00</t>
  </si>
  <si>
    <t>01:09:32</t>
  </si>
  <si>
    <t>4765</t>
  </si>
  <si>
    <t>01-03-2025 10:11</t>
  </si>
  <si>
    <t>01-03-2025 10:24</t>
  </si>
  <si>
    <t>00:12:10</t>
  </si>
  <si>
    <t>01-29-2025 08:43</t>
  </si>
  <si>
    <t>4755</t>
  </si>
  <si>
    <t>01-02-2025 12:25</t>
  </si>
  <si>
    <t>01-02-2025 15:51</t>
  </si>
  <si>
    <t>03:30:22</t>
  </si>
  <si>
    <t>01-07-2025 13:58</t>
  </si>
  <si>
    <t>4759</t>
  </si>
  <si>
    <t>01-02-2025 16:13</t>
  </si>
  <si>
    <t>01-03-2025 11:03</t>
  </si>
  <si>
    <t>11:17:06</t>
  </si>
  <si>
    <t>01-03-2025 17:30</t>
  </si>
  <si>
    <t>4764</t>
  </si>
  <si>
    <t>01-03-2025 09:29</t>
  </si>
  <si>
    <t>01-03-2025 09:33</t>
  </si>
  <si>
    <t>00:25:37</t>
  </si>
  <si>
    <t>01-03-2025 09:55</t>
  </si>
  <si>
    <t>4768</t>
  </si>
  <si>
    <t>01-03-2025 13:34</t>
  </si>
  <si>
    <t>01-03-2025 15:07</t>
  </si>
  <si>
    <t>4772</t>
  </si>
  <si>
    <t>01-03-2025 15:13</t>
  </si>
  <si>
    <t>01-03-2025 16:24</t>
  </si>
  <si>
    <t>01:12:05</t>
  </si>
  <si>
    <t>01-09-2025 16:37</t>
  </si>
  <si>
    <t>4773</t>
  </si>
  <si>
    <t>01-03-2025 15:15</t>
  </si>
  <si>
    <t>01-27-2025 11:57</t>
  </si>
  <si>
    <t>01:11:58</t>
  </si>
  <si>
    <t>02-08-2025 12:07</t>
  </si>
  <si>
    <t>02-07-2025 11:45</t>
  </si>
  <si>
    <t>4774</t>
  </si>
  <si>
    <t>01-03-2025 16:29</t>
  </si>
  <si>
    <t>01-03-2025 16:37</t>
  </si>
  <si>
    <t>01-03-2025 17:32</t>
  </si>
  <si>
    <t>4780</t>
  </si>
  <si>
    <t>01-07-2025 13:42</t>
  </si>
  <si>
    <t>Prioridad Baja (Servicios)</t>
  </si>
  <si>
    <t>01-07-2025 14:56</t>
  </si>
  <si>
    <t>03:41:37</t>
  </si>
  <si>
    <t>01-07-2025 17:23</t>
  </si>
  <si>
    <t>4778</t>
  </si>
  <si>
    <t>01-07-2025 13:20</t>
  </si>
  <si>
    <t>01-07-2025 14:54</t>
  </si>
  <si>
    <t>05:23:18</t>
  </si>
  <si>
    <t>01-10-2025 10:54</t>
  </si>
  <si>
    <t>4783</t>
  </si>
  <si>
    <t>01-07-2025 15:33</t>
  </si>
  <si>
    <t>01-07-2025 15:35</t>
  </si>
  <si>
    <t>03:11:57</t>
  </si>
  <si>
    <t>01-09-2025 15:43</t>
  </si>
  <si>
    <t>4776</t>
  </si>
  <si>
    <t>01-07-2025 10:51</t>
  </si>
  <si>
    <t>01-07-2025 11:23</t>
  </si>
  <si>
    <t>10:32:47</t>
  </si>
  <si>
    <t>01-08-2025 11:24</t>
  </si>
  <si>
    <t>4775</t>
  </si>
  <si>
    <t>01-07-2025 10:23</t>
  </si>
  <si>
    <t>01-07-2025 10:35</t>
  </si>
  <si>
    <t>08:01:42</t>
  </si>
  <si>
    <t>01-14-2025 15:12</t>
  </si>
  <si>
    <t>4782</t>
  </si>
  <si>
    <t>01-07-2025 15:30</t>
  </si>
  <si>
    <t>01-07-2025 15:37</t>
  </si>
  <si>
    <t>03:13:37</t>
  </si>
  <si>
    <t>01-10-2025 10:32</t>
  </si>
  <si>
    <t>4777</t>
  </si>
  <si>
    <t>01-07-2025 11:17</t>
  </si>
  <si>
    <t>135:09:58</t>
  </si>
  <si>
    <t>01-27-2025 16:27</t>
  </si>
  <si>
    <t>4779</t>
  </si>
  <si>
    <t>01-07-2025 14:55</t>
  </si>
  <si>
    <t>10:32:16</t>
  </si>
  <si>
    <t>01-08-2025 13:55</t>
  </si>
  <si>
    <t>4781</t>
  </si>
  <si>
    <t>01-07-2025 14:30</t>
  </si>
  <si>
    <t>01-07-2025 14:57</t>
  </si>
  <si>
    <t>02:16:47</t>
  </si>
  <si>
    <t>01-07-2025 16:47</t>
  </si>
  <si>
    <t>4784</t>
  </si>
  <si>
    <t>01-07-2025 15:36</t>
  </si>
  <si>
    <t>03:08:59</t>
  </si>
  <si>
    <t>01-09-2025 15:49</t>
  </si>
  <si>
    <t>01-09-2025 15:48</t>
  </si>
  <si>
    <t>4785</t>
  </si>
  <si>
    <t>01-07-2025 16:02</t>
  </si>
  <si>
    <t>Gestión de cambios</t>
  </si>
  <si>
    <t>Formularios</t>
  </si>
  <si>
    <t>01-07-2025 16:03</t>
  </si>
  <si>
    <t>146:01:06</t>
  </si>
  <si>
    <t>01-29-2025 12:12</t>
  </si>
  <si>
    <t>4793</t>
  </si>
  <si>
    <t>01-08-2025 12:00</t>
  </si>
  <si>
    <t>01-08-2025 12:09</t>
  </si>
  <si>
    <t>04:57:52</t>
  </si>
  <si>
    <t>02-20-2025 15:13</t>
  </si>
  <si>
    <t>4787</t>
  </si>
  <si>
    <t>01-08-2025 09:34</t>
  </si>
  <si>
    <t>01-08-2025 09:49</t>
  </si>
  <si>
    <t>00:14:15</t>
  </si>
  <si>
    <t>4788</t>
  </si>
  <si>
    <t>01-08-2025 10:04</t>
  </si>
  <si>
    <t>01-08-2025 15:24</t>
  </si>
  <si>
    <t>02:10:55</t>
  </si>
  <si>
    <t>01-08-2025 15:31</t>
  </si>
  <si>
    <t>4786</t>
  </si>
  <si>
    <t>01-08-2025 09:11</t>
  </si>
  <si>
    <t>01-08-2025 09:33</t>
  </si>
  <si>
    <t>06:19:04</t>
  </si>
  <si>
    <t>01-10-2025 15:52</t>
  </si>
  <si>
    <t>01-09-2025 15:42</t>
  </si>
  <si>
    <t>4789</t>
  </si>
  <si>
    <t>01-08-2025 10:34</t>
  </si>
  <si>
    <t>02-12-2025 10:56</t>
  </si>
  <si>
    <t>01:39:21</t>
  </si>
  <si>
    <t>02-18-2025 17:43</t>
  </si>
  <si>
    <t>4790</t>
  </si>
  <si>
    <t>01-08-2025 10:50</t>
  </si>
  <si>
    <t>07:15:15</t>
  </si>
  <si>
    <t>02-03-2025 13:34</t>
  </si>
  <si>
    <t>4791</t>
  </si>
  <si>
    <t>01-08-2025 11:26</t>
  </si>
  <si>
    <t>01-08-2025 11:29</t>
  </si>
  <si>
    <t>04:29:42</t>
  </si>
  <si>
    <t>4792</t>
  </si>
  <si>
    <t>01-08-2025 11:54</t>
  </si>
  <si>
    <t>01-08-2025 12:01</t>
  </si>
  <si>
    <t>04:21:53</t>
  </si>
  <si>
    <t>Baja</t>
  </si>
  <si>
    <t>01-09-2025 14:57</t>
  </si>
  <si>
    <t>4796</t>
  </si>
  <si>
    <t>01-08-2025 14:59</t>
  </si>
  <si>
    <t>01-08-2025 15:10</t>
  </si>
  <si>
    <t>00:52:19</t>
  </si>
  <si>
    <t>01-08-2025 15:51</t>
  </si>
  <si>
    <t>01-08-2025 15:52</t>
  </si>
  <si>
    <t>4800</t>
  </si>
  <si>
    <t>01-09-2025 08:55</t>
  </si>
  <si>
    <t>01-09-2025 09:06</t>
  </si>
  <si>
    <t>02:31:16</t>
  </si>
  <si>
    <t>01-09-2025 11:26</t>
  </si>
  <si>
    <t>4801</t>
  </si>
  <si>
    <t>01-09-2025 09:57</t>
  </si>
  <si>
    <t>01-09-2025 10:11</t>
  </si>
  <si>
    <t>00:55:48</t>
  </si>
  <si>
    <t>01-09-2025 11:15</t>
  </si>
  <si>
    <t>4803</t>
  </si>
  <si>
    <t>01-09-2025 10:20</t>
  </si>
  <si>
    <t>01-09-2025 10:34</t>
  </si>
  <si>
    <t>144:18:36</t>
  </si>
  <si>
    <t>03-14-2025 09:32</t>
  </si>
  <si>
    <t>4794</t>
  </si>
  <si>
    <t>01-08-2025 12:50</t>
  </si>
  <si>
    <t>01-08-2025 15:06</t>
  </si>
  <si>
    <t>4802</t>
  </si>
  <si>
    <t>01-09-2025 10:18</t>
  </si>
  <si>
    <t>01-09-2025 10:29</t>
  </si>
  <si>
    <t>30:47:22</t>
  </si>
  <si>
    <t>01-14-2025 11:05</t>
  </si>
  <si>
    <t>4804</t>
  </si>
  <si>
    <t>01-09-2025 10:33</t>
  </si>
  <si>
    <t>26:14:33</t>
  </si>
  <si>
    <t>01-13-2025 16:48</t>
  </si>
  <si>
    <t>4806</t>
  </si>
  <si>
    <t>01-09-2025 12:25</t>
  </si>
  <si>
    <t>01-09-2025 14:55</t>
  </si>
  <si>
    <t>166:31:37</t>
  </si>
  <si>
    <t>02-04-2025 08:57</t>
  </si>
  <si>
    <t>4797</t>
  </si>
  <si>
    <t>01-08-2025 16:01</t>
  </si>
  <si>
    <t>01-08-2025 16:02</t>
  </si>
  <si>
    <t>00:21:05</t>
  </si>
  <si>
    <t>01-08-2025 16:22</t>
  </si>
  <si>
    <t>4799</t>
  </si>
  <si>
    <t>01-08-2025 17:54</t>
  </si>
  <si>
    <t>01-09-2025 09:05</t>
  </si>
  <si>
    <t>01:11:29</t>
  </si>
  <si>
    <t>01-27-2025 12:02</t>
  </si>
  <si>
    <t>4805</t>
  </si>
  <si>
    <t>01-09-2025 11:44</t>
  </si>
  <si>
    <t>01-09-2025 12:01</t>
  </si>
  <si>
    <t>10:47:58</t>
  </si>
  <si>
    <t>01-28-2025 08:59</t>
  </si>
  <si>
    <t>01-27-2025 08:31</t>
  </si>
  <si>
    <t>4808</t>
  </si>
  <si>
    <t>01-09-2025 14:53</t>
  </si>
  <si>
    <t>01-09-2025 15:30</t>
  </si>
  <si>
    <t>00:49:01</t>
  </si>
  <si>
    <t>4807</t>
  </si>
  <si>
    <t>01-09-2025 13:48</t>
  </si>
  <si>
    <t>Gestion + Humana</t>
  </si>
  <si>
    <t>01-17-2025 11:29</t>
  </si>
  <si>
    <t>241:08:31</t>
  </si>
  <si>
    <t>02-13-2025 14:57</t>
  </si>
  <si>
    <t>4812</t>
  </si>
  <si>
    <t>01-10-2025 08:38</t>
  </si>
  <si>
    <t>01-10-2025 08:42</t>
  </si>
  <si>
    <t>00:47:49</t>
  </si>
  <si>
    <t>01-16-2025 11:44</t>
  </si>
  <si>
    <t>4809</t>
  </si>
  <si>
    <t>01-09-2025 15:15</t>
  </si>
  <si>
    <t>01-09-2025 15:57</t>
  </si>
  <si>
    <t>00:42:03</t>
  </si>
  <si>
    <t>01-14-2025 12:10</t>
  </si>
  <si>
    <t>03-11-2025 17:41</t>
  </si>
  <si>
    <t>4810</t>
  </si>
  <si>
    <t>01-09-2025 16:11</t>
  </si>
  <si>
    <t>01-09-2025 16:18</t>
  </si>
  <si>
    <t>00:27:28</t>
  </si>
  <si>
    <t>01-09-2025 16:38</t>
  </si>
  <si>
    <t>4813</t>
  </si>
  <si>
    <t>01-10-2025 11:10</t>
  </si>
  <si>
    <t>01-10-2025 11:16</t>
  </si>
  <si>
    <t>00:06:06</t>
  </si>
  <si>
    <t>01-15-2025 10:39</t>
  </si>
  <si>
    <t>4814</t>
  </si>
  <si>
    <t>01-10-2025 11:56</t>
  </si>
  <si>
    <t>01-10-2025 12:04</t>
  </si>
  <si>
    <t>03:03:58</t>
  </si>
  <si>
    <t>02-12-2025 12:08</t>
  </si>
  <si>
    <t>02-11-2025 11:10</t>
  </si>
  <si>
    <t>4815</t>
  </si>
  <si>
    <t>01-10-2025 12:14</t>
  </si>
  <si>
    <t>01-10-2025 12:19</t>
  </si>
  <si>
    <t>69:43:38</t>
  </si>
  <si>
    <t>01-22-2025 11:57</t>
  </si>
  <si>
    <t>4816</t>
  </si>
  <si>
    <t>01-10-2025 13:27</t>
  </si>
  <si>
    <t>01-10-2025 16:26</t>
  </si>
  <si>
    <t>17:10:54</t>
  </si>
  <si>
    <t>01-14-2025 12:11</t>
  </si>
  <si>
    <t>4821</t>
  </si>
  <si>
    <t>01-10-2025 17:09</t>
  </si>
  <si>
    <t>01-10-2025 19:19</t>
  </si>
  <si>
    <t>02:26:37</t>
  </si>
  <si>
    <t>01-13-2025 09:45</t>
  </si>
  <si>
    <t>4817</t>
  </si>
  <si>
    <t>01-10-2025 14:55</t>
  </si>
  <si>
    <t>01-10-2025 16:36</t>
  </si>
  <si>
    <t>05:02:44</t>
  </si>
  <si>
    <t>01-13-2025 11:33</t>
  </si>
  <si>
    <t>4818</t>
  </si>
  <si>
    <t>01-10-2025 15:57</t>
  </si>
  <si>
    <t>01-10-2025 16:25</t>
  </si>
  <si>
    <t>05:04:41</t>
  </si>
  <si>
    <t>01-13-2025 11:36</t>
  </si>
  <si>
    <t>4819</t>
  </si>
  <si>
    <t>01-10-2025 16:04</t>
  </si>
  <si>
    <t>01-10-2025 16:24</t>
  </si>
  <si>
    <t>04:52:18</t>
  </si>
  <si>
    <t>01-13-2025 11:27</t>
  </si>
  <si>
    <t>4820</t>
  </si>
  <si>
    <t>01-10-2025 16:37</t>
  </si>
  <si>
    <t>04:28:52</t>
  </si>
  <si>
    <t>01-13-2025 11:20</t>
  </si>
  <si>
    <t>4828</t>
  </si>
  <si>
    <t>01-13-2025 16:01</t>
  </si>
  <si>
    <t>01-13-2025 16:09</t>
  </si>
  <si>
    <t>09:46:28</t>
  </si>
  <si>
    <t>01-17-2025 16:55</t>
  </si>
  <si>
    <t>01-16-2025 16:41</t>
  </si>
  <si>
    <t>4840</t>
  </si>
  <si>
    <t>01-14-2025 11:44</t>
  </si>
  <si>
    <t>Prioridad Alta (Servicios)</t>
  </si>
  <si>
    <t>4835</t>
  </si>
  <si>
    <t>01-14-2025 09:24</t>
  </si>
  <si>
    <t>01-14-2025 10:13</t>
  </si>
  <si>
    <t>00:49:24</t>
  </si>
  <si>
    <t>4836</t>
  </si>
  <si>
    <t>01-14-2025 09:42</t>
  </si>
  <si>
    <t>01-14-2025 09:52</t>
  </si>
  <si>
    <t>06:12:40</t>
  </si>
  <si>
    <t>01-15-2025 16:54</t>
  </si>
  <si>
    <t>01-14-2025 15:54</t>
  </si>
  <si>
    <t>4854</t>
  </si>
  <si>
    <t>01-14-2025 18:39</t>
  </si>
  <si>
    <t>01-14-2025 20:10</t>
  </si>
  <si>
    <t>05:13:28</t>
  </si>
  <si>
    <t>01-17-2025 09:57</t>
  </si>
  <si>
    <t>4822</t>
  </si>
  <si>
    <t>01-13-2025 10:23</t>
  </si>
  <si>
    <t>01-13-2025 10:30</t>
  </si>
  <si>
    <t>09:43:26</t>
  </si>
  <si>
    <t>01-15-2025 10:54</t>
  </si>
  <si>
    <t>true</t>
  </si>
  <si>
    <t>01-14-2025 10:06</t>
  </si>
  <si>
    <t>4838</t>
  </si>
  <si>
    <t>01-14-2025 09:44</t>
  </si>
  <si>
    <t>01-14-2025 10:25</t>
  </si>
  <si>
    <t>05:35:14</t>
  </si>
  <si>
    <t>01-15-2025 15:54</t>
  </si>
  <si>
    <t>01-14-2025 15:19</t>
  </si>
  <si>
    <t>4823</t>
  </si>
  <si>
    <t>01-13-2025 10:47</t>
  </si>
  <si>
    <t>01-13-2025 10:59</t>
  </si>
  <si>
    <t>14:26:32</t>
  </si>
  <si>
    <t>01-16-2025 11:45</t>
  </si>
  <si>
    <t>4841</t>
  </si>
  <si>
    <t>01-14-2025 11:57</t>
  </si>
  <si>
    <t>08:15:43</t>
  </si>
  <si>
    <t>01-28-2025 16:03</t>
  </si>
  <si>
    <t>4851</t>
  </si>
  <si>
    <t>01-14-2025 18:20</t>
  </si>
  <si>
    <t>05:11:04</t>
  </si>
  <si>
    <t>01-17-2025 09:55</t>
  </si>
  <si>
    <t>01-17-2025 09:56</t>
  </si>
  <si>
    <t>4830</t>
  </si>
  <si>
    <t>01-13-2025 16:58</t>
  </si>
  <si>
    <t>01-13-2025 17:24</t>
  </si>
  <si>
    <t>01:38:13</t>
  </si>
  <si>
    <t>01-14-2025 14:45</t>
  </si>
  <si>
    <t>4848</t>
  </si>
  <si>
    <t>01-14-2025 16:43</t>
  </si>
  <si>
    <t>SLA Requerimientos - Medio</t>
  </si>
  <si>
    <t>01-14-2025 17:06</t>
  </si>
  <si>
    <t>369:12:47</t>
  </si>
  <si>
    <t>03-24-2025 08:55</t>
  </si>
  <si>
    <t>4850</t>
  </si>
  <si>
    <t>01-14-2025 18:14</t>
  </si>
  <si>
    <t>05:12:06</t>
  </si>
  <si>
    <t>4824</t>
  </si>
  <si>
    <t>01-13-2025 11:32</t>
  </si>
  <si>
    <t>02-21-2025 09:16</t>
  </si>
  <si>
    <t>104:28:02</t>
  </si>
  <si>
    <t>03-12-2025 11:16</t>
  </si>
  <si>
    <t>4825</t>
  </si>
  <si>
    <t>01-13-2025 12:56</t>
  </si>
  <si>
    <t>01-13-2025 15:33</t>
  </si>
  <si>
    <t>19:09:41</t>
  </si>
  <si>
    <t>01-15-2025 12:06</t>
  </si>
  <si>
    <t>Media</t>
  </si>
  <si>
    <t>4839</t>
  </si>
  <si>
    <t>01-14-2025 10:56</t>
  </si>
  <si>
    <t>01-14-2025 11:40</t>
  </si>
  <si>
    <t>25:43:32</t>
  </si>
  <si>
    <t>01-16-2025 16:40</t>
  </si>
  <si>
    <t>4826</t>
  </si>
  <si>
    <t>01-13-2025 15:30</t>
  </si>
  <si>
    <t>01-13-2025 15:32</t>
  </si>
  <si>
    <t>00:14:33</t>
  </si>
  <si>
    <t>01-13-2025 15:44</t>
  </si>
  <si>
    <t>Afecta el Cliente</t>
  </si>
  <si>
    <t>4845</t>
  </si>
  <si>
    <t>01-14-2025 16:25</t>
  </si>
  <si>
    <t>01-14-2025 17:07</t>
  </si>
  <si>
    <t>90:23:29</t>
  </si>
  <si>
    <t>03-06-2025 12:00</t>
  </si>
  <si>
    <t>4827</t>
  </si>
  <si>
    <t>01-13-2025 15:51</t>
  </si>
  <si>
    <t>01-13-2025 15:54</t>
  </si>
  <si>
    <t>04:09:09</t>
  </si>
  <si>
    <t>01-20-2025 11:50</t>
  </si>
  <si>
    <t>4829</t>
  </si>
  <si>
    <t>01-13-2025 16:06</t>
  </si>
  <si>
    <t>01-13-2025 16:08</t>
  </si>
  <si>
    <t>03:54:39</t>
  </si>
  <si>
    <t>01-28-2025 12:18</t>
  </si>
  <si>
    <t>4831</t>
  </si>
  <si>
    <t>01-13-2025 17:08</t>
  </si>
  <si>
    <t>01-13-2025 17:09</t>
  </si>
  <si>
    <t>02:51:24</t>
  </si>
  <si>
    <t>01-30-2025 11:12</t>
  </si>
  <si>
    <t>4833</t>
  </si>
  <si>
    <t>01-14-2025 09:08</t>
  </si>
  <si>
    <t>01-14-2025 11:37</t>
  </si>
  <si>
    <t>02:28:04</t>
  </si>
  <si>
    <t>01-16-2025 11:14</t>
  </si>
  <si>
    <t>4834</t>
  </si>
  <si>
    <t>01-14-2025 09:15</t>
  </si>
  <si>
    <t>00:54:00</t>
  </si>
  <si>
    <t>01-14-2025 10:09</t>
  </si>
  <si>
    <t>4837</t>
  </si>
  <si>
    <t>06:57:36</t>
  </si>
  <si>
    <t>01-17-2025 11:41</t>
  </si>
  <si>
    <t>4842</t>
  </si>
  <si>
    <t>01-14-2025 12:20</t>
  </si>
  <si>
    <t>01-14-2025 12:30</t>
  </si>
  <si>
    <t>00:09:24</t>
  </si>
  <si>
    <t>4843</t>
  </si>
  <si>
    <t>01-14-2025 14:41</t>
  </si>
  <si>
    <t>01-15-2025 09:59</t>
  </si>
  <si>
    <t>05:18:19</t>
  </si>
  <si>
    <t>01-15-2025 10:04</t>
  </si>
  <si>
    <t>4852</t>
  </si>
  <si>
    <t>01-14-2025 18:26</t>
  </si>
  <si>
    <t>01-15-2025 10:00</t>
  </si>
  <si>
    <t>4844</t>
  </si>
  <si>
    <t>01-20-2025 08:54</t>
  </si>
  <si>
    <t>69:32:25</t>
  </si>
  <si>
    <t>01-25-2025 14:58</t>
  </si>
  <si>
    <t>01-24-2025 14:44</t>
  </si>
  <si>
    <t>4846</t>
  </si>
  <si>
    <t>01-14-2025 16:27</t>
  </si>
  <si>
    <t>01-14-2025 17:08</t>
  </si>
  <si>
    <t>03:23:19</t>
  </si>
  <si>
    <t>01-15-2025 09:51</t>
  </si>
  <si>
    <t>4847</t>
  </si>
  <si>
    <t>01-14-2025 16:41</t>
  </si>
  <si>
    <t>01-27-2025 10:34</t>
  </si>
  <si>
    <t>4853</t>
  </si>
  <si>
    <t>01-14-2025 18:30</t>
  </si>
  <si>
    <t>05:13:07</t>
  </si>
  <si>
    <t>4857</t>
  </si>
  <si>
    <t>01-15-2025 09:47</t>
  </si>
  <si>
    <t>00:12:01</t>
  </si>
  <si>
    <t>01-17-2025 15:55</t>
  </si>
  <si>
    <t>01-16-2025 15:02</t>
  </si>
  <si>
    <t>4858</t>
  </si>
  <si>
    <t>01-15-2025 11:18</t>
  </si>
  <si>
    <t>01-15-2025 11:32</t>
  </si>
  <si>
    <t>03:46:03</t>
  </si>
  <si>
    <t>01-15-2025 15:04</t>
  </si>
  <si>
    <t>4859</t>
  </si>
  <si>
    <t>01-15-2025 12:14</t>
  </si>
  <si>
    <t>01-16-2025 10:54</t>
  </si>
  <si>
    <t>08:39:39</t>
  </si>
  <si>
    <t>02-03-2025 14:20</t>
  </si>
  <si>
    <t>4860</t>
  </si>
  <si>
    <t>01-15-2025 14:04</t>
  </si>
  <si>
    <t>01-15-2025 14:58</t>
  </si>
  <si>
    <t>01:05:57</t>
  </si>
  <si>
    <t>01-15-2025 15:10</t>
  </si>
  <si>
    <t>4861</t>
  </si>
  <si>
    <t>01-15-2025 15:57</t>
  </si>
  <si>
    <t>01-15-2025 17:53</t>
  </si>
  <si>
    <t>104:43:57</t>
  </si>
  <si>
    <t>01-31-2025 11:08</t>
  </si>
  <si>
    <t>4862</t>
  </si>
  <si>
    <t>01-15-2025 16:45</t>
  </si>
  <si>
    <t>01-15-2025 17:52</t>
  </si>
  <si>
    <t>03:01:55</t>
  </si>
  <si>
    <t>01-22-2025 12:56</t>
  </si>
  <si>
    <t>4866</t>
  </si>
  <si>
    <t>01-16-2025 10:46</t>
  </si>
  <si>
    <t>01-16-2025 11:16</t>
  </si>
  <si>
    <t>04:15:16</t>
  </si>
  <si>
    <t>4867</t>
  </si>
  <si>
    <t>01-16-2025 11:41</t>
  </si>
  <si>
    <t>01-16-2025 11:43</t>
  </si>
  <si>
    <t>03:04:45</t>
  </si>
  <si>
    <t>01-16-2025 14:46</t>
  </si>
  <si>
    <t>4863</t>
  </si>
  <si>
    <t>01-16-2025 10:05</t>
  </si>
  <si>
    <t>01-16-2025 10:16</t>
  </si>
  <si>
    <t>4864</t>
  </si>
  <si>
    <t>01-16-2025 10:07</t>
  </si>
  <si>
    <t>71:45:42</t>
  </si>
  <si>
    <t>01-28-2025 11:53</t>
  </si>
  <si>
    <t>4865</t>
  </si>
  <si>
    <t>01-16-2025 10:31</t>
  </si>
  <si>
    <t>01-16-2025 11:24</t>
  </si>
  <si>
    <t>10:06:42</t>
  </si>
  <si>
    <t>01-17-2025 10:38</t>
  </si>
  <si>
    <t>4868</t>
  </si>
  <si>
    <t>01-16-2025 12:42</t>
  </si>
  <si>
    <t>03-12-2025 09:36</t>
  </si>
  <si>
    <t>150:55:24</t>
  </si>
  <si>
    <t>03-21-2025 15:18</t>
  </si>
  <si>
    <t>03-21-2025 15:20</t>
  </si>
  <si>
    <t>4869</t>
  </si>
  <si>
    <t>01-16-2025 12:51</t>
  </si>
  <si>
    <t>01-16-2025 12:52</t>
  </si>
  <si>
    <t>03:52:08</t>
  </si>
  <si>
    <t>01-29-2025 16:01</t>
  </si>
  <si>
    <t>01-28-2025 15:42</t>
  </si>
  <si>
    <t>4870</t>
  </si>
  <si>
    <t>01-16-2025 13:52</t>
  </si>
  <si>
    <t>01-16-2025 13:53</t>
  </si>
  <si>
    <t>201:41:00</t>
  </si>
  <si>
    <t>02-21-2025 15:33</t>
  </si>
  <si>
    <t>4879</t>
  </si>
  <si>
    <t>01-17-2025 10:54</t>
  </si>
  <si>
    <t>01-17-2025 11:18</t>
  </si>
  <si>
    <t>08:45:27</t>
  </si>
  <si>
    <t>01-21-2025 17:56</t>
  </si>
  <si>
    <t>01-20-2025 17:16</t>
  </si>
  <si>
    <t>4871</t>
  </si>
  <si>
    <t>01-16-2025 16:13</t>
  </si>
  <si>
    <t>01-16-2025 16:18</t>
  </si>
  <si>
    <t>00:11:20</t>
  </si>
  <si>
    <t>02-05-2025 10:09</t>
  </si>
  <si>
    <t>4877</t>
  </si>
  <si>
    <t>01-17-2025 10:34</t>
  </si>
  <si>
    <t>01-17-2025 10:42</t>
  </si>
  <si>
    <t>11:57:41</t>
  </si>
  <si>
    <t>01-20-2025 12:31</t>
  </si>
  <si>
    <t>4887</t>
  </si>
  <si>
    <t>01-17-2025 17:04</t>
  </si>
  <si>
    <t>01-20-2025 09:47</t>
  </si>
  <si>
    <t>01:37:10</t>
  </si>
  <si>
    <t>01-24-2025 09:58</t>
  </si>
  <si>
    <t>01-23-2025 09:58</t>
  </si>
  <si>
    <t>4872</t>
  </si>
  <si>
    <t>01-16-2025 18:16</t>
  </si>
  <si>
    <t>01-17-2025 09:47</t>
  </si>
  <si>
    <t>139:03:20</t>
  </si>
  <si>
    <t>02-07-2025 14:49</t>
  </si>
  <si>
    <t>4875</t>
  </si>
  <si>
    <t>01-17-2025 10:00</t>
  </si>
  <si>
    <t>01-17-2025 10:01</t>
  </si>
  <si>
    <t>54:35:26</t>
  </si>
  <si>
    <t>01-27-2025 14:35</t>
  </si>
  <si>
    <t>4873</t>
  </si>
  <si>
    <t>01-17-2025 09:17</t>
  </si>
  <si>
    <t>Redes y Seguridad</t>
  </si>
  <si>
    <t>01-17-2025 09:43</t>
  </si>
  <si>
    <t>02:22:18</t>
  </si>
  <si>
    <t>01-17-2025 11:39</t>
  </si>
  <si>
    <t>4874</t>
  </si>
  <si>
    <t>03:20:49</t>
  </si>
  <si>
    <t>01-17-2025 13:04</t>
  </si>
  <si>
    <t>4886</t>
  </si>
  <si>
    <t>01-17-2025 14:31</t>
  </si>
  <si>
    <t>01-17-2025 14:34</t>
  </si>
  <si>
    <t>04:02:39</t>
  </si>
  <si>
    <t>01-20-2025 09:59</t>
  </si>
  <si>
    <t>4876</t>
  </si>
  <si>
    <t>01-17-2025 10:04</t>
  </si>
  <si>
    <t>01-17-2025 10:19</t>
  </si>
  <si>
    <t>00:17:12</t>
  </si>
  <si>
    <t>01-17-2025 17:05</t>
  </si>
  <si>
    <t>4878</t>
  </si>
  <si>
    <t>01-17-2025 10:46</t>
  </si>
  <si>
    <t>01-17-2025 11:15</t>
  </si>
  <si>
    <t>16:46:14</t>
  </si>
  <si>
    <t>01-24-2025 17:58</t>
  </si>
  <si>
    <t>01-23-2025 17:01</t>
  </si>
  <si>
    <t>4880</t>
  </si>
  <si>
    <t>01-17-2025 11:14</t>
  </si>
  <si>
    <t>01-31-2025 11:30</t>
  </si>
  <si>
    <t>00:00:01</t>
  </si>
  <si>
    <t>02-05-2025 15:27</t>
  </si>
  <si>
    <t>4881</t>
  </si>
  <si>
    <t>01-17-2025 11:21</t>
  </si>
  <si>
    <t>09:17:36</t>
  </si>
  <si>
    <t>01-24-2025 11:59</t>
  </si>
  <si>
    <t>4885</t>
  </si>
  <si>
    <t>01-17-2025 14:24</t>
  </si>
  <si>
    <t>01-17-2025 14:33</t>
  </si>
  <si>
    <t>06:15:55</t>
  </si>
  <si>
    <t>01-22-2025 09:33</t>
  </si>
  <si>
    <t>4882</t>
  </si>
  <si>
    <t>01-17-2025 11:22</t>
  </si>
  <si>
    <t>01-17-2025 11:23</t>
  </si>
  <si>
    <t>01-17-2025 11:40</t>
  </si>
  <si>
    <t>4883</t>
  </si>
  <si>
    <t>01-17-2025 12:38</t>
  </si>
  <si>
    <t>01-17-2025 12:44</t>
  </si>
  <si>
    <t>00:30:40</t>
  </si>
  <si>
    <t>01-17-2025 13:09</t>
  </si>
  <si>
    <t>4884</t>
  </si>
  <si>
    <t>01-17-2025 14:18</t>
  </si>
  <si>
    <t>04:54:49</t>
  </si>
  <si>
    <t>01-22-2025 09:28</t>
  </si>
  <si>
    <t>4888</t>
  </si>
  <si>
    <t>01-20-2025 08:39</t>
  </si>
  <si>
    <t>01-20-2025 08:44</t>
  </si>
  <si>
    <t>01:51:46</t>
  </si>
  <si>
    <t>01-20-2025 10:31</t>
  </si>
  <si>
    <t>4889</t>
  </si>
  <si>
    <t>01-20-2025 09:00</t>
  </si>
  <si>
    <t>01-27-2025 16:26</t>
  </si>
  <si>
    <t>52:12:29</t>
  </si>
  <si>
    <t>01-28-2025 11:13</t>
  </si>
  <si>
    <t>4895</t>
  </si>
  <si>
    <t>01-20-2025 12:21</t>
  </si>
  <si>
    <t>01-20-2025 12:35</t>
  </si>
  <si>
    <t>02:35:47</t>
  </si>
  <si>
    <t>01-20-2025 14:57</t>
  </si>
  <si>
    <t>4900</t>
  </si>
  <si>
    <t>01-20-2025 16:51</t>
  </si>
  <si>
    <t>01-22-2025 10:11</t>
  </si>
  <si>
    <t>03:25:52</t>
  </si>
  <si>
    <t>01-23-2025 10:57</t>
  </si>
  <si>
    <t>01-22-2025 10:31</t>
  </si>
  <si>
    <t>4892</t>
  </si>
  <si>
    <t>01-20-2025 09:54</t>
  </si>
  <si>
    <t>01-20-2025 10:46</t>
  </si>
  <si>
    <t>02-19-2025 15:06</t>
  </si>
  <si>
    <t>4890</t>
  </si>
  <si>
    <t>01-20-2025 09:14</t>
  </si>
  <si>
    <t>01-20-2025 09:27</t>
  </si>
  <si>
    <t>01:25:27</t>
  </si>
  <si>
    <t>01-20-2025 10:40</t>
  </si>
  <si>
    <t>4891</t>
  </si>
  <si>
    <t>01-20-2025 09:30</t>
  </si>
  <si>
    <t>02-21-2025 10:57</t>
  </si>
  <si>
    <t>05:00:52</t>
  </si>
  <si>
    <t>02-21-2025 11:01</t>
  </si>
  <si>
    <t>4898</t>
  </si>
  <si>
    <t>01-20-2025 15:25</t>
  </si>
  <si>
    <t>01-20-2025 16:14</t>
  </si>
  <si>
    <t>00:48:39</t>
  </si>
  <si>
    <t>01-22-2025 15:23</t>
  </si>
  <si>
    <t>4896</t>
  </si>
  <si>
    <t>01-20-2025 12:22</t>
  </si>
  <si>
    <t>00:01:14</t>
  </si>
  <si>
    <t>01-27-2025 14:08</t>
  </si>
  <si>
    <t>Alta</t>
  </si>
  <si>
    <t>4893</t>
  </si>
  <si>
    <t>01-20-2025 10:29</t>
  </si>
  <si>
    <t>01-20-2025 11:23</t>
  </si>
  <si>
    <t>00:53:25</t>
  </si>
  <si>
    <t>4894</t>
  </si>
  <si>
    <t>01-20-2025 12:15</t>
  </si>
  <si>
    <t>01-20-2025 12:19</t>
  </si>
  <si>
    <t>03:22:03</t>
  </si>
  <si>
    <t>01-23-2025 08:57</t>
  </si>
  <si>
    <t>01-22-2025 08:31</t>
  </si>
  <si>
    <t>4897</t>
  </si>
  <si>
    <t>01-20-2025 12:41</t>
  </si>
  <si>
    <t>01-20-2025 14:41</t>
  </si>
  <si>
    <t>02:36:17</t>
  </si>
  <si>
    <t>02-20-2025 14:53</t>
  </si>
  <si>
    <t>4899</t>
  </si>
  <si>
    <t>01-20-2025 16:09</t>
  </si>
  <si>
    <t>01-20-2025 16:20</t>
  </si>
  <si>
    <t>00:11:09</t>
  </si>
  <si>
    <t>01-22-2025 15:01</t>
  </si>
  <si>
    <t>4901</t>
  </si>
  <si>
    <t>01-22-2025 08:35</t>
  </si>
  <si>
    <t>01-22-2025 09:26</t>
  </si>
  <si>
    <t>00:50:51</t>
  </si>
  <si>
    <t>4902</t>
  </si>
  <si>
    <t>01-22-2025 08:40</t>
  </si>
  <si>
    <t>01-24-2025 12:01</t>
  </si>
  <si>
    <t>00:55:24</t>
  </si>
  <si>
    <t>01-31-2025 11:35</t>
  </si>
  <si>
    <t>4905</t>
  </si>
  <si>
    <t>01-22-2025 10:26</t>
  </si>
  <si>
    <t>01-22-2025 11:45</t>
  </si>
  <si>
    <t>04:31:05</t>
  </si>
  <si>
    <t>01-22-2025 14:57</t>
  </si>
  <si>
    <t>4907</t>
  </si>
  <si>
    <t>01-22-2025 10:58</t>
  </si>
  <si>
    <t>01-22-2025 11:46</t>
  </si>
  <si>
    <t>4903</t>
  </si>
  <si>
    <t>01-22-2025 09:56</t>
  </si>
  <si>
    <t>02-17-2025 10:34</t>
  </si>
  <si>
    <t>38:53:06</t>
  </si>
  <si>
    <t>02-18-2025 11:11</t>
  </si>
  <si>
    <t>02-17-2025 10:26</t>
  </si>
  <si>
    <t>4904</t>
  </si>
  <si>
    <t>01-22-2025 10:15</t>
  </si>
  <si>
    <t>01-22-2025 11:44</t>
  </si>
  <si>
    <t>01:29:19</t>
  </si>
  <si>
    <t>01-28-2025 16:07</t>
  </si>
  <si>
    <t>4906</t>
  </si>
  <si>
    <t>01-22-2025 10:50</t>
  </si>
  <si>
    <t>4908</t>
  </si>
  <si>
    <t>01-22-2025 11:04</t>
  </si>
  <si>
    <t>01-22-2025 16:57</t>
  </si>
  <si>
    <t>05:52:55</t>
  </si>
  <si>
    <t>01-23-2025 15:44</t>
  </si>
  <si>
    <t>01-23-2025 15:45</t>
  </si>
  <si>
    <t>4911</t>
  </si>
  <si>
    <t>01-22-2025 14:26</t>
  </si>
  <si>
    <t>4912</t>
  </si>
  <si>
    <t>01-22-2025 14:41</t>
  </si>
  <si>
    <t>4910</t>
  </si>
  <si>
    <t>01-22-2025 14:04</t>
  </si>
  <si>
    <t>01-22-2025 15:35</t>
  </si>
  <si>
    <t>07:23:38</t>
  </si>
  <si>
    <t>01-24-2025 16:58</t>
  </si>
  <si>
    <t>01-23-2025 16:38</t>
  </si>
  <si>
    <t>4913</t>
  </si>
  <si>
    <t>01-22-2025 16:17</t>
  </si>
  <si>
    <t>01-24-2025 17:13</t>
  </si>
  <si>
    <t>09:08:27</t>
  </si>
  <si>
    <t>01-28-2025 12:23</t>
  </si>
  <si>
    <t>4914</t>
  </si>
  <si>
    <t>01-23-2025 09:10</t>
  </si>
  <si>
    <t>01-23-2025 09:33</t>
  </si>
  <si>
    <t>04:24:21</t>
  </si>
  <si>
    <t>01-23-2025 13:34</t>
  </si>
  <si>
    <t>4920</t>
  </si>
  <si>
    <t>01-23-2025 11:40</t>
  </si>
  <si>
    <t>163:59:21</t>
  </si>
  <si>
    <t>03-10-2025 15:25</t>
  </si>
  <si>
    <t>4917</t>
  </si>
  <si>
    <t>01-23-2025 11:13</t>
  </si>
  <si>
    <t>01-23-2025 11:16</t>
  </si>
  <si>
    <t>02:21:21</t>
  </si>
  <si>
    <t>01-25-2025 11:58</t>
  </si>
  <si>
    <t>01-24-2025 11:13</t>
  </si>
  <si>
    <t>4921</t>
  </si>
  <si>
    <t>01-23-2025 12:41</t>
  </si>
  <si>
    <t>01-23-2025 14:49</t>
  </si>
  <si>
    <t>06:20:07</t>
  </si>
  <si>
    <t>01-29-2025 12:01</t>
  </si>
  <si>
    <t>01-28-2025 11:58</t>
  </si>
  <si>
    <t>4916</t>
  </si>
  <si>
    <t>01-23-2025 10:49</t>
  </si>
  <si>
    <t>01-24-2025 10:05</t>
  </si>
  <si>
    <t>57:10:32</t>
  </si>
  <si>
    <t>01-30-2025 20:28</t>
  </si>
  <si>
    <t>4926</t>
  </si>
  <si>
    <t>01-23-2025 17:15</t>
  </si>
  <si>
    <t>01-24-2025 08:56</t>
  </si>
  <si>
    <t>09:41:13</t>
  </si>
  <si>
    <t>01-24-2025 16:56</t>
  </si>
  <si>
    <t>4924</t>
  </si>
  <si>
    <t>01-23-2025 15:20</t>
  </si>
  <si>
    <t>01-23-2025 15:23</t>
  </si>
  <si>
    <t>07:17:34</t>
  </si>
  <si>
    <t>01-24-2025 14:36</t>
  </si>
  <si>
    <t>4915</t>
  </si>
  <si>
    <t>01-23-2025 10:03</t>
  </si>
  <si>
    <t>01-23-2025 10:16</t>
  </si>
  <si>
    <t>06:52:13</t>
  </si>
  <si>
    <t>01-23-2025 16:55</t>
  </si>
  <si>
    <t>4925</t>
  </si>
  <si>
    <t>01-23-2025 17:04</t>
  </si>
  <si>
    <t>01-31-2025 11:13</t>
  </si>
  <si>
    <t>77:38:13</t>
  </si>
  <si>
    <t>02-12-2025 10:45</t>
  </si>
  <si>
    <t>4919</t>
  </si>
  <si>
    <t>01-23-2025 11:39</t>
  </si>
  <si>
    <t>01-23-2025 11:55</t>
  </si>
  <si>
    <t>11:16:28</t>
  </si>
  <si>
    <t>02-24-2025 11:34</t>
  </si>
  <si>
    <t>4923</t>
  </si>
  <si>
    <t>01-23-2025 13:23</t>
  </si>
  <si>
    <t>01-23-2025 14:51</t>
  </si>
  <si>
    <t>13:54:30</t>
  </si>
  <si>
    <t>02-12-2025 09:47</t>
  </si>
  <si>
    <t>4927</t>
  </si>
  <si>
    <t>01-24-2025 09:41</t>
  </si>
  <si>
    <t>121:22:38</t>
  </si>
  <si>
    <t>02-11-2025 11:04</t>
  </si>
  <si>
    <t>4929</t>
  </si>
  <si>
    <t>01-24-2025 10:50</t>
  </si>
  <si>
    <t>01-24-2025 15:57</t>
  </si>
  <si>
    <t>00:19:07</t>
  </si>
  <si>
    <t>01-27-2025 15:28</t>
  </si>
  <si>
    <t>4928</t>
  </si>
  <si>
    <t>01-24-2025 10:26</t>
  </si>
  <si>
    <t>01-24-2025 11:11</t>
  </si>
  <si>
    <t>00:45:01</t>
  </si>
  <si>
    <t>01-24-2025 15:13</t>
  </si>
  <si>
    <t>4931</t>
  </si>
  <si>
    <t>01-24-2025 12:31</t>
  </si>
  <si>
    <t>08:44:31</t>
  </si>
  <si>
    <t>01-27-2025 11:16</t>
  </si>
  <si>
    <t>4930</t>
  </si>
  <si>
    <t>01-24-2025 11:33</t>
  </si>
  <si>
    <t>01-24-2025 12:10</t>
  </si>
  <si>
    <t>02:46:04</t>
  </si>
  <si>
    <t>01-24-2025 14:19</t>
  </si>
  <si>
    <t>4934</t>
  </si>
  <si>
    <t>01-24-2025 16:30</t>
  </si>
  <si>
    <t>01-24-2025 20:55</t>
  </si>
  <si>
    <t>4935</t>
  </si>
  <si>
    <t>01-24-2025 17:23</t>
  </si>
  <si>
    <t>01-27-2025 16:23</t>
  </si>
  <si>
    <t>29:41:06</t>
  </si>
  <si>
    <t>01-29-2025 17:33</t>
  </si>
  <si>
    <t>4932</t>
  </si>
  <si>
    <t>01-24-2025 15:38</t>
  </si>
  <si>
    <t>4933</t>
  </si>
  <si>
    <t>01-24-2025 15:44</t>
  </si>
  <si>
    <t>01-24-2025 15:49</t>
  </si>
  <si>
    <t>01:36:38</t>
  </si>
  <si>
    <t>01-24-2025 17:21</t>
  </si>
  <si>
    <t>4936</t>
  </si>
  <si>
    <t>01-27-2025 08:06</t>
  </si>
  <si>
    <t>01-27-2025 09:52</t>
  </si>
  <si>
    <t>02:24:50</t>
  </si>
  <si>
    <t>01-29-2025 11:01</t>
  </si>
  <si>
    <t>01-28-2025 10:49</t>
  </si>
  <si>
    <t>4937</t>
  </si>
  <si>
    <t>01-27-2025 09:10</t>
  </si>
  <si>
    <t>01-27-2025 10:06</t>
  </si>
  <si>
    <t>07:02:05</t>
  </si>
  <si>
    <t>01-27-2025 16:12</t>
  </si>
  <si>
    <t>4952</t>
  </si>
  <si>
    <t>01-27-2025 17:18</t>
  </si>
  <si>
    <t>42:52:26</t>
  </si>
  <si>
    <t>02-03-2025 10:11</t>
  </si>
  <si>
    <t>4940</t>
  </si>
  <si>
    <t>01-27-2025 10:10</t>
  </si>
  <si>
    <t>Abierto</t>
  </si>
  <si>
    <t>01-27-2025 10:42</t>
  </si>
  <si>
    <t>01-31-2025 11:31</t>
  </si>
  <si>
    <t>4956</t>
  </si>
  <si>
    <t>01-28-2025 10:55</t>
  </si>
  <si>
    <t>01-28-2025 15:05</t>
  </si>
  <si>
    <t>04:10:28</t>
  </si>
  <si>
    <t>01-28-2025 17:49</t>
  </si>
  <si>
    <t>4958</t>
  </si>
  <si>
    <t>01-28-2025 10:57</t>
  </si>
  <si>
    <t>01-28-2025 11:16</t>
  </si>
  <si>
    <t>00:18:08</t>
  </si>
  <si>
    <t>01-28-2025 18:58</t>
  </si>
  <si>
    <t>4961</t>
  </si>
  <si>
    <t>01-28-2025 14:22</t>
  </si>
  <si>
    <t>01-28-2025 15:13</t>
  </si>
  <si>
    <t>00:51:34</t>
  </si>
  <si>
    <t>01-28-2025 16:24</t>
  </si>
  <si>
    <t>4964</t>
  </si>
  <si>
    <t>01-28-2025 16:34</t>
  </si>
  <si>
    <t>01-29-2025 12:05</t>
  </si>
  <si>
    <t>00:56:51</t>
  </si>
  <si>
    <t>02-03-2025 14:18</t>
  </si>
  <si>
    <t>4938</t>
  </si>
  <si>
    <t>01-27-2025 10:01</t>
  </si>
  <si>
    <t>01-27-2025 10:44</t>
  </si>
  <si>
    <t>00:43:28</t>
  </si>
  <si>
    <t>01-31-2025 09:55</t>
  </si>
  <si>
    <t>4939</t>
  </si>
  <si>
    <t>09:54:04</t>
  </si>
  <si>
    <t>01-30-2025 17:01</t>
  </si>
  <si>
    <t>01-29-2025 16:18</t>
  </si>
  <si>
    <t>4945</t>
  </si>
  <si>
    <t>01-27-2025 15:26</t>
  </si>
  <si>
    <t>01-27-2025 15:27</t>
  </si>
  <si>
    <t>00:58:48</t>
  </si>
  <si>
    <t>01-27-2025 16:25</t>
  </si>
  <si>
    <t>4947</t>
  </si>
  <si>
    <t>01-27-2025 15:45</t>
  </si>
  <si>
    <t>01-27-2025 16:07</t>
  </si>
  <si>
    <t>06:05:15</t>
  </si>
  <si>
    <t>01-28-2025 11:50</t>
  </si>
  <si>
    <t>4946</t>
  </si>
  <si>
    <t>01-27-2025 15:30</t>
  </si>
  <si>
    <t>01-27-2025 15:39</t>
  </si>
  <si>
    <t>04:17:35</t>
  </si>
  <si>
    <t>01-29-2025 10:01</t>
  </si>
  <si>
    <t>01-28-2025 09:48</t>
  </si>
  <si>
    <t>4948</t>
  </si>
  <si>
    <t>01-27-2025 16:17</t>
  </si>
  <si>
    <t>15:24:00</t>
  </si>
  <si>
    <t>02-03-2025 13:59</t>
  </si>
  <si>
    <t>4957</t>
  </si>
  <si>
    <t>01-28-2025 10:56</t>
  </si>
  <si>
    <t>23:16:56</t>
  </si>
  <si>
    <t>01-31-2025 00:57</t>
  </si>
  <si>
    <t>4960</t>
  </si>
  <si>
    <t>01-28-2025 12:58</t>
  </si>
  <si>
    <t>01-28-2025 15:10</t>
  </si>
  <si>
    <t>22:07:23</t>
  </si>
  <si>
    <t>02-07-2025 17:06</t>
  </si>
  <si>
    <t>02-06-2025 16:33</t>
  </si>
  <si>
    <t>4963</t>
  </si>
  <si>
    <t>01-28-2025 16:27</t>
  </si>
  <si>
    <t>01-28-2025 16:36</t>
  </si>
  <si>
    <t>03:56:20</t>
  </si>
  <si>
    <t>01-31-2025 16:02</t>
  </si>
  <si>
    <t>01-30-2025 15:12</t>
  </si>
  <si>
    <t>4942</t>
  </si>
  <si>
    <t>01-27-2025 11:13</t>
  </si>
  <si>
    <t>01-27-2025 11:15</t>
  </si>
  <si>
    <t>00:01:50</t>
  </si>
  <si>
    <t>4943</t>
  </si>
  <si>
    <t>01-27-2025 11:18</t>
  </si>
  <si>
    <t>01-27-2025 11:21</t>
  </si>
  <si>
    <t>00:34:29</t>
  </si>
  <si>
    <t>01-27-2025 11:53</t>
  </si>
  <si>
    <t>4944</t>
  </si>
  <si>
    <t>01-27-2025 14:34</t>
  </si>
  <si>
    <t>02-12-2025 10:57</t>
  </si>
  <si>
    <t>116:59:20</t>
  </si>
  <si>
    <t>03-06-2025 12:58</t>
  </si>
  <si>
    <t>4959</t>
  </si>
  <si>
    <t>01-28-2025 11:01</t>
  </si>
  <si>
    <t>00:14:50</t>
  </si>
  <si>
    <t>01-29-2025 08:55</t>
  </si>
  <si>
    <t>4949</t>
  </si>
  <si>
    <t>01-27-2025 16:31</t>
  </si>
  <si>
    <t>01-28-2025 14:39</t>
  </si>
  <si>
    <t>32:20:07</t>
  </si>
  <si>
    <t>02-06-2025 16:41</t>
  </si>
  <si>
    <t>4950</t>
  </si>
  <si>
    <t>01-27-2025 16:46</t>
  </si>
  <si>
    <t>01-27-2025 17:39</t>
  </si>
  <si>
    <t>04:15:06</t>
  </si>
  <si>
    <t>02-03-2025 10:23</t>
  </si>
  <si>
    <t>4951</t>
  </si>
  <si>
    <t>01-27-2025 17:10</t>
  </si>
  <si>
    <t>01-27-2025 17:22</t>
  </si>
  <si>
    <t>08:00:24</t>
  </si>
  <si>
    <t>01-28-2025 15:11</t>
  </si>
  <si>
    <t>4953</t>
  </si>
  <si>
    <t>01-28-2025 08:24</t>
  </si>
  <si>
    <t>01-28-2025 08:32</t>
  </si>
  <si>
    <t>00:26:54</t>
  </si>
  <si>
    <t>01-28-2025 11:57</t>
  </si>
  <si>
    <t>4955</t>
  </si>
  <si>
    <t>01-28-2025 10:30</t>
  </si>
  <si>
    <t>01-28-2025 11:10</t>
  </si>
  <si>
    <t>02:11:45</t>
  </si>
  <si>
    <t>01-28-2025 12:42</t>
  </si>
  <si>
    <t>4962</t>
  </si>
  <si>
    <t>01-28-2025 16:02</t>
  </si>
  <si>
    <t>01-28-2025 16:30</t>
  </si>
  <si>
    <t>00:20:53</t>
  </si>
  <si>
    <t>02-07-2025 14:12</t>
  </si>
  <si>
    <t>4965</t>
  </si>
  <si>
    <t>01-29-2025 09:10</t>
  </si>
  <si>
    <t>01-29-2025 10:58</t>
  </si>
  <si>
    <t>98:09:13</t>
  </si>
  <si>
    <t>02-12-2025 08:34</t>
  </si>
  <si>
    <t>4966</t>
  </si>
  <si>
    <t>01-29-2025 10:20</t>
  </si>
  <si>
    <t>01-29-2025 10:26</t>
  </si>
  <si>
    <t>05:20:11</t>
  </si>
  <si>
    <t>01-29-2025 16:14</t>
  </si>
  <si>
    <t>4970</t>
  </si>
  <si>
    <t>01-29-2025 16:10</t>
  </si>
  <si>
    <t>01-29-2025 16:15</t>
  </si>
  <si>
    <t>4971</t>
  </si>
  <si>
    <t>01-29-2025 16:13</t>
  </si>
  <si>
    <t>4972</t>
  </si>
  <si>
    <t>01-29-2025 16:16</t>
  </si>
  <si>
    <t>4973</t>
  </si>
  <si>
    <t>01-29-2025 16:21</t>
  </si>
  <si>
    <t>01-30-2025 10:10</t>
  </si>
  <si>
    <t>4967</t>
  </si>
  <si>
    <t>01-29-2025 11:43</t>
  </si>
  <si>
    <t>01-29-2025 12:07</t>
  </si>
  <si>
    <t>01:23:10</t>
  </si>
  <si>
    <t>01-29-2025 13:06</t>
  </si>
  <si>
    <t>4974</t>
  </si>
  <si>
    <t>01-29-2025 16:44</t>
  </si>
  <si>
    <t>01-29-2025 16:47</t>
  </si>
  <si>
    <t>00:03:35</t>
  </si>
  <si>
    <t>02-03-2025 08:52</t>
  </si>
  <si>
    <t>4969</t>
  </si>
  <si>
    <t>01-29-2025 14:28</t>
  </si>
  <si>
    <t>02-04-2025 09:18</t>
  </si>
  <si>
    <t>00:34:40</t>
  </si>
  <si>
    <t>02-17-2025 11:04</t>
  </si>
  <si>
    <t>4968</t>
  </si>
  <si>
    <t>01-29-2025 11:54</t>
  </si>
  <si>
    <t>01-29-2025 15:04</t>
  </si>
  <si>
    <t>04:40:24</t>
  </si>
  <si>
    <t>01-29-2025 22:21</t>
  </si>
  <si>
    <t>4975</t>
  </si>
  <si>
    <t>01-29-2025 18:36</t>
  </si>
  <si>
    <t>01-30-2025 08:32</t>
  </si>
  <si>
    <t>03:48:52</t>
  </si>
  <si>
    <t>02-11-2025 16:55</t>
  </si>
  <si>
    <t>4976</t>
  </si>
  <si>
    <t>01-30-2025 14:51</t>
  </si>
  <si>
    <t>01-30-2025 15:34</t>
  </si>
  <si>
    <t>00:43:00</t>
  </si>
  <si>
    <t>4977</t>
  </si>
  <si>
    <t>01-30-2025 15:07</t>
  </si>
  <si>
    <t>01-30-2025 15:47</t>
  </si>
  <si>
    <t>14:36:54</t>
  </si>
  <si>
    <t>02-18-2025 10:11</t>
  </si>
  <si>
    <t>02-17-2025 10:05</t>
  </si>
  <si>
    <t>4979</t>
  </si>
  <si>
    <t>01-30-2025 16:25</t>
  </si>
  <si>
    <t>01-31-2025 11:54</t>
  </si>
  <si>
    <t>10:11:22</t>
  </si>
  <si>
    <t>02-06-2025 16:42</t>
  </si>
  <si>
    <t>4978</t>
  </si>
  <si>
    <t>01-30-2025 16:06</t>
  </si>
  <si>
    <t>01-30-2025 16:07</t>
  </si>
  <si>
    <t>00:02:07</t>
  </si>
  <si>
    <t>02-04-2025 09:52</t>
  </si>
  <si>
    <t>4984</t>
  </si>
  <si>
    <t>01-31-2025 10:31</t>
  </si>
  <si>
    <t>01-31-2025 10:57</t>
  </si>
  <si>
    <t>01-31-2025 12:17</t>
  </si>
  <si>
    <t>4982</t>
  </si>
  <si>
    <t>01-31-2025 09:50</t>
  </si>
  <si>
    <t>4985</t>
  </si>
  <si>
    <t>01-31-2025 11:01</t>
  </si>
  <si>
    <t>01-31-2025 11:02</t>
  </si>
  <si>
    <t>4986</t>
  </si>
  <si>
    <t>4981</t>
  </si>
  <si>
    <t>01-31-2025 09:34</t>
  </si>
  <si>
    <t>01-31-2025 09:57</t>
  </si>
  <si>
    <t>06:58:01</t>
  </si>
  <si>
    <t>01-31-2025 16:36</t>
  </si>
  <si>
    <t>4983</t>
  </si>
  <si>
    <t>01-31-2025 10:24</t>
  </si>
  <si>
    <t>01-31-2025 10:28</t>
  </si>
  <si>
    <t>109:32:13</t>
  </si>
  <si>
    <t>02-17-2025 09:56</t>
  </si>
  <si>
    <t>4987</t>
  </si>
  <si>
    <t>01-31-2025 12:10</t>
  </si>
  <si>
    <t>64:40:55</t>
  </si>
  <si>
    <t>02-15-2025 16:09</t>
  </si>
  <si>
    <t>02-14-2025 16:08</t>
  </si>
  <si>
    <t>4991</t>
  </si>
  <si>
    <t>02-03-2025 10:39</t>
  </si>
  <si>
    <t>31:59:51</t>
  </si>
  <si>
    <t>02-11-2025 16:23</t>
  </si>
  <si>
    <t>4997</t>
  </si>
  <si>
    <t>02-03-2025 14:56</t>
  </si>
  <si>
    <t>02-03-2025 15:17</t>
  </si>
  <si>
    <t>4989</t>
  </si>
  <si>
    <t>02-03-2025 10:24</t>
  </si>
  <si>
    <t>02-03-2025 10:27</t>
  </si>
  <si>
    <t>04:19:23</t>
  </si>
  <si>
    <t>02-04-2025 10:48</t>
  </si>
  <si>
    <t>4999</t>
  </si>
  <si>
    <t>02-03-2025 15:25</t>
  </si>
  <si>
    <t>02-03-2025 15:42</t>
  </si>
  <si>
    <t>01:32:13</t>
  </si>
  <si>
    <t>02-05-2025 15:43</t>
  </si>
  <si>
    <t>4992</t>
  </si>
  <si>
    <t>02-03-2025 11:04</t>
  </si>
  <si>
    <t>01:50:27</t>
  </si>
  <si>
    <t>02-24-2025 15:09</t>
  </si>
  <si>
    <t>4993</t>
  </si>
  <si>
    <t>02-03-2025 14:34</t>
  </si>
  <si>
    <t>02-03-2025 14:53</t>
  </si>
  <si>
    <t>00:18:44</t>
  </si>
  <si>
    <t>02-04-2025 10:33</t>
  </si>
  <si>
    <t>4994</t>
  </si>
  <si>
    <t>02-03-2025 14:42</t>
  </si>
  <si>
    <t>02-03-2025 14:54</t>
  </si>
  <si>
    <t>00:16:14</t>
  </si>
  <si>
    <t>02-04-2025 10:36</t>
  </si>
  <si>
    <t>4995</t>
  </si>
  <si>
    <t>02-03-2025 14:43</t>
  </si>
  <si>
    <t>00:31:52</t>
  </si>
  <si>
    <t>02-04-2025 10:42</t>
  </si>
  <si>
    <t>5002</t>
  </si>
  <si>
    <t>02-03-2025 16:02</t>
  </si>
  <si>
    <t>02-03-2025 16:03</t>
  </si>
  <si>
    <t>00:55:35</t>
  </si>
  <si>
    <t>02-04-2025 10:43</t>
  </si>
  <si>
    <t>4996</t>
  </si>
  <si>
    <t>02-03-2025 14:51</t>
  </si>
  <si>
    <t>00:02:17</t>
  </si>
  <si>
    <t>02-03-2025 17:38</t>
  </si>
  <si>
    <t>4998</t>
  </si>
  <si>
    <t>02-03-2025 15:11</t>
  </si>
  <si>
    <t>02-03-2025 15:19</t>
  </si>
  <si>
    <t>00:07:38</t>
  </si>
  <si>
    <t>02-04-2025 08:37</t>
  </si>
  <si>
    <t>02-04-2025 08:39</t>
  </si>
  <si>
    <t>5000</t>
  </si>
  <si>
    <t>02-03-2025 15:45</t>
  </si>
  <si>
    <t>02-03-2025 15:46</t>
  </si>
  <si>
    <t>00:15:07</t>
  </si>
  <si>
    <t>02-03-2025 16:00</t>
  </si>
  <si>
    <t>5001</t>
  </si>
  <si>
    <t>02-03-2025 15:55</t>
  </si>
  <si>
    <t>02-03-2025 15:57</t>
  </si>
  <si>
    <t>00:29:08</t>
  </si>
  <si>
    <t>02-03-2025 16:24</t>
  </si>
  <si>
    <t>5003</t>
  </si>
  <si>
    <t>02-03-2025 16:55</t>
  </si>
  <si>
    <t>02-04-2025 08:33</t>
  </si>
  <si>
    <t>09:36:00</t>
  </si>
  <si>
    <t>02-04-2025 16:31</t>
  </si>
  <si>
    <t>5004</t>
  </si>
  <si>
    <t>02-03-2025 17:02</t>
  </si>
  <si>
    <t>02-04-2025 08:42</t>
  </si>
  <si>
    <t>78:33:04</t>
  </si>
  <si>
    <t>02-19-2025 11:54</t>
  </si>
  <si>
    <t>5015</t>
  </si>
  <si>
    <t>02-04-2025 11:35</t>
  </si>
  <si>
    <t>02-04-2025 11:37</t>
  </si>
  <si>
    <t>05:16:50</t>
  </si>
  <si>
    <t>02-04-2025 16:56</t>
  </si>
  <si>
    <t>5021</t>
  </si>
  <si>
    <t>02-04-2025 17:25</t>
  </si>
  <si>
    <t>02-05-2025 08:24</t>
  </si>
  <si>
    <t>18:52:58</t>
  </si>
  <si>
    <t>02-06-2025 16:18</t>
  </si>
  <si>
    <t>5016</t>
  </si>
  <si>
    <t>02-04-2025 11:49</t>
  </si>
  <si>
    <t>02-04-2025 11:55</t>
  </si>
  <si>
    <t>00:05:18</t>
  </si>
  <si>
    <t>02-04-2025 15:21</t>
  </si>
  <si>
    <t>5006</t>
  </si>
  <si>
    <t>02-04-2025 09:35</t>
  </si>
  <si>
    <t>02-04-2025 09:46</t>
  </si>
  <si>
    <t>11:45:57</t>
  </si>
  <si>
    <t>02-07-2025 11:10</t>
  </si>
  <si>
    <t>5013</t>
  </si>
  <si>
    <t>02-04-2025 11:04</t>
  </si>
  <si>
    <t>02-04-2025 11:15</t>
  </si>
  <si>
    <t>03:36:20</t>
  </si>
  <si>
    <t>02-04-2025 14:41</t>
  </si>
  <si>
    <t>5005</t>
  </si>
  <si>
    <t>02-04-2025 09:30</t>
  </si>
  <si>
    <t>02-04-2025 09:32</t>
  </si>
  <si>
    <t>05:48:04</t>
  </si>
  <si>
    <t>02-06-2025 15:08</t>
  </si>
  <si>
    <t>5012</t>
  </si>
  <si>
    <t>02-04-2025 10:54</t>
  </si>
  <si>
    <t>02-04-2025 11:06</t>
  </si>
  <si>
    <t>00:12:54</t>
  </si>
  <si>
    <t>02-07-2025 11:12</t>
  </si>
  <si>
    <t>5007</t>
  </si>
  <si>
    <t>02-04-2025 10:11</t>
  </si>
  <si>
    <t>02-04-2025 10:25</t>
  </si>
  <si>
    <t>00:13:23</t>
  </si>
  <si>
    <t>03-13-2025 10:55</t>
  </si>
  <si>
    <t>5009</t>
  </si>
  <si>
    <t>02-04-2025 10:20</t>
  </si>
  <si>
    <t>00:02:02</t>
  </si>
  <si>
    <t>03-13-2025 11:10</t>
  </si>
  <si>
    <t>5008</t>
  </si>
  <si>
    <t>02-04-2025 10:16</t>
  </si>
  <si>
    <t>02-04-2025 10:23</t>
  </si>
  <si>
    <t>00:07:09</t>
  </si>
  <si>
    <t>03-06-2025 10:44</t>
  </si>
  <si>
    <t>5024</t>
  </si>
  <si>
    <t>02-04-2025 17:59</t>
  </si>
  <si>
    <t>02-05-2025 08:27</t>
  </si>
  <si>
    <t>24:35:48</t>
  </si>
  <si>
    <t>02-07-2025 12:35</t>
  </si>
  <si>
    <t>5025</t>
  </si>
  <si>
    <t>02-04-2025 18:02</t>
  </si>
  <si>
    <t>08:54:16</t>
  </si>
  <si>
    <t>02-05-2025 16:54</t>
  </si>
  <si>
    <t>5011</t>
  </si>
  <si>
    <t>02-04-2025 10:44</t>
  </si>
  <si>
    <t>00:03:12</t>
  </si>
  <si>
    <t>5014</t>
  </si>
  <si>
    <t>02-04-2025 11:19</t>
  </si>
  <si>
    <t>02-04-2025 11:20</t>
  </si>
  <si>
    <t>00:31:25</t>
  </si>
  <si>
    <t>02-04-2025 11:50</t>
  </si>
  <si>
    <t>5017</t>
  </si>
  <si>
    <t>02-04-2025 14:14</t>
  </si>
  <si>
    <t>02-04-2025 14:48</t>
  </si>
  <si>
    <t>07:23:33</t>
  </si>
  <si>
    <t>02-07-2025 11:54</t>
  </si>
  <si>
    <t>5018</t>
  </si>
  <si>
    <t>02-04-2025 15:01</t>
  </si>
  <si>
    <t>02-04-2025 15:16</t>
  </si>
  <si>
    <t>00:15:28</t>
  </si>
  <si>
    <t>02-06-2025 16:31</t>
  </si>
  <si>
    <t>5019</t>
  </si>
  <si>
    <t>02-04-2025 15:09</t>
  </si>
  <si>
    <t>02-04-2025 15:17</t>
  </si>
  <si>
    <t>01:06:01</t>
  </si>
  <si>
    <t>02-05-2025 15:44</t>
  </si>
  <si>
    <t>5023</t>
  </si>
  <si>
    <t>02-04-2025 17:54</t>
  </si>
  <si>
    <t>02-05-2025 08:26</t>
  </si>
  <si>
    <t>07:21:02</t>
  </si>
  <si>
    <t>02-05-2025 15:45</t>
  </si>
  <si>
    <t>5020</t>
  </si>
  <si>
    <t>02-04-2025 17:24</t>
  </si>
  <si>
    <t>02-04-2025 17:36</t>
  </si>
  <si>
    <t>37:59:30</t>
  </si>
  <si>
    <t>02-10-2025 15:23</t>
  </si>
  <si>
    <t>5022</t>
  </si>
  <si>
    <t>02-04-2025 17:49</t>
  </si>
  <si>
    <t>02-05-2025 08:25</t>
  </si>
  <si>
    <t>00:36:19</t>
  </si>
  <si>
    <t>02-06-2025 07:26</t>
  </si>
  <si>
    <t>5046</t>
  </si>
  <si>
    <t>02-06-2025 18:06</t>
  </si>
  <si>
    <t>02-07-2025 08:28</t>
  </si>
  <si>
    <t>5026</t>
  </si>
  <si>
    <t>02-05-2025 09:12</t>
  </si>
  <si>
    <t>02-05-2025 09:36</t>
  </si>
  <si>
    <t>00:49:37</t>
  </si>
  <si>
    <t>02-05-2025 10:01</t>
  </si>
  <si>
    <t>5038</t>
  </si>
  <si>
    <t>02-06-2025 10:19</t>
  </si>
  <si>
    <t>02-06-2025 10:22</t>
  </si>
  <si>
    <t>00:03:15</t>
  </si>
  <si>
    <t>02-07-2025 08:44</t>
  </si>
  <si>
    <t>5029</t>
  </si>
  <si>
    <t>02-05-2025 11:27</t>
  </si>
  <si>
    <t>02-05-2025 11:40</t>
  </si>
  <si>
    <t>02-18-2025 12:41</t>
  </si>
  <si>
    <t>5032</t>
  </si>
  <si>
    <t>02-05-2025 14:35</t>
  </si>
  <si>
    <t>02-05-2025 15:32</t>
  </si>
  <si>
    <t>02:29:59</t>
  </si>
  <si>
    <t>02-06-2025 14:52</t>
  </si>
  <si>
    <t>5043</t>
  </si>
  <si>
    <t>02-06-2025 15:20</t>
  </si>
  <si>
    <t>03:12:57</t>
  </si>
  <si>
    <t>02-08-2025 09:06</t>
  </si>
  <si>
    <t>02-07-2025 08:33</t>
  </si>
  <si>
    <t>5027</t>
  </si>
  <si>
    <t>02-05-2025 09:46</t>
  </si>
  <si>
    <t>02-05-2025 09:53</t>
  </si>
  <si>
    <t>05:53:21</t>
  </si>
  <si>
    <t>02-07-2025 11:47</t>
  </si>
  <si>
    <t>02-06-2025 11:18</t>
  </si>
  <si>
    <t>5028</t>
  </si>
  <si>
    <t>02-05-2025 11:19</t>
  </si>
  <si>
    <t>04:30:31</t>
  </si>
  <si>
    <t>02-05-2025 15:49</t>
  </si>
  <si>
    <t>5039</t>
  </si>
  <si>
    <t>02-06-2025 10:27</t>
  </si>
  <si>
    <t>02-06-2025 10:40</t>
  </si>
  <si>
    <t>00:13:28</t>
  </si>
  <si>
    <t>02-06-2025 10:49</t>
  </si>
  <si>
    <t>5040</t>
  </si>
  <si>
    <t>02-06-2025 10:28</t>
  </si>
  <si>
    <t>02-06-2025 12:14</t>
  </si>
  <si>
    <t>01:14:06</t>
  </si>
  <si>
    <t>03-04-2025 09:42</t>
  </si>
  <si>
    <t>5042</t>
  </si>
  <si>
    <t>02-06-2025 14:35</t>
  </si>
  <si>
    <t>02-06-2025 14:48</t>
  </si>
  <si>
    <t>00:12:39</t>
  </si>
  <si>
    <t>02-18-2025 14:43</t>
  </si>
  <si>
    <t>5030</t>
  </si>
  <si>
    <t>02-05-2025 11:50</t>
  </si>
  <si>
    <t>02-05-2025 11:52</t>
  </si>
  <si>
    <t>22:55:53</t>
  </si>
  <si>
    <t>02-07-2025 14:46</t>
  </si>
  <si>
    <t>5031</t>
  </si>
  <si>
    <t>02-05-2025 12:05</t>
  </si>
  <si>
    <t>07:04:31</t>
  </si>
  <si>
    <t>02-11-2025 11:08</t>
  </si>
  <si>
    <t>02-10-2025 10:12</t>
  </si>
  <si>
    <t>5033</t>
  </si>
  <si>
    <t>02-05-2025 15:37</t>
  </si>
  <si>
    <t>02-05-2025 15:40</t>
  </si>
  <si>
    <t>00:47:53</t>
  </si>
  <si>
    <t>02-07-2025 11:52</t>
  </si>
  <si>
    <t>5034</t>
  </si>
  <si>
    <t>02-05-2025 15:48</t>
  </si>
  <si>
    <t>02-05-2025 16:41</t>
  </si>
  <si>
    <t>06:10:44</t>
  </si>
  <si>
    <t>02-07-2025 12:06</t>
  </si>
  <si>
    <t>02-06-2025 11:59</t>
  </si>
  <si>
    <t>5041</t>
  </si>
  <si>
    <t>02-06-2025 13:22</t>
  </si>
  <si>
    <t>02-06-2025 15:24</t>
  </si>
  <si>
    <t>69:03:16</t>
  </si>
  <si>
    <t>02-19-2025 12:01</t>
  </si>
  <si>
    <t>5044</t>
  </si>
  <si>
    <t>02-06-2025 16:11</t>
  </si>
  <si>
    <t>02-07-2025 09:53</t>
  </si>
  <si>
    <t>04:20:09</t>
  </si>
  <si>
    <t>02-26-2025 15:58</t>
  </si>
  <si>
    <t>5045</t>
  </si>
  <si>
    <t>02-06-2025 17:33</t>
  </si>
  <si>
    <t>02-19-2025 13:58</t>
  </si>
  <si>
    <t>02-19-2025 15:22</t>
  </si>
  <si>
    <t>5035</t>
  </si>
  <si>
    <t>02-05-2025 16:16</t>
  </si>
  <si>
    <t>02-05-2025 16:23</t>
  </si>
  <si>
    <t>03:49:40</t>
  </si>
  <si>
    <t>02-06-2025 16:17</t>
  </si>
  <si>
    <t>5036</t>
  </si>
  <si>
    <t>02-05-2025 16:37</t>
  </si>
  <si>
    <t>02-05-2025 16:45</t>
  </si>
  <si>
    <t>00:06:47</t>
  </si>
  <si>
    <t>02-10-2025 16:54</t>
  </si>
  <si>
    <t>5037</t>
  </si>
  <si>
    <t>02-05-2025 17:09</t>
  </si>
  <si>
    <t>02-06-2025 09:03</t>
  </si>
  <si>
    <t>13:21:29</t>
  </si>
  <si>
    <t>02-07-2025 11:56</t>
  </si>
  <si>
    <t>5047</t>
  </si>
  <si>
    <t>02-07-2025 12:37</t>
  </si>
  <si>
    <t>02-07-2025 13:14</t>
  </si>
  <si>
    <t>00:36:58</t>
  </si>
  <si>
    <t>02-08-2025 16:07</t>
  </si>
  <si>
    <t>02-07-2025 15:10</t>
  </si>
  <si>
    <t>5053</t>
  </si>
  <si>
    <t>02-10-2025 09:51</t>
  </si>
  <si>
    <t>02-12-2025 10:18</t>
  </si>
  <si>
    <t>06:03:31</t>
  </si>
  <si>
    <t>02-12-2025 11:16</t>
  </si>
  <si>
    <t>5056</t>
  </si>
  <si>
    <t>02-10-2025 10:42</t>
  </si>
  <si>
    <t>02-10-2025 10:45</t>
  </si>
  <si>
    <t>14:14:41</t>
  </si>
  <si>
    <t>02-11-2025 17:44</t>
  </si>
  <si>
    <t>5057</t>
  </si>
  <si>
    <t>02-10-2025 10:47</t>
  </si>
  <si>
    <t>02-12-2025 10:20</t>
  </si>
  <si>
    <t>07:45:54</t>
  </si>
  <si>
    <t>02-12-2025 10:47</t>
  </si>
  <si>
    <t>5059</t>
  </si>
  <si>
    <t>02-10-2025 11:07</t>
  </si>
  <si>
    <t>00:07:13</t>
  </si>
  <si>
    <t>02-10-2025 11:14</t>
  </si>
  <si>
    <t>5060</t>
  </si>
  <si>
    <t>02-10-2025 12:18</t>
  </si>
  <si>
    <t>02-10-2025 12:25</t>
  </si>
  <si>
    <t>00:22:02</t>
  </si>
  <si>
    <t>02-11-2025 14:36</t>
  </si>
  <si>
    <t>5063</t>
  </si>
  <si>
    <t>02-10-2025 14:57</t>
  </si>
  <si>
    <t>222:32:01</t>
  </si>
  <si>
    <t>03-21-2025 12:32</t>
  </si>
  <si>
    <t>5048</t>
  </si>
  <si>
    <t>02-07-2025 15:39</t>
  </si>
  <si>
    <t>02-07-2025 16:05</t>
  </si>
  <si>
    <t>00:25:55</t>
  </si>
  <si>
    <t>03-05-2025 15:51</t>
  </si>
  <si>
    <t>5050</t>
  </si>
  <si>
    <t>02-07-2025 17:16</t>
  </si>
  <si>
    <t>02-07-2025 17:44</t>
  </si>
  <si>
    <t>00:27:47</t>
  </si>
  <si>
    <t>02-10-2025 16:49</t>
  </si>
  <si>
    <t>5065</t>
  </si>
  <si>
    <t>02-10-2025 15:53</t>
  </si>
  <si>
    <t>02-10-2025 16:12</t>
  </si>
  <si>
    <t>00:44:03</t>
  </si>
  <si>
    <t>5066</t>
  </si>
  <si>
    <t>02-10-2025 16:14</t>
  </si>
  <si>
    <t>02-10-2025 16:15</t>
  </si>
  <si>
    <t>03:49:19</t>
  </si>
  <si>
    <t>02-12-2025 10:08</t>
  </si>
  <si>
    <t>02-11-2025 10:03</t>
  </si>
  <si>
    <t>5051</t>
  </si>
  <si>
    <t>02-10-2025 08:25</t>
  </si>
  <si>
    <t>02-10-2025 08:34</t>
  </si>
  <si>
    <t>06:21:14</t>
  </si>
  <si>
    <t>02-11-2025 15:08</t>
  </si>
  <si>
    <t>02-10-2025 15:02</t>
  </si>
  <si>
    <t>5067</t>
  </si>
  <si>
    <t>02-10-2025 17:22</t>
  </si>
  <si>
    <t>02-11-2025 08:53</t>
  </si>
  <si>
    <t>03:30:17</t>
  </si>
  <si>
    <t>02-12-2025 11:08</t>
  </si>
  <si>
    <t>02-11-2025 10:52</t>
  </si>
  <si>
    <t>5062</t>
  </si>
  <si>
    <t>02-10-2025 13:12</t>
  </si>
  <si>
    <t>02-10-2025 14:59</t>
  </si>
  <si>
    <t>06:36:33</t>
  </si>
  <si>
    <t>02-11-2025 09:56</t>
  </si>
  <si>
    <t>5049</t>
  </si>
  <si>
    <t>02-07-2025 16:13</t>
  </si>
  <si>
    <t>02-07-2025 16:41</t>
  </si>
  <si>
    <t>56:08:05</t>
  </si>
  <si>
    <t>02-19-2025 08:57</t>
  </si>
  <si>
    <t>5058</t>
  </si>
  <si>
    <t>02-10-2025 10:49</t>
  </si>
  <si>
    <t>02-11-2025 09:17</t>
  </si>
  <si>
    <t>08:27:12</t>
  </si>
  <si>
    <t>02-12-2025 11:35</t>
  </si>
  <si>
    <t>5052</t>
  </si>
  <si>
    <t>02-10-2025 09:36</t>
  </si>
  <si>
    <t>02-10-2025 09:40</t>
  </si>
  <si>
    <t>00:24:41</t>
  </si>
  <si>
    <t>02-11-2025 10:08</t>
  </si>
  <si>
    <t>02-10-2025 10:01</t>
  </si>
  <si>
    <t>5054</t>
  </si>
  <si>
    <t>02-10-2025 10:17</t>
  </si>
  <si>
    <t>02-10-2025 10:19</t>
  </si>
  <si>
    <t>07:07:44</t>
  </si>
  <si>
    <t>02-22-2025 11:12</t>
  </si>
  <si>
    <t>02-21-2025 10:48</t>
  </si>
  <si>
    <t>5055</t>
  </si>
  <si>
    <t>02-10-2025 10:28</t>
  </si>
  <si>
    <t>09:37:10</t>
  </si>
  <si>
    <t>02-21-2025 15:35</t>
  </si>
  <si>
    <t>5061</t>
  </si>
  <si>
    <t>02-10-2025 12:20</t>
  </si>
  <si>
    <t>02-10-2025 12:26</t>
  </si>
  <si>
    <t>04:08:19</t>
  </si>
  <si>
    <t>02-11-2025 17:08</t>
  </si>
  <si>
    <t>02-10-2025 16:28</t>
  </si>
  <si>
    <t>5064</t>
  </si>
  <si>
    <t>02-10-2025 15:00</t>
  </si>
  <si>
    <t>78:17:51</t>
  </si>
  <si>
    <t>02-24-2025 12:17</t>
  </si>
  <si>
    <t>5077</t>
  </si>
  <si>
    <t>02-11-2025 18:27</t>
  </si>
  <si>
    <t>02-12-2025 10:48</t>
  </si>
  <si>
    <t>09:39:08</t>
  </si>
  <si>
    <t>02-14-2025 09:09</t>
  </si>
  <si>
    <t>02-13-2025 08:09</t>
  </si>
  <si>
    <t>5078</t>
  </si>
  <si>
    <t>02-12-2025 09:12</t>
  </si>
  <si>
    <t>02-13-2025 11:15</t>
  </si>
  <si>
    <t>36:21:04</t>
  </si>
  <si>
    <t>02-17-2025 15:33</t>
  </si>
  <si>
    <t>5068</t>
  </si>
  <si>
    <t>02-11-2025 09:41</t>
  </si>
  <si>
    <t>02-11-2025 09:42</t>
  </si>
  <si>
    <t>00:01:37</t>
  </si>
  <si>
    <t>02-12-2025 15:35</t>
  </si>
  <si>
    <t>5069</t>
  </si>
  <si>
    <t>02-11-2025 10:21</t>
  </si>
  <si>
    <t>02-11-2025 10:22</t>
  </si>
  <si>
    <t>00:16:16</t>
  </si>
  <si>
    <t>02-11-2025 10:45</t>
  </si>
  <si>
    <t>5070</t>
  </si>
  <si>
    <t>02-11-2025 11:02</t>
  </si>
  <si>
    <t>02-11-2025 12:35</t>
  </si>
  <si>
    <t>01:32:36</t>
  </si>
  <si>
    <t>02-12-2025 17:25</t>
  </si>
  <si>
    <t>5071</t>
  </si>
  <si>
    <t>02-11-2025 11:27</t>
  </si>
  <si>
    <t>02-11-2025 12:18</t>
  </si>
  <si>
    <t>00:50:56</t>
  </si>
  <si>
    <t>5076</t>
  </si>
  <si>
    <t>02-11-2025 16:58</t>
  </si>
  <si>
    <t>02-12-2025 10:46</t>
  </si>
  <si>
    <t>42:54:10</t>
  </si>
  <si>
    <t>02-21-2025 10:27</t>
  </si>
  <si>
    <t>5074</t>
  </si>
  <si>
    <t>02-11-2025 13:26</t>
  </si>
  <si>
    <t>02-11-2025 15:34</t>
  </si>
  <si>
    <t>02:47:15</t>
  </si>
  <si>
    <t>02-11-2025 16:13</t>
  </si>
  <si>
    <t>5075</t>
  </si>
  <si>
    <t>02-11-2025 13:30</t>
  </si>
  <si>
    <t>02-11-2025 15:42</t>
  </si>
  <si>
    <t>02-11-2025 16:16</t>
  </si>
  <si>
    <t>5135</t>
  </si>
  <si>
    <t>02-18-2025 12:39</t>
  </si>
  <si>
    <t>02-18-2025 17:35</t>
  </si>
  <si>
    <t>13:55:17</t>
  </si>
  <si>
    <t>02-20-2025 10:55</t>
  </si>
  <si>
    <t>5171</t>
  </si>
  <si>
    <t>02-20-2025 15:21</t>
  </si>
  <si>
    <t>02-24-2025 09:37</t>
  </si>
  <si>
    <t>14:08:43</t>
  </si>
  <si>
    <t>02-24-2025 12:32</t>
  </si>
  <si>
    <t>5175</t>
  </si>
  <si>
    <t>02-20-2025 16:26</t>
  </si>
  <si>
    <t>02-24-2025 09:39</t>
  </si>
  <si>
    <t>12:54:25</t>
  </si>
  <si>
    <t>02-24-2025 12:20</t>
  </si>
  <si>
    <t>5106</t>
  </si>
  <si>
    <t>02-13-2025 14:31</t>
  </si>
  <si>
    <t>02-13-2025 14:59</t>
  </si>
  <si>
    <t>05:48:15</t>
  </si>
  <si>
    <t>03-03-2025 14:49</t>
  </si>
  <si>
    <t>5119</t>
  </si>
  <si>
    <t>02-17-2025 08:55</t>
  </si>
  <si>
    <t>02-17-2025 09:28</t>
  </si>
  <si>
    <t>08:03:41</t>
  </si>
  <si>
    <t>02-17-2025 16:58</t>
  </si>
  <si>
    <t>5129</t>
  </si>
  <si>
    <t>02-17-2025 14:34</t>
  </si>
  <si>
    <t>02-17-2025 15:01</t>
  </si>
  <si>
    <t>00:27:14</t>
  </si>
  <si>
    <t>5181</t>
  </si>
  <si>
    <t>02-21-2025 10:42</t>
  </si>
  <si>
    <t>02-21-2025 11:31</t>
  </si>
  <si>
    <t>04:21:56</t>
  </si>
  <si>
    <t>02-21-2025 16:03</t>
  </si>
  <si>
    <t>5192</t>
  </si>
  <si>
    <t>02-21-2025 18:48</t>
  </si>
  <si>
    <t>02-24-2025 08:41</t>
  </si>
  <si>
    <t>03:33:01</t>
  </si>
  <si>
    <t>02-24-2025 12:03</t>
  </si>
  <si>
    <t>5087</t>
  </si>
  <si>
    <t>02-12-2025 15:28</t>
  </si>
  <si>
    <t>02-12-2025 15:32</t>
  </si>
  <si>
    <t>00:11:32</t>
  </si>
  <si>
    <t>02-12-2025 15:40</t>
  </si>
  <si>
    <t>5088</t>
  </si>
  <si>
    <t>02-12-2025 15:58</t>
  </si>
  <si>
    <t>02:02:00</t>
  </si>
  <si>
    <t>02-18-2025 10:54</t>
  </si>
  <si>
    <t>5093</t>
  </si>
  <si>
    <t>02-13-2025 08:39</t>
  </si>
  <si>
    <t>07:58:18</t>
  </si>
  <si>
    <t>02-22-2025 15:12</t>
  </si>
  <si>
    <t>02-21-2025 14:48</t>
  </si>
  <si>
    <t>5083</t>
  </si>
  <si>
    <t>02-12-2025 11:48</t>
  </si>
  <si>
    <t>02-12-2025 12:41</t>
  </si>
  <si>
    <t>40:41:59</t>
  </si>
  <si>
    <t>02-19-2025 12:30</t>
  </si>
  <si>
    <t>02-19-2025 12:32</t>
  </si>
  <si>
    <t>5131</t>
  </si>
  <si>
    <t>02-17-2025 16:25</t>
  </si>
  <si>
    <t>02-17-2025 16:38</t>
  </si>
  <si>
    <t>87:24:02</t>
  </si>
  <si>
    <t>03-05-2025 15:49</t>
  </si>
  <si>
    <t>5160</t>
  </si>
  <si>
    <t>02-19-2025 17:20</t>
  </si>
  <si>
    <t>02-20-2025 08:33</t>
  </si>
  <si>
    <t>01:32:38</t>
  </si>
  <si>
    <t>02-20-2025 09:52</t>
  </si>
  <si>
    <t>5188</t>
  </si>
  <si>
    <t>02-21-2025 15:58</t>
  </si>
  <si>
    <t>02-21-2025 16:05</t>
  </si>
  <si>
    <t>03-19-2025 10:39</t>
  </si>
  <si>
    <t>5191</t>
  </si>
  <si>
    <t>02-21-2025 17:18</t>
  </si>
  <si>
    <t>03-12-2025 09:29</t>
  </si>
  <si>
    <t>55:44:21</t>
  </si>
  <si>
    <t>03-20-2025 09:23</t>
  </si>
  <si>
    <t>5104</t>
  </si>
  <si>
    <t>02-13-2025 12:46</t>
  </si>
  <si>
    <t>02-13-2025 12:51</t>
  </si>
  <si>
    <t>03:21:59</t>
  </si>
  <si>
    <t>02-14-2025 16:09</t>
  </si>
  <si>
    <t>02-13-2025 16:08</t>
  </si>
  <si>
    <t>5109</t>
  </si>
  <si>
    <t>02-13-2025 15:21</t>
  </si>
  <si>
    <t>02-13-2025 15:28</t>
  </si>
  <si>
    <t>01:35:00</t>
  </si>
  <si>
    <t>02-13-2025 16:57</t>
  </si>
  <si>
    <t>5111</t>
  </si>
  <si>
    <t>02-13-2025 16:26</t>
  </si>
  <si>
    <t>02-13-2025 16:38</t>
  </si>
  <si>
    <t>26:12:41</t>
  </si>
  <si>
    <t>03-11-2025 09:33</t>
  </si>
  <si>
    <t>5182</t>
  </si>
  <si>
    <t>02-21-2025 11:40</t>
  </si>
  <si>
    <t>02-21-2025 14:57</t>
  </si>
  <si>
    <t>02:17:04</t>
  </si>
  <si>
    <t>5190</t>
  </si>
  <si>
    <t>02-21-2025 16:24</t>
  </si>
  <si>
    <t>02-24-2025 09:29</t>
  </si>
  <si>
    <t>04:07:04</t>
  </si>
  <si>
    <t>02-24-2025 11:31</t>
  </si>
  <si>
    <t>5134</t>
  </si>
  <si>
    <t>02-18-2025 11:56</t>
  </si>
  <si>
    <t>02-18-2025 12:26</t>
  </si>
  <si>
    <t>21:38:33</t>
  </si>
  <si>
    <t>02-21-2025 10:07</t>
  </si>
  <si>
    <t>5185</t>
  </si>
  <si>
    <t>02-21-2025 15:30</t>
  </si>
  <si>
    <t>02-21-2025 15:34</t>
  </si>
  <si>
    <t>21:11:05</t>
  </si>
  <si>
    <t>02-26-2025 11:41</t>
  </si>
  <si>
    <t>5079</t>
  </si>
  <si>
    <t>02-12-2025 12:50</t>
  </si>
  <si>
    <t>58:22:35</t>
  </si>
  <si>
    <t>02-25-2025 10:13</t>
  </si>
  <si>
    <t>02-24-2025 09:27</t>
  </si>
  <si>
    <t>5081</t>
  </si>
  <si>
    <t>02-12-2025 11:28</t>
  </si>
  <si>
    <t>02-12-2025 12:18</t>
  </si>
  <si>
    <t>05:32:14</t>
  </si>
  <si>
    <t>02-12-2025 17:00</t>
  </si>
  <si>
    <t>5084</t>
  </si>
  <si>
    <t>02-12-2025 14:21</t>
  </si>
  <si>
    <t>02-12-2025 15:17</t>
  </si>
  <si>
    <t>02:11:03</t>
  </si>
  <si>
    <t>02-12-2025 16:32</t>
  </si>
  <si>
    <t>5145</t>
  </si>
  <si>
    <t>02-19-2025 09:15</t>
  </si>
  <si>
    <t>02-19-2025 09:43</t>
  </si>
  <si>
    <t>00:28:06</t>
  </si>
  <si>
    <t>02-19-2025 11:35</t>
  </si>
  <si>
    <t>5162</t>
  </si>
  <si>
    <t>02-20-2025 08:55</t>
  </si>
  <si>
    <t>02-20-2025 09:16</t>
  </si>
  <si>
    <t>01:57:09</t>
  </si>
  <si>
    <t>02-20-2025 10:52</t>
  </si>
  <si>
    <t>5187</t>
  </si>
  <si>
    <t>02-21-2025 15:43</t>
  </si>
  <si>
    <t>02-21-2025 15:45</t>
  </si>
  <si>
    <t>37:18:18</t>
  </si>
  <si>
    <t>03-03-2025 12:02</t>
  </si>
  <si>
    <t>5098</t>
  </si>
  <si>
    <t>02-13-2025 11:36</t>
  </si>
  <si>
    <t>02-13-2025 12:14</t>
  </si>
  <si>
    <t>30:55:35</t>
  </si>
  <si>
    <t>02-19-2025 10:31</t>
  </si>
  <si>
    <t>5121</t>
  </si>
  <si>
    <t>02-17-2025 10:01</t>
  </si>
  <si>
    <t>02-17-2025 10:22</t>
  </si>
  <si>
    <t>03:45:19</t>
  </si>
  <si>
    <t>02-17-2025 13:46</t>
  </si>
  <si>
    <t>5080</t>
  </si>
  <si>
    <t>02-12-2025 11:21</t>
  </si>
  <si>
    <t>5158</t>
  </si>
  <si>
    <t>02-19-2025 16:34</t>
  </si>
  <si>
    <t>02-19-2025 16:40</t>
  </si>
  <si>
    <t>5161</t>
  </si>
  <si>
    <t>02-19-2025 17:55</t>
  </si>
  <si>
    <t>02-20-2025 08:39</t>
  </si>
  <si>
    <t>05:48:07</t>
  </si>
  <si>
    <t>02-20-2025 15:18</t>
  </si>
  <si>
    <t>5082</t>
  </si>
  <si>
    <t>02-12-2025 11:40</t>
  </si>
  <si>
    <t>02-12-2025 12:32</t>
  </si>
  <si>
    <t>04:03:53</t>
  </si>
  <si>
    <t>02-12-2025 15:44</t>
  </si>
  <si>
    <t>5085</t>
  </si>
  <si>
    <t>02-12-2025 14:25</t>
  </si>
  <si>
    <t>02-12-2025 15:19</t>
  </si>
  <si>
    <t>06:43:40</t>
  </si>
  <si>
    <t>02-13-2025 11:08</t>
  </si>
  <si>
    <t>5105</t>
  </si>
  <si>
    <t>02-13-2025 12:47</t>
  </si>
  <si>
    <t>07:01:30</t>
  </si>
  <si>
    <t>02-14-2025 09:51</t>
  </si>
  <si>
    <t>5114</t>
  </si>
  <si>
    <t>02-14-2025 11:28</t>
  </si>
  <si>
    <t>02-14-2025 11:31</t>
  </si>
  <si>
    <t>00:03:27</t>
  </si>
  <si>
    <t>02-14-2025 11:32</t>
  </si>
  <si>
    <t>5130</t>
  </si>
  <si>
    <t>02-17-2025 15:55</t>
  </si>
  <si>
    <t>02-17-2025 16:01</t>
  </si>
  <si>
    <t>01:53:23</t>
  </si>
  <si>
    <t>02-19-2025 09:11</t>
  </si>
  <si>
    <t>02-18-2025 08:49</t>
  </si>
  <si>
    <t>5133</t>
  </si>
  <si>
    <t>02-18-2025 11:30</t>
  </si>
  <si>
    <t>02-18-2025 11:49</t>
  </si>
  <si>
    <t>00:19:41</t>
  </si>
  <si>
    <t>5159</t>
  </si>
  <si>
    <t>02-19-2025 16:36</t>
  </si>
  <si>
    <t>02-19-2025 16:41</t>
  </si>
  <si>
    <t>00:21:11</t>
  </si>
  <si>
    <t>02-19-2025 16:57</t>
  </si>
  <si>
    <t>5165</t>
  </si>
  <si>
    <t>02-20-2025 09:25</t>
  </si>
  <si>
    <t>07:04:49</t>
  </si>
  <si>
    <t>02-25-2025 13:22</t>
  </si>
  <si>
    <t>5168</t>
  </si>
  <si>
    <t>02-20-2025 10:44</t>
  </si>
  <si>
    <t>02-20-2025 11:03</t>
  </si>
  <si>
    <t>03:24:53</t>
  </si>
  <si>
    <t>02-20-2025 15:09</t>
  </si>
  <si>
    <t>5117</t>
  </si>
  <si>
    <t>02-14-2025 14:51</t>
  </si>
  <si>
    <t>17:47:29</t>
  </si>
  <si>
    <t>5118</t>
  </si>
  <si>
    <t>02-14-2025 17:06</t>
  </si>
  <si>
    <t>00:05:48</t>
  </si>
  <si>
    <t>02-14-2025 17:12</t>
  </si>
  <si>
    <t>5132</t>
  </si>
  <si>
    <t>02-17-2025 17:39</t>
  </si>
  <si>
    <t>02-18-2025 16:09</t>
  </si>
  <si>
    <t>03:10:52</t>
  </si>
  <si>
    <t>02-21-2025 12:12</t>
  </si>
  <si>
    <t>02-20-2025 11:19</t>
  </si>
  <si>
    <t>5147</t>
  </si>
  <si>
    <t>02-19-2025 09:50</t>
  </si>
  <si>
    <t>02-19-2025 09:57</t>
  </si>
  <si>
    <t>09:13:54</t>
  </si>
  <si>
    <t>02-22-2025 10:12</t>
  </si>
  <si>
    <t>02-21-2025 10:09</t>
  </si>
  <si>
    <t>5086</t>
  </si>
  <si>
    <t>02-12-2025 15:18</t>
  </si>
  <si>
    <t>02-12-2025 15:20</t>
  </si>
  <si>
    <t>16:40:19</t>
  </si>
  <si>
    <t>03-21-2025 17:23</t>
  </si>
  <si>
    <t>03-20-2025 16:37</t>
  </si>
  <si>
    <t>5090</t>
  </si>
  <si>
    <t>02-12-2025 16:50</t>
  </si>
  <si>
    <t>02-12-2025 16:54</t>
  </si>
  <si>
    <t>30:30:49</t>
  </si>
  <si>
    <t>02-17-2025 17:21</t>
  </si>
  <si>
    <t>5096</t>
  </si>
  <si>
    <t>02-13-2025 10:05</t>
  </si>
  <si>
    <t>02-13-2025 10:41</t>
  </si>
  <si>
    <t>32:14:12</t>
  </si>
  <si>
    <t>02-19-2025 10:19</t>
  </si>
  <si>
    <t>5124</t>
  </si>
  <si>
    <t>02-17-2025 11:03</t>
  </si>
  <si>
    <t>02-17-2025 11:24</t>
  </si>
  <si>
    <t>03:50:32</t>
  </si>
  <si>
    <t>02-17-2025 14:54</t>
  </si>
  <si>
    <t>5108</t>
  </si>
  <si>
    <t>02-13-2025 15:08</t>
  </si>
  <si>
    <t>02-13-2025 15:22</t>
  </si>
  <si>
    <t>00:13:33</t>
  </si>
  <si>
    <t>02-25-2025 10:37</t>
  </si>
  <si>
    <t>5148</t>
  </si>
  <si>
    <t>02-19-2025 09:59</t>
  </si>
  <si>
    <t>02-19-2025 10:00</t>
  </si>
  <si>
    <t>00:49:05</t>
  </si>
  <si>
    <t>02-19-2025 10:48</t>
  </si>
  <si>
    <t>5153</t>
  </si>
  <si>
    <t>02-19-2025 12:05</t>
  </si>
  <si>
    <t>02-19-2025 12:10</t>
  </si>
  <si>
    <t>08:34:54</t>
  </si>
  <si>
    <t>02-21-2025 14:49</t>
  </si>
  <si>
    <t>5154</t>
  </si>
  <si>
    <t>02-19-2025 14:06</t>
  </si>
  <si>
    <t>02-19-2025 14:56</t>
  </si>
  <si>
    <t>01:20:03</t>
  </si>
  <si>
    <t>02-19-2025 16:00</t>
  </si>
  <si>
    <t>5184</t>
  </si>
  <si>
    <t>02-21-2025 11:55</t>
  </si>
  <si>
    <t>02-21-2025 14:13</t>
  </si>
  <si>
    <t>17:11:31</t>
  </si>
  <si>
    <t>02-25-2025 14:07</t>
  </si>
  <si>
    <t>5100</t>
  </si>
  <si>
    <t>02-13-2025 12:29</t>
  </si>
  <si>
    <t>00:00:56</t>
  </si>
  <si>
    <t>02-13-2025 12:30</t>
  </si>
  <si>
    <t>5101</t>
  </si>
  <si>
    <t>02-13-2025 12:31</t>
  </si>
  <si>
    <t>02-13-2025 12:38</t>
  </si>
  <si>
    <t>00:09:22</t>
  </si>
  <si>
    <t>02-13-2025 12:41</t>
  </si>
  <si>
    <t>5102</t>
  </si>
  <si>
    <t>02-13-2025 12:33</t>
  </si>
  <si>
    <t>02-13-2025 12:39</t>
  </si>
  <si>
    <t>00:08:45</t>
  </si>
  <si>
    <t>02-13-2025 12:42</t>
  </si>
  <si>
    <t>5103</t>
  </si>
  <si>
    <t>02-13-2025 12:35</t>
  </si>
  <si>
    <t>02-13-2025 12:40</t>
  </si>
  <si>
    <t>00:07:26</t>
  </si>
  <si>
    <t>02-13-2025 12:43</t>
  </si>
  <si>
    <t>5115</t>
  </si>
  <si>
    <t>02-14-2025 11:29</t>
  </si>
  <si>
    <t>02-14-2025 11:30</t>
  </si>
  <si>
    <t>00:01:52</t>
  </si>
  <si>
    <t>5116</t>
  </si>
  <si>
    <t>02-14-2025 12:59</t>
  </si>
  <si>
    <t>02-14-2025 14:56</t>
  </si>
  <si>
    <t>02:53:14</t>
  </si>
  <si>
    <t>02-14-2025 15:52</t>
  </si>
  <si>
    <t>5089</t>
  </si>
  <si>
    <t>02-12-2025 16:26</t>
  </si>
  <si>
    <t>02-12-2025 16:31</t>
  </si>
  <si>
    <t>02:30:32</t>
  </si>
  <si>
    <t>02-17-2025 15:31</t>
  </si>
  <si>
    <t>5091</t>
  </si>
  <si>
    <t>02-12-2025 23:11</t>
  </si>
  <si>
    <t>02-13-2025 08:11</t>
  </si>
  <si>
    <t>05:09:26</t>
  </si>
  <si>
    <t>02-13-2025 15:27</t>
  </si>
  <si>
    <t>5120</t>
  </si>
  <si>
    <t>02-17-2025 09:32</t>
  </si>
  <si>
    <t>02-17-2025 09:36</t>
  </si>
  <si>
    <t>07:26:26</t>
  </si>
  <si>
    <t>5123</t>
  </si>
  <si>
    <t>02-17-2025 11:02</t>
  </si>
  <si>
    <t>02-17-2025 11:13</t>
  </si>
  <si>
    <t>01:03:12</t>
  </si>
  <si>
    <t>02-17-2025 12:06</t>
  </si>
  <si>
    <t>5170</t>
  </si>
  <si>
    <t>02-20-2025 14:19</t>
  </si>
  <si>
    <t>02-20-2025 15:10</t>
  </si>
  <si>
    <t>04:54:20</t>
  </si>
  <si>
    <t>02-21-2025 10:13</t>
  </si>
  <si>
    <t>5112</t>
  </si>
  <si>
    <t>02-14-2025 09:26</t>
  </si>
  <si>
    <t>02-14-2025 09:54</t>
  </si>
  <si>
    <t>57:06:28</t>
  </si>
  <si>
    <t>02-25-2025 10:33</t>
  </si>
  <si>
    <t>5094</t>
  </si>
  <si>
    <t>02-13-2025 09:34</t>
  </si>
  <si>
    <t>02-13-2025 09:53</t>
  </si>
  <si>
    <t>04:13:19</t>
  </si>
  <si>
    <t>02-14-2025 17:09</t>
  </si>
  <si>
    <t>02-13-2025 16:34</t>
  </si>
  <si>
    <t>5138</t>
  </si>
  <si>
    <t>02-18-2025 14:04</t>
  </si>
  <si>
    <t>02-18-2025 14:53</t>
  </si>
  <si>
    <t>02-25-2025 11:58</t>
  </si>
  <si>
    <t>5139</t>
  </si>
  <si>
    <t>02-18-2025 14:08</t>
  </si>
  <si>
    <t>02-18-2025 14:57</t>
  </si>
  <si>
    <t>01:42:57</t>
  </si>
  <si>
    <t>03-21-2025 13:00</t>
  </si>
  <si>
    <t>5152</t>
  </si>
  <si>
    <t>02-19-2025 11:53</t>
  </si>
  <si>
    <t>02-19-2025 12:08</t>
  </si>
  <si>
    <t>05:55:33</t>
  </si>
  <si>
    <t>02-21-2025 10:08</t>
  </si>
  <si>
    <t>5095</t>
  </si>
  <si>
    <t>02-13-2025 09:56</t>
  </si>
  <si>
    <t>02-13-2025 10:02</t>
  </si>
  <si>
    <t>00:30:19</t>
  </si>
  <si>
    <t>02-13-2025 10:26</t>
  </si>
  <si>
    <t>5110</t>
  </si>
  <si>
    <t>02-13-2025 15:36</t>
  </si>
  <si>
    <t>02-13-2025 15:51</t>
  </si>
  <si>
    <t>00:16:28</t>
  </si>
  <si>
    <t>5150</t>
  </si>
  <si>
    <t>02-19-2025 11:16</t>
  </si>
  <si>
    <t>02-19-2025 11:18</t>
  </si>
  <si>
    <t>13:13:27</t>
  </si>
  <si>
    <t>02-20-2025 18:05</t>
  </si>
  <si>
    <t>5155</t>
  </si>
  <si>
    <t>02-19-2025 15:13</t>
  </si>
  <si>
    <t>02-19-2025 15:18</t>
  </si>
  <si>
    <t>02-19-2025 15:21</t>
  </si>
  <si>
    <t>5144</t>
  </si>
  <si>
    <t>02-19-2025 07:49</t>
  </si>
  <si>
    <t>00:09:00</t>
  </si>
  <si>
    <t>02-19-2025 08:39</t>
  </si>
  <si>
    <t>5097</t>
  </si>
  <si>
    <t>02-13-2025 10:37</t>
  </si>
  <si>
    <t>02-13-2025 10:40</t>
  </si>
  <si>
    <t>00:05:58</t>
  </si>
  <si>
    <t>02-13-2025 10:43</t>
  </si>
  <si>
    <t>5099</t>
  </si>
  <si>
    <t>02-13-2025 12:27</t>
  </si>
  <si>
    <t>32:22:47</t>
  </si>
  <si>
    <t>02-18-2025 14:50</t>
  </si>
  <si>
    <t>5179</t>
  </si>
  <si>
    <t>02-20-2025 17:03</t>
  </si>
  <si>
    <t>02-21-2025 08:41</t>
  </si>
  <si>
    <t>11:09:59</t>
  </si>
  <si>
    <t>02-24-2025 11:13</t>
  </si>
  <si>
    <t>5113</t>
  </si>
  <si>
    <t>02-14-2025 10:03</t>
  </si>
  <si>
    <t>02-14-2025 10:26</t>
  </si>
  <si>
    <t>00:25:52</t>
  </si>
  <si>
    <t>02-14-2025 10:29</t>
  </si>
  <si>
    <t>5122</t>
  </si>
  <si>
    <t>02-17-2025 10:04</t>
  </si>
  <si>
    <t>02-17-2025 10:23</t>
  </si>
  <si>
    <t>00:40:23</t>
  </si>
  <si>
    <t>02-17-2025 10:44</t>
  </si>
  <si>
    <t>5126</t>
  </si>
  <si>
    <t>02-17-2025 11:08</t>
  </si>
  <si>
    <t>02-17-2025 11:18</t>
  </si>
  <si>
    <t>05:21:10</t>
  </si>
  <si>
    <t>02-19-2025 09:40</t>
  </si>
  <si>
    <t>5128</t>
  </si>
  <si>
    <t>02-17-2025 12:49</t>
  </si>
  <si>
    <t>02-17-2025 12:58</t>
  </si>
  <si>
    <t>00:09:17</t>
  </si>
  <si>
    <t>5136</t>
  </si>
  <si>
    <t>02-18-2025 12:43</t>
  </si>
  <si>
    <t>02-18-2025 14:59</t>
  </si>
  <si>
    <t>02:17:20</t>
  </si>
  <si>
    <t>02-18-2025 15:00</t>
  </si>
  <si>
    <t>5164</t>
  </si>
  <si>
    <t>02-20-2025 09:19</t>
  </si>
  <si>
    <t>01:21:40</t>
  </si>
  <si>
    <t>02-20-2025 10:41</t>
  </si>
  <si>
    <t>5177</t>
  </si>
  <si>
    <t>02-20-2025 16:56</t>
  </si>
  <si>
    <t>00:45:05</t>
  </si>
  <si>
    <t>5125</t>
  </si>
  <si>
    <t>02-17-2025 11:32</t>
  </si>
  <si>
    <t>10:13:01</t>
  </si>
  <si>
    <t>02-20-2025 10:56</t>
  </si>
  <si>
    <t>5151</t>
  </si>
  <si>
    <t>02-19-2025 11:19</t>
  </si>
  <si>
    <t>02-19-2025 11:20</t>
  </si>
  <si>
    <t>04:23:33</t>
  </si>
  <si>
    <t>03-14-2025 16:20</t>
  </si>
  <si>
    <t>03-13-2025 16:18</t>
  </si>
  <si>
    <t>5180</t>
  </si>
  <si>
    <t>02-21-2025 09:12</t>
  </si>
  <si>
    <t>02-21-2025 09:20</t>
  </si>
  <si>
    <t>00:24:53</t>
  </si>
  <si>
    <t>02-21-2025 11:51</t>
  </si>
  <si>
    <t>5157</t>
  </si>
  <si>
    <t>02-19-2025 15:58</t>
  </si>
  <si>
    <t>02-19-2025 16:05</t>
  </si>
  <si>
    <t>76:00:52</t>
  </si>
  <si>
    <t>03-06-2025 10:59</t>
  </si>
  <si>
    <t>5143</t>
  </si>
  <si>
    <t>02-18-2025 18:25</t>
  </si>
  <si>
    <t>02-19-2025 08:42</t>
  </si>
  <si>
    <t>13:13:44</t>
  </si>
  <si>
    <t>02-20-2025 15:19</t>
  </si>
  <si>
    <t>5137</t>
  </si>
  <si>
    <t>02-18-2025 12:55</t>
  </si>
  <si>
    <t>03-03-2025 10:08</t>
  </si>
  <si>
    <t>60:11:41</t>
  </si>
  <si>
    <t>03-05-2025 16:17</t>
  </si>
  <si>
    <t>03-04-2025 15:44</t>
  </si>
  <si>
    <t>5141</t>
  </si>
  <si>
    <t>02-18-2025 16:30</t>
  </si>
  <si>
    <t>02-18-2025 16:34</t>
  </si>
  <si>
    <t>5140</t>
  </si>
  <si>
    <t>02-18-2025 15:35</t>
  </si>
  <si>
    <t>02-19-2025 08:33</t>
  </si>
  <si>
    <t>12:40:41</t>
  </si>
  <si>
    <t>02-20-2025 11:15</t>
  </si>
  <si>
    <t>5167</t>
  </si>
  <si>
    <t>02-20-2025 09:37</t>
  </si>
  <si>
    <t>02-24-2025 08:58</t>
  </si>
  <si>
    <t>36:53:09</t>
  </si>
  <si>
    <t>03-05-2025 15:05</t>
  </si>
  <si>
    <t>5169</t>
  </si>
  <si>
    <t>03-05-2025 08:08</t>
  </si>
  <si>
    <t>73:33:54</t>
  </si>
  <si>
    <t>03-13-2025 10:06</t>
  </si>
  <si>
    <t>5173</t>
  </si>
  <si>
    <t>02-20-2025 15:47</t>
  </si>
  <si>
    <t>02-20-2025 16:07</t>
  </si>
  <si>
    <t>01:29:28</t>
  </si>
  <si>
    <t>02-21-2025 18:12</t>
  </si>
  <si>
    <t>02-20-2025 17:16</t>
  </si>
  <si>
    <t>5174</t>
  </si>
  <si>
    <t>02-20-2025 16:23</t>
  </si>
  <si>
    <t>02-20-2025 16:40</t>
  </si>
  <si>
    <t>02:08:10</t>
  </si>
  <si>
    <t>02-21-2025 09:31</t>
  </si>
  <si>
    <t>5189</t>
  </si>
  <si>
    <t>02-21-2025 16:06</t>
  </si>
  <si>
    <t>02-21-2025 16:16</t>
  </si>
  <si>
    <t>00:10:13</t>
  </si>
  <si>
    <t>03-07-2025 11:47</t>
  </si>
  <si>
    <t>5156</t>
  </si>
  <si>
    <t>02-19-2025 15:23</t>
  </si>
  <si>
    <t>02-19-2025 15:33</t>
  </si>
  <si>
    <t>00:11:18</t>
  </si>
  <si>
    <t>02-20-2025 11:02</t>
  </si>
  <si>
    <t>5172</t>
  </si>
  <si>
    <t>02-20-2025 15:33</t>
  </si>
  <si>
    <t>02-20-2025 15:54</t>
  </si>
  <si>
    <t>00:25:18</t>
  </si>
  <si>
    <t>02-22-2025 09:12</t>
  </si>
  <si>
    <t>02-21-2025 08:42</t>
  </si>
  <si>
    <t>5176</t>
  </si>
  <si>
    <t>02-20-2025 16:37</t>
  </si>
  <si>
    <t>02-20-2025 16:45</t>
  </si>
  <si>
    <t>44:52:43</t>
  </si>
  <si>
    <t>03-03-2025 12:30</t>
  </si>
  <si>
    <t>5203</t>
  </si>
  <si>
    <t>02-25-2025 09:08</t>
  </si>
  <si>
    <t>02-25-2025 09:19</t>
  </si>
  <si>
    <t>02:47:48</t>
  </si>
  <si>
    <t>02-25-2025 11:56</t>
  </si>
  <si>
    <t>5207</t>
  </si>
  <si>
    <t>02-25-2025 11:04</t>
  </si>
  <si>
    <t>Gestión Problemas</t>
  </si>
  <si>
    <t>02-25-2025 11:27</t>
  </si>
  <si>
    <t>15:13:12</t>
  </si>
  <si>
    <t>02-28-2025 10:18</t>
  </si>
  <si>
    <t>5193</t>
  </si>
  <si>
    <t>02-24-2025 09:23</t>
  </si>
  <si>
    <t>03:06:33</t>
  </si>
  <si>
    <t>02-24-2025 12:57</t>
  </si>
  <si>
    <t>5211</t>
  </si>
  <si>
    <t>02-25-2025 12:01</t>
  </si>
  <si>
    <t>02-25-2025 12:43</t>
  </si>
  <si>
    <t>00:28:04</t>
  </si>
  <si>
    <t>02-26-2025 11:27</t>
  </si>
  <si>
    <t>5194</t>
  </si>
  <si>
    <t>02-24-2025 11:58</t>
  </si>
  <si>
    <t>02-24-2025 14:50</t>
  </si>
  <si>
    <t>75:52:16</t>
  </si>
  <si>
    <t>03-10-2025 16:50</t>
  </si>
  <si>
    <t>5195</t>
  </si>
  <si>
    <t>02-24-2025 12:36</t>
  </si>
  <si>
    <t>02-24-2025 13:58</t>
  </si>
  <si>
    <t>00:28:51</t>
  </si>
  <si>
    <t>5199</t>
  </si>
  <si>
    <t>02-24-2025 18:30</t>
  </si>
  <si>
    <t>02-25-2025 08:47</t>
  </si>
  <si>
    <t>02:07:43</t>
  </si>
  <si>
    <t>02-26-2025 11:32</t>
  </si>
  <si>
    <t>5200</t>
  </si>
  <si>
    <t>02-24-2025 18:36</t>
  </si>
  <si>
    <t>02:02:58</t>
  </si>
  <si>
    <t>02-25-2025 10:32</t>
  </si>
  <si>
    <t>5208</t>
  </si>
  <si>
    <t>02-25-2025 11:34</t>
  </si>
  <si>
    <t>02-25-2025 11:39</t>
  </si>
  <si>
    <t>16:09:33</t>
  </si>
  <si>
    <t>02-28-2025 11:44</t>
  </si>
  <si>
    <t>5196</t>
  </si>
  <si>
    <t>02-24-2025 13:40</t>
  </si>
  <si>
    <t>57:32:38</t>
  </si>
  <si>
    <t>03-06-2025 15:13</t>
  </si>
  <si>
    <t>5197</t>
  </si>
  <si>
    <t>02-24-2025 13:49</t>
  </si>
  <si>
    <t>02-24-2025 14:48</t>
  </si>
  <si>
    <t>23:28:35</t>
  </si>
  <si>
    <t>02-28-2025 12:20</t>
  </si>
  <si>
    <t>5198</t>
  </si>
  <si>
    <t>02-24-2025 14:05</t>
  </si>
  <si>
    <t>23:10:35</t>
  </si>
  <si>
    <t>5201</t>
  </si>
  <si>
    <t>02-25-2025 08:39</t>
  </si>
  <si>
    <t>39:53:15</t>
  </si>
  <si>
    <t>03-05-2025 17:26</t>
  </si>
  <si>
    <t>5202</t>
  </si>
  <si>
    <t>02-25-2025 08:42</t>
  </si>
  <si>
    <t>39:51:57</t>
  </si>
  <si>
    <t>03-10-2025 11:06</t>
  </si>
  <si>
    <t>5204</t>
  </si>
  <si>
    <t>02-25-2025 10:07</t>
  </si>
  <si>
    <t>38:31:21</t>
  </si>
  <si>
    <t>03-06-2025 09:17</t>
  </si>
  <si>
    <t>03-05-2025 08:38</t>
  </si>
  <si>
    <t>5209</t>
  </si>
  <si>
    <t>02-25-2025 11:55</t>
  </si>
  <si>
    <t>14:42:41</t>
  </si>
  <si>
    <t>02-28-2025 10:21</t>
  </si>
  <si>
    <t>5205</t>
  </si>
  <si>
    <t>02-25-2025 10:30</t>
  </si>
  <si>
    <t>02-25-2025 10:48</t>
  </si>
  <si>
    <t>20:26:13</t>
  </si>
  <si>
    <t>02-28-2025 15:57</t>
  </si>
  <si>
    <t>5206</t>
  </si>
  <si>
    <t>02-25-2025 11:20</t>
  </si>
  <si>
    <t>00:16:25</t>
  </si>
  <si>
    <t>02-26-2025 11:30</t>
  </si>
  <si>
    <t>5210</t>
  </si>
  <si>
    <t>02-25-2025 11:41</t>
  </si>
  <si>
    <t>03-12-2025 09:33</t>
  </si>
  <si>
    <t>66:42:02</t>
  </si>
  <si>
    <t>03-20-2025 11:16</t>
  </si>
  <si>
    <t>5212</t>
  </si>
  <si>
    <t>02-26-2025 08:24</t>
  </si>
  <si>
    <t>02-28-2025 14:47</t>
  </si>
  <si>
    <t>05:52:04</t>
  </si>
  <si>
    <t>02-28-2025 15:48</t>
  </si>
  <si>
    <t>5213</t>
  </si>
  <si>
    <t>02-26-2025 10:35</t>
  </si>
  <si>
    <t>02-26-2025 12:10</t>
  </si>
  <si>
    <t>09:26:42</t>
  </si>
  <si>
    <t>02-28-2025 15:52</t>
  </si>
  <si>
    <t>5214</t>
  </si>
  <si>
    <t>02-26-2025 11:13</t>
  </si>
  <si>
    <t>02-26-2025 11:18</t>
  </si>
  <si>
    <t>00:27:11</t>
  </si>
  <si>
    <t>02-26-2025 11:40</t>
  </si>
  <si>
    <t>02-26-2025 11:44</t>
  </si>
  <si>
    <t>5215</t>
  </si>
  <si>
    <t>02-26-2025 11:31</t>
  </si>
  <si>
    <t>02-28-2025 11:47</t>
  </si>
  <si>
    <t>28:28:09</t>
  </si>
  <si>
    <t>03-04-2025 16:59</t>
  </si>
  <si>
    <t>5216</t>
  </si>
  <si>
    <t>02-26-2025 16:12</t>
  </si>
  <si>
    <t>02-26-2025 16:13</t>
  </si>
  <si>
    <t>88:19:12</t>
  </si>
  <si>
    <t>03-14-2025 16:31</t>
  </si>
  <si>
    <t>5219</t>
  </si>
  <si>
    <t>02-26-2025 17:16</t>
  </si>
  <si>
    <t>02-26-2025 17:17</t>
  </si>
  <si>
    <t>02-28-2025 11:45</t>
  </si>
  <si>
    <t>5217</t>
  </si>
  <si>
    <t>02-26-2025 16:18</t>
  </si>
  <si>
    <t>02-26-2025 16:42</t>
  </si>
  <si>
    <t>38:29:17</t>
  </si>
  <si>
    <t>03-07-2025 15:17</t>
  </si>
  <si>
    <t>03-06-2025 14:48</t>
  </si>
  <si>
    <t>5218</t>
  </si>
  <si>
    <t>02-26-2025 16:59</t>
  </si>
  <si>
    <t>02-26-2025 17:04</t>
  </si>
  <si>
    <t>08:31:56</t>
  </si>
  <si>
    <t>03-03-2025 09:00</t>
  </si>
  <si>
    <t>5221</t>
  </si>
  <si>
    <t>02-26-2025 19:10</t>
  </si>
  <si>
    <t>02-28-2025 09:03</t>
  </si>
  <si>
    <t>26:25:32</t>
  </si>
  <si>
    <t>03-05-2025 10:55</t>
  </si>
  <si>
    <t>5223</t>
  </si>
  <si>
    <t>02-28-2025 08:59</t>
  </si>
  <si>
    <t>02-28-2025 09:31</t>
  </si>
  <si>
    <t>12:06:26</t>
  </si>
  <si>
    <t>03-03-2025 14:06</t>
  </si>
  <si>
    <t>5222</t>
  </si>
  <si>
    <t>02-28-2025 08:56</t>
  </si>
  <si>
    <t>02-28-2025 09:26</t>
  </si>
  <si>
    <t>02-28-2025 12:14</t>
  </si>
  <si>
    <t>5228</t>
  </si>
  <si>
    <t>02-28-2025 11:51</t>
  </si>
  <si>
    <t>47:34:56</t>
  </si>
  <si>
    <t>03-13-2025 16:19</t>
  </si>
  <si>
    <t>5229</t>
  </si>
  <si>
    <t>02-28-2025 15:29</t>
  </si>
  <si>
    <t>02-28-2025 15:34</t>
  </si>
  <si>
    <t>51:11:50</t>
  </si>
  <si>
    <t>03-11-2025 09:59</t>
  </si>
  <si>
    <t>5230</t>
  </si>
  <si>
    <t>02-28-2025 16:26</t>
  </si>
  <si>
    <t>02-28-2025 17:09</t>
  </si>
  <si>
    <t>09:30:23</t>
  </si>
  <si>
    <t>03-04-2025 08:56</t>
  </si>
  <si>
    <t>5225</t>
  </si>
  <si>
    <t>02-28-2025 10:17</t>
  </si>
  <si>
    <t>03-18-2025 10:05</t>
  </si>
  <si>
    <t>00:22:39</t>
  </si>
  <si>
    <t>03-18-2025 10:06</t>
  </si>
  <si>
    <t>5224</t>
  </si>
  <si>
    <t>02-28-2025 09:33</t>
  </si>
  <si>
    <t>02-28-2025 09:40</t>
  </si>
  <si>
    <t>01:21:16</t>
  </si>
  <si>
    <t>02-28-2025 10:54</t>
  </si>
  <si>
    <t>5227</t>
  </si>
  <si>
    <t>02-28-2025 11:05</t>
  </si>
  <si>
    <t>02-28-2025 11:32</t>
  </si>
  <si>
    <t>5226</t>
  </si>
  <si>
    <t>02-28-2025 10:39</t>
  </si>
  <si>
    <t>02-28-2025 10:56</t>
  </si>
  <si>
    <t>00:46:56</t>
  </si>
  <si>
    <t>02-28-2025 12:31</t>
  </si>
  <si>
    <t>5231</t>
  </si>
  <si>
    <t>02-28-2025 17:54</t>
  </si>
  <si>
    <t>03-03-2025 08:23</t>
  </si>
  <si>
    <t>03:50:20</t>
  </si>
  <si>
    <t>03-04-2025 11:31</t>
  </si>
  <si>
    <t>5236</t>
  </si>
  <si>
    <t>03-03-2025 15:25</t>
  </si>
  <si>
    <t>00:01:01</t>
  </si>
  <si>
    <t>03-03-2025 15:26</t>
  </si>
  <si>
    <t>5237</t>
  </si>
  <si>
    <t>03-03-2025 15:45</t>
  </si>
  <si>
    <t>03-03-2025 16:30</t>
  </si>
  <si>
    <t>01:44:04</t>
  </si>
  <si>
    <t>03-03-2025 19:28</t>
  </si>
  <si>
    <t>5233</t>
  </si>
  <si>
    <t>03-03-2025 11:56</t>
  </si>
  <si>
    <t>03-03-2025 12:20</t>
  </si>
  <si>
    <t>00:23:59</t>
  </si>
  <si>
    <t>03-06-2025 12:23</t>
  </si>
  <si>
    <t>03-27-2025 15:45</t>
  </si>
  <si>
    <t>5234</t>
  </si>
  <si>
    <t>03-03-2025 14:09</t>
  </si>
  <si>
    <t>03-03-2025 15:08</t>
  </si>
  <si>
    <t>01:05:04</t>
  </si>
  <si>
    <t>03-03-2025 17:39</t>
  </si>
  <si>
    <t>5232</t>
  </si>
  <si>
    <t>03-03-2025 09:22</t>
  </si>
  <si>
    <t>03-03-2025 10:23</t>
  </si>
  <si>
    <t>01:44:16</t>
  </si>
  <si>
    <t>03-03-2025 11:06</t>
  </si>
  <si>
    <t>5238</t>
  </si>
  <si>
    <t>03-03-2025 15:48</t>
  </si>
  <si>
    <t>01:41:36</t>
  </si>
  <si>
    <t>03-10-2025 10:53</t>
  </si>
  <si>
    <t>5235</t>
  </si>
  <si>
    <t>03-03-2025 15:21</t>
  </si>
  <si>
    <t>Escalado al proveedor de TCM</t>
  </si>
  <si>
    <t>03-03-2025 15:38</t>
  </si>
  <si>
    <t>05-30-2025 10:29</t>
  </si>
  <si>
    <t>5239</t>
  </si>
  <si>
    <t>03-03-2025 16:19</t>
  </si>
  <si>
    <t>03-25-2025 12:04</t>
  </si>
  <si>
    <t>05:57:25</t>
  </si>
  <si>
    <t>04-02-2025 11:16</t>
  </si>
  <si>
    <t>04-02-2025 12:20</t>
  </si>
  <si>
    <t>5240</t>
  </si>
  <si>
    <t>03-03-2025 18:13</t>
  </si>
  <si>
    <t>03-04-2025 10:53</t>
  </si>
  <si>
    <t>02:58:50</t>
  </si>
  <si>
    <t>03-04-2025 11:28</t>
  </si>
  <si>
    <t>5243</t>
  </si>
  <si>
    <t>116:22:36</t>
  </si>
  <si>
    <t>03-24-2025 16:19</t>
  </si>
  <si>
    <t>5245</t>
  </si>
  <si>
    <t>03-04-2025 12:27</t>
  </si>
  <si>
    <t>03-04-2025 14:19</t>
  </si>
  <si>
    <t>04:03:00</t>
  </si>
  <si>
    <t>03-05-2025 10:38</t>
  </si>
  <si>
    <t>5276</t>
  </si>
  <si>
    <t>03-05-2025 16:39</t>
  </si>
  <si>
    <t>SLA Requerimientos - Baja</t>
  </si>
  <si>
    <t>03-20-2025 16:08</t>
  </si>
  <si>
    <t>54:46:28</t>
  </si>
  <si>
    <t>03-24-2025 14:30</t>
  </si>
  <si>
    <t>5274</t>
  </si>
  <si>
    <t>03-05-2025 16:36</t>
  </si>
  <si>
    <t>06:35:56</t>
  </si>
  <si>
    <t>03-06-2025 15:12</t>
  </si>
  <si>
    <t>5280</t>
  </si>
  <si>
    <t>03-06-2025 11:31</t>
  </si>
  <si>
    <t>03-06-2025 12:03</t>
  </si>
  <si>
    <t>04:42:44</t>
  </si>
  <si>
    <t>03-06-2025 17:13</t>
  </si>
  <si>
    <t>5244</t>
  </si>
  <si>
    <t>03-04-2025 11:44</t>
  </si>
  <si>
    <t>07-08-2025 09:40</t>
  </si>
  <si>
    <t>17:56:27</t>
  </si>
  <si>
    <t>07-10-2025 12:01</t>
  </si>
  <si>
    <t>5251</t>
  </si>
  <si>
    <t>03-04-2025 16:15</t>
  </si>
  <si>
    <t>03-06-2025 08:53</t>
  </si>
  <si>
    <t>09:39:30</t>
  </si>
  <si>
    <t>03-06-2025 16:17</t>
  </si>
  <si>
    <t>5259</t>
  </si>
  <si>
    <t>03-05-2025 09:05</t>
  </si>
  <si>
    <t>03-05-2025 15:06</t>
  </si>
  <si>
    <t>22:40:45</t>
  </si>
  <si>
    <t>03-07-2025 16:46</t>
  </si>
  <si>
    <t>5301</t>
  </si>
  <si>
    <t>03-07-2025 17:02</t>
  </si>
  <si>
    <t>03-07-2025 17:25</t>
  </si>
  <si>
    <t>10:09:38</t>
  </si>
  <si>
    <t>03-11-2025 10:12</t>
  </si>
  <si>
    <t>5268</t>
  </si>
  <si>
    <t>03-05-2025 12:10</t>
  </si>
  <si>
    <t>03-07-2025 10:42</t>
  </si>
  <si>
    <t>38:09:12</t>
  </si>
  <si>
    <t>04-10-2025 10:32</t>
  </si>
  <si>
    <t>04-09-2025 10:05</t>
  </si>
  <si>
    <t>5278</t>
  </si>
  <si>
    <t>03-06-2025 11:03</t>
  </si>
  <si>
    <t>03-06-2025 11:07</t>
  </si>
  <si>
    <t>05:06:58</t>
  </si>
  <si>
    <t>03-06-2025 18:34</t>
  </si>
  <si>
    <t>5298</t>
  </si>
  <si>
    <t>03-07-2025 13:00</t>
  </si>
  <si>
    <t>03-07-2025 15:53</t>
  </si>
  <si>
    <t>43:00:54</t>
  </si>
  <si>
    <t>03-14-2025 16:30</t>
  </si>
  <si>
    <t>5241</t>
  </si>
  <si>
    <t>03-04-2025 09:33</t>
  </si>
  <si>
    <t>03-04-2025 10:08</t>
  </si>
  <si>
    <t>00:39:07</t>
  </si>
  <si>
    <t>03-05-2025 10:17</t>
  </si>
  <si>
    <t>03-04-2025 10:12</t>
  </si>
  <si>
    <t>5300</t>
  </si>
  <si>
    <t>03-07-2025 16:44</t>
  </si>
  <si>
    <t>03-21-2025 19:24</t>
  </si>
  <si>
    <t>00:39:49</t>
  </si>
  <si>
    <t>03-24-2025 14:43</t>
  </si>
  <si>
    <t>5303</t>
  </si>
  <si>
    <t>03-07-2025 18:18</t>
  </si>
  <si>
    <t>03-07-2025 19:40</t>
  </si>
  <si>
    <t>15:35:37</t>
  </si>
  <si>
    <t>03-12-2025 10:55</t>
  </si>
  <si>
    <t>5293</t>
  </si>
  <si>
    <t>03-07-2025 09:59</t>
  </si>
  <si>
    <t>03-07-2025 10:03</t>
  </si>
  <si>
    <t>00:27:55</t>
  </si>
  <si>
    <t>03-07-2025 10:27</t>
  </si>
  <si>
    <t>5242</t>
  </si>
  <si>
    <t>03-04-2025 10:11</t>
  </si>
  <si>
    <t>03-04-2025 10:57</t>
  </si>
  <si>
    <t>02:02:20</t>
  </si>
  <si>
    <t>03-04-2025 12:14</t>
  </si>
  <si>
    <t>5260</t>
  </si>
  <si>
    <t>03-05-2025 09:08</t>
  </si>
  <si>
    <t>01:15:26</t>
  </si>
  <si>
    <t>03-05-2025 10:24</t>
  </si>
  <si>
    <t>5266</t>
  </si>
  <si>
    <t>03-05-2025 11:55</t>
  </si>
  <si>
    <t>41:54:12</t>
  </si>
  <si>
    <t>03-13-2025 15:20</t>
  </si>
  <si>
    <t>03-12-2025 14:49</t>
  </si>
  <si>
    <t>5273</t>
  </si>
  <si>
    <t>03-05-2025 16:26</t>
  </si>
  <si>
    <t>03-05-2025 16:41</t>
  </si>
  <si>
    <t>27:59:59</t>
  </si>
  <si>
    <t>03-11-2025 11:26</t>
  </si>
  <si>
    <t>5257</t>
  </si>
  <si>
    <t>03-05-2025 07:10</t>
  </si>
  <si>
    <t>03-05-2025 08:36</t>
  </si>
  <si>
    <t>17:49:55</t>
  </si>
  <si>
    <t>05-13-2025 11:52</t>
  </si>
  <si>
    <t>05-13-2025 12:34</t>
  </si>
  <si>
    <t>5261</t>
  </si>
  <si>
    <t>03-05-2025 10:12</t>
  </si>
  <si>
    <t>03-05-2025 11:02</t>
  </si>
  <si>
    <t>05:08:17</t>
  </si>
  <si>
    <t>03-05-2025 16:20</t>
  </si>
  <si>
    <t>5283</t>
  </si>
  <si>
    <t>03-06-2025 12:40</t>
  </si>
  <si>
    <t>03-06-2025 13:05</t>
  </si>
  <si>
    <t>5288</t>
  </si>
  <si>
    <t>03-06-2025 16:25</t>
  </si>
  <si>
    <t>03-06-2025 16:36</t>
  </si>
  <si>
    <t>03:37:28</t>
  </si>
  <si>
    <t>03-07-2025 11:02</t>
  </si>
  <si>
    <t>5295</t>
  </si>
  <si>
    <t>03-07-2025 11:16</t>
  </si>
  <si>
    <t>03-07-2025 11:40</t>
  </si>
  <si>
    <t>5297</t>
  </si>
  <si>
    <t>03-07-2025 12:48</t>
  </si>
  <si>
    <t>03-07-2025 12:51</t>
  </si>
  <si>
    <t>05:03:25</t>
  </si>
  <si>
    <t>03-11-2025 10:19</t>
  </si>
  <si>
    <t>03-10-2025 09:33</t>
  </si>
  <si>
    <t>5287</t>
  </si>
  <si>
    <t>03-06-2025 15:46</t>
  </si>
  <si>
    <t>03-06-2025 15:54</t>
  </si>
  <si>
    <t>15:49:21</t>
  </si>
  <si>
    <t>03-10-2025 15:35</t>
  </si>
  <si>
    <t>5281</t>
  </si>
  <si>
    <t>03-06-2025 12:15</t>
  </si>
  <si>
    <t>03-06-2025 16:35</t>
  </si>
  <si>
    <t>18:57:46</t>
  </si>
  <si>
    <t>03-10-2025 16:13</t>
  </si>
  <si>
    <t>5282</t>
  </si>
  <si>
    <t>03-06-2025 12:18</t>
  </si>
  <si>
    <t>85:20:47</t>
  </si>
  <si>
    <t>03-21-2025 09:39</t>
  </si>
  <si>
    <t>5285</t>
  </si>
  <si>
    <t>03-06-2025 15:19</t>
  </si>
  <si>
    <t>03-06-2025 15:35</t>
  </si>
  <si>
    <t>82:10:24</t>
  </si>
  <si>
    <t>03-21-2025 19:23</t>
  </si>
  <si>
    <t>03-20-2025 18:44</t>
  </si>
  <si>
    <t>5246</t>
  </si>
  <si>
    <t>03-04-2025 12:30</t>
  </si>
  <si>
    <t>03-04-2025 16:51</t>
  </si>
  <si>
    <t>03:24:52</t>
  </si>
  <si>
    <t>03-05-2025 16:21</t>
  </si>
  <si>
    <t>5253</t>
  </si>
  <si>
    <t>03-04-2025 16:50</t>
  </si>
  <si>
    <t>03-04-2025 17:08</t>
  </si>
  <si>
    <t>00:39:28</t>
  </si>
  <si>
    <t>03-10-2025 12:18</t>
  </si>
  <si>
    <t>5264</t>
  </si>
  <si>
    <t>03-05-2025 11:19</t>
  </si>
  <si>
    <t>03-05-2025 15:31</t>
  </si>
  <si>
    <t>31:32:11</t>
  </si>
  <si>
    <t>03-11-2025 10:51</t>
  </si>
  <si>
    <t>5248</t>
  </si>
  <si>
    <t>03-04-2025 15:45</t>
  </si>
  <si>
    <t>03-07-2025 10:40</t>
  </si>
  <si>
    <t>55:39:31</t>
  </si>
  <si>
    <t>03-20-2025 16:33</t>
  </si>
  <si>
    <t>5252</t>
  </si>
  <si>
    <t>03-04-2025 16:38</t>
  </si>
  <si>
    <t>03-04-2025 16:48</t>
  </si>
  <si>
    <t>02:13:00</t>
  </si>
  <si>
    <t>03-05-2025 09:51</t>
  </si>
  <si>
    <t>5289</t>
  </si>
  <si>
    <t>03-07-2025 08:48</t>
  </si>
  <si>
    <t>03-07-2025 08:49</t>
  </si>
  <si>
    <t>01:50:12</t>
  </si>
  <si>
    <t>03-07-2025 10:38</t>
  </si>
  <si>
    <t>5254</t>
  </si>
  <si>
    <t>03-04-2025 17:03</t>
  </si>
  <si>
    <t>03-04-2025 17:11</t>
  </si>
  <si>
    <t>15:30:38</t>
  </si>
  <si>
    <t>03-06-2025 16:52</t>
  </si>
  <si>
    <t>5255</t>
  </si>
  <si>
    <t>03-04-2025 17:04</t>
  </si>
  <si>
    <t>03-04-2025 17:12</t>
  </si>
  <si>
    <t>16:07:25</t>
  </si>
  <si>
    <t>03-06-2025 18:33</t>
  </si>
  <si>
    <t>5247</t>
  </si>
  <si>
    <t>03-04-2025 14:49</t>
  </si>
  <si>
    <t>03-04-2025 16:11</t>
  </si>
  <si>
    <t>03-17-2025 15:30</t>
  </si>
  <si>
    <t>5279</t>
  </si>
  <si>
    <t>03-06-2025 11:05</t>
  </si>
  <si>
    <t>75:27:49</t>
  </si>
  <si>
    <t>03-19-2025 15:52</t>
  </si>
  <si>
    <t>5249</t>
  </si>
  <si>
    <t>03-04-2025 15:57</t>
  </si>
  <si>
    <t>03-04-2025 16:16</t>
  </si>
  <si>
    <t>00:20:39</t>
  </si>
  <si>
    <t>5270</t>
  </si>
  <si>
    <t>03-05-2025 15:40</t>
  </si>
  <si>
    <t>03-05-2025 15:56</t>
  </si>
  <si>
    <t>00:57:58</t>
  </si>
  <si>
    <t>03-05-2025 16:38</t>
  </si>
  <si>
    <t>5250</t>
  </si>
  <si>
    <t>03-04-2025 16:00</t>
  </si>
  <si>
    <t>03-04-2025 16:19</t>
  </si>
  <si>
    <t>06:56:17</t>
  </si>
  <si>
    <t>03-05-2025 15:33</t>
  </si>
  <si>
    <t>5269</t>
  </si>
  <si>
    <t>03-05-2025 12:28</t>
  </si>
  <si>
    <t>03-05-2025 14:03</t>
  </si>
  <si>
    <t>01:37:54</t>
  </si>
  <si>
    <t>03-05-2025 15:39</t>
  </si>
  <si>
    <t>5277</t>
  </si>
  <si>
    <t>03-06-2025 09:47</t>
  </si>
  <si>
    <t>03-06-2025 09:54</t>
  </si>
  <si>
    <t>01:44:28</t>
  </si>
  <si>
    <t>03-06-2025 12:12</t>
  </si>
  <si>
    <t>5267</t>
  </si>
  <si>
    <t>03-05-2025 12:07</t>
  </si>
  <si>
    <t>03-05-2025 12:19</t>
  </si>
  <si>
    <t>00:12:02</t>
  </si>
  <si>
    <t>03-05-2025 12:20</t>
  </si>
  <si>
    <t>5272</t>
  </si>
  <si>
    <t>03-05-2025 16:10</t>
  </si>
  <si>
    <t>03-05-2025 16:12</t>
  </si>
  <si>
    <t>04:59:44</t>
  </si>
  <si>
    <t>03-06-2025 12:10</t>
  </si>
  <si>
    <t>5284</t>
  </si>
  <si>
    <t>03-06-2025 13:43</t>
  </si>
  <si>
    <t>03-06-2025 14:43</t>
  </si>
  <si>
    <t>03-07-2025 10:00</t>
  </si>
  <si>
    <t>5299</t>
  </si>
  <si>
    <t>03-07-2025 16:13</t>
  </si>
  <si>
    <t>03-07-2025 16:19</t>
  </si>
  <si>
    <t>04:05:28</t>
  </si>
  <si>
    <t>03-11-2025 11:19</t>
  </si>
  <si>
    <t>03-10-2025 11:19</t>
  </si>
  <si>
    <t>5263</t>
  </si>
  <si>
    <t>03-05-2025 11:05</t>
  </si>
  <si>
    <t>03-05-2025 11:54</t>
  </si>
  <si>
    <t>00:49:25</t>
  </si>
  <si>
    <t>03-21-2025 10:48</t>
  </si>
  <si>
    <t>5256</t>
  </si>
  <si>
    <t>03-04-2025 17:13</t>
  </si>
  <si>
    <t>03-04-2025 17:32</t>
  </si>
  <si>
    <t>96:16:46</t>
  </si>
  <si>
    <t>03-20-2025 17:45</t>
  </si>
  <si>
    <t>5271</t>
  </si>
  <si>
    <t>03-05-2025 16:03</t>
  </si>
  <si>
    <t>03-12-2025 10:54</t>
  </si>
  <si>
    <t>89:26:42</t>
  </si>
  <si>
    <t>03-20-2025 18:42</t>
  </si>
  <si>
    <t>5265</t>
  </si>
  <si>
    <t>03-05-2025 11:27</t>
  </si>
  <si>
    <t>03-05-2025 12:04</t>
  </si>
  <si>
    <t>00:57:15</t>
  </si>
  <si>
    <t>03-06-2025 11:18</t>
  </si>
  <si>
    <t>5292</t>
  </si>
  <si>
    <t>03-07-2025 09:46</t>
  </si>
  <si>
    <t>14:43:54</t>
  </si>
  <si>
    <t>03-11-2025 08:11</t>
  </si>
  <si>
    <t>5304</t>
  </si>
  <si>
    <t>03-07-2025 18:27</t>
  </si>
  <si>
    <t>03-10-2025 11:11</t>
  </si>
  <si>
    <t>19:39:44</t>
  </si>
  <si>
    <t>03-12-2025 16:57</t>
  </si>
  <si>
    <t>5305</t>
  </si>
  <si>
    <t>03-07-2025 18:30</t>
  </si>
  <si>
    <t>03-18-2025 15:27</t>
  </si>
  <si>
    <t>73:54:44</t>
  </si>
  <si>
    <t>04-23-2025 10:23</t>
  </si>
  <si>
    <t>5258</t>
  </si>
  <si>
    <t>03-05-2025 08:29</t>
  </si>
  <si>
    <t>03-05-2025 10:34</t>
  </si>
  <si>
    <t>02:04:00</t>
  </si>
  <si>
    <t>03-27-2025 15:46</t>
  </si>
  <si>
    <t>5275</t>
  </si>
  <si>
    <t>03-06-2025 18:18</t>
  </si>
  <si>
    <t>112:22:36</t>
  </si>
  <si>
    <t>03-29-2025 11:26</t>
  </si>
  <si>
    <t>03-28-2025 11:12</t>
  </si>
  <si>
    <t>5286</t>
  </si>
  <si>
    <t>03-06-2025 15:21</t>
  </si>
  <si>
    <t>322:08:24</t>
  </si>
  <si>
    <t>05-02-2025 23:41</t>
  </si>
  <si>
    <t>05-01-2025 23:10</t>
  </si>
  <si>
    <t>5291</t>
  </si>
  <si>
    <t>03-07-2025 09:43</t>
  </si>
  <si>
    <t>03-10-2025 15:12</t>
  </si>
  <si>
    <t>03-12-2025 16:19</t>
  </si>
  <si>
    <t>03-11-2025 15:48</t>
  </si>
  <si>
    <t>5296</t>
  </si>
  <si>
    <t>03-07-2025 11:41</t>
  </si>
  <si>
    <t>03-07-2025 11:42</t>
  </si>
  <si>
    <t>00:30:48</t>
  </si>
  <si>
    <t>03-10-2025 09:42</t>
  </si>
  <si>
    <t>5262</t>
  </si>
  <si>
    <t>03-05-2025 11:03</t>
  </si>
  <si>
    <t>03-05-2025 12:14</t>
  </si>
  <si>
    <t>76:31:43</t>
  </si>
  <si>
    <t>03-19-2025 11:14</t>
  </si>
  <si>
    <t>5302</t>
  </si>
  <si>
    <t>03-07-2025 17:35</t>
  </si>
  <si>
    <t>03-07-2025 19:39</t>
  </si>
  <si>
    <t>29:32:13</t>
  </si>
  <si>
    <t>03-14-2025 08:49</t>
  </si>
  <si>
    <t>5290</t>
  </si>
  <si>
    <t>03-07-2025 09:26</t>
  </si>
  <si>
    <t>03-07-2025 09:36</t>
  </si>
  <si>
    <t>32:23:03</t>
  </si>
  <si>
    <t>03-13-2025 09:49</t>
  </si>
  <si>
    <t>5294</t>
  </si>
  <si>
    <t>03-07-2025 10:52</t>
  </si>
  <si>
    <t>03-07-2025 11:26</t>
  </si>
  <si>
    <t>13:39:53</t>
  </si>
  <si>
    <t>03-26-2025 08:53</t>
  </si>
  <si>
    <t>5306</t>
  </si>
  <si>
    <t>03-07-2025 19:10</t>
  </si>
  <si>
    <t>03-17-2025 10:32</t>
  </si>
  <si>
    <t>87:34:28</t>
  </si>
  <si>
    <t>03-24-2025 17:04</t>
  </si>
  <si>
    <t>5310</t>
  </si>
  <si>
    <t>03-10-2025 09:55</t>
  </si>
  <si>
    <t>03-10-2025 10:01</t>
  </si>
  <si>
    <t>13:05:01</t>
  </si>
  <si>
    <t>03-22-2025 15:23</t>
  </si>
  <si>
    <t>03-21-2025 14:47</t>
  </si>
  <si>
    <t>5322</t>
  </si>
  <si>
    <t>04-28-2025 11:50</t>
  </si>
  <si>
    <t>56:54:24</t>
  </si>
  <si>
    <t>05-19-2025 15:23</t>
  </si>
  <si>
    <t>5314</t>
  </si>
  <si>
    <t>03-10-2025 13:23</t>
  </si>
  <si>
    <t>03-10-2025 14:31</t>
  </si>
  <si>
    <t>02:46:12</t>
  </si>
  <si>
    <t>03-10-2025 16:16</t>
  </si>
  <si>
    <t>5327</t>
  </si>
  <si>
    <t>03-11-2025 12:10</t>
  </si>
  <si>
    <t>03-11-2025 15:17</t>
  </si>
  <si>
    <t>08:59:16</t>
  </si>
  <si>
    <t>03-12-2025 14:11</t>
  </si>
  <si>
    <t>5307</t>
  </si>
  <si>
    <t>03-10-2025 08:46</t>
  </si>
  <si>
    <t>03-17-2025 11:21</t>
  </si>
  <si>
    <t>35:45:25</t>
  </si>
  <si>
    <t>03-18-2025 16:19</t>
  </si>
  <si>
    <t>5308</t>
  </si>
  <si>
    <t>03-10-2025 09:09</t>
  </si>
  <si>
    <t>03-10-2025 09:18</t>
  </si>
  <si>
    <t>00:32:59</t>
  </si>
  <si>
    <t>5333</t>
  </si>
  <si>
    <t>03-11-2025 16:17</t>
  </si>
  <si>
    <t>03-12-2025 08:34</t>
  </si>
  <si>
    <t>03-12-2025 08:35</t>
  </si>
  <si>
    <t>5309</t>
  </si>
  <si>
    <t>03-10-2025 09:50</t>
  </si>
  <si>
    <t>00:57:52</t>
  </si>
  <si>
    <t>03-10-2025 10:48</t>
  </si>
  <si>
    <t>5332</t>
  </si>
  <si>
    <t>03-11-2025 16:13</t>
  </si>
  <si>
    <t>03-11-2025 17:01</t>
  </si>
  <si>
    <t>12:56:22</t>
  </si>
  <si>
    <t>03-14-2025 12:20</t>
  </si>
  <si>
    <t>03-13-2025 12:09</t>
  </si>
  <si>
    <t>5336</t>
  </si>
  <si>
    <t>03-11-2025 16:44</t>
  </si>
  <si>
    <t>03-11-2025 16:54</t>
  </si>
  <si>
    <t>01:02:13</t>
  </si>
  <si>
    <t>03-13-2025 09:20</t>
  </si>
  <si>
    <t>03-12-2025 08:46</t>
  </si>
  <si>
    <t>5311</t>
  </si>
  <si>
    <t>03-10-2025 10:49</t>
  </si>
  <si>
    <t>03-10-2025 11:07</t>
  </si>
  <si>
    <t>47:23:57</t>
  </si>
  <si>
    <t>03-18-2025 10:13</t>
  </si>
  <si>
    <t>5346</t>
  </si>
  <si>
    <t>03-12-2025 11:30</t>
  </si>
  <si>
    <t>03-21-2025 15:24</t>
  </si>
  <si>
    <t>07:47:26</t>
  </si>
  <si>
    <t>03-24-2025 08:52</t>
  </si>
  <si>
    <t>5348</t>
  </si>
  <si>
    <t>03-12-2025 13:53</t>
  </si>
  <si>
    <t>03-12-2025 14:58</t>
  </si>
  <si>
    <t>07:18:03</t>
  </si>
  <si>
    <t>03-13-2025 12:11</t>
  </si>
  <si>
    <t>5312</t>
  </si>
  <si>
    <t>03-10-2025 11:00</t>
  </si>
  <si>
    <t>03-10-2025 11:01</t>
  </si>
  <si>
    <t>05:29:20</t>
  </si>
  <si>
    <t>03-10-2025 22:47</t>
  </si>
  <si>
    <t>5352</t>
  </si>
  <si>
    <t>03-12-2025 17:45</t>
  </si>
  <si>
    <t>03-13-2025 08:10</t>
  </si>
  <si>
    <t>16:00:00</t>
  </si>
  <si>
    <t>03-17-2025 12:35</t>
  </si>
  <si>
    <t>5325</t>
  </si>
  <si>
    <t>03-11-2025 11:41</t>
  </si>
  <si>
    <t>03-11-2025 11:52</t>
  </si>
  <si>
    <t>5326</t>
  </si>
  <si>
    <t>03-11-2025 11:44</t>
  </si>
  <si>
    <t>5331</t>
  </si>
  <si>
    <t>03-11-2025 15:49</t>
  </si>
  <si>
    <t>03-11-2025 15:54</t>
  </si>
  <si>
    <t>5338</t>
  </si>
  <si>
    <t>03-11-2025 17:16</t>
  </si>
  <si>
    <t>03-11-2025 17:22</t>
  </si>
  <si>
    <t>5347</t>
  </si>
  <si>
    <t>03-12-2025 12:14</t>
  </si>
  <si>
    <t>03-12-2025 12:24</t>
  </si>
  <si>
    <t>01:58:53</t>
  </si>
  <si>
    <t>03-13-2025 10:45</t>
  </si>
  <si>
    <t>5313</t>
  </si>
  <si>
    <t>03-10-2025 12:40</t>
  </si>
  <si>
    <t>03-10-2025 14:25</t>
  </si>
  <si>
    <t>06:54:00</t>
  </si>
  <si>
    <t>03-11-2025 11:24</t>
  </si>
  <si>
    <t>5334</t>
  </si>
  <si>
    <t>03-11-2025 16:34</t>
  </si>
  <si>
    <t>03-11-2025 16:49</t>
  </si>
  <si>
    <t>45:59:05</t>
  </si>
  <si>
    <t>03-21-2025 13:17</t>
  </si>
  <si>
    <t>5335</t>
  </si>
  <si>
    <t>03-11-2025 16:41</t>
  </si>
  <si>
    <t>03-11-2025 16:51</t>
  </si>
  <si>
    <t>28:34:03</t>
  </si>
  <si>
    <t>03-27-2025 15:19</t>
  </si>
  <si>
    <t>5315</t>
  </si>
  <si>
    <t>03-10-2025 16:57</t>
  </si>
  <si>
    <t>00:32:08</t>
  </si>
  <si>
    <t>03-11-2025 11:14</t>
  </si>
  <si>
    <t>5351</t>
  </si>
  <si>
    <t>03-12-2025 17:14</t>
  </si>
  <si>
    <t>03-13-2025 08:08</t>
  </si>
  <si>
    <t>43:34:20</t>
  </si>
  <si>
    <t>03-20-2025 11:49</t>
  </si>
  <si>
    <t>5353</t>
  </si>
  <si>
    <t>03-12-2025 17:53</t>
  </si>
  <si>
    <t>03-13-2025 10:33</t>
  </si>
  <si>
    <t>02:06:24</t>
  </si>
  <si>
    <t>03-13-2025 12:42</t>
  </si>
  <si>
    <t>5316</t>
  </si>
  <si>
    <t>03-10-2025 18:46</t>
  </si>
  <si>
    <t>03-11-2025 09:13</t>
  </si>
  <si>
    <t>06-12-2025 10:11</t>
  </si>
  <si>
    <t>5317</t>
  </si>
  <si>
    <t>03-10-2025 18:56</t>
  </si>
  <si>
    <t>10:09:33</t>
  </si>
  <si>
    <t>03-13-2025 15:52</t>
  </si>
  <si>
    <t>5318</t>
  </si>
  <si>
    <t>03-10-2025 19:22</t>
  </si>
  <si>
    <t>06:53:14</t>
  </si>
  <si>
    <t>03-13-2025 15:45</t>
  </si>
  <si>
    <t>5319</t>
  </si>
  <si>
    <t>03-10-2025 19:26</t>
  </si>
  <si>
    <t>03-11-2025 09:14</t>
  </si>
  <si>
    <t>06:59:50</t>
  </si>
  <si>
    <t>03-13-2025 15:51</t>
  </si>
  <si>
    <t>5320</t>
  </si>
  <si>
    <t>03-11-2025 09:05</t>
  </si>
  <si>
    <t>03-11-2025 09:07</t>
  </si>
  <si>
    <t>01:11:12</t>
  </si>
  <si>
    <t>03-11-2025 10:49</t>
  </si>
  <si>
    <t>5321</t>
  </si>
  <si>
    <t>03-11-2025 09:54</t>
  </si>
  <si>
    <t>03-11-2025 10:28</t>
  </si>
  <si>
    <t>00:34:23</t>
  </si>
  <si>
    <t>03-13-2025 10:24</t>
  </si>
  <si>
    <t>5324</t>
  </si>
  <si>
    <t>03-11-2025 11:23</t>
  </si>
  <si>
    <t>03-11-2025 11:39</t>
  </si>
  <si>
    <t>00:16:13</t>
  </si>
  <si>
    <t>5342</t>
  </si>
  <si>
    <t>03-12-2025 10:40</t>
  </si>
  <si>
    <t>03-12-2025 11:13</t>
  </si>
  <si>
    <t>07:30:22</t>
  </si>
  <si>
    <t>03-13-2025 10:10</t>
  </si>
  <si>
    <t>5343</t>
  </si>
  <si>
    <t>03-12-2025 10:44</t>
  </si>
  <si>
    <t>03-12-2025 11:08</t>
  </si>
  <si>
    <t>07:26:42</t>
  </si>
  <si>
    <t>03-13-2025 10:11</t>
  </si>
  <si>
    <t>5323</t>
  </si>
  <si>
    <t>03-11-2025 10:25</t>
  </si>
  <si>
    <t>03-11-2025 10:45</t>
  </si>
  <si>
    <t>01:31:57</t>
  </si>
  <si>
    <t>03-11-2025 11:57</t>
  </si>
  <si>
    <t>5329</t>
  </si>
  <si>
    <t>03-11-2025 12:49</t>
  </si>
  <si>
    <t>04-28-2025 11:41</t>
  </si>
  <si>
    <t>114:54:43</t>
  </si>
  <si>
    <t>06-17-2025 16:59</t>
  </si>
  <si>
    <t>5337</t>
  </si>
  <si>
    <t>03-11-2025 17:09</t>
  </si>
  <si>
    <t>03-18-2025 09:12</t>
  </si>
  <si>
    <t>06:37:14</t>
  </si>
  <si>
    <t>03-28-2025 11:29</t>
  </si>
  <si>
    <t>5328</t>
  </si>
  <si>
    <t>03-11-2025 12:20</t>
  </si>
  <si>
    <t>03-11-2025 15:13</t>
  </si>
  <si>
    <t>03:29:15</t>
  </si>
  <si>
    <t>5330</t>
  </si>
  <si>
    <t>03-11-2025 15:34</t>
  </si>
  <si>
    <t>03-11-2025 15:40</t>
  </si>
  <si>
    <t>00:04:16</t>
  </si>
  <si>
    <t>04-24-2025 11:52</t>
  </si>
  <si>
    <t>5340</t>
  </si>
  <si>
    <t>03-12-2025 08:57</t>
  </si>
  <si>
    <t>03-17-2025 16:15</t>
  </si>
  <si>
    <t>13:32:51</t>
  </si>
  <si>
    <t>03-19-2025 11:08</t>
  </si>
  <si>
    <t>5345</t>
  </si>
  <si>
    <t>03-12-2025 11:25</t>
  </si>
  <si>
    <t>03-12-2025 11:27</t>
  </si>
  <si>
    <t>01:56:33</t>
  </si>
  <si>
    <t>03-20-2025 16:36</t>
  </si>
  <si>
    <t>5339</t>
  </si>
  <si>
    <t>03-12-2025 08:00</t>
  </si>
  <si>
    <t>03-12-2025 09:56</t>
  </si>
  <si>
    <t>02:21:22</t>
  </si>
  <si>
    <t>03-12-2025 10:51</t>
  </si>
  <si>
    <t>5341</t>
  </si>
  <si>
    <t>03-12-2025 09:24</t>
  </si>
  <si>
    <t>03-12-2025 10:53</t>
  </si>
  <si>
    <t>06:45:34</t>
  </si>
  <si>
    <t>03-12-2025 17:11</t>
  </si>
  <si>
    <t>5350</t>
  </si>
  <si>
    <t>03-12-2025 16:27</t>
  </si>
  <si>
    <t>38:00:01</t>
  </si>
  <si>
    <t>03-19-2025 14:27</t>
  </si>
  <si>
    <t>03-26-2025 15:15</t>
  </si>
  <si>
    <t>5344</t>
  </si>
  <si>
    <t>03-12-2025 11:20</t>
  </si>
  <si>
    <t>15:08:31</t>
  </si>
  <si>
    <t>03-20-2025 18:46</t>
  </si>
  <si>
    <t>5349</t>
  </si>
  <si>
    <t>03-12-2025 16:24</t>
  </si>
  <si>
    <t>05:43:13</t>
  </si>
  <si>
    <t>03-21-2025 12:38</t>
  </si>
  <si>
    <t>5365</t>
  </si>
  <si>
    <t>03-13-2025 18:34</t>
  </si>
  <si>
    <t>03-14-2025 08:36</t>
  </si>
  <si>
    <t>5366</t>
  </si>
  <si>
    <t>03-14-2025 08:33</t>
  </si>
  <si>
    <t>03-14-2025 08:37</t>
  </si>
  <si>
    <t>17:18:46</t>
  </si>
  <si>
    <t>03-19-2025 10:22</t>
  </si>
  <si>
    <t>03-18-2025 09:52</t>
  </si>
  <si>
    <t>5367</t>
  </si>
  <si>
    <t>03-14-2025 09:24</t>
  </si>
  <si>
    <t>03-18-2025 09:38</t>
  </si>
  <si>
    <t>16:20:17</t>
  </si>
  <si>
    <t>03-18-2025 09:48</t>
  </si>
  <si>
    <t>5354</t>
  </si>
  <si>
    <t>03-13-2025 08:57</t>
  </si>
  <si>
    <t>03-13-2025 08:58</t>
  </si>
  <si>
    <t>55:38:25</t>
  </si>
  <si>
    <t>03-24-2025 08:36</t>
  </si>
  <si>
    <t>5357</t>
  </si>
  <si>
    <t>03-13-2025 10:52</t>
  </si>
  <si>
    <t>45:29:14</t>
  </si>
  <si>
    <t>03-20-2025 17:44</t>
  </si>
  <si>
    <t>5359</t>
  </si>
  <si>
    <t>03-13-2025 13:16</t>
  </si>
  <si>
    <t>03-13-2025 14:53</t>
  </si>
  <si>
    <t>01:48:09</t>
  </si>
  <si>
    <t>03-13-2025 15:26</t>
  </si>
  <si>
    <t>03-13-2025 15:18</t>
  </si>
  <si>
    <t>5355</t>
  </si>
  <si>
    <t>03-13-2025 09:10</t>
  </si>
  <si>
    <t>04-23-2025 10:36</t>
  </si>
  <si>
    <t>63:19:26</t>
  </si>
  <si>
    <t>04-28-2025 10:19</t>
  </si>
  <si>
    <t>5356</t>
  </si>
  <si>
    <t>03-13-2025 09:52</t>
  </si>
  <si>
    <t>03-13-2025 09:53</t>
  </si>
  <si>
    <t>02:37:47</t>
  </si>
  <si>
    <t>03-14-2025 14:20</t>
  </si>
  <si>
    <t>03-13-2025 13:25</t>
  </si>
  <si>
    <t>5360</t>
  </si>
  <si>
    <t>03-13-2025 15:01</t>
  </si>
  <si>
    <t>03-13-2025 15:07</t>
  </si>
  <si>
    <t>44:29:06</t>
  </si>
  <si>
    <t>03-21-2025 10:30</t>
  </si>
  <si>
    <t>5358</t>
  </si>
  <si>
    <t>03-13-2025 11:19</t>
  </si>
  <si>
    <t>03-13-2025 11:22</t>
  </si>
  <si>
    <t>05:35:51</t>
  </si>
  <si>
    <t>03-14-2025 08:55</t>
  </si>
  <si>
    <t>5361</t>
  </si>
  <si>
    <t>03-13-2025 15:19</t>
  </si>
  <si>
    <t>03-13-2025 15:27</t>
  </si>
  <si>
    <t>03-19-2025 10:24</t>
  </si>
  <si>
    <t>5362</t>
  </si>
  <si>
    <t>03-13-2025 15:22</t>
  </si>
  <si>
    <t>03-13-2025 15:29</t>
  </si>
  <si>
    <t>03-19-2025 10:23</t>
  </si>
  <si>
    <t>5364</t>
  </si>
  <si>
    <t>03-13-2025 16:01</t>
  </si>
  <si>
    <t>00:10:25</t>
  </si>
  <si>
    <t>04-30-2025 10:21</t>
  </si>
  <si>
    <t>5363</t>
  </si>
  <si>
    <t>03-13-2025 15:32</t>
  </si>
  <si>
    <t>00:23:35</t>
  </si>
  <si>
    <t>03-13-2025 15:49</t>
  </si>
  <si>
    <t>5379</t>
  </si>
  <si>
    <t>03-17-2025 10:42</t>
  </si>
  <si>
    <t>03-17-2025 10:47</t>
  </si>
  <si>
    <t>03-20-2025 15:46</t>
  </si>
  <si>
    <t>5368</t>
  </si>
  <si>
    <t>03-14-2025 09:44</t>
  </si>
  <si>
    <t>03-14-2025 10:01</t>
  </si>
  <si>
    <t>5369</t>
  </si>
  <si>
    <t>03-14-2025 09:58</t>
  </si>
  <si>
    <t>03-14-2025 12:09</t>
  </si>
  <si>
    <t>02:11:29</t>
  </si>
  <si>
    <t>03-14-2025 12:10</t>
  </si>
  <si>
    <t>5371</t>
  </si>
  <si>
    <t>03-14-2025 11:13</t>
  </si>
  <si>
    <t>03-14-2025 12:11</t>
  </si>
  <si>
    <t>05:16:26</t>
  </si>
  <si>
    <t>03-15-2025 21:21</t>
  </si>
  <si>
    <t>03-14-2025 20:51</t>
  </si>
  <si>
    <t>5372</t>
  </si>
  <si>
    <t>03-14-2025 11:21</t>
  </si>
  <si>
    <t>03-14-2025 16:07</t>
  </si>
  <si>
    <t>06:07:21</t>
  </si>
  <si>
    <t>03-18-2025 10:45</t>
  </si>
  <si>
    <t>5381</t>
  </si>
  <si>
    <t>03-17-2025 11:22</t>
  </si>
  <si>
    <t>03-17-2025 11:30</t>
  </si>
  <si>
    <t>00:08:16</t>
  </si>
  <si>
    <t>03-18-2025 10:20</t>
  </si>
  <si>
    <t>5387</t>
  </si>
  <si>
    <t>03-17-2025 17:09</t>
  </si>
  <si>
    <t>03-17-2025 17:49</t>
  </si>
  <si>
    <t>00:20:25</t>
  </si>
  <si>
    <t>5374</t>
  </si>
  <si>
    <t>03-14-2025 15:54</t>
  </si>
  <si>
    <t>03-14-2025 16:04</t>
  </si>
  <si>
    <t>00:08:02</t>
  </si>
  <si>
    <t>05-07-2025 12:35</t>
  </si>
  <si>
    <t>5380</t>
  </si>
  <si>
    <t>03-17-2025 11:16</t>
  </si>
  <si>
    <t>03:10:32</t>
  </si>
  <si>
    <t>03-24-2025 08:40</t>
  </si>
  <si>
    <t>5370</t>
  </si>
  <si>
    <t>03-14-2025 10:47</t>
  </si>
  <si>
    <t>05:42:06</t>
  </si>
  <si>
    <t>04-03-2025 18:50</t>
  </si>
  <si>
    <t>5373</t>
  </si>
  <si>
    <t>03-14-2025 12:47</t>
  </si>
  <si>
    <t>03-14-2025 15:19</t>
  </si>
  <si>
    <t>36:00:00</t>
  </si>
  <si>
    <t>03-20-2025 18:43</t>
  </si>
  <si>
    <t>5378</t>
  </si>
  <si>
    <t>03-17-2025 10:41</t>
  </si>
  <si>
    <t>20:24:43</t>
  </si>
  <si>
    <t>03-20-2025 18:45</t>
  </si>
  <si>
    <t>5399</t>
  </si>
  <si>
    <t>03-18-2025 12:03</t>
  </si>
  <si>
    <t>03-18-2025 15:18</t>
  </si>
  <si>
    <t>05:21:46</t>
  </si>
  <si>
    <t>03-19-2025 09:25</t>
  </si>
  <si>
    <t>5375</t>
  </si>
  <si>
    <t>03-14-2025 16:00</t>
  </si>
  <si>
    <t>03-14-2025 16:12</t>
  </si>
  <si>
    <t>03-17-2025 12:38</t>
  </si>
  <si>
    <t>5392</t>
  </si>
  <si>
    <t>03-18-2025 08:49</t>
  </si>
  <si>
    <t>03-18-2025 09:45</t>
  </si>
  <si>
    <t>11:15:11</t>
  </si>
  <si>
    <t>03-19-2025 13:35</t>
  </si>
  <si>
    <t>5400</t>
  </si>
  <si>
    <t>03-18-2025 12:05</t>
  </si>
  <si>
    <t>03-18-2025 15:07</t>
  </si>
  <si>
    <t>02:31:42</t>
  </si>
  <si>
    <t>03-19-2025 16:22</t>
  </si>
  <si>
    <t>03-18-2025 15:37</t>
  </si>
  <si>
    <t>5401</t>
  </si>
  <si>
    <t>03-18-2025 13:26</t>
  </si>
  <si>
    <t>01:47:54</t>
  </si>
  <si>
    <t>03-18-2025 15:17</t>
  </si>
  <si>
    <t>5402</t>
  </si>
  <si>
    <t>03-18-2025 13:28</t>
  </si>
  <si>
    <t>03-18-2025 15:26</t>
  </si>
  <si>
    <t>09:48:30</t>
  </si>
  <si>
    <t>03-19-2025 15:18</t>
  </si>
  <si>
    <t>5376</t>
  </si>
  <si>
    <t>03-14-2025 17:23</t>
  </si>
  <si>
    <t>03-17-2025 10:10</t>
  </si>
  <si>
    <t>21:48:01</t>
  </si>
  <si>
    <t>03-19-2025 15:11</t>
  </si>
  <si>
    <t>5396</t>
  </si>
  <si>
    <t>03-18-2025 09:59</t>
  </si>
  <si>
    <t>03-18-2025 10:00</t>
  </si>
  <si>
    <t>00:02:55</t>
  </si>
  <si>
    <t>03-18-2025 10:02</t>
  </si>
  <si>
    <t>5398</t>
  </si>
  <si>
    <t>03-18-2025 11:00</t>
  </si>
  <si>
    <t>03-18-2025 11:26</t>
  </si>
  <si>
    <t>01:18:58</t>
  </si>
  <si>
    <t>03-18-2025 15:24</t>
  </si>
  <si>
    <t>5405</t>
  </si>
  <si>
    <t>03-18-2025 16:36</t>
  </si>
  <si>
    <t>03-18-2025 16:48</t>
  </si>
  <si>
    <t>07:10:16</t>
  </si>
  <si>
    <t>03-19-2025 15:46</t>
  </si>
  <si>
    <t>5397</t>
  </si>
  <si>
    <t>03-18-2025 10:24</t>
  </si>
  <si>
    <t>03-18-2025 10:54</t>
  </si>
  <si>
    <t>5382</t>
  </si>
  <si>
    <t>03-17-2025 11:46</t>
  </si>
  <si>
    <t>03-17-2025 12:25</t>
  </si>
  <si>
    <t>03:01:23</t>
  </si>
  <si>
    <t>03-18-2025 09:54</t>
  </si>
  <si>
    <t>5394</t>
  </si>
  <si>
    <t>03-18-2025 09:47</t>
  </si>
  <si>
    <t>00:16:33</t>
  </si>
  <si>
    <t>03-18-2025 10:03</t>
  </si>
  <si>
    <t>5383</t>
  </si>
  <si>
    <t>03-17-2025 12:07</t>
  </si>
  <si>
    <t>04-10-2025 15:44</t>
  </si>
  <si>
    <t>44:22:44</t>
  </si>
  <si>
    <t>04-21-2025 09:57</t>
  </si>
  <si>
    <t>5386</t>
  </si>
  <si>
    <t>03-17-2025 17:06</t>
  </si>
  <si>
    <t>00:23:02</t>
  </si>
  <si>
    <t>03-17-2025 17:50</t>
  </si>
  <si>
    <t>5384</t>
  </si>
  <si>
    <t>03-17-2025 12:10</t>
  </si>
  <si>
    <t>03-17-2025 12:29</t>
  </si>
  <si>
    <t>18:28:57</t>
  </si>
  <si>
    <t>03-21-2025 14:49</t>
  </si>
  <si>
    <t>5385</t>
  </si>
  <si>
    <t>03-17-2025 14:55</t>
  </si>
  <si>
    <t>03-17-2025 15:05</t>
  </si>
  <si>
    <t>00:10:21</t>
  </si>
  <si>
    <t>03-24-2025 09:23</t>
  </si>
  <si>
    <t>5388</t>
  </si>
  <si>
    <t>03-17-2025 17:47</t>
  </si>
  <si>
    <t>00:20:13</t>
  </si>
  <si>
    <t>5389</t>
  </si>
  <si>
    <t>03-17-2025 17:14</t>
  </si>
  <si>
    <t>03-17-2025 17:58</t>
  </si>
  <si>
    <t>06:02:01</t>
  </si>
  <si>
    <t>03-19-2025 15:07</t>
  </si>
  <si>
    <t>03-18-2025 15:16</t>
  </si>
  <si>
    <t>5403</t>
  </si>
  <si>
    <t>03-18-2025 15:05</t>
  </si>
  <si>
    <t>03-18-2025 15:32</t>
  </si>
  <si>
    <t>03-18-2025 15:52</t>
  </si>
  <si>
    <t>5390</t>
  </si>
  <si>
    <t>03-17-2025 18:16</t>
  </si>
  <si>
    <t>03-18-2025 08:45</t>
  </si>
  <si>
    <t>00:15:05</t>
  </si>
  <si>
    <t>03-19-2025 14:33</t>
  </si>
  <si>
    <t>5391</t>
  </si>
  <si>
    <t>03-18-2025 07:04</t>
  </si>
  <si>
    <t>03-18-2025 09:37</t>
  </si>
  <si>
    <t>01:19:22</t>
  </si>
  <si>
    <t>03-18-2025 09:49</t>
  </si>
  <si>
    <t>5393</t>
  </si>
  <si>
    <t>03-18-2025 09:44</t>
  </si>
  <si>
    <t>00:05:59</t>
  </si>
  <si>
    <t>03-18-2025 09:50</t>
  </si>
  <si>
    <t>5395</t>
  </si>
  <si>
    <t>03-18-2025 09:51</t>
  </si>
  <si>
    <t>00:10:04</t>
  </si>
  <si>
    <t>5404</t>
  </si>
  <si>
    <t>03-18-2025 16:24</t>
  </si>
  <si>
    <t>04-09-2025 10:38</t>
  </si>
  <si>
    <t>23:06:01</t>
  </si>
  <si>
    <t>04-10-2025 11:32</t>
  </si>
  <si>
    <t>04-09-2025 10:49</t>
  </si>
  <si>
    <t>5406</t>
  </si>
  <si>
    <t>03-19-2025 09:04</t>
  </si>
  <si>
    <t>03-19-2025 10:35</t>
  </si>
  <si>
    <t>01:32:11</t>
  </si>
  <si>
    <t>03-19-2025 10:36</t>
  </si>
  <si>
    <t>5417</t>
  </si>
  <si>
    <t>03-20-2025 10:35</t>
  </si>
  <si>
    <t>03-20-2025 10:55</t>
  </si>
  <si>
    <t>18:41:02</t>
  </si>
  <si>
    <t>03-24-2025 14:16</t>
  </si>
  <si>
    <t>5433</t>
  </si>
  <si>
    <t>03-21-2025 11:27</t>
  </si>
  <si>
    <t>03-21-2025 14:57</t>
  </si>
  <si>
    <t>13:33:50</t>
  </si>
  <si>
    <t>04-02-2025 10:28</t>
  </si>
  <si>
    <t>5462</t>
  </si>
  <si>
    <t>03-24-2025 15:53</t>
  </si>
  <si>
    <t>03-24-2025 15:54</t>
  </si>
  <si>
    <t>00:08:31</t>
  </si>
  <si>
    <t>03-24-2025 16:02</t>
  </si>
  <si>
    <t>5467</t>
  </si>
  <si>
    <t>03-24-2025 17:16</t>
  </si>
  <si>
    <t>03-25-2025 08:30</t>
  </si>
  <si>
    <t>00:13:21</t>
  </si>
  <si>
    <t>03-25-2025 10:27</t>
  </si>
  <si>
    <t>5468</t>
  </si>
  <si>
    <t>03-24-2025 17:24</t>
  </si>
  <si>
    <t>03-25-2025 08:16</t>
  </si>
  <si>
    <t>02:58:29</t>
  </si>
  <si>
    <t>03-26-2025 11:25</t>
  </si>
  <si>
    <t>03-25-2025 11:23</t>
  </si>
  <si>
    <t>5470</t>
  </si>
  <si>
    <t>03-25-2025 09:04</t>
  </si>
  <si>
    <t>03-25-2025 09:11</t>
  </si>
  <si>
    <t>01:10:28</t>
  </si>
  <si>
    <t>03-25-2025 10:37</t>
  </si>
  <si>
    <t>03-25-2025 10:30</t>
  </si>
  <si>
    <t>5472</t>
  </si>
  <si>
    <t>03-25-2025 10:57</t>
  </si>
  <si>
    <t>03-25-2025 11:01</t>
  </si>
  <si>
    <t>23:48:32</t>
  </si>
  <si>
    <t>06-13-2025 10:57</t>
  </si>
  <si>
    <t>06-12-2025 10:01</t>
  </si>
  <si>
    <t>5474</t>
  </si>
  <si>
    <t>03-25-2025 13:21</t>
  </si>
  <si>
    <t>03-25-2025 14:36</t>
  </si>
  <si>
    <t>01:19:46</t>
  </si>
  <si>
    <t>03-27-2025 18:23</t>
  </si>
  <si>
    <t>5407</t>
  </si>
  <si>
    <t>03-19-2025 09:20</t>
  </si>
  <si>
    <t>03-19-2025 10:40</t>
  </si>
  <si>
    <t>01:19:27</t>
  </si>
  <si>
    <t>5419</t>
  </si>
  <si>
    <t>03-20-2025 11:44</t>
  </si>
  <si>
    <t>03-20-2025 11:50</t>
  </si>
  <si>
    <t>11:52:29</t>
  </si>
  <si>
    <t>03-21-2025 16:37</t>
  </si>
  <si>
    <t>03-21-2025 16:38</t>
  </si>
  <si>
    <t>5418</t>
  </si>
  <si>
    <t>03-20-2025 11:29</t>
  </si>
  <si>
    <t>27:27:38</t>
  </si>
  <si>
    <t>04-04-2025 16:28</t>
  </si>
  <si>
    <t>5423</t>
  </si>
  <si>
    <t>03-20-2025 15:13</t>
  </si>
  <si>
    <t>03-20-2025 15:59</t>
  </si>
  <si>
    <t>02:16:15</t>
  </si>
  <si>
    <t>03-20-2025 17:49</t>
  </si>
  <si>
    <t>5453</t>
  </si>
  <si>
    <t>03-24-2025 09:37</t>
  </si>
  <si>
    <t>03-24-2025 09:52</t>
  </si>
  <si>
    <t>5458</t>
  </si>
  <si>
    <t>03-24-2025 14:59</t>
  </si>
  <si>
    <t>03-24-2025 15:02</t>
  </si>
  <si>
    <t>13:14:31</t>
  </si>
  <si>
    <t>04-21-2025 17:20</t>
  </si>
  <si>
    <t>5420</t>
  </si>
  <si>
    <t>03-20-2025 12:53</t>
  </si>
  <si>
    <t>03-21-2025 10:21</t>
  </si>
  <si>
    <t>20:36:35</t>
  </si>
  <si>
    <t>04-02-2025 12:19</t>
  </si>
  <si>
    <t>5469</t>
  </si>
  <si>
    <t>03-25-2025 08:43</t>
  </si>
  <si>
    <t>03-25-2025 09:10</t>
  </si>
  <si>
    <t>02:03:28</t>
  </si>
  <si>
    <t>03-25-2025 14:55</t>
  </si>
  <si>
    <t>5408</t>
  </si>
  <si>
    <t>03-19-2025 11:12</t>
  </si>
  <si>
    <t>03-19-2025 11:48</t>
  </si>
  <si>
    <t>60:36:40</t>
  </si>
  <si>
    <t>04-02-2025 09:18</t>
  </si>
  <si>
    <t>5436</t>
  </si>
  <si>
    <t>03-21-2025 11:37</t>
  </si>
  <si>
    <t>03-21-2025 11:42</t>
  </si>
  <si>
    <t>13:21:46</t>
  </si>
  <si>
    <t>03-31-2025 15:20</t>
  </si>
  <si>
    <t>5464</t>
  </si>
  <si>
    <t>03-24-2025 16:24</t>
  </si>
  <si>
    <t>03-24-2025 16:28</t>
  </si>
  <si>
    <t>00:04:28</t>
  </si>
  <si>
    <t>04-04-2025 10:06</t>
  </si>
  <si>
    <t>5409</t>
  </si>
  <si>
    <t>03-19-2025 12:17</t>
  </si>
  <si>
    <t>03-19-2025 12:18</t>
  </si>
  <si>
    <t>01:14:33</t>
  </si>
  <si>
    <t>03-19-2025 14:31</t>
  </si>
  <si>
    <t>5411</t>
  </si>
  <si>
    <t>03-20-2025 09:10</t>
  </si>
  <si>
    <t>03-20-2025 10:11</t>
  </si>
  <si>
    <t>01:07:24</t>
  </si>
  <si>
    <t>03-20-2025 10:17</t>
  </si>
  <si>
    <t>5412</t>
  </si>
  <si>
    <t>03-20-2025 09:11</t>
  </si>
  <si>
    <t>03-20-2025 10:13</t>
  </si>
  <si>
    <t>49:44:50</t>
  </si>
  <si>
    <t>04-03-2025 08:41</t>
  </si>
  <si>
    <t>5416</t>
  </si>
  <si>
    <t>03-20-2025 10:33</t>
  </si>
  <si>
    <t>03-20-2025 10:53</t>
  </si>
  <si>
    <t>21:56:45</t>
  </si>
  <si>
    <t>03-24-2025 17:53</t>
  </si>
  <si>
    <t>5422</t>
  </si>
  <si>
    <t>03-20-2025 14:03</t>
  </si>
  <si>
    <t>03-20-2025 15:09</t>
  </si>
  <si>
    <t>109:31:32</t>
  </si>
  <si>
    <t>04-09-2025 10:34</t>
  </si>
  <si>
    <t>5410</t>
  </si>
  <si>
    <t>03-19-2025 15:21</t>
  </si>
  <si>
    <t>03:27:59</t>
  </si>
  <si>
    <t>03-21-2025 13:23</t>
  </si>
  <si>
    <t>03-20-2025 12:39</t>
  </si>
  <si>
    <t>5429</t>
  </si>
  <si>
    <t>03-21-2025 10:59</t>
  </si>
  <si>
    <t>07-14-2025 11:19</t>
  </si>
  <si>
    <t>5430</t>
  </si>
  <si>
    <t>03-21-2025 11:04</t>
  </si>
  <si>
    <t>05-21-2025 09:56</t>
  </si>
  <si>
    <t>342:51:36</t>
  </si>
  <si>
    <t>05-21-2025 10:26</t>
  </si>
  <si>
    <t>5432</t>
  </si>
  <si>
    <t>03-21-2025 11:09</t>
  </si>
  <si>
    <t>06-12-2025 15:35</t>
  </si>
  <si>
    <t>5434</t>
  </si>
  <si>
    <t>03-21-2025 11:28</t>
  </si>
  <si>
    <t>00:02:13</t>
  </si>
  <si>
    <t>04-03-2025 09:28</t>
  </si>
  <si>
    <t>04-02-2025 09:02</t>
  </si>
  <si>
    <t>5435</t>
  </si>
  <si>
    <t>03-21-2025 11:36</t>
  </si>
  <si>
    <t>06-02-2025 08:43</t>
  </si>
  <si>
    <t>5437</t>
  </si>
  <si>
    <t>03-21-2025 11:39</t>
  </si>
  <si>
    <t>04-15-2025 15:28</t>
  </si>
  <si>
    <t>06-03-2025 10:14</t>
  </si>
  <si>
    <t>5438</t>
  </si>
  <si>
    <t>03-21-2025 11:46</t>
  </si>
  <si>
    <t>00:00:26</t>
  </si>
  <si>
    <t>04-22-2025 16:48</t>
  </si>
  <si>
    <t>5439</t>
  </si>
  <si>
    <t>03-21-2025 11:50</t>
  </si>
  <si>
    <t>05-29-2025 17:14</t>
  </si>
  <si>
    <t>5440</t>
  </si>
  <si>
    <t>03-21-2025 11:58</t>
  </si>
  <si>
    <t>00:01:03</t>
  </si>
  <si>
    <t>04-24-2025 11:57</t>
  </si>
  <si>
    <t>5441</t>
  </si>
  <si>
    <t>03-21-2025 12:06</t>
  </si>
  <si>
    <t>00:03:52</t>
  </si>
  <si>
    <t>03-26-2025 08:42</t>
  </si>
  <si>
    <t>5442</t>
  </si>
  <si>
    <t>03-21-2025 12:22</t>
  </si>
  <si>
    <t>00:01:34</t>
  </si>
  <si>
    <t>03-24-2025 14:55</t>
  </si>
  <si>
    <t>5443</t>
  </si>
  <si>
    <t>03-21-2025 12:26</t>
  </si>
  <si>
    <t>00:50:10</t>
  </si>
  <si>
    <t>03-26-2025 08:44</t>
  </si>
  <si>
    <t>5444</t>
  </si>
  <si>
    <t>03-21-2025 12:39</t>
  </si>
  <si>
    <t>06-25-2025 12:03</t>
  </si>
  <si>
    <t>06-24-2025 11:06</t>
  </si>
  <si>
    <t>5445</t>
  </si>
  <si>
    <t>03-21-2025 12:42</t>
  </si>
  <si>
    <t>06-05-2025 15:52</t>
  </si>
  <si>
    <t>5446</t>
  </si>
  <si>
    <t>03-21-2025 12:48</t>
  </si>
  <si>
    <t>04-04-2025 11:53</t>
  </si>
  <si>
    <t>04-29-2025 10:11</t>
  </si>
  <si>
    <t>5447</t>
  </si>
  <si>
    <t>03-21-2025 13:05</t>
  </si>
  <si>
    <t>04-04-2025 11:54</t>
  </si>
  <si>
    <t>09:50:05</t>
  </si>
  <si>
    <t>06-04-2025 16:30</t>
  </si>
  <si>
    <t>5448</t>
  </si>
  <si>
    <t>03-21-2025 13:11</t>
  </si>
  <si>
    <t>04-12-2025 11:32</t>
  </si>
  <si>
    <t>04-11-2025 11:10</t>
  </si>
  <si>
    <t>5449</t>
  </si>
  <si>
    <t>03-21-2025 13:18</t>
  </si>
  <si>
    <t>07:07:12</t>
  </si>
  <si>
    <t>05-01-2025 16:28</t>
  </si>
  <si>
    <t>5450</t>
  </si>
  <si>
    <t>12:31:53</t>
  </si>
  <si>
    <t>04-03-2025 10:51</t>
  </si>
  <si>
    <t>5466</t>
  </si>
  <si>
    <t>03-24-2025 17:07</t>
  </si>
  <si>
    <t>03-24-2025 17:08</t>
  </si>
  <si>
    <t>02:09:16</t>
  </si>
  <si>
    <t>03-25-2025 10:38</t>
  </si>
  <si>
    <t>5475</t>
  </si>
  <si>
    <t>03-25-2025 15:23</t>
  </si>
  <si>
    <t>03-25-2025 15:27</t>
  </si>
  <si>
    <t>03:46:36</t>
  </si>
  <si>
    <t>03-28-2025 17:26</t>
  </si>
  <si>
    <t>03-27-2025 16:44</t>
  </si>
  <si>
    <t>5455</t>
  </si>
  <si>
    <t>03-24-2025 11:12</t>
  </si>
  <si>
    <t>03-24-2025 11:48</t>
  </si>
  <si>
    <t>00:35:55</t>
  </si>
  <si>
    <t>03-24-2025 12:17</t>
  </si>
  <si>
    <t>5471</t>
  </si>
  <si>
    <t>03-25-2025 10:29</t>
  </si>
  <si>
    <t>03-25-2025 10:42</t>
  </si>
  <si>
    <t>00:31:38</t>
  </si>
  <si>
    <t>03-25-2025 11:00</t>
  </si>
  <si>
    <t>5473</t>
  </si>
  <si>
    <t>03-25-2025 11:09</t>
  </si>
  <si>
    <t>03-25-2025 11:17</t>
  </si>
  <si>
    <t>00:40:33</t>
  </si>
  <si>
    <t>03-25-2025 15:11</t>
  </si>
  <si>
    <t>5413</t>
  </si>
  <si>
    <t>03-20-2025 09:14</t>
  </si>
  <si>
    <t>03-20-2025 09:41</t>
  </si>
  <si>
    <t>17:12:19</t>
  </si>
  <si>
    <t>03-24-2025 16:22</t>
  </si>
  <si>
    <t>5414</t>
  </si>
  <si>
    <t>03-20-2025 09:17</t>
  </si>
  <si>
    <t>04-04-2025 11:56</t>
  </si>
  <si>
    <t>16:28:12</t>
  </si>
  <si>
    <t>05-13-2025 11:17</t>
  </si>
  <si>
    <t>05-13-2025 11:16</t>
  </si>
  <si>
    <t>5415</t>
  </si>
  <si>
    <t>03-20-2025 10:16</t>
  </si>
  <si>
    <t>03-20-2025 10:18</t>
  </si>
  <si>
    <t>08:12:01</t>
  </si>
  <si>
    <t>04-23-2025 10:44</t>
  </si>
  <si>
    <t>5431</t>
  </si>
  <si>
    <t>03-26-2025 08:45</t>
  </si>
  <si>
    <t>5476</t>
  </si>
  <si>
    <t>03-25-2025 15:32</t>
  </si>
  <si>
    <t>03-25-2025 15:44</t>
  </si>
  <si>
    <t>00:30:55</t>
  </si>
  <si>
    <t>03-26-2025 11:14</t>
  </si>
  <si>
    <t>5478</t>
  </si>
  <si>
    <t>03-25-2025 16:47</t>
  </si>
  <si>
    <t>03-25-2025 17:02</t>
  </si>
  <si>
    <t>01:53:52</t>
  </si>
  <si>
    <t>03-26-2025 11:15</t>
  </si>
  <si>
    <t>5479</t>
  </si>
  <si>
    <t>03-25-2025 16:54</t>
  </si>
  <si>
    <t>03-25-2025 17:39</t>
  </si>
  <si>
    <t>03-26-2025 10:25</t>
  </si>
  <si>
    <t>5421</t>
  </si>
  <si>
    <t>03-20-2025 13:30</t>
  </si>
  <si>
    <t>03-20-2025 15:08</t>
  </si>
  <si>
    <t>12:59:49</t>
  </si>
  <si>
    <t>03-24-2025 09:30</t>
  </si>
  <si>
    <t>5424</t>
  </si>
  <si>
    <t>03-20-2025 16:13</t>
  </si>
  <si>
    <t>03-20-2025 16:49</t>
  </si>
  <si>
    <t>02:43:51</t>
  </si>
  <si>
    <t>03-21-2025 10:08</t>
  </si>
  <si>
    <t>5454</t>
  </si>
  <si>
    <t>03-24-2025 10:35</t>
  </si>
  <si>
    <t>03-24-2025 10:48</t>
  </si>
  <si>
    <t>00:26:36</t>
  </si>
  <si>
    <t>03-25-2025 16:23</t>
  </si>
  <si>
    <t>5425</t>
  </si>
  <si>
    <t>03-20-2025 16:38</t>
  </si>
  <si>
    <t>04-10-2025 15:45</t>
  </si>
  <si>
    <t>17:29:58</t>
  </si>
  <si>
    <t>04-16-2025 15:34</t>
  </si>
  <si>
    <t>04-15-2025 15:24</t>
  </si>
  <si>
    <t>5426</t>
  </si>
  <si>
    <t>03-21-2025 10:27</t>
  </si>
  <si>
    <t>03-21-2025 10:52</t>
  </si>
  <si>
    <t>104:17:15</t>
  </si>
  <si>
    <t>04-09-2025 10:44</t>
  </si>
  <si>
    <t>5463</t>
  </si>
  <si>
    <t>03-24-2025 16:06</t>
  </si>
  <si>
    <t>03-24-2025 16:17</t>
  </si>
  <si>
    <t>00:30:46</t>
  </si>
  <si>
    <t>03-26-2025 11:10</t>
  </si>
  <si>
    <t>5452</t>
  </si>
  <si>
    <t>03-21-2025 16:54</t>
  </si>
  <si>
    <t>03-21-2025 17:00</t>
  </si>
  <si>
    <t>01:57:00</t>
  </si>
  <si>
    <t>03-24-2025 14:35</t>
  </si>
  <si>
    <t>5456</t>
  </si>
  <si>
    <t>03-24-2025 12:52</t>
  </si>
  <si>
    <t>03-24-2025 13:49</t>
  </si>
  <si>
    <t>30:15:26</t>
  </si>
  <si>
    <t>05-01-2025 17:40</t>
  </si>
  <si>
    <t>04-30-2025 17:21</t>
  </si>
  <si>
    <t>5457</t>
  </si>
  <si>
    <t>03-24-2025 13:26</t>
  </si>
  <si>
    <t>03-24-2025 14:22</t>
  </si>
  <si>
    <t>01:02:06</t>
  </si>
  <si>
    <t>03-24-2025 17:47</t>
  </si>
  <si>
    <t>5451</t>
  </si>
  <si>
    <t>03-21-2025 15:05</t>
  </si>
  <si>
    <t>00:50:14</t>
  </si>
  <si>
    <t>03-21-2025 15:48</t>
  </si>
  <si>
    <t>5459</t>
  </si>
  <si>
    <t>03-24-2025 15:10</t>
  </si>
  <si>
    <t>03-25-2025 08:53</t>
  </si>
  <si>
    <t>03:29:34</t>
  </si>
  <si>
    <t>03-25-2025 09:40</t>
  </si>
  <si>
    <t>5460</t>
  </si>
  <si>
    <t>03-24-2025 15:38</t>
  </si>
  <si>
    <t>03-24-2025 15:43</t>
  </si>
  <si>
    <t>04:23:04</t>
  </si>
  <si>
    <t>06-06-2025 15:55</t>
  </si>
  <si>
    <t>06-05-2025 15:35</t>
  </si>
  <si>
    <t>5477</t>
  </si>
  <si>
    <t>03-25-2025 16:04</t>
  </si>
  <si>
    <t>03-25-2025 16:17</t>
  </si>
  <si>
    <t>00:44:22</t>
  </si>
  <si>
    <t>03-25-2025 16:48</t>
  </si>
  <si>
    <t>5492</t>
  </si>
  <si>
    <t>03-26-2025 15:59</t>
  </si>
  <si>
    <t>03-26-2025 16:01</t>
  </si>
  <si>
    <t>5493</t>
  </si>
  <si>
    <t>03-26-2025 16:00</t>
  </si>
  <si>
    <t>5506</t>
  </si>
  <si>
    <t>03-28-2025 15:37</t>
  </si>
  <si>
    <t>03-28-2025 15:40</t>
  </si>
  <si>
    <t>00:28:30</t>
  </si>
  <si>
    <t>03-29-2025 16:26</t>
  </si>
  <si>
    <t>03-28-2025 16:06</t>
  </si>
  <si>
    <t>5504</t>
  </si>
  <si>
    <t>03-28-2025 10:37</t>
  </si>
  <si>
    <t>03-28-2025 10:40</t>
  </si>
  <si>
    <t>00:14:17</t>
  </si>
  <si>
    <t>03-28-2025 10:52</t>
  </si>
  <si>
    <t>5494</t>
  </si>
  <si>
    <t>03-26-2025 16:52</t>
  </si>
  <si>
    <t>03-26-2025 17:08</t>
  </si>
  <si>
    <t>02:46:55</t>
  </si>
  <si>
    <t>03-28-2025 11:26</t>
  </si>
  <si>
    <t>03-27-2025 10:39</t>
  </si>
  <si>
    <t>5495</t>
  </si>
  <si>
    <t>03-27-2025 11:26</t>
  </si>
  <si>
    <t>03-27-2025 14:42</t>
  </si>
  <si>
    <t>04:03:26</t>
  </si>
  <si>
    <t>03-28-2025 11:14</t>
  </si>
  <si>
    <t>5498</t>
  </si>
  <si>
    <t>03-27-2025 16:07</t>
  </si>
  <si>
    <t>03-27-2025 16:08</t>
  </si>
  <si>
    <t>00:55:28</t>
  </si>
  <si>
    <t>03-27-2025 17:02</t>
  </si>
  <si>
    <t>5500</t>
  </si>
  <si>
    <t>03-27-2025 16:53</t>
  </si>
  <si>
    <t>03-27-2025 16:56</t>
  </si>
  <si>
    <t>10:54:10</t>
  </si>
  <si>
    <t>03-31-2025 10:47</t>
  </si>
  <si>
    <t>5482</t>
  </si>
  <si>
    <t>03-26-2025 11:17</t>
  </si>
  <si>
    <t>03-26-2025 11:36</t>
  </si>
  <si>
    <t>23:32:42</t>
  </si>
  <si>
    <t>03-31-2025 10:50</t>
  </si>
  <si>
    <t>5481</t>
  </si>
  <si>
    <t>03-26-2025 09:54</t>
  </si>
  <si>
    <t>03-26-2025 10:09</t>
  </si>
  <si>
    <t>40:25:35</t>
  </si>
  <si>
    <t>04-02-2025 10:26</t>
  </si>
  <si>
    <t>5484</t>
  </si>
  <si>
    <t>03-26-2025 11:28</t>
  </si>
  <si>
    <t>03-26-2025 11:47</t>
  </si>
  <si>
    <t>188:42:37</t>
  </si>
  <si>
    <t>04-28-2025 18:27</t>
  </si>
  <si>
    <t>5486</t>
  </si>
  <si>
    <t>03-26-2025 12:34</t>
  </si>
  <si>
    <t>03-26-2025 12:57</t>
  </si>
  <si>
    <t>06:06:22</t>
  </si>
  <si>
    <t>03-27-2025 10:36</t>
  </si>
  <si>
    <t>5487</t>
  </si>
  <si>
    <t>03-26-2025 13:23</t>
  </si>
  <si>
    <t>03-26-2025 14:20</t>
  </si>
  <si>
    <t>03:32:02</t>
  </si>
  <si>
    <t>03-26-2025 17:02</t>
  </si>
  <si>
    <t>5488</t>
  </si>
  <si>
    <t>03-26-2025 13:26</t>
  </si>
  <si>
    <t>03-26-2025 14:23</t>
  </si>
  <si>
    <t>01:11:51</t>
  </si>
  <si>
    <t>03-26-2025 14:41</t>
  </si>
  <si>
    <t>5489</t>
  </si>
  <si>
    <t>03-26-2025 13:33</t>
  </si>
  <si>
    <t>03-26-2025 14:26</t>
  </si>
  <si>
    <t>01:12:53</t>
  </si>
  <si>
    <t>03-26-2025 14:46</t>
  </si>
  <si>
    <t>5490</t>
  </si>
  <si>
    <t>03-26-2025 13:52</t>
  </si>
  <si>
    <t>03-28-2025 10:57</t>
  </si>
  <si>
    <t>15:31:47</t>
  </si>
  <si>
    <t>04-10-2025 15:40</t>
  </si>
  <si>
    <t>5497</t>
  </si>
  <si>
    <t>03-27-2025 15:07</t>
  </si>
  <si>
    <t>03-27-2025 15:13</t>
  </si>
  <si>
    <t>03:20:35</t>
  </si>
  <si>
    <t>5503</t>
  </si>
  <si>
    <t>03-28-2025 10:19</t>
  </si>
  <si>
    <t>03-28-2025 10:39</t>
  </si>
  <si>
    <t>12:23:56</t>
  </si>
  <si>
    <t>03-31-2025 15:43</t>
  </si>
  <si>
    <t>5496</t>
  </si>
  <si>
    <t>03-27-2025 12:43</t>
  </si>
  <si>
    <t>03-27-2025 15:21</t>
  </si>
  <si>
    <t>05:28:42</t>
  </si>
  <si>
    <t>03-31-2025 09:28</t>
  </si>
  <si>
    <t>5483</t>
  </si>
  <si>
    <t>03-26-2025 11:35</t>
  </si>
  <si>
    <t>188:45:36</t>
  </si>
  <si>
    <t>5485</t>
  </si>
  <si>
    <t>03-26-2025 11:46</t>
  </si>
  <si>
    <t>04-01-2025 18:42</t>
  </si>
  <si>
    <t>04:29:56</t>
  </si>
  <si>
    <t>04-10-2025 09:38</t>
  </si>
  <si>
    <t>5491</t>
  </si>
  <si>
    <t>03-26-2025 15:07</t>
  </si>
  <si>
    <t>03-26-2025 16:15</t>
  </si>
  <si>
    <t>06-12-2025 15:13</t>
  </si>
  <si>
    <t>5501</t>
  </si>
  <si>
    <t>03-28-2025 08:14</t>
  </si>
  <si>
    <t>03-28-2025 08:19</t>
  </si>
  <si>
    <t>17:35:08</t>
  </si>
  <si>
    <t>06-19-2025 12:01</t>
  </si>
  <si>
    <t>06-18-2025 11:03</t>
  </si>
  <si>
    <t>5507</t>
  </si>
  <si>
    <t>03-28-2025 16:04</t>
  </si>
  <si>
    <t>11:08:54</t>
  </si>
  <si>
    <t>06-18-2025 09:59</t>
  </si>
  <si>
    <t>06-17-2025 09:14</t>
  </si>
  <si>
    <t>5499</t>
  </si>
  <si>
    <t>03-27-2025 16:35</t>
  </si>
  <si>
    <t>03:18:03</t>
  </si>
  <si>
    <t>03-28-2025 10:53</t>
  </si>
  <si>
    <t>5505</t>
  </si>
  <si>
    <t>03-28-2025 14:23</t>
  </si>
  <si>
    <t>03-28-2025 14:35</t>
  </si>
  <si>
    <t>150:27:43</t>
  </si>
  <si>
    <t>04-24-2025 11:51</t>
  </si>
  <si>
    <t>5502</t>
  </si>
  <si>
    <t>03-28-2025 08:16</t>
  </si>
  <si>
    <t>03-28-2025 08:22</t>
  </si>
  <si>
    <t>04-30-2025 16:49</t>
  </si>
  <si>
    <t>5508</t>
  </si>
  <si>
    <t>03-29-2025 15:19</t>
  </si>
  <si>
    <t>03-31-2025 07:53</t>
  </si>
  <si>
    <t>5509</t>
  </si>
  <si>
    <t>03-30-2025 22:04</t>
  </si>
  <si>
    <t>03-31-2025 08:12</t>
  </si>
  <si>
    <t>10:58:43</t>
  </si>
  <si>
    <t>04-21-2025 09:53</t>
  </si>
  <si>
    <t>5510</t>
  </si>
  <si>
    <t>05:21:08</t>
  </si>
  <si>
    <t>03-31-2025 15:49</t>
  </si>
  <si>
    <t>5511</t>
  </si>
  <si>
    <t>03-31-2025 10:04</t>
  </si>
  <si>
    <t>03-31-2025 10:12</t>
  </si>
  <si>
    <t>01:56:42</t>
  </si>
  <si>
    <t>04-01-2025 12:38</t>
  </si>
  <si>
    <t>5512</t>
  </si>
  <si>
    <t>03-31-2025 10:55</t>
  </si>
  <si>
    <t>03-31-2025 12:05</t>
  </si>
  <si>
    <t>07:07:48</t>
  </si>
  <si>
    <t>04-01-2025 10:03</t>
  </si>
  <si>
    <t>5513</t>
  </si>
  <si>
    <t>03-31-2025 15:08</t>
  </si>
  <si>
    <t>03-31-2025 15:18</t>
  </si>
  <si>
    <t>5515</t>
  </si>
  <si>
    <t>03-31-2025 15:38</t>
  </si>
  <si>
    <t>04-28-2025 11:43</t>
  </si>
  <si>
    <t>17:54:15</t>
  </si>
  <si>
    <t>07-11-2025 19:42</t>
  </si>
  <si>
    <t>07-11-2025 19:59</t>
  </si>
  <si>
    <t>5518</t>
  </si>
  <si>
    <t>03-31-2025 16:21</t>
  </si>
  <si>
    <t>03-31-2025 16:22</t>
  </si>
  <si>
    <t>5516</t>
  </si>
  <si>
    <t>03-31-2025 16:01</t>
  </si>
  <si>
    <t>03-31-2025 16:05</t>
  </si>
  <si>
    <t>00:17:21</t>
  </si>
  <si>
    <t>03-31-2025 16:18</t>
  </si>
  <si>
    <t>5517</t>
  </si>
  <si>
    <t>17:24:18</t>
  </si>
  <si>
    <t>04-02-2025 20:12</t>
  </si>
  <si>
    <t>5514</t>
  </si>
  <si>
    <t>03-31-2025 15:29</t>
  </si>
  <si>
    <t>03-31-2025 15:34</t>
  </si>
  <si>
    <t>00:34:19</t>
  </si>
  <si>
    <t>03-31-2025 16:04</t>
  </si>
  <si>
    <t>5519</t>
  </si>
  <si>
    <t>03-31-2025 17:35</t>
  </si>
  <si>
    <t>04-01-2025 08:47</t>
  </si>
  <si>
    <t>04:02:07</t>
  </si>
  <si>
    <t>04-01-2025 16:08</t>
  </si>
  <si>
    <t>5520</t>
  </si>
  <si>
    <t>03-31-2025 18:15</t>
  </si>
  <si>
    <t>03-31-2025 18:28</t>
  </si>
  <si>
    <t>04-01-2025 09:40</t>
  </si>
  <si>
    <t>5540</t>
  </si>
  <si>
    <t>04-02-2025 11:10</t>
  </si>
  <si>
    <t>04-02-2025 11:12</t>
  </si>
  <si>
    <t>02:55:10</t>
  </si>
  <si>
    <t>04-03-2025 15:28</t>
  </si>
  <si>
    <t>04-02-2025 15:05</t>
  </si>
  <si>
    <t>5548</t>
  </si>
  <si>
    <t>04-02-2025 13:36</t>
  </si>
  <si>
    <t>04-02-2025 14:08</t>
  </si>
  <si>
    <t>5525</t>
  </si>
  <si>
    <t>04-01-2025 13:57</t>
  </si>
  <si>
    <t>04-01-2025 14:57</t>
  </si>
  <si>
    <t>02:03:16</t>
  </si>
  <si>
    <t>04-01-2025 16:00</t>
  </si>
  <si>
    <t>5531</t>
  </si>
  <si>
    <t>04-02-2025 08:14</t>
  </si>
  <si>
    <t>04-02-2025 09:01</t>
  </si>
  <si>
    <t>31:31:17</t>
  </si>
  <si>
    <t>04-14-2025 09:59</t>
  </si>
  <si>
    <t>04-14-2025 10:01</t>
  </si>
  <si>
    <t>5535</t>
  </si>
  <si>
    <t>04-02-2025 09:43</t>
  </si>
  <si>
    <t>04-03-2025 09:23</t>
  </si>
  <si>
    <t>07:41:48</t>
  </si>
  <si>
    <t>04-05-2025 17:29</t>
  </si>
  <si>
    <t>04-04-2025 16:51</t>
  </si>
  <si>
    <t>5541</t>
  </si>
  <si>
    <t>04-02-2025 11:19</t>
  </si>
  <si>
    <t>04-02-2025 11:30</t>
  </si>
  <si>
    <t>00:31:48</t>
  </si>
  <si>
    <t>04-02-2025 12:03</t>
  </si>
  <si>
    <t>5533</t>
  </si>
  <si>
    <t>04-02-2025 09:34</t>
  </si>
  <si>
    <t>04-07-2025 14:51</t>
  </si>
  <si>
    <t>08:45:38</t>
  </si>
  <si>
    <t>04-21-2025 09:52</t>
  </si>
  <si>
    <t>5544</t>
  </si>
  <si>
    <t>04-02-2025 11:35</t>
  </si>
  <si>
    <t>04-04-2025 11:59</t>
  </si>
  <si>
    <t>17:35:04</t>
  </si>
  <si>
    <t>04-24-2025 17:37</t>
  </si>
  <si>
    <t>04-23-2025 17:21</t>
  </si>
  <si>
    <t>5549</t>
  </si>
  <si>
    <t>04-02-2025 15:29</t>
  </si>
  <si>
    <t>04-02-2025 15:30</t>
  </si>
  <si>
    <t>08:35:19</t>
  </si>
  <si>
    <t>04-17-2025 12:34</t>
  </si>
  <si>
    <t>04-16-2025 12:21</t>
  </si>
  <si>
    <t>5522</t>
  </si>
  <si>
    <t>04-01-2025 10:09</t>
  </si>
  <si>
    <t>04-01-2025 10:11</t>
  </si>
  <si>
    <t>5547</t>
  </si>
  <si>
    <t>04-02-2025 12:06</t>
  </si>
  <si>
    <t>04-02-2025 12:14</t>
  </si>
  <si>
    <t>01:18:52</t>
  </si>
  <si>
    <t>04-03-2025 10:46</t>
  </si>
  <si>
    <t>5523</t>
  </si>
  <si>
    <t>04-01-2025 10:30</t>
  </si>
  <si>
    <t>04-01-2025 10:45</t>
  </si>
  <si>
    <t>00:14:32</t>
  </si>
  <si>
    <t>04-01-2025 12:36</t>
  </si>
  <si>
    <t>5526</t>
  </si>
  <si>
    <t>04-01-2025 14:39</t>
  </si>
  <si>
    <t>04-01-2025 16:06</t>
  </si>
  <si>
    <t>01:31:26</t>
  </si>
  <si>
    <t>05-08-2025 09:53</t>
  </si>
  <si>
    <t>5532</t>
  </si>
  <si>
    <t>04-02-2025 09:28</t>
  </si>
  <si>
    <t>04-02-2025 09:29</t>
  </si>
  <si>
    <t>01:55:51</t>
  </si>
  <si>
    <t>04-09-2025 15:28</t>
  </si>
  <si>
    <t>5546</t>
  </si>
  <si>
    <t>04-02-2025 11:55</t>
  </si>
  <si>
    <t>04:17:21</t>
  </si>
  <si>
    <t>04-03-2025 17:28</t>
  </si>
  <si>
    <t>04-02-2025 17:12</t>
  </si>
  <si>
    <t>5552</t>
  </si>
  <si>
    <t>04-03-2025 10:08</t>
  </si>
  <si>
    <t>04-03-2025 10:09</t>
  </si>
  <si>
    <t>03:21:57</t>
  </si>
  <si>
    <t>04-03-2025 14:30</t>
  </si>
  <si>
    <t>5524</t>
  </si>
  <si>
    <t>04-01-2025 12:01</t>
  </si>
  <si>
    <t>04-01-2025 12:04</t>
  </si>
  <si>
    <t>04:28:32</t>
  </si>
  <si>
    <t>5527</t>
  </si>
  <si>
    <t>04-01-2025 15:23</t>
  </si>
  <si>
    <t>04-01-2025 15:30</t>
  </si>
  <si>
    <t>02:06:38</t>
  </si>
  <si>
    <t>04-17-2025 13:35</t>
  </si>
  <si>
    <t>04-16-2025 12:47</t>
  </si>
  <si>
    <t>5534</t>
  </si>
  <si>
    <t>04-02-2025 09:37</t>
  </si>
  <si>
    <t>04-02-2025 12:18</t>
  </si>
  <si>
    <t>04:23:12</t>
  </si>
  <si>
    <t>04-02-2025 15:49</t>
  </si>
  <si>
    <t>5536</t>
  </si>
  <si>
    <t>04-02-2025 10:01</t>
  </si>
  <si>
    <t>04-02-2025 10:04</t>
  </si>
  <si>
    <t>01:17:12</t>
  </si>
  <si>
    <t>04-02-2025 11:18</t>
  </si>
  <si>
    <t>5551</t>
  </si>
  <si>
    <t>04-03-2025 08:58</t>
  </si>
  <si>
    <t>04-03-2025 09:51</t>
  </si>
  <si>
    <t>00:52:56</t>
  </si>
  <si>
    <t>5528</t>
  </si>
  <si>
    <t>04-01-2025 15:28</t>
  </si>
  <si>
    <t>04-01-2025 15:31</t>
  </si>
  <si>
    <t>02:01:58</t>
  </si>
  <si>
    <t>04-02-2025 21:28</t>
  </si>
  <si>
    <t>04-01-2025 20:34</t>
  </si>
  <si>
    <t>5529</t>
  </si>
  <si>
    <t>04-01-2025 17:00</t>
  </si>
  <si>
    <t>04-01-2025 17:04</t>
  </si>
  <si>
    <t>00:03:23</t>
  </si>
  <si>
    <t>5542</t>
  </si>
  <si>
    <t>04-02-2025 11:29</t>
  </si>
  <si>
    <t>04-02-2025 11:31</t>
  </si>
  <si>
    <t>00:20:27</t>
  </si>
  <si>
    <t>04-03-2025 11:00</t>
  </si>
  <si>
    <t>5530</t>
  </si>
  <si>
    <t>04-01-2025 19:08</t>
  </si>
  <si>
    <t>04-07-2025 08:01</t>
  </si>
  <si>
    <t>04-22-2025 15:55</t>
  </si>
  <si>
    <t>5538</t>
  </si>
  <si>
    <t>04-02-2025 10:52</t>
  </si>
  <si>
    <t>04-02-2025 11:04</t>
  </si>
  <si>
    <t>01:04:25</t>
  </si>
  <si>
    <t>04-02-2025 11:57</t>
  </si>
  <si>
    <t>5539</t>
  </si>
  <si>
    <t>04-02-2025 10:59</t>
  </si>
  <si>
    <t>00:24:33</t>
  </si>
  <si>
    <t>04-03-2025 12:28</t>
  </si>
  <si>
    <t>5543</t>
  </si>
  <si>
    <t>04-02-2025 11:36</t>
  </si>
  <si>
    <t>00:05:47</t>
  </si>
  <si>
    <t>5545</t>
  </si>
  <si>
    <t>04-02-2025 11:39</t>
  </si>
  <si>
    <t>04-02-2025 11:40</t>
  </si>
  <si>
    <t>37:49:36</t>
  </si>
  <si>
    <t>05-01-2025 23:40</t>
  </si>
  <si>
    <t>5550</t>
  </si>
  <si>
    <t>04-02-2025 18:20</t>
  </si>
  <si>
    <t>04-03-2025 15:47</t>
  </si>
  <si>
    <t>08:00:00</t>
  </si>
  <si>
    <t>04-23-2025 11:49</t>
  </si>
  <si>
    <t>5562</t>
  </si>
  <si>
    <t>04-03-2025 15:02</t>
  </si>
  <si>
    <t>04-03-2025 15:12</t>
  </si>
  <si>
    <t>00:34:54</t>
  </si>
  <si>
    <t>04-03-2025 16:31</t>
  </si>
  <si>
    <t>5566</t>
  </si>
  <si>
    <t>04-04-2025 09:28</t>
  </si>
  <si>
    <t>04-04-2025 09:38</t>
  </si>
  <si>
    <t>02:21:52</t>
  </si>
  <si>
    <t>04-04-2025 12:05</t>
  </si>
  <si>
    <t>5553</t>
  </si>
  <si>
    <t>04-03-2025 11:01</t>
  </si>
  <si>
    <t>04-03-2025 11:20</t>
  </si>
  <si>
    <t>5559</t>
  </si>
  <si>
    <t>04-03-2025 12:45</t>
  </si>
  <si>
    <t>04-03-2025 13:07</t>
  </si>
  <si>
    <t>01:22:10</t>
  </si>
  <si>
    <t>04-03-2025 14:52</t>
  </si>
  <si>
    <t>5554</t>
  </si>
  <si>
    <t>04-03-2025 11:11</t>
  </si>
  <si>
    <t>04-09-2025 14:37</t>
  </si>
  <si>
    <t>10:27:48</t>
  </si>
  <si>
    <t>04-29-2025 08:26</t>
  </si>
  <si>
    <t>5556</t>
  </si>
  <si>
    <t>04-03-2025 11:53</t>
  </si>
  <si>
    <t>En ejecución</t>
  </si>
  <si>
    <t>04-03-2025 14:25</t>
  </si>
  <si>
    <t>07-10-2025 08:38</t>
  </si>
  <si>
    <t>5568</t>
  </si>
  <si>
    <t>04-04-2025 11:14</t>
  </si>
  <si>
    <t>04-04-2025 11:36</t>
  </si>
  <si>
    <t>00:41:13</t>
  </si>
  <si>
    <t>04-07-2025 08:04</t>
  </si>
  <si>
    <t>5555</t>
  </si>
  <si>
    <t>04-03-2025 11:18</t>
  </si>
  <si>
    <t>04-03-2025 11:33</t>
  </si>
  <si>
    <t>20:44:43</t>
  </si>
  <si>
    <t>06-11-2025 08:07</t>
  </si>
  <si>
    <t>5573</t>
  </si>
  <si>
    <t>04-04-2025 15:53</t>
  </si>
  <si>
    <t>04-14-2025 09:14</t>
  </si>
  <si>
    <t>09:06:58</t>
  </si>
  <si>
    <t>04-28-2025 18:44</t>
  </si>
  <si>
    <t>5557</t>
  </si>
  <si>
    <t>04-03-2025 12:30</t>
  </si>
  <si>
    <t>04-03-2025 13:00</t>
  </si>
  <si>
    <t>00:00:06</t>
  </si>
  <si>
    <t>04-07-2025 11:35</t>
  </si>
  <si>
    <t>5561</t>
  </si>
  <si>
    <t>04-03-2025 14:51</t>
  </si>
  <si>
    <t>04-03-2025 15:43</t>
  </si>
  <si>
    <t>18:12:54</t>
  </si>
  <si>
    <t>05-20-2025 12:48</t>
  </si>
  <si>
    <t>05-19-2025 12:05</t>
  </si>
  <si>
    <t>5558</t>
  </si>
  <si>
    <t>04-03-2025 12:42</t>
  </si>
  <si>
    <t>04-07-2025 12:05</t>
  </si>
  <si>
    <t>10:23:48</t>
  </si>
  <si>
    <t>04-11-2025 14:14</t>
  </si>
  <si>
    <t>5572</t>
  </si>
  <si>
    <t>04-04-2025 12:16</t>
  </si>
  <si>
    <t>04-04-2025 12:24</t>
  </si>
  <si>
    <t>02:05:12</t>
  </si>
  <si>
    <t>04-23-2025 10:03</t>
  </si>
  <si>
    <t>5575</t>
  </si>
  <si>
    <t>04-04-2025 18:08</t>
  </si>
  <si>
    <t>04-07-2025 11:41</t>
  </si>
  <si>
    <t>03:11:30</t>
  </si>
  <si>
    <t>04-11-2025 13:19</t>
  </si>
  <si>
    <t>5576</t>
  </si>
  <si>
    <t>04-04-2025 18:13</t>
  </si>
  <si>
    <t>04-07-2025 08:23</t>
  </si>
  <si>
    <t>02:39:57</t>
  </si>
  <si>
    <t>05-27-2025 14:25</t>
  </si>
  <si>
    <t>5560</t>
  </si>
  <si>
    <t>04-03-2025 14:33</t>
  </si>
  <si>
    <t>04-03-2025 14:57</t>
  </si>
  <si>
    <t>02:56:12</t>
  </si>
  <si>
    <t>04-08-2025 12:31</t>
  </si>
  <si>
    <t>04-07-2025 11:51</t>
  </si>
  <si>
    <t>5564</t>
  </si>
  <si>
    <t>04-03-2025 17:36</t>
  </si>
  <si>
    <t>33:07:10</t>
  </si>
  <si>
    <t>04-10-2025 09:37</t>
  </si>
  <si>
    <t>5569</t>
  </si>
  <si>
    <t>04-04-2025 11:39</t>
  </si>
  <si>
    <t>04-04-2025 11:41</t>
  </si>
  <si>
    <t>02:37:46</t>
  </si>
  <si>
    <t>04-11-2025 11:20</t>
  </si>
  <si>
    <t>5563</t>
  </si>
  <si>
    <t>04-03-2025 19:24</t>
  </si>
  <si>
    <t>04-04-2025 10:05</t>
  </si>
  <si>
    <t>5565</t>
  </si>
  <si>
    <t>04-03-2025 21:31</t>
  </si>
  <si>
    <t>01:41:14</t>
  </si>
  <si>
    <t>05-01-2025 10:40</t>
  </si>
  <si>
    <t>04-30-2025 09:59</t>
  </si>
  <si>
    <t>5574</t>
  </si>
  <si>
    <t>04-04-2025 16:04</t>
  </si>
  <si>
    <t>04-04-2025 16:11</t>
  </si>
  <si>
    <t>5567</t>
  </si>
  <si>
    <t>04-04-2025 10:16</t>
  </si>
  <si>
    <t>5570</t>
  </si>
  <si>
    <t>04-04-2025 11:43</t>
  </si>
  <si>
    <t>04-11-2025 08:56</t>
  </si>
  <si>
    <t>12:46:34</t>
  </si>
  <si>
    <t>04-14-2025 16:34</t>
  </si>
  <si>
    <t>5571</t>
  </si>
  <si>
    <t>04-04-2025 12:01</t>
  </si>
  <si>
    <t>04-10-2025 15:47</t>
  </si>
  <si>
    <t>00:06:16</t>
  </si>
  <si>
    <t>04-21-2025 10:15</t>
  </si>
  <si>
    <t>5592</t>
  </si>
  <si>
    <t>04-08-2025 11:45</t>
  </si>
  <si>
    <t>04-08-2025 12:05</t>
  </si>
  <si>
    <t>02:49:39</t>
  </si>
  <si>
    <t>04-09-2025 16:31</t>
  </si>
  <si>
    <t>04-08-2025 15:35</t>
  </si>
  <si>
    <t>5596</t>
  </si>
  <si>
    <t>04-08-2025 16:53</t>
  </si>
  <si>
    <t>04-08-2025 17:07</t>
  </si>
  <si>
    <t>19:59:54</t>
  </si>
  <si>
    <t>04-12-2025 12:32</t>
  </si>
  <si>
    <t>04-11-2025 12:19</t>
  </si>
  <si>
    <t>5584</t>
  </si>
  <si>
    <t>04-07-2025 14:59</t>
  </si>
  <si>
    <t>04-08-2025 12:39</t>
  </si>
  <si>
    <t>06:30:49</t>
  </si>
  <si>
    <t>04-14-2025 08:41</t>
  </si>
  <si>
    <t>5583</t>
  </si>
  <si>
    <t>04-07-2025 12:09</t>
  </si>
  <si>
    <t>04-07-2025 12:29</t>
  </si>
  <si>
    <t>04:45:43</t>
  </si>
  <si>
    <t>04-25-2025 11:02</t>
  </si>
  <si>
    <t>05-15-2025 15:04</t>
  </si>
  <si>
    <t>5582</t>
  </si>
  <si>
    <t>04-07-2025 11:39</t>
  </si>
  <si>
    <t>04-21-2025 16:48</t>
  </si>
  <si>
    <t>09:54:28</t>
  </si>
  <si>
    <t>04-23-2025 17:25</t>
  </si>
  <si>
    <t>5581</t>
  </si>
  <si>
    <t>04-07-2025 11:30</t>
  </si>
  <si>
    <t>04-07-2025 11:31</t>
  </si>
  <si>
    <t>5595</t>
  </si>
  <si>
    <t>04-08-2025 12:44</t>
  </si>
  <si>
    <t>00:09:36</t>
  </si>
  <si>
    <t>04-16-2025 13:53</t>
  </si>
  <si>
    <t>5586</t>
  </si>
  <si>
    <t>04-07-2025 16:58</t>
  </si>
  <si>
    <t>04-14-2025 09:06</t>
  </si>
  <si>
    <t>112:12:11</t>
  </si>
  <si>
    <t>04-25-2025 17:36</t>
  </si>
  <si>
    <t>5577</t>
  </si>
  <si>
    <t>04-07-2025 09:22</t>
  </si>
  <si>
    <t>04-14-2025 09:15</t>
  </si>
  <si>
    <t>04:51:53</t>
  </si>
  <si>
    <t>04-25-2025 17:17</t>
  </si>
  <si>
    <t>5578</t>
  </si>
  <si>
    <t>04-07-2025 09:43</t>
  </si>
  <si>
    <t>04-07-2025 09:49</t>
  </si>
  <si>
    <t>00:12:17</t>
  </si>
  <si>
    <t>04-07-2025 09:55</t>
  </si>
  <si>
    <t>5579</t>
  </si>
  <si>
    <t>04-07-2025 10:03</t>
  </si>
  <si>
    <t>04-07-2025 10:38</t>
  </si>
  <si>
    <t>03:12:58</t>
  </si>
  <si>
    <t>05-09-2025 11:18</t>
  </si>
  <si>
    <t>5588</t>
  </si>
  <si>
    <t>04-08-2025 10:12</t>
  </si>
  <si>
    <t>04-08-2025 12:11</t>
  </si>
  <si>
    <t>04:22:00</t>
  </si>
  <si>
    <t>04-08-2025 15:34</t>
  </si>
  <si>
    <t>5589</t>
  </si>
  <si>
    <t>04-08-2025 10:35</t>
  </si>
  <si>
    <t>04-08-2025 12:10</t>
  </si>
  <si>
    <t>06-09-2025 18:07</t>
  </si>
  <si>
    <t>5590</t>
  </si>
  <si>
    <t>04-08-2025 11:31</t>
  </si>
  <si>
    <t>04-08-2025 12:13</t>
  </si>
  <si>
    <t>5580</t>
  </si>
  <si>
    <t>04-07-2025 10:50</t>
  </si>
  <si>
    <t>04-09-2025 12:28</t>
  </si>
  <si>
    <t>17:38:04</t>
  </si>
  <si>
    <t>04-09-2025 13:02</t>
  </si>
  <si>
    <t>5587</t>
  </si>
  <si>
    <t>04-08-2025 10:08</t>
  </si>
  <si>
    <t>04-08-2025 10:18</t>
  </si>
  <si>
    <t>00:27:52</t>
  </si>
  <si>
    <t>04-09-2025 11:31</t>
  </si>
  <si>
    <t>04-08-2025 10:36</t>
  </si>
  <si>
    <t>5597</t>
  </si>
  <si>
    <t>04-08-2025 17:31</t>
  </si>
  <si>
    <t>04-08-2025 17:36</t>
  </si>
  <si>
    <t>03:12:20</t>
  </si>
  <si>
    <t>04-10-2025 17:32</t>
  </si>
  <si>
    <t>04-09-2025 17:12</t>
  </si>
  <si>
    <t>5598</t>
  </si>
  <si>
    <t>04-08-2025 17:35</t>
  </si>
  <si>
    <t>04-10-2025 13:40</t>
  </si>
  <si>
    <t>12:04:41</t>
  </si>
  <si>
    <t>04-23-2025 15:51</t>
  </si>
  <si>
    <t>5591</t>
  </si>
  <si>
    <t>04-08-2025 11:36</t>
  </si>
  <si>
    <t>04-08-2025 12:07</t>
  </si>
  <si>
    <t>00:53:52</t>
  </si>
  <si>
    <t>05-08-2025 11:08</t>
  </si>
  <si>
    <t>5593</t>
  </si>
  <si>
    <t>04-08-2025 12:19</t>
  </si>
  <si>
    <t>04-08-2025 12:36</t>
  </si>
  <si>
    <t>03:14:44</t>
  </si>
  <si>
    <t>04-09-2025 17:31</t>
  </si>
  <si>
    <t>04-08-2025 16:33</t>
  </si>
  <si>
    <t>5594</t>
  </si>
  <si>
    <t>04-08-2025 12:38</t>
  </si>
  <si>
    <t>01:46:10</t>
  </si>
  <si>
    <t>04-09-2025 15:31</t>
  </si>
  <si>
    <t>04-08-2025 15:25</t>
  </si>
  <si>
    <t>5600</t>
  </si>
  <si>
    <t>04-09-2025 10:30</t>
  </si>
  <si>
    <t>04-09-2025 10:53</t>
  </si>
  <si>
    <t>01:55:48</t>
  </si>
  <si>
    <t>04-09-2025 12:26</t>
  </si>
  <si>
    <t>5601</t>
  </si>
  <si>
    <t>04-09-2025 10:52</t>
  </si>
  <si>
    <t>04-09-2025 10:59</t>
  </si>
  <si>
    <t>04-09-2025 11:00</t>
  </si>
  <si>
    <t>5602</t>
  </si>
  <si>
    <t>04-09-2025 10:55</t>
  </si>
  <si>
    <t>5603</t>
  </si>
  <si>
    <t>04-09-2025 11:28</t>
  </si>
  <si>
    <t>04-09-2025 11:33</t>
  </si>
  <si>
    <t>00:05:50</t>
  </si>
  <si>
    <t>04-22-2025 10:07</t>
  </si>
  <si>
    <t>5604</t>
  </si>
  <si>
    <t>04-09-2025 11:34</t>
  </si>
  <si>
    <t>04-09-2025 15:42</t>
  </si>
  <si>
    <t>02:51:34</t>
  </si>
  <si>
    <t>04-09-2025 15:59</t>
  </si>
  <si>
    <t>5610</t>
  </si>
  <si>
    <t>04-10-2025 11:11</t>
  </si>
  <si>
    <t>04-22-2025 08:53</t>
  </si>
  <si>
    <t>19:30:48</t>
  </si>
  <si>
    <t>04-23-2025 14:57</t>
  </si>
  <si>
    <t>5611</t>
  </si>
  <si>
    <t>04-10-2025 11:26</t>
  </si>
  <si>
    <t>02:29:47</t>
  </si>
  <si>
    <t>05-06-2025 09:00</t>
  </si>
  <si>
    <t>5617</t>
  </si>
  <si>
    <t>04-10-2025 16:16</t>
  </si>
  <si>
    <t>04-10-2025 16:26</t>
  </si>
  <si>
    <t>00:10:45</t>
  </si>
  <si>
    <t>04-10-2025 16:27</t>
  </si>
  <si>
    <t>5605</t>
  </si>
  <si>
    <t>04-10-2025 08:58</t>
  </si>
  <si>
    <t>04-10-2025 09:01</t>
  </si>
  <si>
    <t>15:15:39</t>
  </si>
  <si>
    <t>04-15-2025 16:34</t>
  </si>
  <si>
    <t>04-14-2025 15:59</t>
  </si>
  <si>
    <t>5606</t>
  </si>
  <si>
    <t>04-10-2025 09:22</t>
  </si>
  <si>
    <t>04-10-2025 09:36</t>
  </si>
  <si>
    <t>00:14:00</t>
  </si>
  <si>
    <t>5609</t>
  </si>
  <si>
    <t>04-10-2025 11:02</t>
  </si>
  <si>
    <t>04-10-2025 11:03</t>
  </si>
  <si>
    <t>05:07:11</t>
  </si>
  <si>
    <t>04-11-2025 17:32</t>
  </si>
  <si>
    <t>04-10-2025 17:09</t>
  </si>
  <si>
    <t>5619</t>
  </si>
  <si>
    <t>04-10-2025 16:52</t>
  </si>
  <si>
    <t>00:01:16</t>
  </si>
  <si>
    <t>04-29-2025 16:10</t>
  </si>
  <si>
    <t>5607</t>
  </si>
  <si>
    <t>04-10-2025 10:12</t>
  </si>
  <si>
    <t>04-10-2025 16:20</t>
  </si>
  <si>
    <t>01:09:58</t>
  </si>
  <si>
    <t>04-23-2025 15:13</t>
  </si>
  <si>
    <t>5608</t>
  </si>
  <si>
    <t>04-10-2025 10:15</t>
  </si>
  <si>
    <t>04-10-2025 10:34</t>
  </si>
  <si>
    <t>00:28:54</t>
  </si>
  <si>
    <t>04-10-2025 16:43</t>
  </si>
  <si>
    <t>5618</t>
  </si>
  <si>
    <t>04-10-2025 16:49</t>
  </si>
  <si>
    <t>5621</t>
  </si>
  <si>
    <t>04-10-2025 20:02</t>
  </si>
  <si>
    <t>04-11-2025 08:15</t>
  </si>
  <si>
    <t>06-30-2025 18:20</t>
  </si>
  <si>
    <t>5612</t>
  </si>
  <si>
    <t>04-10-2025 11:52</t>
  </si>
  <si>
    <t>04-14-2025 09:16</t>
  </si>
  <si>
    <t>92:24:20</t>
  </si>
  <si>
    <t>04-25-2025 17:18</t>
  </si>
  <si>
    <t>5614</t>
  </si>
  <si>
    <t>04-10-2025 14:10</t>
  </si>
  <si>
    <t>69:07:11</t>
  </si>
  <si>
    <t>04-23-2025 10:34</t>
  </si>
  <si>
    <t>5615</t>
  </si>
  <si>
    <t>04-10-2025 15:55</t>
  </si>
  <si>
    <t>04-11-2025 08:57</t>
  </si>
  <si>
    <t>09:34:39</t>
  </si>
  <si>
    <t>04-11-2025 19:40</t>
  </si>
  <si>
    <t>5616</t>
  </si>
  <si>
    <t>04-10-2025 16:10</t>
  </si>
  <si>
    <t>04-14-2025 09:17</t>
  </si>
  <si>
    <t>72:01:24</t>
  </si>
  <si>
    <t>04-23-2025 18:14</t>
  </si>
  <si>
    <t>5620</t>
  </si>
  <si>
    <t>04-10-2025 17:10</t>
  </si>
  <si>
    <t>22:03:12</t>
  </si>
  <si>
    <t>04-15-2025 14:56</t>
  </si>
  <si>
    <t>5624</t>
  </si>
  <si>
    <t>04-11-2025 10:03</t>
  </si>
  <si>
    <t>04-11-2025 10:04</t>
  </si>
  <si>
    <t>5628</t>
  </si>
  <si>
    <t>04-11-2025 14:04</t>
  </si>
  <si>
    <t>05-22-2025 09:49</t>
  </si>
  <si>
    <t>29:18:26</t>
  </si>
  <si>
    <t>05-22-2025 12:47</t>
  </si>
  <si>
    <t>5622</t>
  </si>
  <si>
    <t>04-11-2025 09:13</t>
  </si>
  <si>
    <t>04-11-2025 09:26</t>
  </si>
  <si>
    <t>00:23:17</t>
  </si>
  <si>
    <t>04-11-2025 09:37</t>
  </si>
  <si>
    <t>5641</t>
  </si>
  <si>
    <t>04-15-2025 10:31</t>
  </si>
  <si>
    <t>04-15-2025 10:57</t>
  </si>
  <si>
    <t>01:04:49</t>
  </si>
  <si>
    <t>04-15-2025 11:35</t>
  </si>
  <si>
    <t>5632</t>
  </si>
  <si>
    <t>04-11-2025 17:27</t>
  </si>
  <si>
    <t>04-14-2025 08:24</t>
  </si>
  <si>
    <t>04:02:13</t>
  </si>
  <si>
    <t>04-24-2025 16:37</t>
  </si>
  <si>
    <t>04-23-2025 16:16</t>
  </si>
  <si>
    <t>5646</t>
  </si>
  <si>
    <t>04-15-2025 16:52</t>
  </si>
  <si>
    <t>04-15-2025 17:04</t>
  </si>
  <si>
    <t>02:48:02</t>
  </si>
  <si>
    <t>04-21-2025 11:02</t>
  </si>
  <si>
    <t>5626</t>
  </si>
  <si>
    <t>04-11-2025 11:44</t>
  </si>
  <si>
    <t>04-11-2025 11:56</t>
  </si>
  <si>
    <t>00:45:22</t>
  </si>
  <si>
    <t>04-11-2025 13:13</t>
  </si>
  <si>
    <t>5637</t>
  </si>
  <si>
    <t>04-14-2025 14:32</t>
  </si>
  <si>
    <t>04-14-2025 14:47</t>
  </si>
  <si>
    <t>00:45:58</t>
  </si>
  <si>
    <t>04-14-2025 15:18</t>
  </si>
  <si>
    <t>5629</t>
  </si>
  <si>
    <t>04-11-2025 16:22</t>
  </si>
  <si>
    <t>00:36:20</t>
  </si>
  <si>
    <t>04-25-2025 10:04</t>
  </si>
  <si>
    <t>5634</t>
  </si>
  <si>
    <t>04-14-2025 10:48</t>
  </si>
  <si>
    <t>04-14-2025 10:55</t>
  </si>
  <si>
    <t>00:19:14</t>
  </si>
  <si>
    <t>04-14-2025 11:07</t>
  </si>
  <si>
    <t>5625</t>
  </si>
  <si>
    <t>04-11-2025 11:28</t>
  </si>
  <si>
    <t>04-11-2025 11:31</t>
  </si>
  <si>
    <t>03:57:09</t>
  </si>
  <si>
    <t>04-11-2025 16:25</t>
  </si>
  <si>
    <t>5638</t>
  </si>
  <si>
    <t>04-14-2025 14:57</t>
  </si>
  <si>
    <t>04-14-2025 15:05</t>
  </si>
  <si>
    <t>00:09:14</t>
  </si>
  <si>
    <t>04-14-2025 15:06</t>
  </si>
  <si>
    <t>5627</t>
  </si>
  <si>
    <t>04-11-2025 11:51</t>
  </si>
  <si>
    <t>00:06:53</t>
  </si>
  <si>
    <t>5643</t>
  </si>
  <si>
    <t>04-15-2025 13:20</t>
  </si>
  <si>
    <t>04-22-2025 10:26</t>
  </si>
  <si>
    <t>53:37:34</t>
  </si>
  <si>
    <t>07-05-2025 16:07</t>
  </si>
  <si>
    <t>07-04-2025 16:06</t>
  </si>
  <si>
    <t>5630</t>
  </si>
  <si>
    <t>04-11-2025 16:42</t>
  </si>
  <si>
    <t>05-21-2025 10:03</t>
  </si>
  <si>
    <t>04:47:28</t>
  </si>
  <si>
    <t>05-27-2025 16:11</t>
  </si>
  <si>
    <t>5631</t>
  </si>
  <si>
    <t>04-11-2025 16:55</t>
  </si>
  <si>
    <t>04-11-2025 16:56</t>
  </si>
  <si>
    <t>00:07:12</t>
  </si>
  <si>
    <t>04-12-2025 17:33</t>
  </si>
  <si>
    <t>04-11-2025 17:02</t>
  </si>
  <si>
    <t>5635</t>
  </si>
  <si>
    <t>04-14-2025 11:58</t>
  </si>
  <si>
    <t>04-14-2025 12:37</t>
  </si>
  <si>
    <t>05:30:24</t>
  </si>
  <si>
    <t>04-16-2025 09:34</t>
  </si>
  <si>
    <t>04-15-2025 09:28</t>
  </si>
  <si>
    <t>5636</t>
  </si>
  <si>
    <t>04-14-2025 13:06</t>
  </si>
  <si>
    <t>04-14-2025 14:48</t>
  </si>
  <si>
    <t>5644</t>
  </si>
  <si>
    <t>04-15-2025 13:46</t>
  </si>
  <si>
    <t>04-15-2025 14:39</t>
  </si>
  <si>
    <t>06:01:56</t>
  </si>
  <si>
    <t>04-22-2025 15:37</t>
  </si>
  <si>
    <t>04-21-2025 15:07</t>
  </si>
  <si>
    <t>5639</t>
  </si>
  <si>
    <t>04-15-2025 08:53</t>
  </si>
  <si>
    <t>04-15-2025 09:15</t>
  </si>
  <si>
    <t>37:38:50</t>
  </si>
  <si>
    <t>04-23-2025 15:48</t>
  </si>
  <si>
    <t>5640</t>
  </si>
  <si>
    <t>04-15-2025 09:32</t>
  </si>
  <si>
    <t>Evaluación en Curso</t>
  </si>
  <si>
    <t>04-15-2025 15:06</t>
  </si>
  <si>
    <t>04-21-2025 15:26</t>
  </si>
  <si>
    <t>5642</t>
  </si>
  <si>
    <t>04-15-2025 12:59</t>
  </si>
  <si>
    <t>04-15-2025 13:36</t>
  </si>
  <si>
    <t>04-25-2025 11:27</t>
  </si>
  <si>
    <t>5645</t>
  </si>
  <si>
    <t>04-15-2025 15:59</t>
  </si>
  <si>
    <t>04-15-2025 16:18</t>
  </si>
  <si>
    <t>00:45:30</t>
  </si>
  <si>
    <t>04-15-2025 16:44</t>
  </si>
  <si>
    <t>5649</t>
  </si>
  <si>
    <t>04-16-2025 10:17</t>
  </si>
  <si>
    <t>04-16-2025 11:02</t>
  </si>
  <si>
    <t>251:41:51</t>
  </si>
  <si>
    <t>05-29-2025 14:59</t>
  </si>
  <si>
    <t>5650</t>
  </si>
  <si>
    <t>04-16-2025 10:35</t>
  </si>
  <si>
    <t>04-16-2025 11:01</t>
  </si>
  <si>
    <t>07:24:30</t>
  </si>
  <si>
    <t>04-23-2025 10:39</t>
  </si>
  <si>
    <t>5647</t>
  </si>
  <si>
    <t>04-16-2025 08:51</t>
  </si>
  <si>
    <t>04-16-2025 09:28</t>
  </si>
  <si>
    <t>05:05:49</t>
  </si>
  <si>
    <t>05-13-2025 11:19</t>
  </si>
  <si>
    <t>5648</t>
  </si>
  <si>
    <t>04-16-2025 09:06</t>
  </si>
  <si>
    <t>04-16-2025 09:51</t>
  </si>
  <si>
    <t>01:56:48</t>
  </si>
  <si>
    <t>5658</t>
  </si>
  <si>
    <t>04-17-2025 09:28</t>
  </si>
  <si>
    <t>04-17-2025 09:43</t>
  </si>
  <si>
    <t>01:42:06</t>
  </si>
  <si>
    <t>04-22-2025 10:32</t>
  </si>
  <si>
    <t>5651</t>
  </si>
  <si>
    <t>04-16-2025 11:11</t>
  </si>
  <si>
    <t>04-16-2025 11:28</t>
  </si>
  <si>
    <t>00:16:43</t>
  </si>
  <si>
    <t>5652</t>
  </si>
  <si>
    <t>04-16-2025 11:57</t>
  </si>
  <si>
    <t>04-16-2025 12:05</t>
  </si>
  <si>
    <t>02:55:34</t>
  </si>
  <si>
    <t>04-22-2025 09:58</t>
  </si>
  <si>
    <t>5656</t>
  </si>
  <si>
    <t>04-16-2025 17:08</t>
  </si>
  <si>
    <t>04-17-2025 08:47</t>
  </si>
  <si>
    <t>00:21:19</t>
  </si>
  <si>
    <t>04-21-2025 17:17</t>
  </si>
  <si>
    <t>5653</t>
  </si>
  <si>
    <t>04-16-2025 14:46</t>
  </si>
  <si>
    <t>04-16-2025 14:53</t>
  </si>
  <si>
    <t>00:06:58</t>
  </si>
  <si>
    <t>5654</t>
  </si>
  <si>
    <t>04-16-2025 15:58</t>
  </si>
  <si>
    <t>04-16-2025 16:02</t>
  </si>
  <si>
    <t>19:39:18</t>
  </si>
  <si>
    <t>04-21-2025 10:37</t>
  </si>
  <si>
    <t>5655</t>
  </si>
  <si>
    <t>04-16-2025 16:40</t>
  </si>
  <si>
    <t>04-16-2025 16:50</t>
  </si>
  <si>
    <t>01:50:49</t>
  </si>
  <si>
    <t>04-17-2025 09:31</t>
  </si>
  <si>
    <t>5657</t>
  </si>
  <si>
    <t>04-16-2025 18:05</t>
  </si>
  <si>
    <t>04-17-2025 08:25</t>
  </si>
  <si>
    <t>08:20:15</t>
  </si>
  <si>
    <t>04-22-2025 08:50</t>
  </si>
  <si>
    <t>04-22-2025 08:55</t>
  </si>
  <si>
    <t>5663</t>
  </si>
  <si>
    <t>04-21-2025 12:16</t>
  </si>
  <si>
    <t>04-21-2025 12:58</t>
  </si>
  <si>
    <t>01:56:27</t>
  </si>
  <si>
    <t>04-25-2025 11:22</t>
  </si>
  <si>
    <t>5664</t>
  </si>
  <si>
    <t>04-21-2025 12:17</t>
  </si>
  <si>
    <t>04-21-2025 12:31</t>
  </si>
  <si>
    <t>01:51:38</t>
  </si>
  <si>
    <t>04-21-2025 15:09</t>
  </si>
  <si>
    <t>5672</t>
  </si>
  <si>
    <t>04-21-2025 16:09</t>
  </si>
  <si>
    <t>04-21-2025 16:14</t>
  </si>
  <si>
    <t>01:13:48</t>
  </si>
  <si>
    <t>04-24-2025 11:37</t>
  </si>
  <si>
    <t>5671</t>
  </si>
  <si>
    <t>04-21-2025 16:04</t>
  </si>
  <si>
    <t>04-21-2025 16:06</t>
  </si>
  <si>
    <t>5659</t>
  </si>
  <si>
    <t>04-21-2025 09:55</t>
  </si>
  <si>
    <t>00:01:58</t>
  </si>
  <si>
    <t>05-12-2025 09:40</t>
  </si>
  <si>
    <t>5660</t>
  </si>
  <si>
    <t>04-21-2025 10:16</t>
  </si>
  <si>
    <t>01:58:05</t>
  </si>
  <si>
    <t>04-21-2025 12:14</t>
  </si>
  <si>
    <t>5667</t>
  </si>
  <si>
    <t>11:18:25</t>
  </si>
  <si>
    <t>04-23-2025 09:44</t>
  </si>
  <si>
    <t>5674</t>
  </si>
  <si>
    <t>04-21-2025 17:51</t>
  </si>
  <si>
    <t>04-22-2025 10:47</t>
  </si>
  <si>
    <t>04-22-2025 13:56</t>
  </si>
  <si>
    <t>5675</t>
  </si>
  <si>
    <t>04-21-2025 17:55</t>
  </si>
  <si>
    <t>04-22-2025 09:00</t>
  </si>
  <si>
    <t>04-22-2025 10:03</t>
  </si>
  <si>
    <t>5668</t>
  </si>
  <si>
    <t>04-21-2025 15:40</t>
  </si>
  <si>
    <t>04-21-2025 15:52</t>
  </si>
  <si>
    <t>5666</t>
  </si>
  <si>
    <t>04-21-2025 14:29</t>
  </si>
  <si>
    <t>04-21-2025 14:30</t>
  </si>
  <si>
    <t>06:40:50</t>
  </si>
  <si>
    <t>04-22-2025 12:19</t>
  </si>
  <si>
    <t>5661</t>
  </si>
  <si>
    <t>04-21-2025 11:25</t>
  </si>
  <si>
    <t>04-21-2025 11:38</t>
  </si>
  <si>
    <t>02:52:28</t>
  </si>
  <si>
    <t>04-21-2025 16:00</t>
  </si>
  <si>
    <t>5662</t>
  </si>
  <si>
    <t>04-21-2025 11:54</t>
  </si>
  <si>
    <t>04-21-2025 11:56</t>
  </si>
  <si>
    <t>06:51:13</t>
  </si>
  <si>
    <t>04-24-2025 16:08</t>
  </si>
  <si>
    <t>5665</t>
  </si>
  <si>
    <t>04-21-2025 13:35</t>
  </si>
  <si>
    <t>04-21-2025 14:33</t>
  </si>
  <si>
    <t>03:58:41</t>
  </si>
  <si>
    <t>04-23-2025 09:59</t>
  </si>
  <si>
    <t>5669</t>
  </si>
  <si>
    <t>04-21-2025 15:42</t>
  </si>
  <si>
    <t>04-21-2025 15:43</t>
  </si>
  <si>
    <t>02:50:22</t>
  </si>
  <si>
    <t>04-22-2025 09:32</t>
  </si>
  <si>
    <t>5670</t>
  </si>
  <si>
    <t>04-21-2025 15:49</t>
  </si>
  <si>
    <t>04-22-2025 12:59</t>
  </si>
  <si>
    <t>05:40:08</t>
  </si>
  <si>
    <t>04-22-2025 16:09</t>
  </si>
  <si>
    <t>5673</t>
  </si>
  <si>
    <t>04-21-2025 17:10</t>
  </si>
  <si>
    <t>04-22-2025 10:12</t>
  </si>
  <si>
    <t>5691</t>
  </si>
  <si>
    <t>04-23-2025 10:49</t>
  </si>
  <si>
    <t>04-23-2025 10:50</t>
  </si>
  <si>
    <t>01:09:12</t>
  </si>
  <si>
    <t>04-23-2025 11:59</t>
  </si>
  <si>
    <t>5695</t>
  </si>
  <si>
    <t>04-23-2025 16:45</t>
  </si>
  <si>
    <t>04-23-2025 16:47</t>
  </si>
  <si>
    <t>00:30:37</t>
  </si>
  <si>
    <t>04-24-2025 12:33</t>
  </si>
  <si>
    <t>5696</t>
  </si>
  <si>
    <t>04-23-2025 16:50</t>
  </si>
  <si>
    <t>04-23-2025 16:51</t>
  </si>
  <si>
    <t>11:09:21</t>
  </si>
  <si>
    <t>04-25-2025 12:47</t>
  </si>
  <si>
    <t>5706</t>
  </si>
  <si>
    <t>04-24-2025 12:08</t>
  </si>
  <si>
    <t>06:35:47</t>
  </si>
  <si>
    <t>04-25-2025 12:13</t>
  </si>
  <si>
    <t>5680</t>
  </si>
  <si>
    <t>04-22-2025 11:51</t>
  </si>
  <si>
    <t>04-22-2025 15:56</t>
  </si>
  <si>
    <t>03:01:35</t>
  </si>
  <si>
    <t>04-22-2025 17:24</t>
  </si>
  <si>
    <t>5697</t>
  </si>
  <si>
    <t>04-23-2025 19:31</t>
  </si>
  <si>
    <t>08:23:15</t>
  </si>
  <si>
    <t>05-12-2025 11:20</t>
  </si>
  <si>
    <t>5689</t>
  </si>
  <si>
    <t>04-23-2025 10:22</t>
  </si>
  <si>
    <t>04-23-2025 10:31</t>
  </si>
  <si>
    <t>21:57:13</t>
  </si>
  <si>
    <t>04-29-2025 18:18</t>
  </si>
  <si>
    <t>5676</t>
  </si>
  <si>
    <t>04-22-2025 10:01</t>
  </si>
  <si>
    <t>04-22-2025 10:04</t>
  </si>
  <si>
    <t>00:28:05</t>
  </si>
  <si>
    <t>04-23-2025 10:01</t>
  </si>
  <si>
    <t>5708</t>
  </si>
  <si>
    <t>04-24-2025 12:09</t>
  </si>
  <si>
    <t>04-29-2025 08:54</t>
  </si>
  <si>
    <t>18:17:51</t>
  </si>
  <si>
    <t>05-08-2025 11:04</t>
  </si>
  <si>
    <t>5684</t>
  </si>
  <si>
    <t>04-22-2025 13:24</t>
  </si>
  <si>
    <t>04-22-2025 15:18</t>
  </si>
  <si>
    <t>01:51:02</t>
  </si>
  <si>
    <t>04-22-2025 15:21</t>
  </si>
  <si>
    <t>5686</t>
  </si>
  <si>
    <t>04-22-2025 17:23</t>
  </si>
  <si>
    <t>04-23-2025 08:32</t>
  </si>
  <si>
    <t>5677</t>
  </si>
  <si>
    <t>04-22-2025 10:37</t>
  </si>
  <si>
    <t>04-22-2025 11:02</t>
  </si>
  <si>
    <t>00:25:19</t>
  </si>
  <si>
    <t>5711</t>
  </si>
  <si>
    <t>04-24-2025 15:32</t>
  </si>
  <si>
    <t>04-24-2025 16:47</t>
  </si>
  <si>
    <t>01:31:12</t>
  </si>
  <si>
    <t>04-28-2025 10:21</t>
  </si>
  <si>
    <t>5678</t>
  </si>
  <si>
    <t>04-22-2025 10:43</t>
  </si>
  <si>
    <t>04-22-2025 10:53</t>
  </si>
  <si>
    <t>04:01:04</t>
  </si>
  <si>
    <t>04-22-2025 15:53</t>
  </si>
  <si>
    <t>5712</t>
  </si>
  <si>
    <t>05-30-2025 14:09</t>
  </si>
  <si>
    <t>5713</t>
  </si>
  <si>
    <t>04-24-2025 17:30</t>
  </si>
  <si>
    <t>07-04-2025 17:20</t>
  </si>
  <si>
    <t>5679</t>
  </si>
  <si>
    <t>04-22-2025 11:25</t>
  </si>
  <si>
    <t>04-22-2025 11:26</t>
  </si>
  <si>
    <t>125:31:03</t>
  </si>
  <si>
    <t>05-14-2025 08:56</t>
  </si>
  <si>
    <t>5681</t>
  </si>
  <si>
    <t>04-22-2025 11:54</t>
  </si>
  <si>
    <t>00:03:50</t>
  </si>
  <si>
    <t>04-22-2025 11:55</t>
  </si>
  <si>
    <t>5690</t>
  </si>
  <si>
    <t>04-23-2025 10:35</t>
  </si>
  <si>
    <t>04-23-2025 11:10</t>
  </si>
  <si>
    <t>23:15:00</t>
  </si>
  <si>
    <t>04-28-2025 09:50</t>
  </si>
  <si>
    <t>04-28-2025 09:53</t>
  </si>
  <si>
    <t>5682</t>
  </si>
  <si>
    <t>04-22-2025 12:12</t>
  </si>
  <si>
    <t>04-22-2025 12:14</t>
  </si>
  <si>
    <t>00:03:45</t>
  </si>
  <si>
    <t>04-22-2025 12:16</t>
  </si>
  <si>
    <t>5683</t>
  </si>
  <si>
    <t>04-22-2025 13:14</t>
  </si>
  <si>
    <t>04-22-2025 13:22</t>
  </si>
  <si>
    <t>5685</t>
  </si>
  <si>
    <t>04-22-2025 16:39</t>
  </si>
  <si>
    <t>04-22-2025 17:25</t>
  </si>
  <si>
    <t>00:15:16</t>
  </si>
  <si>
    <t>04-23-2025 09:01</t>
  </si>
  <si>
    <t>5709</t>
  </si>
  <si>
    <t>04-24-2025 14:30</t>
  </si>
  <si>
    <t>04-24-2025 14:46</t>
  </si>
  <si>
    <t>00:16:02</t>
  </si>
  <si>
    <t>06-12-2025 14:57</t>
  </si>
  <si>
    <t>5687</t>
  </si>
  <si>
    <t>04-23-2025 08:29</t>
  </si>
  <si>
    <t>01:04:22</t>
  </si>
  <si>
    <t>04-23-2025 09:34</t>
  </si>
  <si>
    <t>5714</t>
  </si>
  <si>
    <t>04-25-2025 09:18</t>
  </si>
  <si>
    <t>05-15-2025 11:32</t>
  </si>
  <si>
    <t>68:24:25</t>
  </si>
  <si>
    <t>05-20-2025 12:00</t>
  </si>
  <si>
    <t>5707</t>
  </si>
  <si>
    <t>04-24-2025 11:59</t>
  </si>
  <si>
    <t>04-24-2025 12:28</t>
  </si>
  <si>
    <t>5692</t>
  </si>
  <si>
    <t>04-23-2025 16:37</t>
  </si>
  <si>
    <t>04-23-2025 16:40</t>
  </si>
  <si>
    <t>5693</t>
  </si>
  <si>
    <t>04-23-2025 16:41</t>
  </si>
  <si>
    <t>5694</t>
  </si>
  <si>
    <t>04-23-2025 16:42</t>
  </si>
  <si>
    <t>5700</t>
  </si>
  <si>
    <t>04-24-2025 10:29</t>
  </si>
  <si>
    <t>04-29-2025 11:40</t>
  </si>
  <si>
    <t>32:02:48</t>
  </si>
  <si>
    <t>04-30-2025 10:32</t>
  </si>
  <si>
    <t>5688</t>
  </si>
  <si>
    <t>04-23-2025 09:49</t>
  </si>
  <si>
    <t>02:40:29</t>
  </si>
  <si>
    <t>04-23-2025 13:10</t>
  </si>
  <si>
    <t>5710</t>
  </si>
  <si>
    <t>04-24-2025 15:17</t>
  </si>
  <si>
    <t>04-24-2025 15:31</t>
  </si>
  <si>
    <t>10:12:00</t>
  </si>
  <si>
    <t>05-16-2025 16:53</t>
  </si>
  <si>
    <t>5698</t>
  </si>
  <si>
    <t>04-24-2025 09:06</t>
  </si>
  <si>
    <t>04-28-2025 11:46</t>
  </si>
  <si>
    <t>07-10-2025 08:52</t>
  </si>
  <si>
    <t>5699</t>
  </si>
  <si>
    <t>04-24-2025 09:44</t>
  </si>
  <si>
    <t>04-24-2025 09:58</t>
  </si>
  <si>
    <t>00:26:32</t>
  </si>
  <si>
    <t>04-24-2025 12:32</t>
  </si>
  <si>
    <t>5705</t>
  </si>
  <si>
    <t>04-24-2025 11:39</t>
  </si>
  <si>
    <t>04-24-2025 12:21</t>
  </si>
  <si>
    <t>03:11:10</t>
  </si>
  <si>
    <t>04-25-2025 15:35</t>
  </si>
  <si>
    <t>5701</t>
  </si>
  <si>
    <t>04-24-2025 10:40</t>
  </si>
  <si>
    <t>04-24-2025 11:10</t>
  </si>
  <si>
    <t>13:28:02</t>
  </si>
  <si>
    <t>04-25-2025 17:15</t>
  </si>
  <si>
    <t>5702</t>
  </si>
  <si>
    <t>04-24-2025 11:04</t>
  </si>
  <si>
    <t>06:10:04</t>
  </si>
  <si>
    <t>04-28-2025 12:37</t>
  </si>
  <si>
    <t>5703</t>
  </si>
  <si>
    <t>04-24-2025 11:14</t>
  </si>
  <si>
    <t>04-24-2025 11:31</t>
  </si>
  <si>
    <t>13:06:07</t>
  </si>
  <si>
    <t>04-25-2025 17:20</t>
  </si>
  <si>
    <t>5704</t>
  </si>
  <si>
    <t>04-24-2025 11:22</t>
  </si>
  <si>
    <t>12:55:57</t>
  </si>
  <si>
    <t>04-25-2025 17:22</t>
  </si>
  <si>
    <t>5720</t>
  </si>
  <si>
    <t>04-25-2025 14:40</t>
  </si>
  <si>
    <t>04-25-2025 15:25</t>
  </si>
  <si>
    <t>02:49:14</t>
  </si>
  <si>
    <t>04-28-2025 11:24</t>
  </si>
  <si>
    <t>5729</t>
  </si>
  <si>
    <t>04-28-2025 09:59</t>
  </si>
  <si>
    <t>04-28-2025 10:11</t>
  </si>
  <si>
    <t>00:19:01</t>
  </si>
  <si>
    <t>04-28-2025 10:18</t>
  </si>
  <si>
    <t>5727</t>
  </si>
  <si>
    <t>04-28-2025 09:46</t>
  </si>
  <si>
    <t>04-28-2025 10:06</t>
  </si>
  <si>
    <t>08:38:59</t>
  </si>
  <si>
    <t>04-29-2025 10:25</t>
  </si>
  <si>
    <t>5735</t>
  </si>
  <si>
    <t>04-28-2025 12:44</t>
  </si>
  <si>
    <t>04-28-2025 14:16</t>
  </si>
  <si>
    <t>04-28-2025 14:47</t>
  </si>
  <si>
    <t>5715</t>
  </si>
  <si>
    <t>04-25-2025 10:48</t>
  </si>
  <si>
    <t>04-28-2025 11:49</t>
  </si>
  <si>
    <t>53:59:46</t>
  </si>
  <si>
    <t>05-09-2025 14:33</t>
  </si>
  <si>
    <t>5719</t>
  </si>
  <si>
    <t>04-25-2025 14:24</t>
  </si>
  <si>
    <t>04-25-2025 15:09</t>
  </si>
  <si>
    <t>04:05:50</t>
  </si>
  <si>
    <t>04-29-2025 18:06</t>
  </si>
  <si>
    <t>5723</t>
  </si>
  <si>
    <t>04-25-2025 16:23</t>
  </si>
  <si>
    <t>05-09-2025 13:17</t>
  </si>
  <si>
    <t>41:47:55</t>
  </si>
  <si>
    <t>07-02-2025 11:04</t>
  </si>
  <si>
    <t>5732</t>
  </si>
  <si>
    <t>04-28-2025 10:43</t>
  </si>
  <si>
    <t>07:40:02</t>
  </si>
  <si>
    <t>04-29-2025 10:23</t>
  </si>
  <si>
    <t>5717</t>
  </si>
  <si>
    <t>04-25-2025 12:52</t>
  </si>
  <si>
    <t>05-09-2025 11:12</t>
  </si>
  <si>
    <t>5740</t>
  </si>
  <si>
    <t>04-28-2025 16:51</t>
  </si>
  <si>
    <t>05-01-2025 08:40</t>
  </si>
  <si>
    <t>03:01:12</t>
  </si>
  <si>
    <t>05-02-2025 10:40</t>
  </si>
  <si>
    <t>05-01-2025 09:44</t>
  </si>
  <si>
    <t>5716</t>
  </si>
  <si>
    <t>04-25-2025 12:46</t>
  </si>
  <si>
    <t>04-28-2025 09:55</t>
  </si>
  <si>
    <t>05-20-2025 10:45</t>
  </si>
  <si>
    <t>5731</t>
  </si>
  <si>
    <t>04-28-2025 10:36</t>
  </si>
  <si>
    <t>00:01:13</t>
  </si>
  <si>
    <t>05-27-2025 16:13</t>
  </si>
  <si>
    <t>5737</t>
  </si>
  <si>
    <t>04-28-2025 13:59</t>
  </si>
  <si>
    <t>04-28-2025 14:09</t>
  </si>
  <si>
    <t>219:13:01</t>
  </si>
  <si>
    <t>06-04-2025 20:21</t>
  </si>
  <si>
    <t>5718</t>
  </si>
  <si>
    <t>04-25-2025 13:04</t>
  </si>
  <si>
    <t>04-25-2025 13:05</t>
  </si>
  <si>
    <t>09:56:47</t>
  </si>
  <si>
    <t>04-28-2025 15:26</t>
  </si>
  <si>
    <t>5721</t>
  </si>
  <si>
    <t>04-25-2025 14:58</t>
  </si>
  <si>
    <t>04-25-2025 15:07</t>
  </si>
  <si>
    <t>02:31:11</t>
  </si>
  <si>
    <t>04-29-2025 17:39</t>
  </si>
  <si>
    <t>04-28-2025 17:31</t>
  </si>
  <si>
    <t>5722</t>
  </si>
  <si>
    <t>04-25-2025 15:04</t>
  </si>
  <si>
    <t>04-25-2025 15:13</t>
  </si>
  <si>
    <t>01:04:18</t>
  </si>
  <si>
    <t>04-30-2025 12:09</t>
  </si>
  <si>
    <t>5739</t>
  </si>
  <si>
    <t>04-28-2025 15:24</t>
  </si>
  <si>
    <t>04-28-2025 15:32</t>
  </si>
  <si>
    <t>22:05:15</t>
  </si>
  <si>
    <t>05-01-2025 12:38</t>
  </si>
  <si>
    <t>5736</t>
  </si>
  <si>
    <t>04-28-2025 13:14</t>
  </si>
  <si>
    <t>10:57:35</t>
  </si>
  <si>
    <t>04-29-2025 18:48</t>
  </si>
  <si>
    <t>5733</t>
  </si>
  <si>
    <t>04-28-2025 10:54</t>
  </si>
  <si>
    <t>04-28-2025 10:55</t>
  </si>
  <si>
    <t>04:58:33</t>
  </si>
  <si>
    <t>04-28-2025 16:52</t>
  </si>
  <si>
    <t>5726</t>
  </si>
  <si>
    <t>04-28-2025 09:17</t>
  </si>
  <si>
    <t>05-15-2025 17:59</t>
  </si>
  <si>
    <t>52:37:04</t>
  </si>
  <si>
    <t>05-16-2025 18:46</t>
  </si>
  <si>
    <t>05-15-2025 18:00</t>
  </si>
  <si>
    <t>5725</t>
  </si>
  <si>
    <t>04-28-2025 08:56</t>
  </si>
  <si>
    <t>04-28-2025 10:32</t>
  </si>
  <si>
    <t>04:58:04</t>
  </si>
  <si>
    <t>04-28-2025 14:54</t>
  </si>
  <si>
    <t>5728</t>
  </si>
  <si>
    <t>04-28-2025 10:08</t>
  </si>
  <si>
    <t>07:07:23</t>
  </si>
  <si>
    <t>06-03-2025 15:46</t>
  </si>
  <si>
    <t>5734</t>
  </si>
  <si>
    <t>04-28-2025 11:42</t>
  </si>
  <si>
    <t>04-28-2025 15:33</t>
  </si>
  <si>
    <t>44:38:27</t>
  </si>
  <si>
    <t>05-06-2025 08:22</t>
  </si>
  <si>
    <t>5741</t>
  </si>
  <si>
    <t>04-28-2025 17:09</t>
  </si>
  <si>
    <t>04-28-2025 17:14</t>
  </si>
  <si>
    <t>00:20:08</t>
  </si>
  <si>
    <t>04-29-2025 10:07</t>
  </si>
  <si>
    <t>5738</t>
  </si>
  <si>
    <t>04-28-2025 14:29</t>
  </si>
  <si>
    <t>10:02:48</t>
  </si>
  <si>
    <t>04-29-2025 16:41</t>
  </si>
  <si>
    <t>5748</t>
  </si>
  <si>
    <t>04-29-2025 11:15</t>
  </si>
  <si>
    <t>04-29-2025 12:36</t>
  </si>
  <si>
    <t>01:14:02</t>
  </si>
  <si>
    <t>04-30-2025 12:40</t>
  </si>
  <si>
    <t>5742</t>
  </si>
  <si>
    <t>04-29-2025 09:14</t>
  </si>
  <si>
    <t>04-29-2025 09:58</t>
  </si>
  <si>
    <t>02:02:04</t>
  </si>
  <si>
    <t>04-29-2025 11:16</t>
  </si>
  <si>
    <t>5746</t>
  </si>
  <si>
    <t>04-29-2025 10:10</t>
  </si>
  <si>
    <t>04-29-2025 10:13</t>
  </si>
  <si>
    <t>15:24:37</t>
  </si>
  <si>
    <t>05-02-2025 09:34</t>
  </si>
  <si>
    <t>5743</t>
  </si>
  <si>
    <t>04-29-2025 09:40</t>
  </si>
  <si>
    <t>04-29-2025 09:49</t>
  </si>
  <si>
    <t>06:49:28</t>
  </si>
  <si>
    <t>04-30-2025 08:43</t>
  </si>
  <si>
    <t>5747</t>
  </si>
  <si>
    <t>04-29-2025 10:24</t>
  </si>
  <si>
    <t>04-29-2025 10:26</t>
  </si>
  <si>
    <t>00:02:01</t>
  </si>
  <si>
    <t>5750</t>
  </si>
  <si>
    <t>04-29-2025 12:00</t>
  </si>
  <si>
    <t>04-29-2025 12:09</t>
  </si>
  <si>
    <t>05:42:31</t>
  </si>
  <si>
    <t>04-30-2025 09:42</t>
  </si>
  <si>
    <t>5744</t>
  </si>
  <si>
    <t>04-29-2025 09:54</t>
  </si>
  <si>
    <t>04-29-2025 12:05</t>
  </si>
  <si>
    <t>02:10:37</t>
  </si>
  <si>
    <t>04-30-2025 16:50</t>
  </si>
  <si>
    <t>5745</t>
  </si>
  <si>
    <t>04-29-2025 09:55</t>
  </si>
  <si>
    <t>04-29-2025 10:03</t>
  </si>
  <si>
    <t>00:08:24</t>
  </si>
  <si>
    <t>5749</t>
  </si>
  <si>
    <t>04-29-2025 11:20</t>
  </si>
  <si>
    <t>04-29-2025 11:41</t>
  </si>
  <si>
    <t>00:20:32</t>
  </si>
  <si>
    <t>5753</t>
  </si>
  <si>
    <t>04-29-2025 16:27</t>
  </si>
  <si>
    <t>04-29-2025 16:33</t>
  </si>
  <si>
    <t>01:02:38</t>
  </si>
  <si>
    <t>05-16-2025 17:03</t>
  </si>
  <si>
    <t>5751</t>
  </si>
  <si>
    <t>04-29-2025 15:50</t>
  </si>
  <si>
    <t>05-14-2025 11:16</t>
  </si>
  <si>
    <t>39:45:56</t>
  </si>
  <si>
    <t>06-07-2025 16:55</t>
  </si>
  <si>
    <t>06-06-2025 16:44</t>
  </si>
  <si>
    <t>5752</t>
  </si>
  <si>
    <t>04-29-2025 16:00</t>
  </si>
  <si>
    <t>04-30-2025 08:19</t>
  </si>
  <si>
    <t>07-10-2025 08:49</t>
  </si>
  <si>
    <t>5757</t>
  </si>
  <si>
    <t>04-30-2025 10:27</t>
  </si>
  <si>
    <t>04-30-2025 10:33</t>
  </si>
  <si>
    <t>04:07:58</t>
  </si>
  <si>
    <t>04-30-2025 17:19</t>
  </si>
  <si>
    <t>5758</t>
  </si>
  <si>
    <t>04-30-2025 10:29</t>
  </si>
  <si>
    <t>04-30-2025 10:31</t>
  </si>
  <si>
    <t>08:12:54</t>
  </si>
  <si>
    <t>05-07-2025 08:59</t>
  </si>
  <si>
    <t>5759</t>
  </si>
  <si>
    <t>04-30-2025 10:35</t>
  </si>
  <si>
    <t>01:18:37</t>
  </si>
  <si>
    <t>04-30-2025 11:49</t>
  </si>
  <si>
    <t>5783</t>
  </si>
  <si>
    <t>05-01-2025 15:30</t>
  </si>
  <si>
    <t>05-01-2025 15:37</t>
  </si>
  <si>
    <t>33:52:18</t>
  </si>
  <si>
    <t>05-07-2025 19:03</t>
  </si>
  <si>
    <t>5755</t>
  </si>
  <si>
    <t>04-30-2025 09:26</t>
  </si>
  <si>
    <t>04-30-2025 09:39</t>
  </si>
  <si>
    <t>00:13:37</t>
  </si>
  <si>
    <t>04-30-2025 11:19</t>
  </si>
  <si>
    <t>5756</t>
  </si>
  <si>
    <t>04-30-2025 09:32</t>
  </si>
  <si>
    <t>04-30-2025 09:45</t>
  </si>
  <si>
    <t>04-30-2025 09:46</t>
  </si>
  <si>
    <t>5769</t>
  </si>
  <si>
    <t>04-30-2025 16:22</t>
  </si>
  <si>
    <t>04-30-2025 16:29</t>
  </si>
  <si>
    <t>04:11:29</t>
  </si>
  <si>
    <t>05-01-2025 11:33</t>
  </si>
  <si>
    <t>5768</t>
  </si>
  <si>
    <t>04-30-2025 16:14</t>
  </si>
  <si>
    <t>00:10:42</t>
  </si>
  <si>
    <t>04-30-2025 16:25</t>
  </si>
  <si>
    <t>5760</t>
  </si>
  <si>
    <t>04-30-2025 10:39</t>
  </si>
  <si>
    <t>04-30-2025 10:40</t>
  </si>
  <si>
    <t>5767</t>
  </si>
  <si>
    <t>04-30-2025 15:37</t>
  </si>
  <si>
    <t>05-01-2025 14:53</t>
  </si>
  <si>
    <t>07:18:00</t>
  </si>
  <si>
    <t>05-02-2025 08:37</t>
  </si>
  <si>
    <t>5762</t>
  </si>
  <si>
    <t>04-30-2025 12:00</t>
  </si>
  <si>
    <t>04-30-2025 12:59</t>
  </si>
  <si>
    <t>05-02-2025 09:58</t>
  </si>
  <si>
    <t>5761</t>
  </si>
  <si>
    <t>04-30-2025 10:59</t>
  </si>
  <si>
    <t>04-30-2025 12:35</t>
  </si>
  <si>
    <t>07:33:18</t>
  </si>
  <si>
    <t>05-01-2025 10:32</t>
  </si>
  <si>
    <t>5776</t>
  </si>
  <si>
    <t>05-01-2025 11:37</t>
  </si>
  <si>
    <t>20:49:48</t>
  </si>
  <si>
    <t>05-08-2025 10:59</t>
  </si>
  <si>
    <t>5780</t>
  </si>
  <si>
    <t>05-01-2025 12:42</t>
  </si>
  <si>
    <t>17:34:00</t>
  </si>
  <si>
    <t>05-12-2025 16:09</t>
  </si>
  <si>
    <t>5777</t>
  </si>
  <si>
    <t>05-01-2025 12:07</t>
  </si>
  <si>
    <t>41:44:46</t>
  </si>
  <si>
    <t>05-23-2025 13:49</t>
  </si>
  <si>
    <t>05-22-2025 13:26</t>
  </si>
  <si>
    <t>5779</t>
  </si>
  <si>
    <t>05-01-2025 12:33</t>
  </si>
  <si>
    <t>05-01-2025 17:13</t>
  </si>
  <si>
    <t>06-30-2025 18:25</t>
  </si>
  <si>
    <t>5786</t>
  </si>
  <si>
    <t>05-01-2025 16:58</t>
  </si>
  <si>
    <t>05-01-2025 17:05</t>
  </si>
  <si>
    <t>28:22:52</t>
  </si>
  <si>
    <t>05-07-2025 19:01</t>
  </si>
  <si>
    <t>5763</t>
  </si>
  <si>
    <t>04-30-2025 12:02</t>
  </si>
  <si>
    <t>04-30-2025 12:06</t>
  </si>
  <si>
    <t>00:16:57</t>
  </si>
  <si>
    <t>04-30-2025 12:19</t>
  </si>
  <si>
    <t>5765</t>
  </si>
  <si>
    <t>04-30-2025 13:38</t>
  </si>
  <si>
    <t>04-30-2025 15:02</t>
  </si>
  <si>
    <t>07:30:03</t>
  </si>
  <si>
    <t>05-01-2025 12:09</t>
  </si>
  <si>
    <t>5764</t>
  </si>
  <si>
    <t>04-30-2025 12:15</t>
  </si>
  <si>
    <t>04-30-2025 12:37</t>
  </si>
  <si>
    <t>00:14:09</t>
  </si>
  <si>
    <t>5781</t>
  </si>
  <si>
    <t>05-01-2025 14:01</t>
  </si>
  <si>
    <t>05-01-2025 14:32</t>
  </si>
  <si>
    <t>34:15:20</t>
  </si>
  <si>
    <t>5785</t>
  </si>
  <si>
    <t>05-01-2025 16:56</t>
  </si>
  <si>
    <t>05-01-2025 17:00</t>
  </si>
  <si>
    <t>5770</t>
  </si>
  <si>
    <t>04-30-2025 17:35</t>
  </si>
  <si>
    <t>05-01-2025 08:15</t>
  </si>
  <si>
    <t>05-01-2025 08:16</t>
  </si>
  <si>
    <t>5773</t>
  </si>
  <si>
    <t>05-01-2025 10:07</t>
  </si>
  <si>
    <t>05-01-2025 10:20</t>
  </si>
  <si>
    <t>00:34:48</t>
  </si>
  <si>
    <t>06-06-2025 16:24</t>
  </si>
  <si>
    <t>5774</t>
  </si>
  <si>
    <t>05-01-2025 10:14</t>
  </si>
  <si>
    <t>05-15-2025 14:57</t>
  </si>
  <si>
    <t>00:07:53</t>
  </si>
  <si>
    <t>05-16-2025 16:03</t>
  </si>
  <si>
    <t>5782</t>
  </si>
  <si>
    <t>05-01-2025 14:02</t>
  </si>
  <si>
    <t>05-01-2025 14:54</t>
  </si>
  <si>
    <t>06:25:53</t>
  </si>
  <si>
    <t>05-02-2025 11:28</t>
  </si>
  <si>
    <t>5784</t>
  </si>
  <si>
    <t>05-01-2025 16:23</t>
  </si>
  <si>
    <t>05-01-2025 16:25</t>
  </si>
  <si>
    <t>04:26:39</t>
  </si>
  <si>
    <t>05-03-2025 12:41</t>
  </si>
  <si>
    <t>05-02-2025 11:50</t>
  </si>
  <si>
    <t>5787</t>
  </si>
  <si>
    <t>05-01-2025 17:03</t>
  </si>
  <si>
    <t>05-02-2025 08:34</t>
  </si>
  <si>
    <t>28:31:03</t>
  </si>
  <si>
    <t>05-07-2025 19:02</t>
  </si>
  <si>
    <t>5771</t>
  </si>
  <si>
    <t>05-01-2025 09:05</t>
  </si>
  <si>
    <t>05-01-2025 09:09</t>
  </si>
  <si>
    <t>00:06:10</t>
  </si>
  <si>
    <t>05-01-2025 09:11</t>
  </si>
  <si>
    <t>5772</t>
  </si>
  <si>
    <t>05-01-2025 09:43</t>
  </si>
  <si>
    <t>02:05:28</t>
  </si>
  <si>
    <t>05-01-2025 14:59</t>
  </si>
  <si>
    <t>5778</t>
  </si>
  <si>
    <t>05-01-2025 12:25</t>
  </si>
  <si>
    <t>05-01-2025 12:26</t>
  </si>
  <si>
    <t>06:55:37</t>
  </si>
  <si>
    <t>05-02-2025 11:21</t>
  </si>
  <si>
    <t>5791</t>
  </si>
  <si>
    <t>05-02-2025 10:42</t>
  </si>
  <si>
    <t>05-02-2025 15:00</t>
  </si>
  <si>
    <t>15:57:12</t>
  </si>
  <si>
    <t>05-14-2025 11:18</t>
  </si>
  <si>
    <t>5790</t>
  </si>
  <si>
    <t>05-02-2025 10:30</t>
  </si>
  <si>
    <t>01:59:20</t>
  </si>
  <si>
    <t>05-07-2025 12:49</t>
  </si>
  <si>
    <t>5796</t>
  </si>
  <si>
    <t>05-02-2025 11:45</t>
  </si>
  <si>
    <t>05-02-2025 12:01</t>
  </si>
  <si>
    <t>03:47:12</t>
  </si>
  <si>
    <t>05-07-2025 12:46</t>
  </si>
  <si>
    <t>5789</t>
  </si>
  <si>
    <t>05-02-2025 09:54</t>
  </si>
  <si>
    <t>05-06-2025 15:24</t>
  </si>
  <si>
    <t>18:29:47</t>
  </si>
  <si>
    <t>05-07-2025 08:23</t>
  </si>
  <si>
    <t>5797</t>
  </si>
  <si>
    <t>05-02-2025 11:48</t>
  </si>
  <si>
    <t>05-02-2025 12:03</t>
  </si>
  <si>
    <t>13:49:48</t>
  </si>
  <si>
    <t>05-09-2025 11:23</t>
  </si>
  <si>
    <t>5798</t>
  </si>
  <si>
    <t>05-02-2025 16:02</t>
  </si>
  <si>
    <t>05-06-2025 15:53</t>
  </si>
  <si>
    <t>07-14-2025 11:18</t>
  </si>
  <si>
    <t>5792</t>
  </si>
  <si>
    <t>05-02-2025 10:52</t>
  </si>
  <si>
    <t>05-02-2025 10:58</t>
  </si>
  <si>
    <t>5793</t>
  </si>
  <si>
    <t>05-02-2025 10:54</t>
  </si>
  <si>
    <t>05-02-2025 11:35</t>
  </si>
  <si>
    <t>5795</t>
  </si>
  <si>
    <t>05-02-2025 12:00</t>
  </si>
  <si>
    <t>5794</t>
  </si>
  <si>
    <t>05-02-2025 11:06</t>
  </si>
  <si>
    <t>05-06-2025 11:55</t>
  </si>
  <si>
    <t>09:23:52</t>
  </si>
  <si>
    <t>05-27-2025 15:47</t>
  </si>
  <si>
    <t>5811</t>
  </si>
  <si>
    <t>05-06-2025 16:13</t>
  </si>
  <si>
    <t>05-06-2025 16:14</t>
  </si>
  <si>
    <t>140:00:44</t>
  </si>
  <si>
    <t>05-30-2025 12:28</t>
  </si>
  <si>
    <t>5817</t>
  </si>
  <si>
    <t>05-07-2025 11:37</t>
  </si>
  <si>
    <t>05-07-2025 11:50</t>
  </si>
  <si>
    <t>01:59:25</t>
  </si>
  <si>
    <t>05-08-2025 10:53</t>
  </si>
  <si>
    <t>5829</t>
  </si>
  <si>
    <t>05-08-2025 09:43</t>
  </si>
  <si>
    <t>05-08-2025 10:11</t>
  </si>
  <si>
    <t>03:06:32</t>
  </si>
  <si>
    <t>05-08-2025 13:49</t>
  </si>
  <si>
    <t>5832</t>
  </si>
  <si>
    <t>05-08-2025 10:35</t>
  </si>
  <si>
    <t>05-09-2025 11:16</t>
  </si>
  <si>
    <t>09:05:49</t>
  </si>
  <si>
    <t>05-14-2025 18:14</t>
  </si>
  <si>
    <t>5806</t>
  </si>
  <si>
    <t>05-06-2025 11:45</t>
  </si>
  <si>
    <t>05-06-2025 17:13</t>
  </si>
  <si>
    <t>04:28:47</t>
  </si>
  <si>
    <t>05-21-2025 11:48</t>
  </si>
  <si>
    <t>05-20-2025 11:29</t>
  </si>
  <si>
    <t>5838</t>
  </si>
  <si>
    <t>05-08-2025 15:06</t>
  </si>
  <si>
    <t>05-28-2025 11:17</t>
  </si>
  <si>
    <t>87:05:14</t>
  </si>
  <si>
    <t>06-02-2025 11:25</t>
  </si>
  <si>
    <t>5799</t>
  </si>
  <si>
    <t>05-06-2025 09:15</t>
  </si>
  <si>
    <t>05-20-2025 11:33</t>
  </si>
  <si>
    <t>5824</t>
  </si>
  <si>
    <t>05-07-2025 14:53</t>
  </si>
  <si>
    <t>05-08-2025 10:27</t>
  </si>
  <si>
    <t>05:44:41</t>
  </si>
  <si>
    <t>05-09-2025 11:17</t>
  </si>
  <si>
    <t>5805</t>
  </si>
  <si>
    <t>05-06-2025 11:30</t>
  </si>
  <si>
    <t>05-06-2025 11:33</t>
  </si>
  <si>
    <t>28:43:07</t>
  </si>
  <si>
    <t>05-12-2025 09:09</t>
  </si>
  <si>
    <t>5825</t>
  </si>
  <si>
    <t>05-07-2025 16:56</t>
  </si>
  <si>
    <t>06-06-2025 11:57</t>
  </si>
  <si>
    <t>5800</t>
  </si>
  <si>
    <t>05-06-2025 09:27</t>
  </si>
  <si>
    <t>05-12-2025 09:34</t>
  </si>
  <si>
    <t>00:48:37</t>
  </si>
  <si>
    <t>05-13-2025 20:58</t>
  </si>
  <si>
    <t>5801</t>
  </si>
  <si>
    <t>05-06-2025 09:29</t>
  </si>
  <si>
    <t>11:02:36</t>
  </si>
  <si>
    <t>05-07-2025 12:45</t>
  </si>
  <si>
    <t>5807</t>
  </si>
  <si>
    <t>05-06-2025 15:16</t>
  </si>
  <si>
    <t>05-06-2025 15:19</t>
  </si>
  <si>
    <t>5818</t>
  </si>
  <si>
    <t>05-07-2025 15:36</t>
  </si>
  <si>
    <t>02:47:43</t>
  </si>
  <si>
    <t>05-07-2025 15:37</t>
  </si>
  <si>
    <t>5822</t>
  </si>
  <si>
    <t>05-07-2025 13:49</t>
  </si>
  <si>
    <t>05-07-2025 14:17</t>
  </si>
  <si>
    <t>00:27:24</t>
  </si>
  <si>
    <t>5827</t>
  </si>
  <si>
    <t>05-08-2025 07:12</t>
  </si>
  <si>
    <t>05-08-2025 08:05</t>
  </si>
  <si>
    <t>5837</t>
  </si>
  <si>
    <t>05-08-2025 14:53</t>
  </si>
  <si>
    <t>05-08-2025 16:19</t>
  </si>
  <si>
    <t>5841</t>
  </si>
  <si>
    <t>05-08-2025 17:04</t>
  </si>
  <si>
    <t>05-08-2025 17:14</t>
  </si>
  <si>
    <t>00:25:03</t>
  </si>
  <si>
    <t>05-13-2025 21:02</t>
  </si>
  <si>
    <t>5842</t>
  </si>
  <si>
    <t>05-08-2025 18:18</t>
  </si>
  <si>
    <t>05-09-2025 08:25</t>
  </si>
  <si>
    <t>67:10:05</t>
  </si>
  <si>
    <t>05-22-2025 11:48</t>
  </si>
  <si>
    <t>05-21-2025 11:40</t>
  </si>
  <si>
    <t>5835</t>
  </si>
  <si>
    <t>05-08-2025 14:16</t>
  </si>
  <si>
    <t>05-08-2025 15:21</t>
  </si>
  <si>
    <t>01:04:40</t>
  </si>
  <si>
    <t>06-04-2025 17:00</t>
  </si>
  <si>
    <t>5810</t>
  </si>
  <si>
    <t>05-06-2025 15:56</t>
  </si>
  <si>
    <t>26:41:38</t>
  </si>
  <si>
    <t>05-13-2025 09:45</t>
  </si>
  <si>
    <t>05-12-2025 09:38</t>
  </si>
  <si>
    <t>5815</t>
  </si>
  <si>
    <t>05-07-2025 09:47</t>
  </si>
  <si>
    <t>05-07-2025 09:56</t>
  </si>
  <si>
    <t>02:31:30</t>
  </si>
  <si>
    <t>5802</t>
  </si>
  <si>
    <t>05-06-2025 09:50</t>
  </si>
  <si>
    <t>05-06-2025 10:23</t>
  </si>
  <si>
    <t>04:55:36</t>
  </si>
  <si>
    <t>05-06-2025 15:46</t>
  </si>
  <si>
    <t>5803</t>
  </si>
  <si>
    <t>05-06-2025 10:02</t>
  </si>
  <si>
    <t>05-06-2025 12:46</t>
  </si>
  <si>
    <t>04:04:55</t>
  </si>
  <si>
    <t>05-06-2025 15:07</t>
  </si>
  <si>
    <t>05-06-2025 15:08</t>
  </si>
  <si>
    <t>5804</t>
  </si>
  <si>
    <t>05-06-2025 11:15</t>
  </si>
  <si>
    <t>05-06-2025 11:29</t>
  </si>
  <si>
    <t>00:36:44</t>
  </si>
  <si>
    <t>05-08-2025 11:23</t>
  </si>
  <si>
    <t>5809</t>
  </si>
  <si>
    <t>05-06-2025 15:26</t>
  </si>
  <si>
    <t>05-06-2025 15:37</t>
  </si>
  <si>
    <t>03:54:31</t>
  </si>
  <si>
    <t>05-08-2025 10:55</t>
  </si>
  <si>
    <t>5813</t>
  </si>
  <si>
    <t>05-07-2025 09:38</t>
  </si>
  <si>
    <t>05-07-2025 09:50</t>
  </si>
  <si>
    <t>09:10:42</t>
  </si>
  <si>
    <t>05-08-2025 10:49</t>
  </si>
  <si>
    <t>5820</t>
  </si>
  <si>
    <t>05-07-2025 12:19</t>
  </si>
  <si>
    <t>05-07-2025 14:25</t>
  </si>
  <si>
    <t>10:24:11</t>
  </si>
  <si>
    <t>05-08-2025 15:43</t>
  </si>
  <si>
    <t>5821</t>
  </si>
  <si>
    <t>05-07-2025 12:57</t>
  </si>
  <si>
    <t>05-13-2025 11:49</t>
  </si>
  <si>
    <t>01:34:14</t>
  </si>
  <si>
    <t>05-15-2025 12:05</t>
  </si>
  <si>
    <t>5808</t>
  </si>
  <si>
    <t>05-06-2025 15:35</t>
  </si>
  <si>
    <t>01:22:18</t>
  </si>
  <si>
    <t>05-06-2025 16:39</t>
  </si>
  <si>
    <t>5828</t>
  </si>
  <si>
    <t>05-08-2025 09:32</t>
  </si>
  <si>
    <t>05-14-2025 09:15</t>
  </si>
  <si>
    <t>05:43:33</t>
  </si>
  <si>
    <t>05-15-2025 14:45</t>
  </si>
  <si>
    <t>5826</t>
  </si>
  <si>
    <t>05-07-2025 17:40</t>
  </si>
  <si>
    <t>05-08-2025 08:06</t>
  </si>
  <si>
    <t>06:38:35</t>
  </si>
  <si>
    <t>05-23-2025 10:49</t>
  </si>
  <si>
    <t>05-22-2025 10:44</t>
  </si>
  <si>
    <t>5812</t>
  </si>
  <si>
    <t>05-06-2025 16:30</t>
  </si>
  <si>
    <t>05-06-2025 16:35</t>
  </si>
  <si>
    <t>08:04:59</t>
  </si>
  <si>
    <t>5816</t>
  </si>
  <si>
    <t>05-07-2025 11:27</t>
  </si>
  <si>
    <t>05-08-2025 08:55</t>
  </si>
  <si>
    <t>05:30:06</t>
  </si>
  <si>
    <t>05-08-2025 10:54</t>
  </si>
  <si>
    <t>5830</t>
  </si>
  <si>
    <t>05-08-2025 09:47</t>
  </si>
  <si>
    <t>05-08-2025 10:08</t>
  </si>
  <si>
    <t>5814</t>
  </si>
  <si>
    <t>05-07-2025 09:43</t>
  </si>
  <si>
    <t>05-07-2025 10:21</t>
  </si>
  <si>
    <t>00:43:50</t>
  </si>
  <si>
    <t>05-08-2025 17:43</t>
  </si>
  <si>
    <t>05-07-2025 17:26</t>
  </si>
  <si>
    <t>5819</t>
  </si>
  <si>
    <t>05-07-2025 11:54</t>
  </si>
  <si>
    <t>05-07-2025 12:00</t>
  </si>
  <si>
    <t>05-07-2025 12:01</t>
  </si>
  <si>
    <t>5831</t>
  </si>
  <si>
    <t>05-08-2025 10:09</t>
  </si>
  <si>
    <t>05-08-2025 10:26</t>
  </si>
  <si>
    <t>02:07:54</t>
  </si>
  <si>
    <t>05-16-2025 10:13</t>
  </si>
  <si>
    <t>5823</t>
  </si>
  <si>
    <t>05-07-2025 14:08</t>
  </si>
  <si>
    <t>05-07-2025 14:20</t>
  </si>
  <si>
    <t>06-09-2025 16:45</t>
  </si>
  <si>
    <t>5834</t>
  </si>
  <si>
    <t>05-08-2025 12:01</t>
  </si>
  <si>
    <t>05-08-2025 12:02</t>
  </si>
  <si>
    <t>03:47:46</t>
  </si>
  <si>
    <t>05-22-2025 09:36</t>
  </si>
  <si>
    <t>5833</t>
  </si>
  <si>
    <t>05-08-2025 11:28</t>
  </si>
  <si>
    <t>05-08-2025 11:35</t>
  </si>
  <si>
    <t>51:27:37</t>
  </si>
  <si>
    <t>05-20-2025 15:48</t>
  </si>
  <si>
    <t>05-19-2025 15:39</t>
  </si>
  <si>
    <t>5839</t>
  </si>
  <si>
    <t>05-08-2025 15:32</t>
  </si>
  <si>
    <t>05-13-2025 14:34</t>
  </si>
  <si>
    <t>23:54:22</t>
  </si>
  <si>
    <t>05-13-2025 15:54</t>
  </si>
  <si>
    <t>5836</t>
  </si>
  <si>
    <t>05-08-2025 14:19</t>
  </si>
  <si>
    <t>05-08-2025 15:26</t>
  </si>
  <si>
    <t>06-12-2025 16:35</t>
  </si>
  <si>
    <t>5840</t>
  </si>
  <si>
    <t>05-08-2025 16:55</t>
  </si>
  <si>
    <t>05-08-2025 17:18</t>
  </si>
  <si>
    <t>01:23:00</t>
  </si>
  <si>
    <t>05-09-2025 09:18</t>
  </si>
  <si>
    <t>5851</t>
  </si>
  <si>
    <t>05-09-2025 16:24</t>
  </si>
  <si>
    <t>05-09-2025 16:32</t>
  </si>
  <si>
    <t>20:32:42</t>
  </si>
  <si>
    <t>05-16-2025 11:46</t>
  </si>
  <si>
    <t>05-15-2025 11:01</t>
  </si>
  <si>
    <t>5860</t>
  </si>
  <si>
    <t>05-12-2025 14:31</t>
  </si>
  <si>
    <t>05-13-2025 14:36</t>
  </si>
  <si>
    <t>18:58:31</t>
  </si>
  <si>
    <t>06-30-2025 16:00</t>
  </si>
  <si>
    <t>5843</t>
  </si>
  <si>
    <t>05-09-2025 10:35</t>
  </si>
  <si>
    <t>05-09-2025 10:38</t>
  </si>
  <si>
    <t>01:54:51</t>
  </si>
  <si>
    <t>05-14-2025 09:45</t>
  </si>
  <si>
    <t>05-13-2025 09:00</t>
  </si>
  <si>
    <t>5869</t>
  </si>
  <si>
    <t>05-12-2025 16:55</t>
  </si>
  <si>
    <t>05-13-2025 09:44</t>
  </si>
  <si>
    <t>08:31:59</t>
  </si>
  <si>
    <t>05-15-2025 09:46</t>
  </si>
  <si>
    <t>05-14-2025 09:07</t>
  </si>
  <si>
    <t>5866</t>
  </si>
  <si>
    <t>05-12-2025 14:41</t>
  </si>
  <si>
    <t>05-12-2025 14:55</t>
  </si>
  <si>
    <t>07:35:13</t>
  </si>
  <si>
    <t>05-14-2025 09:14</t>
  </si>
  <si>
    <t>5878</t>
  </si>
  <si>
    <t>05-13-2025 15:21</t>
  </si>
  <si>
    <t>05-14-2025 09:20</t>
  </si>
  <si>
    <t>03:40:55</t>
  </si>
  <si>
    <t>05-14-2025 14:17</t>
  </si>
  <si>
    <t>5845</t>
  </si>
  <si>
    <t>05-09-2025 13:30</t>
  </si>
  <si>
    <t>05-09-2025 14:10</t>
  </si>
  <si>
    <t>20:37:31</t>
  </si>
  <si>
    <t>05-21-2025 09:48</t>
  </si>
  <si>
    <t>05-20-2025 08:55</t>
  </si>
  <si>
    <t>5847</t>
  </si>
  <si>
    <t>05-09-2025 15:43</t>
  </si>
  <si>
    <t>05-09-2025 16:17</t>
  </si>
  <si>
    <t>33:46:16</t>
  </si>
  <si>
    <t>05-19-2025 10:05</t>
  </si>
  <si>
    <t>5854</t>
  </si>
  <si>
    <t>05-12-2025 09:11</t>
  </si>
  <si>
    <t>05-12-2025 12:34</t>
  </si>
  <si>
    <t>06:17:26</t>
  </si>
  <si>
    <t>05-12-2025 17:23</t>
  </si>
  <si>
    <t>5858</t>
  </si>
  <si>
    <t>05-12-2025 12:10</t>
  </si>
  <si>
    <t>05-12-2025 12:50</t>
  </si>
  <si>
    <t>10:49:44</t>
  </si>
  <si>
    <t>05-14-2025 19:45</t>
  </si>
  <si>
    <t>05-13-2025 19:01</t>
  </si>
  <si>
    <t>5874</t>
  </si>
  <si>
    <t>05-13-2025 10:34</t>
  </si>
  <si>
    <t>05-13-2025 10:55</t>
  </si>
  <si>
    <t>00:56:16</t>
  </si>
  <si>
    <t>05-13-2025 11:31</t>
  </si>
  <si>
    <t>5844</t>
  </si>
  <si>
    <t>05-09-2025 12:31</t>
  </si>
  <si>
    <t>05-09-2025 12:51</t>
  </si>
  <si>
    <t>06:34:25</t>
  </si>
  <si>
    <t>05-12-2025 11:04</t>
  </si>
  <si>
    <t>5846</t>
  </si>
  <si>
    <t>05-09-2025 14:06</t>
  </si>
  <si>
    <t>05-09-2025 14:29</t>
  </si>
  <si>
    <t>02:26:48</t>
  </si>
  <si>
    <t>05-09-2025 16:33</t>
  </si>
  <si>
    <t>5859</t>
  </si>
  <si>
    <t>05-12-2025 12:40</t>
  </si>
  <si>
    <t>02:45:45</t>
  </si>
  <si>
    <t>05-14-2025 09:12</t>
  </si>
  <si>
    <t>5862</t>
  </si>
  <si>
    <t>05-12-2025 14:33</t>
  </si>
  <si>
    <t>05-13-2025 14:39</t>
  </si>
  <si>
    <t>18:56:27</t>
  </si>
  <si>
    <t>5867</t>
  </si>
  <si>
    <t>05-12-2025 15:23</t>
  </si>
  <si>
    <t>05-12-2025 15:35</t>
  </si>
  <si>
    <t>23:40:29</t>
  </si>
  <si>
    <t>05-15-2025 15:40</t>
  </si>
  <si>
    <t>5853</t>
  </si>
  <si>
    <t>05-10-2025 14:00</t>
  </si>
  <si>
    <t>02:51:12</t>
  </si>
  <si>
    <t>05-12-2025 11:21</t>
  </si>
  <si>
    <t>5856</t>
  </si>
  <si>
    <t>05-12-2025 10:37</t>
  </si>
  <si>
    <t>14:32:21</t>
  </si>
  <si>
    <t>5865</t>
  </si>
  <si>
    <t>05-12-2025 14:35</t>
  </si>
  <si>
    <t>05-13-2025 14:42</t>
  </si>
  <si>
    <t>07-10-2025 08:51</t>
  </si>
  <si>
    <t>5879</t>
  </si>
  <si>
    <t>05-13-2025 15:42</t>
  </si>
  <si>
    <t>03:16:01</t>
  </si>
  <si>
    <t>05-14-2025 10:13</t>
  </si>
  <si>
    <t>5880</t>
  </si>
  <si>
    <t>05-13-2025 17:06</t>
  </si>
  <si>
    <t>05-14-2025 08:47</t>
  </si>
  <si>
    <t>01:20:04</t>
  </si>
  <si>
    <t>05-14-2025 15:42</t>
  </si>
  <si>
    <t>5848</t>
  </si>
  <si>
    <t>05-09-2025 15:44</t>
  </si>
  <si>
    <t>05-09-2025 16:13</t>
  </si>
  <si>
    <t>00:31:33</t>
  </si>
  <si>
    <t>06-04-2025 16:35</t>
  </si>
  <si>
    <t>5852</t>
  </si>
  <si>
    <t>05-09-2025 17:36</t>
  </si>
  <si>
    <t>06-02-2025 15:30</t>
  </si>
  <si>
    <t>06-04-2025 15:24</t>
  </si>
  <si>
    <t>5871</t>
  </si>
  <si>
    <t>05-13-2025 08:19</t>
  </si>
  <si>
    <t>05-13-2025 10:54</t>
  </si>
  <si>
    <t>00:50:07</t>
  </si>
  <si>
    <t>06-16-2025 12:26</t>
  </si>
  <si>
    <t>5876</t>
  </si>
  <si>
    <t>05-13-2025 11:36</t>
  </si>
  <si>
    <t>05-13-2025 11:40</t>
  </si>
  <si>
    <t>08:53:09</t>
  </si>
  <si>
    <t>05-14-2025 14:25</t>
  </si>
  <si>
    <t>5849</t>
  </si>
  <si>
    <t>05-09-2025 15:46</t>
  </si>
  <si>
    <t>05-27-2025 18:18</t>
  </si>
  <si>
    <t>06-02-2025 16:58</t>
  </si>
  <si>
    <t>5850</t>
  </si>
  <si>
    <t>05-09-2025 15:47</t>
  </si>
  <si>
    <t>05-09-2025 15:56</t>
  </si>
  <si>
    <t>15:18:24</t>
  </si>
  <si>
    <t>05-19-2025 10:46</t>
  </si>
  <si>
    <t>5863</t>
  </si>
  <si>
    <t>05-12-2025 14:34</t>
  </si>
  <si>
    <t>05-13-2025 14:44</t>
  </si>
  <si>
    <t>18:55:59</t>
  </si>
  <si>
    <t>06-30-2025 16:01</t>
  </si>
  <si>
    <t>5855</t>
  </si>
  <si>
    <t>05-12-2025 10:08</t>
  </si>
  <si>
    <t>05-14-2025 09:13</t>
  </si>
  <si>
    <t>15:00:28</t>
  </si>
  <si>
    <t>05-14-2025 10:56</t>
  </si>
  <si>
    <t>5870</t>
  </si>
  <si>
    <t>05-12-2025 17:49</t>
  </si>
  <si>
    <t>05-12-2025 23:39</t>
  </si>
  <si>
    <t>02:34:04</t>
  </si>
  <si>
    <t>05-22-2025 12:25</t>
  </si>
  <si>
    <t>5857</t>
  </si>
  <si>
    <t>05-12-2025 12:06</t>
  </si>
  <si>
    <t>05-12-2025 12:32</t>
  </si>
  <si>
    <t>05-13-2025 15:53</t>
  </si>
  <si>
    <t>5873</t>
  </si>
  <si>
    <t>05-13-2025 10:53</t>
  </si>
  <si>
    <t>20:06:48</t>
  </si>
  <si>
    <t>05-16-2025 16:01</t>
  </si>
  <si>
    <t>5875</t>
  </si>
  <si>
    <t>05-13-2025 10:42</t>
  </si>
  <si>
    <t>05-13-2025 10:58</t>
  </si>
  <si>
    <t>05-27-2025 16:49</t>
  </si>
  <si>
    <t>5861</t>
  </si>
  <si>
    <t>05-13-2025 14:45</t>
  </si>
  <si>
    <t>18:56:54</t>
  </si>
  <si>
    <t>5864</t>
  </si>
  <si>
    <t>05-13-2025 14:47</t>
  </si>
  <si>
    <t>5868</t>
  </si>
  <si>
    <t>05-12-2025 16:30</t>
  </si>
  <si>
    <t>05-13-2025 10:03</t>
  </si>
  <si>
    <t>03:41:24</t>
  </si>
  <si>
    <t>5872</t>
  </si>
  <si>
    <t>05-13-2025 10:04</t>
  </si>
  <si>
    <t>05-13-2025 10:27</t>
  </si>
  <si>
    <t>01:43:54</t>
  </si>
  <si>
    <t>05-13-2025 11:47</t>
  </si>
  <si>
    <t>5877</t>
  </si>
  <si>
    <t>05-13-2025 14:59</t>
  </si>
  <si>
    <t>05-14-2025 14:44</t>
  </si>
  <si>
    <t>129:52:30</t>
  </si>
  <si>
    <t>06-04-2025 16:51</t>
  </si>
  <si>
    <t>5888</t>
  </si>
  <si>
    <t>05-14-2025 17:44</t>
  </si>
  <si>
    <t>05-15-2025 08:02</t>
  </si>
  <si>
    <t>24:00:00</t>
  </si>
  <si>
    <t>5885</t>
  </si>
  <si>
    <t>05-14-2025 14:02</t>
  </si>
  <si>
    <t>05-14-2025 14:16</t>
  </si>
  <si>
    <t>5883</t>
  </si>
  <si>
    <t>05-14-2025 11:49</t>
  </si>
  <si>
    <t>31:42:42</t>
  </si>
  <si>
    <t>05-20-2025 11:43</t>
  </si>
  <si>
    <t>5881</t>
  </si>
  <si>
    <t>05-14-2025 09:27</t>
  </si>
  <si>
    <t>05-14-2025 09:38</t>
  </si>
  <si>
    <t>05-15-2025 11:14</t>
  </si>
  <si>
    <t>5886</t>
  </si>
  <si>
    <t>05-14-2025 15:10</t>
  </si>
  <si>
    <t>05-14-2025 15:12</t>
  </si>
  <si>
    <t>13:35:05</t>
  </si>
  <si>
    <t>05-16-2025 11:45</t>
  </si>
  <si>
    <t>5882</t>
  </si>
  <si>
    <t>05-14-2025 10:51</t>
  </si>
  <si>
    <t>05-14-2025 11:34</t>
  </si>
  <si>
    <t>67:06:50</t>
  </si>
  <si>
    <t>05-26-2025 14:58</t>
  </si>
  <si>
    <t>5884</t>
  </si>
  <si>
    <t>05-14-2025 12:52</t>
  </si>
  <si>
    <t>05-14-2025 13:18</t>
  </si>
  <si>
    <t>19:15:03</t>
  </si>
  <si>
    <t>05-16-2025 16:45</t>
  </si>
  <si>
    <t>5887</t>
  </si>
  <si>
    <t>05-14-2025 15:43</t>
  </si>
  <si>
    <t>05-14-2025 15:53</t>
  </si>
  <si>
    <t>16:31:37</t>
  </si>
  <si>
    <t>05-16-2025 16:15</t>
  </si>
  <si>
    <t>5899</t>
  </si>
  <si>
    <t>05-16-2025 10:28</t>
  </si>
  <si>
    <t>05-16-2025 10:29</t>
  </si>
  <si>
    <t>00:01:22</t>
  </si>
  <si>
    <t>05-19-2025 23:32</t>
  </si>
  <si>
    <t>5889</t>
  </si>
  <si>
    <t>05-15-2025 08:44</t>
  </si>
  <si>
    <t>05-15-2025 14:50</t>
  </si>
  <si>
    <t>06:57:50</t>
  </si>
  <si>
    <t>05-15-2025 16:41</t>
  </si>
  <si>
    <t>5893</t>
  </si>
  <si>
    <t>05-15-2025 14:41</t>
  </si>
  <si>
    <t>05-15-2025 14:48</t>
  </si>
  <si>
    <t>00:08:05</t>
  </si>
  <si>
    <t>05-15-2025 14:49</t>
  </si>
  <si>
    <t>5902</t>
  </si>
  <si>
    <t>05-16-2025 11:55</t>
  </si>
  <si>
    <t>05-19-2025 09:40</t>
  </si>
  <si>
    <t>06-26-2025 15:00</t>
  </si>
  <si>
    <t>5890</t>
  </si>
  <si>
    <t>05-15-2025 12:53</t>
  </si>
  <si>
    <t>05-15-2025 13:19</t>
  </si>
  <si>
    <t>06:58:52</t>
  </si>
  <si>
    <t>05-21-2025 12:00</t>
  </si>
  <si>
    <t>5891</t>
  </si>
  <si>
    <t>05-15-2025 13:03</t>
  </si>
  <si>
    <t>05-15-2025 13:21</t>
  </si>
  <si>
    <t>15:58:51</t>
  </si>
  <si>
    <t>05-19-2025 15:10</t>
  </si>
  <si>
    <t>5892</t>
  </si>
  <si>
    <t>05-15-2025 14:03</t>
  </si>
  <si>
    <t>04:51:58</t>
  </si>
  <si>
    <t>05-29-2025 16:51</t>
  </si>
  <si>
    <t>05-28-2025 16:36</t>
  </si>
  <si>
    <t>5897</t>
  </si>
  <si>
    <t>05-16-2025 08:51</t>
  </si>
  <si>
    <t>05-16-2025 09:05</t>
  </si>
  <si>
    <t>06:43:33</t>
  </si>
  <si>
    <t>05-16-2025 16:34</t>
  </si>
  <si>
    <t>5896</t>
  </si>
  <si>
    <t>05-15-2025 18:05</t>
  </si>
  <si>
    <t>06-05-2025 19:01</t>
  </si>
  <si>
    <t>5894</t>
  </si>
  <si>
    <t>05-15-2025 16:10</t>
  </si>
  <si>
    <t>05-15-2025 16:39</t>
  </si>
  <si>
    <t>00:48:53</t>
  </si>
  <si>
    <t>05-15-2025 18:02</t>
  </si>
  <si>
    <t>5895</t>
  </si>
  <si>
    <t>05-15-2025 17:05</t>
  </si>
  <si>
    <t>05-16-2025 08:54</t>
  </si>
  <si>
    <t>05-16-2025 09:37</t>
  </si>
  <si>
    <t>5898</t>
  </si>
  <si>
    <t>05-16-2025 09:50</t>
  </si>
  <si>
    <t>05-16-2025 09:59</t>
  </si>
  <si>
    <t>00:08:33</t>
  </si>
  <si>
    <t>05-20-2025 14:07</t>
  </si>
  <si>
    <t>5901</t>
  </si>
  <si>
    <t>05-16-2025 11:32</t>
  </si>
  <si>
    <t>05-16-2025 11:38</t>
  </si>
  <si>
    <t>05:13:42</t>
  </si>
  <si>
    <t>05-19-2025 10:06</t>
  </si>
  <si>
    <t>5903</t>
  </si>
  <si>
    <t>05-16-2025 12:12</t>
  </si>
  <si>
    <t>05-16-2025 14:00</t>
  </si>
  <si>
    <t>10:41:43</t>
  </si>
  <si>
    <t>05-19-2025 15:54</t>
  </si>
  <si>
    <t>5904</t>
  </si>
  <si>
    <t>05-16-2025 12:17</t>
  </si>
  <si>
    <t>05-16-2025 14:04</t>
  </si>
  <si>
    <t>03:22:22</t>
  </si>
  <si>
    <t>05-16-2025 16:39</t>
  </si>
  <si>
    <t>5909</t>
  </si>
  <si>
    <t>05-19-2025 11:58</t>
  </si>
  <si>
    <t>05-19-2025 12:03</t>
  </si>
  <si>
    <t>28:43:37</t>
  </si>
  <si>
    <t>05-23-2025 08:41</t>
  </si>
  <si>
    <t>5922</t>
  </si>
  <si>
    <t>05-20-2025 14:44</t>
  </si>
  <si>
    <t>05-20-2025 14:46</t>
  </si>
  <si>
    <t>06:04:01</t>
  </si>
  <si>
    <t>05-22-2025 09:29</t>
  </si>
  <si>
    <t>5921</t>
  </si>
  <si>
    <t>05-20-2025 13:11</t>
  </si>
  <si>
    <t>05-20-2025 14:04</t>
  </si>
  <si>
    <t>03:15:26</t>
  </si>
  <si>
    <t>05-20-2025 16:45</t>
  </si>
  <si>
    <t>5907</t>
  </si>
  <si>
    <t>05-19-2025 10:13</t>
  </si>
  <si>
    <t>05-30-2025 10:31</t>
  </si>
  <si>
    <t>17:56:46</t>
  </si>
  <si>
    <t>07-04-2025 15:44</t>
  </si>
  <si>
    <t>5912</t>
  </si>
  <si>
    <t>05-19-2025 16:30</t>
  </si>
  <si>
    <t>05-19-2025 16:36</t>
  </si>
  <si>
    <t>11:58:42</t>
  </si>
  <si>
    <t>05-21-2025 11:28</t>
  </si>
  <si>
    <t>5930</t>
  </si>
  <si>
    <t>05-20-2025 19:17</t>
  </si>
  <si>
    <t>05-21-2025 08:28</t>
  </si>
  <si>
    <t>5928</t>
  </si>
  <si>
    <t>05-20-2025 17:11</t>
  </si>
  <si>
    <t>05-21-2025 08:26</t>
  </si>
  <si>
    <t>07:34:13</t>
  </si>
  <si>
    <t>05-22-2025 16:46</t>
  </si>
  <si>
    <t>5915</t>
  </si>
  <si>
    <t>05-20-2025 10:51</t>
  </si>
  <si>
    <t>05-20-2025 10:56</t>
  </si>
  <si>
    <t>00:30:44</t>
  </si>
  <si>
    <t>05-20-2025 11:21</t>
  </si>
  <si>
    <t>5906</t>
  </si>
  <si>
    <t>05-19-2025 09:39</t>
  </si>
  <si>
    <t>05-19-2025 09:57</t>
  </si>
  <si>
    <t>06-02-2025 15:04</t>
  </si>
  <si>
    <t>5926</t>
  </si>
  <si>
    <t>05-20-2025 16:25</t>
  </si>
  <si>
    <t>05-20-2025 17:08</t>
  </si>
  <si>
    <t>02:46:52</t>
  </si>
  <si>
    <t>05-22-2025 10:48</t>
  </si>
  <si>
    <t>05-21-2025 10:11</t>
  </si>
  <si>
    <t>5905</t>
  </si>
  <si>
    <t>05-19-2025 09:21</t>
  </si>
  <si>
    <t>05-19-2025 09:54</t>
  </si>
  <si>
    <t>01:02:45</t>
  </si>
  <si>
    <t>05-19-2025 11:36</t>
  </si>
  <si>
    <t>5920</t>
  </si>
  <si>
    <t>05-20-2025 12:47</t>
  </si>
  <si>
    <t>05-20-2025 14:03</t>
  </si>
  <si>
    <t>18:25:46</t>
  </si>
  <si>
    <t>05-22-2025 16:43</t>
  </si>
  <si>
    <t>5913</t>
  </si>
  <si>
    <t>05-20-2025 09:34</t>
  </si>
  <si>
    <t>05-23-2025 08:51</t>
  </si>
  <si>
    <t>5929</t>
  </si>
  <si>
    <t>05-20-2025 18:37</t>
  </si>
  <si>
    <t>34:40:11</t>
  </si>
  <si>
    <t>05-28-2025 12:50</t>
  </si>
  <si>
    <t>5917</t>
  </si>
  <si>
    <t>05-20-2025 11:01</t>
  </si>
  <si>
    <t>En Progreso</t>
  </si>
  <si>
    <t>05-20-2025 11:24</t>
  </si>
  <si>
    <t>05-20-2025 12:49</t>
  </si>
  <si>
    <t>5919</t>
  </si>
  <si>
    <t>05-20-2025 12:17</t>
  </si>
  <si>
    <t>05-20-2025 12:20</t>
  </si>
  <si>
    <t>01:27:56</t>
  </si>
  <si>
    <t>05-20-2025 14:45</t>
  </si>
  <si>
    <t>5908</t>
  </si>
  <si>
    <t>05-19-2025 11:34</t>
  </si>
  <si>
    <t>05-19-2025 11:44</t>
  </si>
  <si>
    <t>06:09:48</t>
  </si>
  <si>
    <t>05-20-2025 09:44</t>
  </si>
  <si>
    <t>5911</t>
  </si>
  <si>
    <t>05-19-2025 15:00</t>
  </si>
  <si>
    <t>05-19-2025 15:03</t>
  </si>
  <si>
    <t>5910</t>
  </si>
  <si>
    <t>05-19-2025 13:37</t>
  </si>
  <si>
    <t>05-19-2025 14:43</t>
  </si>
  <si>
    <t>06:57:03</t>
  </si>
  <si>
    <t>05-20-2025 11:34</t>
  </si>
  <si>
    <t>5914</t>
  </si>
  <si>
    <t>05-20-2025 10:31</t>
  </si>
  <si>
    <t>06-25-2025 22:48</t>
  </si>
  <si>
    <t>5916</t>
  </si>
  <si>
    <t>05-20-2025 10:52</t>
  </si>
  <si>
    <t>04:02:09</t>
  </si>
  <si>
    <t>05-23-2025 11:33</t>
  </si>
  <si>
    <t>5918</t>
  </si>
  <si>
    <t>05-20-2025 11:28</t>
  </si>
  <si>
    <t>06:09:10</t>
  </si>
  <si>
    <t>05-21-2025 09:42</t>
  </si>
  <si>
    <t>5923</t>
  </si>
  <si>
    <t>05-20-2025 16:00</t>
  </si>
  <si>
    <t>05-20-2025 17:07</t>
  </si>
  <si>
    <t>16:17:20</t>
  </si>
  <si>
    <t>05-22-2025 16:42</t>
  </si>
  <si>
    <t>5924</t>
  </si>
  <si>
    <t>05-20-2025 16:06</t>
  </si>
  <si>
    <t>05-20-2025 17:05</t>
  </si>
  <si>
    <t>16:13:53</t>
  </si>
  <si>
    <t>05-22-2025 16:44</t>
  </si>
  <si>
    <t>5925</t>
  </si>
  <si>
    <t>05-20-2025 16:12</t>
  </si>
  <si>
    <t>05-20-2025 17:04</t>
  </si>
  <si>
    <t>16:06:04</t>
  </si>
  <si>
    <t>5927</t>
  </si>
  <si>
    <t>05-20-2025 16:30</t>
  </si>
  <si>
    <t>05-21-2025 11:02</t>
  </si>
  <si>
    <t>82:56:46</t>
  </si>
  <si>
    <t>06-04-2025 10:27</t>
  </si>
  <si>
    <t>5934</t>
  </si>
  <si>
    <t>05-21-2025 12:26</t>
  </si>
  <si>
    <t>05-21-2025 12:29</t>
  </si>
  <si>
    <t>10:45:55</t>
  </si>
  <si>
    <t>06-07-2025 11:55</t>
  </si>
  <si>
    <t>06-06-2025 11:42</t>
  </si>
  <si>
    <t>5936</t>
  </si>
  <si>
    <t>05-21-2025 12:54</t>
  </si>
  <si>
    <t>05-21-2025 15:09</t>
  </si>
  <si>
    <t>07:54:14</t>
  </si>
  <si>
    <t>05-22-2025 12:24</t>
  </si>
  <si>
    <t>5933</t>
  </si>
  <si>
    <t>05-21-2025 12:24</t>
  </si>
  <si>
    <t>05-21-2025 12:28</t>
  </si>
  <si>
    <t>5941</t>
  </si>
  <si>
    <t>05-21-2025 17:11</t>
  </si>
  <si>
    <t>05-22-2025 09:00</t>
  </si>
  <si>
    <t>58:21:37</t>
  </si>
  <si>
    <t>07-11-2025 14:09</t>
  </si>
  <si>
    <t>07-10-2025 13:47</t>
  </si>
  <si>
    <t>5938</t>
  </si>
  <si>
    <t>05-21-2025 15:56</t>
  </si>
  <si>
    <t>05-21-2025 15:58</t>
  </si>
  <si>
    <t>07:24:39</t>
  </si>
  <si>
    <t>05-30-2025 17:09</t>
  </si>
  <si>
    <t>5935</t>
  </si>
  <si>
    <t>05-21-2025 12:51</t>
  </si>
  <si>
    <t>05-21-2025 15:47</t>
  </si>
  <si>
    <t>5931</t>
  </si>
  <si>
    <t>05-21-2025 10:08</t>
  </si>
  <si>
    <t>05:22:00</t>
  </si>
  <si>
    <t>06-06-2025 11:46</t>
  </si>
  <si>
    <t>5944</t>
  </si>
  <si>
    <t>05-21-2025 22:55</t>
  </si>
  <si>
    <t>05-22-2025 08:50</t>
  </si>
  <si>
    <t>06:48:50</t>
  </si>
  <si>
    <t>05-22-2025 16:24</t>
  </si>
  <si>
    <t>5932</t>
  </si>
  <si>
    <t>05-21-2025 10:27</t>
  </si>
  <si>
    <t>05-21-2025 10:35</t>
  </si>
  <si>
    <t>27:18:58</t>
  </si>
  <si>
    <t>05-27-2025 11:40</t>
  </si>
  <si>
    <t>5937</t>
  </si>
  <si>
    <t>05-21-2025 15:50</t>
  </si>
  <si>
    <t>05-29-2025 11:58</t>
  </si>
  <si>
    <t>34:11:31</t>
  </si>
  <si>
    <t>06-23-2025 14:55</t>
  </si>
  <si>
    <t>5939</t>
  </si>
  <si>
    <t>05-21-2025 16:24</t>
  </si>
  <si>
    <t>05-21-2025 16:29</t>
  </si>
  <si>
    <t>07:47:37</t>
  </si>
  <si>
    <t>05-22-2025 17:11</t>
  </si>
  <si>
    <t>05-22-2025 17:12</t>
  </si>
  <si>
    <t>5940</t>
  </si>
  <si>
    <t>05-21-2025 17:03</t>
  </si>
  <si>
    <t>05-22-2025 09:01</t>
  </si>
  <si>
    <t>14:00:28</t>
  </si>
  <si>
    <t>05-23-2025 15:04</t>
  </si>
  <si>
    <t>5942</t>
  </si>
  <si>
    <t>05-21-2025 17:23</t>
  </si>
  <si>
    <t>05-22-2025 08:57</t>
  </si>
  <si>
    <t>10:59:29</t>
  </si>
  <si>
    <t>06-02-2025 17:56</t>
  </si>
  <si>
    <t>5943</t>
  </si>
  <si>
    <t>05-21-2025 21:13</t>
  </si>
  <si>
    <t>00:00:43</t>
  </si>
  <si>
    <t>06-02-2025 16:55</t>
  </si>
  <si>
    <t>5955</t>
  </si>
  <si>
    <t>05-22-2025 15:50</t>
  </si>
  <si>
    <t>05-22-2025 16:07</t>
  </si>
  <si>
    <t>05-27-2025 10:00</t>
  </si>
  <si>
    <t>5969</t>
  </si>
  <si>
    <t>05-23-2025 16:29</t>
  </si>
  <si>
    <t>05-23-2025 17:04</t>
  </si>
  <si>
    <t>03:30:25</t>
  </si>
  <si>
    <t>05-28-2025 09:51</t>
  </si>
  <si>
    <t>05-27-2025 09:04</t>
  </si>
  <si>
    <t>5953</t>
  </si>
  <si>
    <t>05-22-2025 12:46</t>
  </si>
  <si>
    <t>05-22-2025 12:48</t>
  </si>
  <si>
    <t>05:27:19</t>
  </si>
  <si>
    <t>06-18-2025 11:01</t>
  </si>
  <si>
    <t>5966</t>
  </si>
  <si>
    <t>05-23-2025 16:03</t>
  </si>
  <si>
    <t>05-23-2025 17:00</t>
  </si>
  <si>
    <t>01:01:22</t>
  </si>
  <si>
    <t>5950</t>
  </si>
  <si>
    <t>05-22-2025 11:53</t>
  </si>
  <si>
    <t>05-27-2025 14:37</t>
  </si>
  <si>
    <t>25:43:30</t>
  </si>
  <si>
    <t>05-29-2025 10:42</t>
  </si>
  <si>
    <t>5954</t>
  </si>
  <si>
    <t>05-22-2025 13:12</t>
  </si>
  <si>
    <t>05-22-2025 13:56</t>
  </si>
  <si>
    <t>02:02:55</t>
  </si>
  <si>
    <t>05-24-2025 13:49</t>
  </si>
  <si>
    <t>05-23-2025 13:41</t>
  </si>
  <si>
    <t>5945</t>
  </si>
  <si>
    <t>05-22-2025 09:14</t>
  </si>
  <si>
    <t>05-22-2025 15:30</t>
  </si>
  <si>
    <t>05:19:24</t>
  </si>
  <si>
    <t>05-22-2025 15:33</t>
  </si>
  <si>
    <t>5947</t>
  </si>
  <si>
    <t>05-22-2025 09:31</t>
  </si>
  <si>
    <t>05-22-2025 09:35</t>
  </si>
  <si>
    <t>00:12:13</t>
  </si>
  <si>
    <t>05-22-2025 09:44</t>
  </si>
  <si>
    <t>5946</t>
  </si>
  <si>
    <t>05-22-2025 09:16</t>
  </si>
  <si>
    <t>05-22-2025 09:18</t>
  </si>
  <si>
    <t>01:31:22</t>
  </si>
  <si>
    <t>05-28-2025 10:51</t>
  </si>
  <si>
    <t>05-27-2025 10:32</t>
  </si>
  <si>
    <t>5951</t>
  </si>
  <si>
    <t>05-22-2025 12:06</t>
  </si>
  <si>
    <t>05-22-2025 12:37</t>
  </si>
  <si>
    <t>03:54:41</t>
  </si>
  <si>
    <t>05-22-2025 17:00</t>
  </si>
  <si>
    <t>5960</t>
  </si>
  <si>
    <t>05-23-2025 11:45</t>
  </si>
  <si>
    <t>05-23-2025 16:53</t>
  </si>
  <si>
    <t>15:23:03</t>
  </si>
  <si>
    <t>05-27-2025 11:33</t>
  </si>
  <si>
    <t>5948</t>
  </si>
  <si>
    <t>05-22-2025 10:17</t>
  </si>
  <si>
    <t>05-22-2025 10:24</t>
  </si>
  <si>
    <t>05:02:31</t>
  </si>
  <si>
    <t>05-22-2025 16:19</t>
  </si>
  <si>
    <t>5970</t>
  </si>
  <si>
    <t>05-23-2025 17:26</t>
  </si>
  <si>
    <t>05-27-2025 07:52</t>
  </si>
  <si>
    <t>08:03:37</t>
  </si>
  <si>
    <t>06-23-2025 08:41</t>
  </si>
  <si>
    <t>5967</t>
  </si>
  <si>
    <t>05-23-2025 16:12</t>
  </si>
  <si>
    <t>05-23-2025 17:01</t>
  </si>
  <si>
    <t>03:44:27</t>
  </si>
  <si>
    <t>05-27-2025 11:50</t>
  </si>
  <si>
    <t>05-26-2025 10:57</t>
  </si>
  <si>
    <t>5965</t>
  </si>
  <si>
    <t>05-23-2025 15:18</t>
  </si>
  <si>
    <t>05-23-2025 16:59</t>
  </si>
  <si>
    <t>13:03:57</t>
  </si>
  <si>
    <t>05-27-2025 11:42</t>
  </si>
  <si>
    <t>5949</t>
  </si>
  <si>
    <t>05-22-2025 11:02</t>
  </si>
  <si>
    <t>05-22-2025 11:19</t>
  </si>
  <si>
    <t>01:20:59</t>
  </si>
  <si>
    <t>06-13-2025 08:47</t>
  </si>
  <si>
    <t>5959</t>
  </si>
  <si>
    <t>05-23-2025 11:13</t>
  </si>
  <si>
    <t>45:16:28</t>
  </si>
  <si>
    <t>05-31-2025 09:53</t>
  </si>
  <si>
    <t>5952</t>
  </si>
  <si>
    <t>05-22-2025 12:42</t>
  </si>
  <si>
    <t>08:17:11</t>
  </si>
  <si>
    <t>05-28-2025 16:51</t>
  </si>
  <si>
    <t>05-27-2025 16:40</t>
  </si>
  <si>
    <t>5963</t>
  </si>
  <si>
    <t>05-23-2025 12:51</t>
  </si>
  <si>
    <t>05-23-2025 16:57</t>
  </si>
  <si>
    <t>05-29-2025 10:37</t>
  </si>
  <si>
    <t>5964</t>
  </si>
  <si>
    <t>05-23-2025 15:15</t>
  </si>
  <si>
    <t>05-23-2025 16:58</t>
  </si>
  <si>
    <t>13:06:08</t>
  </si>
  <si>
    <t>05-27-2025 11:41</t>
  </si>
  <si>
    <t>5956</t>
  </si>
  <si>
    <t>05-23-2025 08:18</t>
  </si>
  <si>
    <t>05-23-2025 08:40</t>
  </si>
  <si>
    <t>06:40:32</t>
  </si>
  <si>
    <t>05-27-2025 10:56</t>
  </si>
  <si>
    <t>5957</t>
  </si>
  <si>
    <t>05-23-2025 10:23</t>
  </si>
  <si>
    <t>05-23-2025 10:38</t>
  </si>
  <si>
    <t>00:57:08</t>
  </si>
  <si>
    <t>05-23-2025 11:20</t>
  </si>
  <si>
    <t>5961</t>
  </si>
  <si>
    <t>05-23-2025 12:47</t>
  </si>
  <si>
    <t>05-23-2025 16:55</t>
  </si>
  <si>
    <t>05-29-2025 10:33</t>
  </si>
  <si>
    <t>5958</t>
  </si>
  <si>
    <t>05-23-2025 10:52</t>
  </si>
  <si>
    <t>05-23-2025 16:52</t>
  </si>
  <si>
    <t>05:16:02</t>
  </si>
  <si>
    <t>05-27-2025 09:54</t>
  </si>
  <si>
    <t>5962</t>
  </si>
  <si>
    <t>05-23-2025 12:49</t>
  </si>
  <si>
    <t>05-29-2025 10:36</t>
  </si>
  <si>
    <t>5968</t>
  </si>
  <si>
    <t>05-23-2025 16:17</t>
  </si>
  <si>
    <t>05-23-2025 17:02</t>
  </si>
  <si>
    <t>03:03:41</t>
  </si>
  <si>
    <t>05-26-2025 10:20</t>
  </si>
  <si>
    <t>5971</t>
  </si>
  <si>
    <t>05-26-2025 08:30</t>
  </si>
  <si>
    <t>05-26-2025 09:49</t>
  </si>
  <si>
    <t>5984</t>
  </si>
  <si>
    <t>05-27-2025 11:56</t>
  </si>
  <si>
    <t>05-28-2025 16:25</t>
  </si>
  <si>
    <t>06-02-2025 09:52</t>
  </si>
  <si>
    <t>5987</t>
  </si>
  <si>
    <t>05-27-2025 14:21</t>
  </si>
  <si>
    <t>05-27-2025 14:55</t>
  </si>
  <si>
    <t>01:44:17</t>
  </si>
  <si>
    <t>05-27-2025 16:05</t>
  </si>
  <si>
    <t>5972</t>
  </si>
  <si>
    <t>05-26-2025 08:46</t>
  </si>
  <si>
    <t>05-26-2025 09:18</t>
  </si>
  <si>
    <t>09:46:55</t>
  </si>
  <si>
    <t>05-27-2025 12:16</t>
  </si>
  <si>
    <t>5976</t>
  </si>
  <si>
    <t>05-26-2025 11:24</t>
  </si>
  <si>
    <t>05-26-2025 11:27</t>
  </si>
  <si>
    <t>5977</t>
  </si>
  <si>
    <t>05-26-2025 11:28</t>
  </si>
  <si>
    <t>5981</t>
  </si>
  <si>
    <t>05-26-2025 15:33</t>
  </si>
  <si>
    <t>05-26-2025 16:47</t>
  </si>
  <si>
    <t>02:52:03</t>
  </si>
  <si>
    <t>05-27-2025 16:39</t>
  </si>
  <si>
    <t>5973</t>
  </si>
  <si>
    <t>05-26-2025 09:55</t>
  </si>
  <si>
    <t>05-26-2025 09:58</t>
  </si>
  <si>
    <t>05-26-2025 10:16</t>
  </si>
  <si>
    <t>5975</t>
  </si>
  <si>
    <t>05-26-2025 11:01</t>
  </si>
  <si>
    <t>05-26-2025 11:20</t>
  </si>
  <si>
    <t>00:19:35</t>
  </si>
  <si>
    <t>05-26-2025 11:21</t>
  </si>
  <si>
    <t>5990</t>
  </si>
  <si>
    <t>05-27-2025 16:48</t>
  </si>
  <si>
    <t>05-27-2025 18:36</t>
  </si>
  <si>
    <t>17:38:32</t>
  </si>
  <si>
    <t>06-02-2025 12:50</t>
  </si>
  <si>
    <t>5974</t>
  </si>
  <si>
    <t>05-26-2025 10:44</t>
  </si>
  <si>
    <t>24:11:16</t>
  </si>
  <si>
    <t>05-29-2025 10:56</t>
  </si>
  <si>
    <t>5989</t>
  </si>
  <si>
    <t>05-27-2025 16:41</t>
  </si>
  <si>
    <t>05-27-2025 18:23</t>
  </si>
  <si>
    <t>10:56:51</t>
  </si>
  <si>
    <t>05-30-2025 15:52</t>
  </si>
  <si>
    <t>05-29-2025 15:11</t>
  </si>
  <si>
    <t>5978</t>
  </si>
  <si>
    <t>05-26-2025 11:38</t>
  </si>
  <si>
    <t>05-26-2025 14:47</t>
  </si>
  <si>
    <t>05-27-2025 09:45</t>
  </si>
  <si>
    <t>5979</t>
  </si>
  <si>
    <t>05-26-2025 11:39</t>
  </si>
  <si>
    <t>05-26-2025 14:54</t>
  </si>
  <si>
    <t>02:15:45</t>
  </si>
  <si>
    <t>05-26-2025 14:55</t>
  </si>
  <si>
    <t>5982</t>
  </si>
  <si>
    <t>05-27-2025 09:58</t>
  </si>
  <si>
    <t>05-27-2025 10:29</t>
  </si>
  <si>
    <t>01:42:11</t>
  </si>
  <si>
    <t>5988</t>
  </si>
  <si>
    <t>05-27-2025 16:57</t>
  </si>
  <si>
    <t>08:15:40</t>
  </si>
  <si>
    <t>05-28-2025 16:39</t>
  </si>
  <si>
    <t>5985</t>
  </si>
  <si>
    <t>05-27-2025 11:57</t>
  </si>
  <si>
    <t>05-27-2025 12:09</t>
  </si>
  <si>
    <t>06-02-2025 09:51</t>
  </si>
  <si>
    <t>5983</t>
  </si>
  <si>
    <t>05-27-2025 10:34</t>
  </si>
  <si>
    <t>05-27-2025 10:46</t>
  </si>
  <si>
    <t>00:33:38</t>
  </si>
  <si>
    <t>05-27-2025 11:08</t>
  </si>
  <si>
    <t>5980</t>
  </si>
  <si>
    <t>05-26-2025 15:15</t>
  </si>
  <si>
    <t>05-26-2025 15:19</t>
  </si>
  <si>
    <t>43:48:14</t>
  </si>
  <si>
    <t>06-04-2025 10:02</t>
  </si>
  <si>
    <t>5991</t>
  </si>
  <si>
    <t>05-27-2025 17:08</t>
  </si>
  <si>
    <t>05-28-2025 08:33</t>
  </si>
  <si>
    <t>05-28-2025 11:54</t>
  </si>
  <si>
    <t>6025</t>
  </si>
  <si>
    <t>05-30-2025 15:26</t>
  </si>
  <si>
    <t>05-30-2025 15:33</t>
  </si>
  <si>
    <t>6022</t>
  </si>
  <si>
    <t>05-30-2025 14:38</t>
  </si>
  <si>
    <t>05-30-2025 14:46</t>
  </si>
  <si>
    <t>13:29:21</t>
  </si>
  <si>
    <t>06-18-2025 11:33</t>
  </si>
  <si>
    <t>6023</t>
  </si>
  <si>
    <t>05-30-2025 14:44</t>
  </si>
  <si>
    <t>00:07:28</t>
  </si>
  <si>
    <t>05-30-2025 14:52</t>
  </si>
  <si>
    <t>5992</t>
  </si>
  <si>
    <t>05-28-2025 09:23</t>
  </si>
  <si>
    <t>05-28-2025 11:29</t>
  </si>
  <si>
    <t>02:06:46</t>
  </si>
  <si>
    <t>05-28-2025 11:37</t>
  </si>
  <si>
    <t>05-30-2025 09:39</t>
  </si>
  <si>
    <t>5997</t>
  </si>
  <si>
    <t>05-28-2025 12:02</t>
  </si>
  <si>
    <t>05-28-2025 12:31</t>
  </si>
  <si>
    <t>00:27:00</t>
  </si>
  <si>
    <t>06-12-2025 09:47</t>
  </si>
  <si>
    <t>6009</t>
  </si>
  <si>
    <t>05-29-2025 09:36</t>
  </si>
  <si>
    <t>05-29-2025 10:01</t>
  </si>
  <si>
    <t>02:53:02</t>
  </si>
  <si>
    <t>05-30-2025 15:44</t>
  </si>
  <si>
    <t>6018</t>
  </si>
  <si>
    <t>05-30-2025 10:15</t>
  </si>
  <si>
    <t>05-30-2025 15:05</t>
  </si>
  <si>
    <t>03:34:19</t>
  </si>
  <si>
    <t>05-30-2025 15:28</t>
  </si>
  <si>
    <t>6028</t>
  </si>
  <si>
    <t>05-30-2025 16:57</t>
  </si>
  <si>
    <t>05-30-2025 17:04</t>
  </si>
  <si>
    <t>06-05-2025 08:13</t>
  </si>
  <si>
    <t>6015</t>
  </si>
  <si>
    <t>05-29-2025 15:55</t>
  </si>
  <si>
    <t>05-29-2025 15:58</t>
  </si>
  <si>
    <t>24:13:25</t>
  </si>
  <si>
    <t>06-04-2025 09:59</t>
  </si>
  <si>
    <t>5993</t>
  </si>
  <si>
    <t>05-28-2025 10:22</t>
  </si>
  <si>
    <t>05-28-2025 11:53</t>
  </si>
  <si>
    <t>05:18:27</t>
  </si>
  <si>
    <t>05-28-2025 16:41</t>
  </si>
  <si>
    <t>5994</t>
  </si>
  <si>
    <t>05-28-2025 10:49</t>
  </si>
  <si>
    <t>05-28-2025 11:31</t>
  </si>
  <si>
    <t>46:26:29</t>
  </si>
  <si>
    <t>06-05-2025 09:43</t>
  </si>
  <si>
    <t>5996</t>
  </si>
  <si>
    <t>05-28-2025 12:09</t>
  </si>
  <si>
    <t>07:20:36</t>
  </si>
  <si>
    <t>05-29-2025 11:34</t>
  </si>
  <si>
    <t>6024</t>
  </si>
  <si>
    <t>05-30-2025 15:20</t>
  </si>
  <si>
    <t>05-30-2025 15:24</t>
  </si>
  <si>
    <t>17:37:17</t>
  </si>
  <si>
    <t>06-18-2025 12:34</t>
  </si>
  <si>
    <t>6014</t>
  </si>
  <si>
    <t>05-29-2025 15:42</t>
  </si>
  <si>
    <t>05-29-2025 15:57</t>
  </si>
  <si>
    <t>24:30:02</t>
  </si>
  <si>
    <t>06-04-2025 10:04</t>
  </si>
  <si>
    <t>5995</t>
  </si>
  <si>
    <t>05-28-2025 11:06</t>
  </si>
  <si>
    <t>05-28-2025 11:39</t>
  </si>
  <si>
    <t>44:54:55</t>
  </si>
  <si>
    <t>06-04-2025 20:08</t>
  </si>
  <si>
    <t>6010</t>
  </si>
  <si>
    <t>05-29-2025 10:19</t>
  </si>
  <si>
    <t>05-29-2025 10:39</t>
  </si>
  <si>
    <t>01:16:13</t>
  </si>
  <si>
    <t>05-29-2025 11:35</t>
  </si>
  <si>
    <t>6013</t>
  </si>
  <si>
    <t>05-29-2025 15:35</t>
  </si>
  <si>
    <t>05-29-2025 15:53</t>
  </si>
  <si>
    <t>27:21:19</t>
  </si>
  <si>
    <t>6002</t>
  </si>
  <si>
    <t>05-28-2025 15:31</t>
  </si>
  <si>
    <t>05-28-2025 15:46</t>
  </si>
  <si>
    <t>00:24:07</t>
  </si>
  <si>
    <t>05-30-2025 08:52</t>
  </si>
  <si>
    <t>05-29-2025 08:47</t>
  </si>
  <si>
    <t>6021</t>
  </si>
  <si>
    <t>05-30-2025 12:50</t>
  </si>
  <si>
    <t>05-30-2025 13:08</t>
  </si>
  <si>
    <t>05:07:10</t>
  </si>
  <si>
    <t>06-02-2025 12:46</t>
  </si>
  <si>
    <t>5998</t>
  </si>
  <si>
    <t>05-28-2025 12:26</t>
  </si>
  <si>
    <t>05-28-2025 17:23</t>
  </si>
  <si>
    <t>07-10-2025 12:03</t>
  </si>
  <si>
    <t>6008</t>
  </si>
  <si>
    <t>05-29-2025 07:56</t>
  </si>
  <si>
    <t>33:32:11</t>
  </si>
  <si>
    <t>06-04-2025 10:05</t>
  </si>
  <si>
    <t>6020</t>
  </si>
  <si>
    <t>05-30-2025 12:32</t>
  </si>
  <si>
    <t>05-30-2025 12:35</t>
  </si>
  <si>
    <t>05-30-2025 12:40</t>
  </si>
  <si>
    <t>6017</t>
  </si>
  <si>
    <t>05-30-2025 10:12</t>
  </si>
  <si>
    <t>01:31:42</t>
  </si>
  <si>
    <t>06-05-2025 15:11</t>
  </si>
  <si>
    <t>5999</t>
  </si>
  <si>
    <t>05-28-2025 12:57</t>
  </si>
  <si>
    <t>05-28-2025 13:56</t>
  </si>
  <si>
    <t>03:34:16</t>
  </si>
  <si>
    <t>05-30-2025 10:52</t>
  </si>
  <si>
    <t>05-29-2025 10:27</t>
  </si>
  <si>
    <t>6006</t>
  </si>
  <si>
    <t>05-28-2025 17:10</t>
  </si>
  <si>
    <t>05-28-2025 17:41</t>
  </si>
  <si>
    <t>05-28-2025 17:44</t>
  </si>
  <si>
    <t>6000</t>
  </si>
  <si>
    <t>05-28-2025 14:26</t>
  </si>
  <si>
    <t>05-28-2025 15:08</t>
  </si>
  <si>
    <t>06:10:49</t>
  </si>
  <si>
    <t>05-29-2025 11:37</t>
  </si>
  <si>
    <t>6001</t>
  </si>
  <si>
    <t>05-28-2025 15:03</t>
  </si>
  <si>
    <t>05-28-2025 15:42</t>
  </si>
  <si>
    <t>12:12:58</t>
  </si>
  <si>
    <t>05-30-2025 10:16</t>
  </si>
  <si>
    <t>6005</t>
  </si>
  <si>
    <t>05-28-2025 16:56</t>
  </si>
  <si>
    <t>17:54:05</t>
  </si>
  <si>
    <t>06-02-2025 09:50</t>
  </si>
  <si>
    <t>6012</t>
  </si>
  <si>
    <t>05-29-2025 14:27</t>
  </si>
  <si>
    <t>05-29-2025 14:47</t>
  </si>
  <si>
    <t>00:38:16</t>
  </si>
  <si>
    <t>05-31-2025 11:52</t>
  </si>
  <si>
    <t>05-30-2025 11:01</t>
  </si>
  <si>
    <t>6003</t>
  </si>
  <si>
    <t>05-28-2025 15:47</t>
  </si>
  <si>
    <t>05-28-2025 16:32</t>
  </si>
  <si>
    <t>00:45:13</t>
  </si>
  <si>
    <t>6004</t>
  </si>
  <si>
    <t>05-28-2025 16:20</t>
  </si>
  <si>
    <t>05-28-2025 16:22</t>
  </si>
  <si>
    <t>31:47:46</t>
  </si>
  <si>
    <t>07-07-2025 10:44</t>
  </si>
  <si>
    <t>6026</t>
  </si>
  <si>
    <t>05-30-2025 16:05</t>
  </si>
  <si>
    <t>05-30-2025 16:17</t>
  </si>
  <si>
    <t>02:29:22</t>
  </si>
  <si>
    <t>06-02-2025 12:48</t>
  </si>
  <si>
    <t>6027</t>
  </si>
  <si>
    <t>05-30-2025 16:31</t>
  </si>
  <si>
    <t>05-30-2025 16:42</t>
  </si>
  <si>
    <t>03:55:45</t>
  </si>
  <si>
    <t>06-12-2025 09:43</t>
  </si>
  <si>
    <t>6019</t>
  </si>
  <si>
    <t>05-30-2025 12:13</t>
  </si>
  <si>
    <t>05-30-2025 12:29</t>
  </si>
  <si>
    <t>02:06:32</t>
  </si>
  <si>
    <t>05-30-2025 15:36</t>
  </si>
  <si>
    <t>6029</t>
  </si>
  <si>
    <t>06-02-2025 08:19</t>
  </si>
  <si>
    <t>06-02-2025 08:25</t>
  </si>
  <si>
    <t>02:31:25</t>
  </si>
  <si>
    <t>06-02-2025 12:49</t>
  </si>
  <si>
    <t>6037</t>
  </si>
  <si>
    <t>06-02-2025 15:23</t>
  </si>
  <si>
    <t>06-02-2025 15:43</t>
  </si>
  <si>
    <t>02:06:12</t>
  </si>
  <si>
    <t>06-05-2025 08:54</t>
  </si>
  <si>
    <t>06-04-2025 08:00</t>
  </si>
  <si>
    <t>6053</t>
  </si>
  <si>
    <t>06-03-2025 10:41</t>
  </si>
  <si>
    <t>06-03-2025 10:43</t>
  </si>
  <si>
    <t>01:48:22</t>
  </si>
  <si>
    <t>06-04-2025 18:54</t>
  </si>
  <si>
    <t>06-03-2025 18:03</t>
  </si>
  <si>
    <t>6054</t>
  </si>
  <si>
    <t>06-03-2025 10:48</t>
  </si>
  <si>
    <t>21:41:37</t>
  </si>
  <si>
    <t>06-05-2025 18:47</t>
  </si>
  <si>
    <t>6032</t>
  </si>
  <si>
    <t>06-02-2025 08:42</t>
  </si>
  <si>
    <t>06-02-2025 08:55</t>
  </si>
  <si>
    <t>07:08:35</t>
  </si>
  <si>
    <t>06-03-2025 17:19</t>
  </si>
  <si>
    <t>6055</t>
  </si>
  <si>
    <t>06-03-2025 11:07</t>
  </si>
  <si>
    <t>06-03-2025 11:22</t>
  </si>
  <si>
    <t>00:18:24</t>
  </si>
  <si>
    <t>06-06-2025 16:34</t>
  </si>
  <si>
    <t>6057</t>
  </si>
  <si>
    <t>06-03-2025 11:50</t>
  </si>
  <si>
    <t>06-03-2025 12:25</t>
  </si>
  <si>
    <t>04:56:28</t>
  </si>
  <si>
    <t>06-05-2025 12:50</t>
  </si>
  <si>
    <t>6062</t>
  </si>
  <si>
    <t>06-03-2025 16:49</t>
  </si>
  <si>
    <t>06-03-2025 17:00</t>
  </si>
  <si>
    <t>04:18:09</t>
  </si>
  <si>
    <t>06-05-2025 11:18</t>
  </si>
  <si>
    <t>6070</t>
  </si>
  <si>
    <t>06-04-2025 10:17</t>
  </si>
  <si>
    <t>06-04-2025 10:28</t>
  </si>
  <si>
    <t>04:31:12</t>
  </si>
  <si>
    <t>06-04-2025 20:22</t>
  </si>
  <si>
    <t>6071</t>
  </si>
  <si>
    <t>06-04-2025 11:04</t>
  </si>
  <si>
    <t>06-04-2025 11:28</t>
  </si>
  <si>
    <t>23:46:39</t>
  </si>
  <si>
    <t>06-18-2025 09:15</t>
  </si>
  <si>
    <t>06-18-2025 09:14</t>
  </si>
  <si>
    <t>6051</t>
  </si>
  <si>
    <t>06-03-2025 10:05</t>
  </si>
  <si>
    <t>06-03-2025 10:15</t>
  </si>
  <si>
    <t>06:07:03</t>
  </si>
  <si>
    <t>06-03-2025 17:12</t>
  </si>
  <si>
    <t>6061</t>
  </si>
  <si>
    <t>06-03-2025 16:46</t>
  </si>
  <si>
    <t>06-03-2025 16:59</t>
  </si>
  <si>
    <t>02:32:37</t>
  </si>
  <si>
    <t>06-13-2025 14:53</t>
  </si>
  <si>
    <t>6069</t>
  </si>
  <si>
    <t>06-04-2025 10:14</t>
  </si>
  <si>
    <t>06:18:13</t>
  </si>
  <si>
    <t>06-23-2025 14:51</t>
  </si>
  <si>
    <t>6077</t>
  </si>
  <si>
    <t>06-04-2025 15:59</t>
  </si>
  <si>
    <t>06-04-2025 16:21</t>
  </si>
  <si>
    <t>03:40:25</t>
  </si>
  <si>
    <t>06-06-2025 11:54</t>
  </si>
  <si>
    <t>06-05-2025 11:03</t>
  </si>
  <si>
    <t>6031</t>
  </si>
  <si>
    <t>06-02-2025 08:41</t>
  </si>
  <si>
    <t>06-05-2025 08:10</t>
  </si>
  <si>
    <t>6048</t>
  </si>
  <si>
    <t>06-03-2025 09:45</t>
  </si>
  <si>
    <t>06-03-2025 10:19</t>
  </si>
  <si>
    <t>17:21:29</t>
  </si>
  <si>
    <t>06-23-2025 09:07</t>
  </si>
  <si>
    <t>6050</t>
  </si>
  <si>
    <t>06-03-2025 09:53</t>
  </si>
  <si>
    <t>06-04-2025 09:54</t>
  </si>
  <si>
    <t>6045</t>
  </si>
  <si>
    <t>06-03-2025 08:03</t>
  </si>
  <si>
    <t>06-03-2025 08:35</t>
  </si>
  <si>
    <t>00:05:06</t>
  </si>
  <si>
    <t>6046</t>
  </si>
  <si>
    <t>06-03-2025 08:30</t>
  </si>
  <si>
    <t>06-03-2025 08:33</t>
  </si>
  <si>
    <t>6064</t>
  </si>
  <si>
    <t>06-04-2025 07:50</t>
  </si>
  <si>
    <t>06-04-2025 07:52</t>
  </si>
  <si>
    <t>6065</t>
  </si>
  <si>
    <t>06-04-2025 07:53</t>
  </si>
  <si>
    <t>06-04-2025 07:55</t>
  </si>
  <si>
    <t>6068</t>
  </si>
  <si>
    <t>06-04-2025 09:37</t>
  </si>
  <si>
    <t>06-04-2025 09:39</t>
  </si>
  <si>
    <t>02:31:57</t>
  </si>
  <si>
    <t>06-04-2025 12:09</t>
  </si>
  <si>
    <t>6080</t>
  </si>
  <si>
    <t>06-04-2025 16:38</t>
  </si>
  <si>
    <t>06-04-2025 16:46</t>
  </si>
  <si>
    <t>00:51:44</t>
  </si>
  <si>
    <t>06-04-2025 18:03</t>
  </si>
  <si>
    <t>6034</t>
  </si>
  <si>
    <t>06-02-2025 11:42</t>
  </si>
  <si>
    <t>06-02-2025 11:45</t>
  </si>
  <si>
    <t>06-07-2025 15:55</t>
  </si>
  <si>
    <t>06-06-2025 15:52</t>
  </si>
  <si>
    <t>6043</t>
  </si>
  <si>
    <t>06-02-2025 17:27</t>
  </si>
  <si>
    <t>06-03-2025 08:36</t>
  </si>
  <si>
    <t>01:31:54</t>
  </si>
  <si>
    <t>06-03-2025 09:59</t>
  </si>
  <si>
    <t>6060</t>
  </si>
  <si>
    <t>06-03-2025 16:39</t>
  </si>
  <si>
    <t>06-04-2025 16:54</t>
  </si>
  <si>
    <t>02:45:22</t>
  </si>
  <si>
    <t>06-05-2025 11:06</t>
  </si>
  <si>
    <t>6033</t>
  </si>
  <si>
    <t>06-02-2025 11:33</t>
  </si>
  <si>
    <t>06-02-2025 11:39</t>
  </si>
  <si>
    <t>02:44:03</t>
  </si>
  <si>
    <t>06-02-2025 15:18</t>
  </si>
  <si>
    <t>6074</t>
  </si>
  <si>
    <t>06-04-2025 11:50</t>
  </si>
  <si>
    <t>06-06-2025 11:36</t>
  </si>
  <si>
    <t>72:39:15</t>
  </si>
  <si>
    <t>06-24-2025 15:53</t>
  </si>
  <si>
    <t>6041</t>
  </si>
  <si>
    <t>06-02-2025 16:49</t>
  </si>
  <si>
    <t>06-02-2025 17:16</t>
  </si>
  <si>
    <t>07-08-2025 17:38</t>
  </si>
  <si>
    <t>6038</t>
  </si>
  <si>
    <t>06-02-2025 15:55</t>
  </si>
  <si>
    <t>06-02-2025 16:06</t>
  </si>
  <si>
    <t>00:40:37</t>
  </si>
  <si>
    <t>06-02-2025 16:36</t>
  </si>
  <si>
    <t>6066</t>
  </si>
  <si>
    <t>06-04-2025 09:11</t>
  </si>
  <si>
    <t>06-04-2025 09:33</t>
  </si>
  <si>
    <t>12:13:01</t>
  </si>
  <si>
    <t>06-05-2025 15:29</t>
  </si>
  <si>
    <t>6047</t>
  </si>
  <si>
    <t>06-03-2025 09:22</t>
  </si>
  <si>
    <t>00:46:29</t>
  </si>
  <si>
    <t>06-16-2025 11:54</t>
  </si>
  <si>
    <t>6036</t>
  </si>
  <si>
    <t>06-02-2025 15:20</t>
  </si>
  <si>
    <t>06-02-2025 15:44</t>
  </si>
  <si>
    <t>11:07:55</t>
  </si>
  <si>
    <t>06-09-2025 09:32</t>
  </si>
  <si>
    <t>6042</t>
  </si>
  <si>
    <t>06-02-2025 17:00</t>
  </si>
  <si>
    <t>6035</t>
  </si>
  <si>
    <t>06-02-2025 12:01</t>
  </si>
  <si>
    <t>04:28:54</t>
  </si>
  <si>
    <t>06-05-2025 10:54</t>
  </si>
  <si>
    <t>06-04-2025 10:30</t>
  </si>
  <si>
    <t>6039</t>
  </si>
  <si>
    <t>06-02-2025 16:13</t>
  </si>
  <si>
    <t>06-02-2025 16:14</t>
  </si>
  <si>
    <t>25:01:35</t>
  </si>
  <si>
    <t>06-05-2025 17:56</t>
  </si>
  <si>
    <t>6072</t>
  </si>
  <si>
    <t>06-04-2025 11:29</t>
  </si>
  <si>
    <t>06-04-2025 12:04</t>
  </si>
  <si>
    <t>06:44:02</t>
  </si>
  <si>
    <t>6044</t>
  </si>
  <si>
    <t>06-02-2025 18:53</t>
  </si>
  <si>
    <t>06-03-2025 08:38</t>
  </si>
  <si>
    <t>06-05-2025 08:11</t>
  </si>
  <si>
    <t>6079</t>
  </si>
  <si>
    <t>06-04-2025 17:01</t>
  </si>
  <si>
    <t>00:23:54</t>
  </si>
  <si>
    <t>6040</t>
  </si>
  <si>
    <t>06-02-2025 16:47</t>
  </si>
  <si>
    <t>06-04-2025 08:10</t>
  </si>
  <si>
    <t>11:19:24</t>
  </si>
  <si>
    <t>06-04-2025 17:31</t>
  </si>
  <si>
    <t>6073</t>
  </si>
  <si>
    <t>06-04-2025 11:43</t>
  </si>
  <si>
    <t>06-06-2025 11:56</t>
  </si>
  <si>
    <t>05:04:40</t>
  </si>
  <si>
    <t>06-16-2025 12:34</t>
  </si>
  <si>
    <t>6076</t>
  </si>
  <si>
    <t>06-04-2025 12:23</t>
  </si>
  <si>
    <t>06-04-2025 12:32</t>
  </si>
  <si>
    <t>08:58:37</t>
  </si>
  <si>
    <t>06-05-2025 17:58</t>
  </si>
  <si>
    <t>6049</t>
  </si>
  <si>
    <t>06-03-2025 09:49</t>
  </si>
  <si>
    <t>06-03-2025 10:22</t>
  </si>
  <si>
    <t>30:40:53</t>
  </si>
  <si>
    <t>06-10-2025 08:56</t>
  </si>
  <si>
    <t>06-09-2025 08:11</t>
  </si>
  <si>
    <t>6059</t>
  </si>
  <si>
    <t>06-03-2025 15:25</t>
  </si>
  <si>
    <t>06-03-2025 15:47</t>
  </si>
  <si>
    <t>00:45:08</t>
  </si>
  <si>
    <t>06-03-2025 16:10</t>
  </si>
  <si>
    <t>6078</t>
  </si>
  <si>
    <t>06-04-2025 16:08</t>
  </si>
  <si>
    <t>06-04-2025 16:25</t>
  </si>
  <si>
    <t>09:08:36</t>
  </si>
  <si>
    <t>06-05-2025 18:00</t>
  </si>
  <si>
    <t>6052</t>
  </si>
  <si>
    <t>06-03-2025 10:23</t>
  </si>
  <si>
    <t>06-03-2025 10:25</t>
  </si>
  <si>
    <t>04:41:28</t>
  </si>
  <si>
    <t>06-03-2025 16:04</t>
  </si>
  <si>
    <t>6056</t>
  </si>
  <si>
    <t>06-03-2025 11:23</t>
  </si>
  <si>
    <t>17:45:40</t>
  </si>
  <si>
    <t>06-23-2025 08:50</t>
  </si>
  <si>
    <t>6075</t>
  </si>
  <si>
    <t>06-04-2025 11:53</t>
  </si>
  <si>
    <t>06-06-2025 11:00</t>
  </si>
  <si>
    <t>06-17-2025 08:27</t>
  </si>
  <si>
    <t>6058</t>
  </si>
  <si>
    <t>06-03-2025 12:04</t>
  </si>
  <si>
    <t>06-03-2025 12:30</t>
  </si>
  <si>
    <t>10:54:49</t>
  </si>
  <si>
    <t>6063</t>
  </si>
  <si>
    <t>06-03-2025 17:33</t>
  </si>
  <si>
    <t>06-04-2025 08:06</t>
  </si>
  <si>
    <t>24:06:59</t>
  </si>
  <si>
    <t>06-11-2025 11:45</t>
  </si>
  <si>
    <t>6067</t>
  </si>
  <si>
    <t>06-04-2025 09:34</t>
  </si>
  <si>
    <t>06-04-2025 09:36</t>
  </si>
  <si>
    <t>05:58:44</t>
  </si>
  <si>
    <t>06-04-2025 16:33</t>
  </si>
  <si>
    <t>6081</t>
  </si>
  <si>
    <t>06-05-2025 08:47</t>
  </si>
  <si>
    <t>06-05-2025 09:05</t>
  </si>
  <si>
    <t>6088</t>
  </si>
  <si>
    <t>06-05-2025 14:09</t>
  </si>
  <si>
    <t>03:24:34</t>
  </si>
  <si>
    <t>06-07-2025 08:55</t>
  </si>
  <si>
    <t>06-06-2025 08:34</t>
  </si>
  <si>
    <t>6085</t>
  </si>
  <si>
    <t>06-05-2025 11:26</t>
  </si>
  <si>
    <t>06-05-2025 11:51</t>
  </si>
  <si>
    <t>12:25:37</t>
  </si>
  <si>
    <t>06-06-2025 16:52</t>
  </si>
  <si>
    <t>6082</t>
  </si>
  <si>
    <t>06-05-2025 09:37</t>
  </si>
  <si>
    <t>06-05-2025 10:27</t>
  </si>
  <si>
    <t>15:35:40</t>
  </si>
  <si>
    <t>06-09-2025 10:54</t>
  </si>
  <si>
    <t>6086</t>
  </si>
  <si>
    <t>06-05-2025 12:40</t>
  </si>
  <si>
    <t>06-05-2025 12:43</t>
  </si>
  <si>
    <t>06-06-2025 11:51</t>
  </si>
  <si>
    <t>6084</t>
  </si>
  <si>
    <t>06-05-2025 11:24</t>
  </si>
  <si>
    <t>06-05-2025 11:43</t>
  </si>
  <si>
    <t>03:26:39</t>
  </si>
  <si>
    <t>06-05-2025 15:51</t>
  </si>
  <si>
    <t>6083</t>
  </si>
  <si>
    <t>06-05-2025 11:04</t>
  </si>
  <si>
    <t>06-05-2025 11:34</t>
  </si>
  <si>
    <t>06-06-2025 14:04</t>
  </si>
  <si>
    <t>6087</t>
  </si>
  <si>
    <t>06-05-2025 12:44</t>
  </si>
  <si>
    <t>06-05-2025 12:46</t>
  </si>
  <si>
    <t>04:18:33</t>
  </si>
  <si>
    <t>06-07-2025 09:55</t>
  </si>
  <si>
    <t>06-06-2025 09:00</t>
  </si>
  <si>
    <t>6089</t>
  </si>
  <si>
    <t>06-05-2025 16:03</t>
  </si>
  <si>
    <t>06-05-2025 16:34</t>
  </si>
  <si>
    <t>00:32:56</t>
  </si>
  <si>
    <t>06-05-2025 16:36</t>
  </si>
  <si>
    <t>6090</t>
  </si>
  <si>
    <t>06-05-2025 16:49</t>
  </si>
  <si>
    <t>06-05-2025 17:00</t>
  </si>
  <si>
    <t>15:58:27</t>
  </si>
  <si>
    <t>06-20-2025 11:54</t>
  </si>
  <si>
    <t>6092</t>
  </si>
  <si>
    <t>06-06-2025 12:22</t>
  </si>
  <si>
    <t>06-06-2025 13:12</t>
  </si>
  <si>
    <t>01:06:33</t>
  </si>
  <si>
    <t>06-06-2025 15:32</t>
  </si>
  <si>
    <t>6091</t>
  </si>
  <si>
    <t>06-06-2025 12:05</t>
  </si>
  <si>
    <t>06-06-2025 12:09</t>
  </si>
  <si>
    <t>06-11-2025 13:09</t>
  </si>
  <si>
    <t>6093</t>
  </si>
  <si>
    <t>06-06-2025 13:07</t>
  </si>
  <si>
    <t>11:29:05</t>
  </si>
  <si>
    <t>06-27-2025 10:27</t>
  </si>
  <si>
    <t>6101</t>
  </si>
  <si>
    <t>06-09-2025 09:51</t>
  </si>
  <si>
    <t>06-09-2025 10:04</t>
  </si>
  <si>
    <t>00:47:31</t>
  </si>
  <si>
    <t>06-10-2025 10:56</t>
  </si>
  <si>
    <t>06-09-2025 10:53</t>
  </si>
  <si>
    <t>6094</t>
  </si>
  <si>
    <t>06-06-2025 14:14</t>
  </si>
  <si>
    <t>06-06-2025 14:25</t>
  </si>
  <si>
    <t>06:12:12</t>
  </si>
  <si>
    <t>06-11-2025 15:34</t>
  </si>
  <si>
    <t>6108</t>
  </si>
  <si>
    <t>06-09-2025 17:02</t>
  </si>
  <si>
    <t>06-10-2025 11:10</t>
  </si>
  <si>
    <t>08:02:16</t>
  </si>
  <si>
    <t>06-20-2025 13:56</t>
  </si>
  <si>
    <t>6095</t>
  </si>
  <si>
    <t>06-06-2025 14:32</t>
  </si>
  <si>
    <t>06-06-2025 14:36</t>
  </si>
  <si>
    <t>45:41:25</t>
  </si>
  <si>
    <t>06-16-2025 11:14</t>
  </si>
  <si>
    <t>6102</t>
  </si>
  <si>
    <t>06-09-2025 10:31</t>
  </si>
  <si>
    <t>06-09-2025 10:37</t>
  </si>
  <si>
    <t>07:28:38</t>
  </si>
  <si>
    <t>06-12-2025 10:03</t>
  </si>
  <si>
    <t>6096</t>
  </si>
  <si>
    <t>06-06-2025 14:54</t>
  </si>
  <si>
    <t>06-06-2025 15:00</t>
  </si>
  <si>
    <t>42:54:54</t>
  </si>
  <si>
    <t>06-16-2025 11:19</t>
  </si>
  <si>
    <t>6103</t>
  </si>
  <si>
    <t>06-09-2025 10:36</t>
  </si>
  <si>
    <t>06-09-2025 10:39</t>
  </si>
  <si>
    <t>06:05:01</t>
  </si>
  <si>
    <t>06-12-2025 09:46</t>
  </si>
  <si>
    <t>6097</t>
  </si>
  <si>
    <t>06-06-2025 14:59</t>
  </si>
  <si>
    <t>06-06-2025 15:01</t>
  </si>
  <si>
    <t>Falla Masiva</t>
  </si>
  <si>
    <t>6098</t>
  </si>
  <si>
    <t>00:58:02</t>
  </si>
  <si>
    <t>06-11-2025 21:57</t>
  </si>
  <si>
    <t>06-10-2025 21:40</t>
  </si>
  <si>
    <t>6099</t>
  </si>
  <si>
    <t>6104</t>
  </si>
  <si>
    <t>06-09-2025 11:38</t>
  </si>
  <si>
    <t>06-09-2025 13:57</t>
  </si>
  <si>
    <t>04:51:56</t>
  </si>
  <si>
    <t>06-11-2025 16:16</t>
  </si>
  <si>
    <t>6106</t>
  </si>
  <si>
    <t>06-09-2025 15:17</t>
  </si>
  <si>
    <t>02:12:17</t>
  </si>
  <si>
    <t>06-09-2025 19:05</t>
  </si>
  <si>
    <t>6100</t>
  </si>
  <si>
    <t>06-09-2025 09:50</t>
  </si>
  <si>
    <t>06-09-2025 10:24</t>
  </si>
  <si>
    <t>00:43:51</t>
  </si>
  <si>
    <t>06-09-2025 10:34</t>
  </si>
  <si>
    <t>6109</t>
  </si>
  <si>
    <t>06-09-2025 17:39</t>
  </si>
  <si>
    <t>En espera por el usuario</t>
  </si>
  <si>
    <t>06-10-2025 06:52</t>
  </si>
  <si>
    <t>07-10-2025 11:37</t>
  </si>
  <si>
    <t>6105</t>
  </si>
  <si>
    <t>06-09-2025 12:23</t>
  </si>
  <si>
    <t>06-09-2025 13:51</t>
  </si>
  <si>
    <t>06-16-2025 16:49</t>
  </si>
  <si>
    <t>6107</t>
  </si>
  <si>
    <t>06-09-2025 16:28</t>
  </si>
  <si>
    <t>06-09-2025 17:50</t>
  </si>
  <si>
    <t>06-24-2025 11:04</t>
  </si>
  <si>
    <t>6119</t>
  </si>
  <si>
    <t>06-10-2025 12:02</t>
  </si>
  <si>
    <t>06-10-2025 12:03</t>
  </si>
  <si>
    <t>25:25:54</t>
  </si>
  <si>
    <t>06-13-2025 14:28</t>
  </si>
  <si>
    <t>6121</t>
  </si>
  <si>
    <t>06-10-2025 14:58</t>
  </si>
  <si>
    <t>06-10-2025 15:10</t>
  </si>
  <si>
    <t>02:03:55</t>
  </si>
  <si>
    <t>06-10-2025 17:10</t>
  </si>
  <si>
    <t>6123</t>
  </si>
  <si>
    <t>06-10-2025 15:53</t>
  </si>
  <si>
    <t>06-10-2025 17:02</t>
  </si>
  <si>
    <t>01:09:36</t>
  </si>
  <si>
    <t>06-11-2025 17:57</t>
  </si>
  <si>
    <t>6127</t>
  </si>
  <si>
    <t>06-10-2025 17:14</t>
  </si>
  <si>
    <t>00:31:07</t>
  </si>
  <si>
    <t>07-03-2025 18:06</t>
  </si>
  <si>
    <t>07-02-2025 17:20</t>
  </si>
  <si>
    <t>6110</t>
  </si>
  <si>
    <t>06-10-2025 09:10</t>
  </si>
  <si>
    <t>06-10-2025 09:23</t>
  </si>
  <si>
    <t>6112</t>
  </si>
  <si>
    <t>06-10-2025 10:18</t>
  </si>
  <si>
    <t>06-10-2025 10:39</t>
  </si>
  <si>
    <t>6125</t>
  </si>
  <si>
    <t>06-10-2025 16:28</t>
  </si>
  <si>
    <t>06-10-2025 16:35</t>
  </si>
  <si>
    <t>6124</t>
  </si>
  <si>
    <t>06-10-2025 16:23</t>
  </si>
  <si>
    <t>00:39:57</t>
  </si>
  <si>
    <t>06-10-2025 17:03</t>
  </si>
  <si>
    <t>6111</t>
  </si>
  <si>
    <t>06-10-2025 10:14</t>
  </si>
  <si>
    <t>06-10-2025 10:16</t>
  </si>
  <si>
    <t>01:56:06</t>
  </si>
  <si>
    <t>06-12-2025 10:02</t>
  </si>
  <si>
    <t>6113</t>
  </si>
  <si>
    <t>06-10-2025 10:35</t>
  </si>
  <si>
    <t>06-10-2025 10:40</t>
  </si>
  <si>
    <t>09:35:07</t>
  </si>
  <si>
    <t>06-11-2025 15:25</t>
  </si>
  <si>
    <t>6116</t>
  </si>
  <si>
    <t>06-10-2025 11:23</t>
  </si>
  <si>
    <t>06-10-2025 11:33</t>
  </si>
  <si>
    <t>04:01:02</t>
  </si>
  <si>
    <t>6128</t>
  </si>
  <si>
    <t>06-10-2025 17:09</t>
  </si>
  <si>
    <t>26:48:59</t>
  </si>
  <si>
    <t>06-16-2025 11:13</t>
  </si>
  <si>
    <t>6114</t>
  </si>
  <si>
    <t>06-10-2025 10:49</t>
  </si>
  <si>
    <t>06-10-2025 17:00</t>
  </si>
  <si>
    <t>05:11:50</t>
  </si>
  <si>
    <t>06-10-2025 17:01</t>
  </si>
  <si>
    <t>6118</t>
  </si>
  <si>
    <t>06-10-2025 11:52</t>
  </si>
  <si>
    <t>06-10-2025 12:05</t>
  </si>
  <si>
    <t>00:15:27</t>
  </si>
  <si>
    <t>06-10-2025 12:08</t>
  </si>
  <si>
    <t>6115</t>
  </si>
  <si>
    <t>06-10-2025 11:11</t>
  </si>
  <si>
    <t>00:03:41</t>
  </si>
  <si>
    <t>06-10-2025 11:15</t>
  </si>
  <si>
    <t>6120</t>
  </si>
  <si>
    <t>06-10-2025 13:35</t>
  </si>
  <si>
    <t>00:02:49</t>
  </si>
  <si>
    <t>06-10-2025 13:38</t>
  </si>
  <si>
    <t>6117</t>
  </si>
  <si>
    <t>06-10-2025 16:34</t>
  </si>
  <si>
    <t>04:02:54</t>
  </si>
  <si>
    <t>06-11-2025 16:57</t>
  </si>
  <si>
    <t>06-10-2025 16:36</t>
  </si>
  <si>
    <t>6122</t>
  </si>
  <si>
    <t>06-10-2025 15:20</t>
  </si>
  <si>
    <t>06-10-2025 15:38</t>
  </si>
  <si>
    <t>18:25:29</t>
  </si>
  <si>
    <t>06-13-2025 08:45</t>
  </si>
  <si>
    <t>6126</t>
  </si>
  <si>
    <t>06-10-2025 16:38</t>
  </si>
  <si>
    <t>06-10-2025 16:55</t>
  </si>
  <si>
    <t>38:55:41</t>
  </si>
  <si>
    <t>06-17-2025 15:34</t>
  </si>
  <si>
    <t>6129</t>
  </si>
  <si>
    <t>06-11-2025 09:04</t>
  </si>
  <si>
    <t>06-11-2025 09:59</t>
  </si>
  <si>
    <t>23:25:19</t>
  </si>
  <si>
    <t>06-24-2025 11:35</t>
  </si>
  <si>
    <t>6134</t>
  </si>
  <si>
    <t>06-11-2025 14:49</t>
  </si>
  <si>
    <t>06-11-2025 14:52</t>
  </si>
  <si>
    <t>18:40:56</t>
  </si>
  <si>
    <t>06-23-2025 08:51</t>
  </si>
  <si>
    <t>6130</t>
  </si>
  <si>
    <t>06-11-2025 09:15</t>
  </si>
  <si>
    <t>23:14:56</t>
  </si>
  <si>
    <t>06-16-2025 10:02</t>
  </si>
  <si>
    <t>6132</t>
  </si>
  <si>
    <t>06-11-2025 10:55</t>
  </si>
  <si>
    <t>06-11-2025 11:44</t>
  </si>
  <si>
    <t>21:39:11</t>
  </si>
  <si>
    <t>06-16-2025 11:12</t>
  </si>
  <si>
    <t>6136</t>
  </si>
  <si>
    <t>06-11-2025 17:16</t>
  </si>
  <si>
    <t>06-11-2025 17:19</t>
  </si>
  <si>
    <t>68:25:39</t>
  </si>
  <si>
    <t>06-24-2025 13:43</t>
  </si>
  <si>
    <t>6131</t>
  </si>
  <si>
    <t>06-11-2025 09:37</t>
  </si>
  <si>
    <t>06-11-2025 10:00</t>
  </si>
  <si>
    <t>00:29:20</t>
  </si>
  <si>
    <t>06-11-2025 10:06</t>
  </si>
  <si>
    <t>6133</t>
  </si>
  <si>
    <t>06-11-2025 14:16</t>
  </si>
  <si>
    <t>06-11-2025 14:17</t>
  </si>
  <si>
    <t>00:01:19</t>
  </si>
  <si>
    <t>6135</t>
  </si>
  <si>
    <t>06-11-2025 15:58</t>
  </si>
  <si>
    <t>06-12-2025 15:56</t>
  </si>
  <si>
    <t>07-14-2025 11:14</t>
  </si>
  <si>
    <t>6137</t>
  </si>
  <si>
    <t>06-12-2025 08:51</t>
  </si>
  <si>
    <t>06-12-2025 09:29</t>
  </si>
  <si>
    <t>06-27-2025 09:58</t>
  </si>
  <si>
    <t>6145</t>
  </si>
  <si>
    <t>06-12-2025 12:11</t>
  </si>
  <si>
    <t>06-12-2025 12:32</t>
  </si>
  <si>
    <t>12:18:07</t>
  </si>
  <si>
    <t>06-17-2025 09:37</t>
  </si>
  <si>
    <t>6149</t>
  </si>
  <si>
    <t>06-12-2025 17:43</t>
  </si>
  <si>
    <t>06-12-2025 17:46</t>
  </si>
  <si>
    <t>07-04-2025 11:26</t>
  </si>
  <si>
    <t>6138</t>
  </si>
  <si>
    <t>06-12-2025 09:18</t>
  </si>
  <si>
    <t>06-12-2025 09:33</t>
  </si>
  <si>
    <t>00:15:19</t>
  </si>
  <si>
    <t>6142</t>
  </si>
  <si>
    <t>06-12-2025 11:32</t>
  </si>
  <si>
    <t>06-12-2025 11:41</t>
  </si>
  <si>
    <t>03:47:17</t>
  </si>
  <si>
    <t>06-12-2025 16:20</t>
  </si>
  <si>
    <t>6153</t>
  </si>
  <si>
    <t>06-13-2025 10:19</t>
  </si>
  <si>
    <t>06-13-2025 10:23</t>
  </si>
  <si>
    <t>21:35:06</t>
  </si>
  <si>
    <t>06-17-2025 16:54</t>
  </si>
  <si>
    <t>06-17-2025 16:55</t>
  </si>
  <si>
    <t>6154</t>
  </si>
  <si>
    <t>06-13-2025 10:33</t>
  </si>
  <si>
    <t>06-13-2025 10:36</t>
  </si>
  <si>
    <t>06-13-2025 15:52</t>
  </si>
  <si>
    <t>6140</t>
  </si>
  <si>
    <t>06-12-2025 09:49</t>
  </si>
  <si>
    <t>06-12-2025 10:42</t>
  </si>
  <si>
    <t>02:01:45</t>
  </si>
  <si>
    <t>06-16-2025 09:54</t>
  </si>
  <si>
    <t>6139</t>
  </si>
  <si>
    <t>06-12-2025 09:50</t>
  </si>
  <si>
    <t>14:46:41</t>
  </si>
  <si>
    <t>06-23-2025 10:33</t>
  </si>
  <si>
    <t>6143</t>
  </si>
  <si>
    <t>06-12-2025 11:40</t>
  </si>
  <si>
    <t>06-12-2025 11:44</t>
  </si>
  <si>
    <t>00:03:11</t>
  </si>
  <si>
    <t>6150</t>
  </si>
  <si>
    <t>06-12-2025 17:45</t>
  </si>
  <si>
    <t>06-12-2025 17:48</t>
  </si>
  <si>
    <t>04:00:01</t>
  </si>
  <si>
    <t>06-18-2025 08:59</t>
  </si>
  <si>
    <t>06-17-2025 08:39</t>
  </si>
  <si>
    <t>6158</t>
  </si>
  <si>
    <t>06-13-2025 16:23</t>
  </si>
  <si>
    <t>06-13-2025 16:29</t>
  </si>
  <si>
    <t>20:18:39</t>
  </si>
  <si>
    <t>06-18-2025 11:41</t>
  </si>
  <si>
    <t>6164</t>
  </si>
  <si>
    <t>06-16-2025 10:55</t>
  </si>
  <si>
    <t>06-16-2025 11:38</t>
  </si>
  <si>
    <t>03:20:51</t>
  </si>
  <si>
    <t>06-17-2025 15:59</t>
  </si>
  <si>
    <t>06-16-2025 15:16</t>
  </si>
  <si>
    <t>6156</t>
  </si>
  <si>
    <t>06-13-2025 11:21</t>
  </si>
  <si>
    <t>06-13-2025 11:31</t>
  </si>
  <si>
    <t>13:26:39</t>
  </si>
  <si>
    <t>07-09-2025 10:59</t>
  </si>
  <si>
    <t>6147</t>
  </si>
  <si>
    <t>06-12-2025 16:42</t>
  </si>
  <si>
    <t>06-12-2025 16:44</t>
  </si>
  <si>
    <t>08:47:18</t>
  </si>
  <si>
    <t>07-01-2025 09:16</t>
  </si>
  <si>
    <t>6172</t>
  </si>
  <si>
    <t>06-17-2025 12:58</t>
  </si>
  <si>
    <t>06-17-2025 15:20</t>
  </si>
  <si>
    <t>19:44:27</t>
  </si>
  <si>
    <t>06-20-2025 08:23</t>
  </si>
  <si>
    <t>6162</t>
  </si>
  <si>
    <t>06-16-2025 09:29</t>
  </si>
  <si>
    <t>06-16-2025 10:37</t>
  </si>
  <si>
    <t>15:58:18</t>
  </si>
  <si>
    <t>06-18-2025 09:27</t>
  </si>
  <si>
    <t>6141</t>
  </si>
  <si>
    <t>06-12-2025 11:08</t>
  </si>
  <si>
    <t>06-12-2025 15:55</t>
  </si>
  <si>
    <t>6159</t>
  </si>
  <si>
    <t>06-13-2025 16:30</t>
  </si>
  <si>
    <t>00:00:44</t>
  </si>
  <si>
    <t>06-23-2025 08:48</t>
  </si>
  <si>
    <t>6155</t>
  </si>
  <si>
    <t>06-13-2025 10:47</t>
  </si>
  <si>
    <t>06-13-2025 10:48</t>
  </si>
  <si>
    <t>07:14:41</t>
  </si>
  <si>
    <t>6163</t>
  </si>
  <si>
    <t>06-16-2025 10:53</t>
  </si>
  <si>
    <t>06-16-2025 10:58</t>
  </si>
  <si>
    <t>11:04:08</t>
  </si>
  <si>
    <t>06-17-2025 14:57</t>
  </si>
  <si>
    <t>6160</t>
  </si>
  <si>
    <t>06-16-2025 08:52</t>
  </si>
  <si>
    <t>06-16-2025 09:05</t>
  </si>
  <si>
    <t>06-17-2025 12:06</t>
  </si>
  <si>
    <t>6157</t>
  </si>
  <si>
    <t>06-13-2025 13:09</t>
  </si>
  <si>
    <t>06-13-2025 13:14</t>
  </si>
  <si>
    <t>04:28:24</t>
  </si>
  <si>
    <t>06-17-2025 12:59</t>
  </si>
  <si>
    <t>06-16-2025 12:19</t>
  </si>
  <si>
    <t>6144</t>
  </si>
  <si>
    <t>06-12-2025 11:55</t>
  </si>
  <si>
    <t>06-12-2025 11:56</t>
  </si>
  <si>
    <t>96:52:05</t>
  </si>
  <si>
    <t>06-30-2025 16:29</t>
  </si>
  <si>
    <t>6161</t>
  </si>
  <si>
    <t>06-16-2025 09:03</t>
  </si>
  <si>
    <t>06-16-2025 09:06</t>
  </si>
  <si>
    <t>6168</t>
  </si>
  <si>
    <t>06-17-2025 11:01</t>
  </si>
  <si>
    <t>06-17-2025 11:27</t>
  </si>
  <si>
    <t>22:04:37</t>
  </si>
  <si>
    <t>06-20-2025 09:06</t>
  </si>
  <si>
    <t>6169</t>
  </si>
  <si>
    <t>06-17-2025 11:10</t>
  </si>
  <si>
    <t>06-17-2025 11:21</t>
  </si>
  <si>
    <t>06-20-2025 07:48</t>
  </si>
  <si>
    <t>6146</t>
  </si>
  <si>
    <t>06-12-2025 12:30</t>
  </si>
  <si>
    <t>15:23:33</t>
  </si>
  <si>
    <t>06-23-2025 16:39</t>
  </si>
  <si>
    <t>6174</t>
  </si>
  <si>
    <t>06-17-2025 14:56</t>
  </si>
  <si>
    <t>05:38:37</t>
  </si>
  <si>
    <t>06-18-2025 11:35</t>
  </si>
  <si>
    <t>6152</t>
  </si>
  <si>
    <t>06-13-2025 10:02</t>
  </si>
  <si>
    <t>06-13-2025 10:04</t>
  </si>
  <si>
    <t>00:53:39</t>
  </si>
  <si>
    <t>06-23-2025 21:18</t>
  </si>
  <si>
    <t>6148</t>
  </si>
  <si>
    <t>06-12-2025 17:06</t>
  </si>
  <si>
    <t>06-12-2025 17:32</t>
  </si>
  <si>
    <t>02:25:11</t>
  </si>
  <si>
    <t>06-14-2025 13:58</t>
  </si>
  <si>
    <t>06-13-2025 13:06</t>
  </si>
  <si>
    <t>6151</t>
  </si>
  <si>
    <t>06-13-2025 09:21</t>
  </si>
  <si>
    <t>06-13-2025 09:24</t>
  </si>
  <si>
    <t>15:30:36</t>
  </si>
  <si>
    <t>06-18-2025 11:05</t>
  </si>
  <si>
    <t>6175</t>
  </si>
  <si>
    <t>06-17-2025 17:08</t>
  </si>
  <si>
    <t>06-18-2025 08:28</t>
  </si>
  <si>
    <t>16:21:37</t>
  </si>
  <si>
    <t>06-24-2025 10:30</t>
  </si>
  <si>
    <t>6173</t>
  </si>
  <si>
    <t>06-17-2025 14:33</t>
  </si>
  <si>
    <t>07-10-2025 08:50</t>
  </si>
  <si>
    <t>6166</t>
  </si>
  <si>
    <t>06-16-2025 15:39</t>
  </si>
  <si>
    <t>06-16-2025 15:51</t>
  </si>
  <si>
    <t>02:49:44</t>
  </si>
  <si>
    <t>07-02-2025 15:11</t>
  </si>
  <si>
    <t>6171</t>
  </si>
  <si>
    <t>06-17-2025 12:34</t>
  </si>
  <si>
    <t>06-17-2025 12:35</t>
  </si>
  <si>
    <t>06-17-2025 12:37</t>
  </si>
  <si>
    <t>6165</t>
  </si>
  <si>
    <t>06-16-2025 11:21</t>
  </si>
  <si>
    <t>06-16-2025 11:36</t>
  </si>
  <si>
    <t>06:19:53</t>
  </si>
  <si>
    <t>06-17-2025 09:40</t>
  </si>
  <si>
    <t>6170</t>
  </si>
  <si>
    <t>06-17-2025 12:32</t>
  </si>
  <si>
    <t>06-17-2025 12:33</t>
  </si>
  <si>
    <t>06:47:17</t>
  </si>
  <si>
    <t>06-19-2025 17:01</t>
  </si>
  <si>
    <t>06-18-2025 16:48</t>
  </si>
  <si>
    <t>6167</t>
  </si>
  <si>
    <t>06-16-2025 16:17</t>
  </si>
  <si>
    <t>06-16-2025 16:28</t>
  </si>
  <si>
    <t>33:32:07</t>
  </si>
  <si>
    <t>06-27-2025 08:37</t>
  </si>
  <si>
    <t>6181</t>
  </si>
  <si>
    <t>06-18-2025 12:36</t>
  </si>
  <si>
    <t>06-18-2025 13:26</t>
  </si>
  <si>
    <t>32:05:15</t>
  </si>
  <si>
    <t>06-24-2025 13:41</t>
  </si>
  <si>
    <t>6176</t>
  </si>
  <si>
    <t>06-18-2025 09:26</t>
  </si>
  <si>
    <t>06-18-2025 10:28</t>
  </si>
  <si>
    <t>15:03:21</t>
  </si>
  <si>
    <t>06-27-2025 11:37</t>
  </si>
  <si>
    <t>6182</t>
  </si>
  <si>
    <t>06-18-2025 12:57</t>
  </si>
  <si>
    <t>06-18-2025 13:27</t>
  </si>
  <si>
    <t>07-07-2025 09:26</t>
  </si>
  <si>
    <t>6179</t>
  </si>
  <si>
    <t>06-18-2025 11:06</t>
  </si>
  <si>
    <t>06-18-2025 11:09</t>
  </si>
  <si>
    <t>02:36:06</t>
  </si>
  <si>
    <t>07-11-2025 15:24</t>
  </si>
  <si>
    <t>6177</t>
  </si>
  <si>
    <t>06-18-2025 10:05</t>
  </si>
  <si>
    <t>06-18-2025 10:59</t>
  </si>
  <si>
    <t>14:24:46</t>
  </si>
  <si>
    <t>06-27-2025 08:30</t>
  </si>
  <si>
    <t>6178</t>
  </si>
  <si>
    <t>06-18-2025 10:44</t>
  </si>
  <si>
    <t>06-18-2025 14:43</t>
  </si>
  <si>
    <t>6180</t>
  </si>
  <si>
    <t>06-18-2025 12:25</t>
  </si>
  <si>
    <t>06-18-2025 13:29</t>
  </si>
  <si>
    <t>07-09-2025 11:48</t>
  </si>
  <si>
    <t>6183</t>
  </si>
  <si>
    <t>06-18-2025 13:00</t>
  </si>
  <si>
    <t>06-18-2025 13:28</t>
  </si>
  <si>
    <t>20:07:04</t>
  </si>
  <si>
    <t>06-25-2025 11:03</t>
  </si>
  <si>
    <t>06-24-2025 11:01</t>
  </si>
  <si>
    <t>6184</t>
  </si>
  <si>
    <t>06-18-2025 13:32</t>
  </si>
  <si>
    <t>06-25-2025 12:48</t>
  </si>
  <si>
    <t>6186</t>
  </si>
  <si>
    <t>06-18-2025 16:00</t>
  </si>
  <si>
    <t>06-18-2025 16:03</t>
  </si>
  <si>
    <t>06-24-2025 11:43</t>
  </si>
  <si>
    <t>6185</t>
  </si>
  <si>
    <t>06-18-2025 15:47</t>
  </si>
  <si>
    <t>Actualización de Ticket – En Proceso</t>
  </si>
  <si>
    <t>06-18-2025 15:56</t>
  </si>
  <si>
    <t>06-30-2025 22:13</t>
  </si>
  <si>
    <t>6193</t>
  </si>
  <si>
    <t>06-20-2025 10:56</t>
  </si>
  <si>
    <t>06-20-2025 11:01</t>
  </si>
  <si>
    <t>06-20-2025 15:22</t>
  </si>
  <si>
    <t>6194</t>
  </si>
  <si>
    <t>06-20-2025 11:04</t>
  </si>
  <si>
    <t>05:29:51</t>
  </si>
  <si>
    <t>06-24-2025 09:03</t>
  </si>
  <si>
    <t>06-23-2025 08:34</t>
  </si>
  <si>
    <t>6195</t>
  </si>
  <si>
    <t>06-20-2025 11:56</t>
  </si>
  <si>
    <t>00:33:29</t>
  </si>
  <si>
    <t>06-23-2025 08:47</t>
  </si>
  <si>
    <t>6188</t>
  </si>
  <si>
    <t>06-20-2025 08:28</t>
  </si>
  <si>
    <t>06-20-2025 08:30</t>
  </si>
  <si>
    <t>00:22:16</t>
  </si>
  <si>
    <t>06-20-2025 08:52</t>
  </si>
  <si>
    <t>6189</t>
  </si>
  <si>
    <t>06-20-2025 09:14</t>
  </si>
  <si>
    <t>06-20-2025 09:15</t>
  </si>
  <si>
    <t>01:04:23</t>
  </si>
  <si>
    <t>06-20-2025 10:18</t>
  </si>
  <si>
    <t>6190</t>
  </si>
  <si>
    <t>06-20-2025 10:14</t>
  </si>
  <si>
    <t>06-20-2025 10:19</t>
  </si>
  <si>
    <t>36:34:50</t>
  </si>
  <si>
    <t>06-26-2025 15:49</t>
  </si>
  <si>
    <t>6200</t>
  </si>
  <si>
    <t>06-20-2025 17:46</t>
  </si>
  <si>
    <t>06-23-2025 08:42</t>
  </si>
  <si>
    <t>21:05:11</t>
  </si>
  <si>
    <t>06-27-2025 08:40</t>
  </si>
  <si>
    <t>6192</t>
  </si>
  <si>
    <t>06-20-2025 10:31</t>
  </si>
  <si>
    <t>6196</t>
  </si>
  <si>
    <t>06-20-2025 12:26</t>
  </si>
  <si>
    <t>06-20-2025 12:31</t>
  </si>
  <si>
    <t>19:08:51</t>
  </si>
  <si>
    <t>06-27-2025 11:35</t>
  </si>
  <si>
    <t>6197</t>
  </si>
  <si>
    <t>06-20-2025 15:03</t>
  </si>
  <si>
    <t>06-20-2025 15:07</t>
  </si>
  <si>
    <t>06:42:11</t>
  </si>
  <si>
    <t>07-03-2025 16:22</t>
  </si>
  <si>
    <t>6198</t>
  </si>
  <si>
    <t>06-20-2025 15:13</t>
  </si>
  <si>
    <t>06-20-2025 15:57</t>
  </si>
  <si>
    <t>06-26-2025 11:29</t>
  </si>
  <si>
    <t>6199</t>
  </si>
  <si>
    <t>06-20-2025 15:17</t>
  </si>
  <si>
    <t>06-20-2025 15:19</t>
  </si>
  <si>
    <t>07-03-2025 11:36</t>
  </si>
  <si>
    <t>6216</t>
  </si>
  <si>
    <t>06-24-2025 13:47</t>
  </si>
  <si>
    <t>06-24-2025 15:24</t>
  </si>
  <si>
    <t>06-24-2025 15:25</t>
  </si>
  <si>
    <t>6221</t>
  </si>
  <si>
    <t>06-24-2025 17:26</t>
  </si>
  <si>
    <t>06-24-2025 17:41</t>
  </si>
  <si>
    <t>00:03:54</t>
  </si>
  <si>
    <t>07-09-2025 12:02</t>
  </si>
  <si>
    <t>6222</t>
  </si>
  <si>
    <t>06-24-2025 17:31</t>
  </si>
  <si>
    <t>06-26-2025 09:08</t>
  </si>
  <si>
    <t>06:33:06</t>
  </si>
  <si>
    <t>06-27-2025 09:30</t>
  </si>
  <si>
    <t>6201</t>
  </si>
  <si>
    <t>06-23-2025 12:12</t>
  </si>
  <si>
    <t>06-25-2025 13:21</t>
  </si>
  <si>
    <t>16:17:07</t>
  </si>
  <si>
    <t>06-25-2025 16:06</t>
  </si>
  <si>
    <t>6204</t>
  </si>
  <si>
    <t>06-23-2025 15:09</t>
  </si>
  <si>
    <t>06-23-2025 15:15</t>
  </si>
  <si>
    <t>6206</t>
  </si>
  <si>
    <t>06-23-2025 16:41</t>
  </si>
  <si>
    <t>06-23-2025 16:45</t>
  </si>
  <si>
    <t>6207</t>
  </si>
  <si>
    <t>06-23-2025 16:51</t>
  </si>
  <si>
    <t>06-23-2025 17:01</t>
  </si>
  <si>
    <t>01:40:59</t>
  </si>
  <si>
    <t>06-24-2025 10:07</t>
  </si>
  <si>
    <t>6203</t>
  </si>
  <si>
    <t>06-23-2025 13:35</t>
  </si>
  <si>
    <t>06-23-2025 15:31</t>
  </si>
  <si>
    <t>07-10-2025 12:35</t>
  </si>
  <si>
    <t>6208</t>
  </si>
  <si>
    <t>06-23-2025 16:54</t>
  </si>
  <si>
    <t>06-23-2025 17:03</t>
  </si>
  <si>
    <t>00:15:06</t>
  </si>
  <si>
    <t>06-23-2025 17:09</t>
  </si>
  <si>
    <t>6210</t>
  </si>
  <si>
    <t>06-24-2025 09:18</t>
  </si>
  <si>
    <t>06-24-2025 09:41</t>
  </si>
  <si>
    <t>02:38:30</t>
  </si>
  <si>
    <t>06-28-2025 10:04</t>
  </si>
  <si>
    <t>06-27-2025 09:36</t>
  </si>
  <si>
    <t>6215</t>
  </si>
  <si>
    <t>06-24-2025 13:24</t>
  </si>
  <si>
    <t>04:00:00</t>
  </si>
  <si>
    <t>06-26-2025 17:04</t>
  </si>
  <si>
    <t>06-25-2025 16:35</t>
  </si>
  <si>
    <t>6220</t>
  </si>
  <si>
    <t>06-24-2025 17:00</t>
  </si>
  <si>
    <t>06-24-2025 17:29</t>
  </si>
  <si>
    <t>00:30:25</t>
  </si>
  <si>
    <t>07-01-2025 16:21</t>
  </si>
  <si>
    <t>6225</t>
  </si>
  <si>
    <t>06-24-2025 19:21</t>
  </si>
  <si>
    <t>06-25-2025 07:51</t>
  </si>
  <si>
    <t>06-26-2025 08:40</t>
  </si>
  <si>
    <t>6211</t>
  </si>
  <si>
    <t>06-24-2025 09:35</t>
  </si>
  <si>
    <t>06-24-2025 09:45</t>
  </si>
  <si>
    <t>10:54:34</t>
  </si>
  <si>
    <t>06-26-2025 14:25</t>
  </si>
  <si>
    <t>6202</t>
  </si>
  <si>
    <t>06-23-2025 12:16</t>
  </si>
  <si>
    <t>06-23-2025 12:25</t>
  </si>
  <si>
    <t>05:58:05</t>
  </si>
  <si>
    <t>06-24-2025 10:14</t>
  </si>
  <si>
    <t>6213</t>
  </si>
  <si>
    <t>06-24-2025 11:02</t>
  </si>
  <si>
    <t>06-24-2025 11:03</t>
  </si>
  <si>
    <t>06:21:36</t>
  </si>
  <si>
    <t>06-25-2025 16:02</t>
  </si>
  <si>
    <t>6205</t>
  </si>
  <si>
    <t>06-23-2025 15:10</t>
  </si>
  <si>
    <t>Escalado al equipo de DWH</t>
  </si>
  <si>
    <t>07-14-2025 11:48</t>
  </si>
  <si>
    <t>6209</t>
  </si>
  <si>
    <t>06-23-2025 17:06</t>
  </si>
  <si>
    <t>06-24-2025 07:21</t>
  </si>
  <si>
    <t>01:50:52</t>
  </si>
  <si>
    <t>06-25-2025 09:48</t>
  </si>
  <si>
    <t>6212</t>
  </si>
  <si>
    <t>06-24-2025 10:49</t>
  </si>
  <si>
    <t>06-24-2025 11:41</t>
  </si>
  <si>
    <t>06:13:47</t>
  </si>
  <si>
    <t>06-25-2025 09:03</t>
  </si>
  <si>
    <t>6214</t>
  </si>
  <si>
    <t>06-24-2025 12:27</t>
  </si>
  <si>
    <t>06-24-2025 12:40</t>
  </si>
  <si>
    <t>09:05:10</t>
  </si>
  <si>
    <t>06-25-2025 15:59</t>
  </si>
  <si>
    <t>6224</t>
  </si>
  <si>
    <t>06-24-2025 18:23</t>
  </si>
  <si>
    <t>06-25-2025 07:55</t>
  </si>
  <si>
    <t>06-25-2025 12:46</t>
  </si>
  <si>
    <t>6217</t>
  </si>
  <si>
    <t>06-24-2025 16:06</t>
  </si>
  <si>
    <t>06-24-2025 16:15</t>
  </si>
  <si>
    <t>01:23:48</t>
  </si>
  <si>
    <t>06-27-2025 11:33</t>
  </si>
  <si>
    <t>6218</t>
  </si>
  <si>
    <t>06-24-2025 16:27</t>
  </si>
  <si>
    <t>06-24-2025 16:35</t>
  </si>
  <si>
    <t>17:24:03</t>
  </si>
  <si>
    <t>07-10-2025 08:36</t>
  </si>
  <si>
    <t>6223</t>
  </si>
  <si>
    <t>06-24-2025 18:14</t>
  </si>
  <si>
    <t>06-25-2025 07:57</t>
  </si>
  <si>
    <t>07-02-2025 15:38</t>
  </si>
  <si>
    <t>6219</t>
  </si>
  <si>
    <t>06-24-2025 16:40</t>
  </si>
  <si>
    <t>06-24-2025 16:41</t>
  </si>
  <si>
    <t>00:49:22</t>
  </si>
  <si>
    <t>06-25-2025 17:17</t>
  </si>
  <si>
    <t>6226</t>
  </si>
  <si>
    <t>6227</t>
  </si>
  <si>
    <t>06-25-2025 12:51</t>
  </si>
  <si>
    <t>06:13:49</t>
  </si>
  <si>
    <t>06-27-2025 11:04</t>
  </si>
  <si>
    <t>06-26-2025 10:43</t>
  </si>
  <si>
    <t>6229</t>
  </si>
  <si>
    <t>06-25-2025 16:41</t>
  </si>
  <si>
    <t>06-25-2025 16:46</t>
  </si>
  <si>
    <t>6230</t>
  </si>
  <si>
    <t>06-26-2025 09:09</t>
  </si>
  <si>
    <t>17:02:44</t>
  </si>
  <si>
    <t>06-30-2025 15:59</t>
  </si>
  <si>
    <t>6232</t>
  </si>
  <si>
    <t>06-25-2025 17:10</t>
  </si>
  <si>
    <t>06-26-2025 10:42</t>
  </si>
  <si>
    <t>14:35:38</t>
  </si>
  <si>
    <t>6231</t>
  </si>
  <si>
    <t>06-25-2025 16:50</t>
  </si>
  <si>
    <t>06-25-2025 16:53</t>
  </si>
  <si>
    <t>00:10:26</t>
  </si>
  <si>
    <t>06-25-2025 17:00</t>
  </si>
  <si>
    <t>6228</t>
  </si>
  <si>
    <t>06-25-2025 15:23</t>
  </si>
  <si>
    <t>06-25-2025 15:41</t>
  </si>
  <si>
    <t>26:06:08</t>
  </si>
  <si>
    <t>06-30-2025 17:55</t>
  </si>
  <si>
    <t>6233</t>
  </si>
  <si>
    <t>06-26-2025 09:38</t>
  </si>
  <si>
    <t>06-26-2025 09:53</t>
  </si>
  <si>
    <t>07-09-2025 12:24</t>
  </si>
  <si>
    <t>6240</t>
  </si>
  <si>
    <t>06-26-2025 12:46</t>
  </si>
  <si>
    <t>06-26-2025 12:47</t>
  </si>
  <si>
    <t>6238</t>
  </si>
  <si>
    <t>06-26-2025 12:04</t>
  </si>
  <si>
    <t>06-26-2025 12:14</t>
  </si>
  <si>
    <t>06-26-2025 14:58</t>
  </si>
  <si>
    <t>6243</t>
  </si>
  <si>
    <t>06-27-2025 08:42</t>
  </si>
  <si>
    <t>06-27-2025 08:57</t>
  </si>
  <si>
    <t>00:14:46</t>
  </si>
  <si>
    <t>06-30-2025 14:06</t>
  </si>
  <si>
    <t>6234</t>
  </si>
  <si>
    <t>06-26-2025 10:14</t>
  </si>
  <si>
    <t>12:29:10</t>
  </si>
  <si>
    <t>07-10-2025 11:39</t>
  </si>
  <si>
    <t>6235</t>
  </si>
  <si>
    <t>06-26-2025 10:25</t>
  </si>
  <si>
    <t>06-26-2025 11:02</t>
  </si>
  <si>
    <t>07:30:37</t>
  </si>
  <si>
    <t>07-11-2025 14:34</t>
  </si>
  <si>
    <t>6237</t>
  </si>
  <si>
    <t>06-26-2025 10:55</t>
  </si>
  <si>
    <t>13:34:24</t>
  </si>
  <si>
    <t>06-30-2025 08:30</t>
  </si>
  <si>
    <t>6239</t>
  </si>
  <si>
    <t>06-26-2025 12:06</t>
  </si>
  <si>
    <t>06-26-2025 12:18</t>
  </si>
  <si>
    <t>00:23:11</t>
  </si>
  <si>
    <t>06-26-2025 15:48</t>
  </si>
  <si>
    <t>6241</t>
  </si>
  <si>
    <t>06-26-2025 17:41</t>
  </si>
  <si>
    <t>06-27-2025 08:19</t>
  </si>
  <si>
    <t>07-09-2025 11:59</t>
  </si>
  <si>
    <t>6242</t>
  </si>
  <si>
    <t>06-27-2025 08:31</t>
  </si>
  <si>
    <t>06-27-2025 08:38</t>
  </si>
  <si>
    <t>07:58:30</t>
  </si>
  <si>
    <t>06-30-2025 08:29</t>
  </si>
  <si>
    <t>6266</t>
  </si>
  <si>
    <t>06-30-2025 11:19</t>
  </si>
  <si>
    <t>06-30-2025 11:30</t>
  </si>
  <si>
    <t>20:37:33</t>
  </si>
  <si>
    <t>07-03-2025 19:06</t>
  </si>
  <si>
    <t>07-02-2025 18:31</t>
  </si>
  <si>
    <t>6250</t>
  </si>
  <si>
    <t>06-27-2025 15:06</t>
  </si>
  <si>
    <t>06-27-2025 15:08</t>
  </si>
  <si>
    <t>02:25:21</t>
  </si>
  <si>
    <t>06-30-2025 22:26</t>
  </si>
  <si>
    <t>6244</t>
  </si>
  <si>
    <t>06-27-2025 11:56</t>
  </si>
  <si>
    <t>06-27-2025 11:59</t>
  </si>
  <si>
    <t>26:14:58</t>
  </si>
  <si>
    <t>6251</t>
  </si>
  <si>
    <t>06-27-2025 15:09</t>
  </si>
  <si>
    <t>06:50:01</t>
  </si>
  <si>
    <t>06-30-2025 16:48</t>
  </si>
  <si>
    <t>6257</t>
  </si>
  <si>
    <t>06-30-2025 09:31</t>
  </si>
  <si>
    <t>06-30-2025 10:27</t>
  </si>
  <si>
    <t>00:55:55</t>
  </si>
  <si>
    <t>6265</t>
  </si>
  <si>
    <t>06-30-2025 11:15</t>
  </si>
  <si>
    <t>06-30-2025 11:31</t>
  </si>
  <si>
    <t>6271</t>
  </si>
  <si>
    <t>06-30-2025 16:42</t>
  </si>
  <si>
    <t>06-30-2025 16:43</t>
  </si>
  <si>
    <t>6245</t>
  </si>
  <si>
    <t>06-27-2025 12:29</t>
  </si>
  <si>
    <t>06-27-2025 12:32</t>
  </si>
  <si>
    <t>6258</t>
  </si>
  <si>
    <t>06-30-2025 09:40</t>
  </si>
  <si>
    <t>06-30-2025 09:42</t>
  </si>
  <si>
    <t>51:49:12</t>
  </si>
  <si>
    <t>07-08-2025 17:35</t>
  </si>
  <si>
    <t>6264</t>
  </si>
  <si>
    <t>06-30-2025 11:11</t>
  </si>
  <si>
    <t>06-30-2025 11:40</t>
  </si>
  <si>
    <t>03:16:00</t>
  </si>
  <si>
    <t>06-30-2025 15:27</t>
  </si>
  <si>
    <t>6246</t>
  </si>
  <si>
    <t>06-27-2025 13:50</t>
  </si>
  <si>
    <t>06-27-2025 14:28</t>
  </si>
  <si>
    <t>11:01:12</t>
  </si>
  <si>
    <t>06-30-2025 17:45</t>
  </si>
  <si>
    <t>6252</t>
  </si>
  <si>
    <t>06-27-2025 15:48</t>
  </si>
  <si>
    <t>06-27-2025 16:12</t>
  </si>
  <si>
    <t>07-02-2025 10:12</t>
  </si>
  <si>
    <t>6261</t>
  </si>
  <si>
    <t>06-30-2025 10:19</t>
  </si>
  <si>
    <t>00:42:01</t>
  </si>
  <si>
    <t>06-30-2025 16:23</t>
  </si>
  <si>
    <t>6267</t>
  </si>
  <si>
    <t>06-30-2025 12:24</t>
  </si>
  <si>
    <t>06-30-2025 13:31</t>
  </si>
  <si>
    <t>07-02-2025 15:24</t>
  </si>
  <si>
    <t>6247</t>
  </si>
  <si>
    <t>06-27-2025 14:26</t>
  </si>
  <si>
    <t>06-27-2025 14:32</t>
  </si>
  <si>
    <t>05:06:07</t>
  </si>
  <si>
    <t>06-30-2025 11:27</t>
  </si>
  <si>
    <t>6256</t>
  </si>
  <si>
    <t>06-30-2025 09:00</t>
  </si>
  <si>
    <t>06-30-2025 09:16</t>
  </si>
  <si>
    <t>6259</t>
  </si>
  <si>
    <t>06-30-2025 10:06</t>
  </si>
  <si>
    <t>09:03:30</t>
  </si>
  <si>
    <t>07-01-2025 10:45</t>
  </si>
  <si>
    <t>6260</t>
  </si>
  <si>
    <t>06-30-2025 09:54</t>
  </si>
  <si>
    <t>06-30-2025 10:24</t>
  </si>
  <si>
    <t>00:30:01</t>
  </si>
  <si>
    <t>6248</t>
  </si>
  <si>
    <t>06-27-2025 14:56</t>
  </si>
  <si>
    <t>06-27-2025 15:21</t>
  </si>
  <si>
    <t>01:29:43</t>
  </si>
  <si>
    <t>07-02-2025 17:51</t>
  </si>
  <si>
    <t>6249</t>
  </si>
  <si>
    <t>06-27-2025 14:59</t>
  </si>
  <si>
    <t>06-27-2025 15:10</t>
  </si>
  <si>
    <t>07-01-2025 08:48</t>
  </si>
  <si>
    <t>6253</t>
  </si>
  <si>
    <t>06-27-2025 16:01</t>
  </si>
  <si>
    <t>44:12:09</t>
  </si>
  <si>
    <t>07-07-2025 11:13</t>
  </si>
  <si>
    <t>6254</t>
  </si>
  <si>
    <t>06-27-2025 16:49</t>
  </si>
  <si>
    <t>Resuelto</t>
  </si>
  <si>
    <t>06-27-2025 16:51</t>
  </si>
  <si>
    <t>07-14-2025 08:27</t>
  </si>
  <si>
    <t>6269</t>
  </si>
  <si>
    <t>06-30-2025 15:14</t>
  </si>
  <si>
    <t>06-30-2025 15:24</t>
  </si>
  <si>
    <t>00:11:15</t>
  </si>
  <si>
    <t>06-30-2025 15:26</t>
  </si>
  <si>
    <t>6262</t>
  </si>
  <si>
    <t>06-30-2025 10:35</t>
  </si>
  <si>
    <t>06-30-2025 10:36</t>
  </si>
  <si>
    <t>53:37:07</t>
  </si>
  <si>
    <t>07-09-2025 18:09</t>
  </si>
  <si>
    <t>07-08-2025 17:34</t>
  </si>
  <si>
    <t>6263</t>
  </si>
  <si>
    <t>06-30-2025 10:42</t>
  </si>
  <si>
    <t>06-30-2025 10:57</t>
  </si>
  <si>
    <t>07-01-2025 13:11</t>
  </si>
  <si>
    <t>6268</t>
  </si>
  <si>
    <t>06-30-2025 14:39</t>
  </si>
  <si>
    <t>06-30-2025 15:12</t>
  </si>
  <si>
    <t>01:27:49</t>
  </si>
  <si>
    <t>06-30-2025 16:06</t>
  </si>
  <si>
    <t>6270</t>
  </si>
  <si>
    <t>06-30-2025 16:03</t>
  </si>
  <si>
    <t>06-30-2025 16:09</t>
  </si>
  <si>
    <t>12:19:58</t>
  </si>
  <si>
    <t>07-03-2025 10:44</t>
  </si>
  <si>
    <t>Horas</t>
  </si>
  <si>
    <t>Días</t>
  </si>
  <si>
    <t>Crítica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</si>
</sst>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6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22" fontId="0" fillId="3" borderId="0" xfId="0" applyNumberFormat="1" applyFill="1"/>
    <xf numFmtId="22" fontId="0" fillId="0" borderId="0" xfId="0" applyNumberFormat="1"/>
    <xf numFmtId="164" fontId="0" fillId="0" borderId="0" xfId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7" fontId="0" fillId="0" borderId="0" xfId="0" applyNumberFormat="1"/>
    <xf numFmtId="0" fontId="0" fillId="0" borderId="0" xfId="0" applyAlignment="1">
      <alignment horizontal="left" indent="1"/>
    </xf>
    <xf numFmtId="22" fontId="2" fillId="3" borderId="0" xfId="0" applyNumberFormat="1" applyFont="1" applyFill="1"/>
    <xf numFmtId="0" fontId="3" fillId="0" borderId="0" xfId="0" applyFont="1"/>
    <xf numFmtId="165" fontId="0" fillId="0" borderId="0" xfId="0" applyNumberFormat="1"/>
    <xf numFmtId="0" fontId="3" fillId="0" borderId="0" xfId="0" applyFont="1" applyAlignment="1">
      <alignment horizontal="center"/>
    </xf>
    <xf numFmtId="165" fontId="0" fillId="5" borderId="0" xfId="1" applyNumberFormat="1" applyFont="1" applyFill="1"/>
    <xf numFmtId="0" fontId="2" fillId="5" borderId="0" xfId="0" applyFont="1" applyFill="1"/>
    <xf numFmtId="165" fontId="0" fillId="5" borderId="0" xfId="0" applyNumberFormat="1" applyFill="1"/>
    <xf numFmtId="0" fontId="0" fillId="5" borderId="0" xfId="0" applyFill="1"/>
    <xf numFmtId="9" fontId="2" fillId="4" borderId="0" xfId="2" applyFont="1" applyFill="1"/>
    <xf numFmtId="9" fontId="0" fillId="0" borderId="0" xfId="2" applyFont="1"/>
    <xf numFmtId="9" fontId="0" fillId="0" borderId="0" xfId="0" applyNumberFormat="1"/>
    <xf numFmtId="0" fontId="3" fillId="0" borderId="0" xfId="0" applyFont="1" applyAlignment="1">
      <alignment horizontal="left"/>
    </xf>
    <xf numFmtId="0" fontId="0" fillId="3" borderId="0" xfId="0" applyFill="1"/>
    <xf numFmtId="165" fontId="2" fillId="3" borderId="0" xfId="1" applyNumberFormat="1" applyFont="1" applyFill="1"/>
    <xf numFmtId="165" fontId="2" fillId="4" borderId="0" xfId="1" applyNumberFormat="1" applyFont="1" applyFill="1"/>
    <xf numFmtId="0" fontId="5" fillId="0" borderId="0" xfId="0" applyFont="1"/>
    <xf numFmtId="9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9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27" formatCode="dd/mm/yyyy\ h:mm"/>
    </dxf>
    <dxf>
      <numFmt numFmtId="27" formatCode="dd/mm/yyyy\ h:mm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590765</xdr:colOff>
      <xdr:row>8</xdr:row>
      <xdr:rowOff>84314</xdr:rowOff>
    </xdr:from>
    <xdr:to>
      <xdr:col>14</xdr:col>
      <xdr:colOff>497540</xdr:colOff>
      <xdr:row>21</xdr:row>
      <xdr:rowOff>130410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45758-C5AA-F545-0923-293002FB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615" y="1405114"/>
          <a:ext cx="6002775" cy="2192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Penson" refreshedDate="45860.405475925923" createdVersion="8" refreshedVersion="8" minRefreshableVersion="3" recordCount="1461" xr:uid="{188BF26E-0E11-4AD8-BE30-3A9BA8660939}">
  <cacheSource type="worksheet">
    <worksheetSource name="Table2"/>
  </cacheSource>
  <cacheFields count="29">
    <cacheField name="RequestID" numFmtId="0">
      <sharedItems/>
    </cacheField>
    <cacheField name="Hora de creación" numFmtId="0">
      <sharedItems/>
    </cacheField>
    <cacheField name="Acuerdo de nivel de servicio" numFmtId="0">
      <sharedItems/>
    </cacheField>
    <cacheField name="Tipo de solicitud" numFmtId="0">
      <sharedItems count="5">
        <s v="Solicitud de Servicio"/>
        <s v="Incidentes"/>
        <s v="Gestión de cambios"/>
        <s v="Gestión Problemas"/>
        <s v="No asignado" u="1"/>
      </sharedItems>
    </cacheField>
    <cacheField name="Grupo" numFmtId="0">
      <sharedItems count="12">
        <s v="Operaciones TIC"/>
        <s v="DWH"/>
        <s v="Aplicaciones"/>
        <s v="Soporte Técnico"/>
        <s v="Canales Digitales"/>
        <s v="Productividad y Procesos"/>
        <s v="No asignado"/>
        <s v="Operaciones de TI"/>
        <s v="Desarrollo"/>
        <s v="Seguridad y Redes"/>
        <s v="Infraestructura"/>
        <s v="QA"/>
      </sharedItems>
    </cacheField>
    <cacheField name="Estado de solicitud" numFmtId="0">
      <sharedItems count="16">
        <s v="Cerrada"/>
        <s v="Cancelado"/>
        <s v="Abierto"/>
        <s v="Escalado al proveedor de TCM"/>
        <s v="Escalado al Proveedor de KCP."/>
        <s v="Escalado al equipo de Productividad y Proceso"/>
        <s v="Retraso por Proceso"/>
        <s v="En ejecución"/>
        <s v="Evaluación en Curso"/>
        <s v="Validación en Curso"/>
        <s v="Escalado al proveedor de C-VEN"/>
        <s v="En Progreso"/>
        <s v="En espera por el usuario"/>
        <s v="Actualización de Ticket – En Proceso"/>
        <s v="Escalado al equipo de DWH"/>
        <s v="Resuelto"/>
      </sharedItems>
    </cacheField>
    <cacheField name="Categoría de servicio" numFmtId="0">
      <sharedItems/>
    </cacheField>
    <cacheField name="Categoría" numFmtId="0">
      <sharedItems count="32">
        <s v="Herramientas de oficina"/>
        <s v="Kondor"/>
        <s v="LA"/>
        <s v="DWH"/>
        <s v="Accesos Carpetas o rutas"/>
        <s v="Licencia"/>
        <s v="Aplicacion"/>
        <s v="Portal de Servicio"/>
        <s v="Alpha en línea"/>
        <s v="CRM"/>
        <s v="Formulario web/Onboarding"/>
        <s v="Herramientas de Office"/>
        <s v="Infraestructura &amp; Nube"/>
        <s v="No asignado"/>
        <s v="Gestion Humana"/>
        <s v="ERP"/>
        <s v="Viafirma"/>
        <s v="Accesos Usuarios Remotos"/>
        <s v="Gestion de Usuarios"/>
        <s v="Equipos de Oficina"/>
        <s v="Gestion de Flotas"/>
        <s v="Sistema Operativo"/>
        <s v="Gestion de Navegación hacia Internet"/>
        <s v="Power BI"/>
        <s v="Gestion Conexiones con proveedores Externos"/>
        <s v="Accesos Proveedores Externos"/>
        <s v="Accesos Plataformas Externa"/>
        <s v="Bot"/>
        <s v="MappRisk"/>
        <s v="Central Telefónica 3CX"/>
        <s v="Conectividad Localidades Remotas"/>
        <s v="Seguridad de Infraestructura"/>
      </sharedItems>
    </cacheField>
    <cacheField name="Tiempo asignado" numFmtId="0">
      <sharedItems/>
    </cacheField>
    <cacheField name="Tiempo transcurrido" numFmtId="0">
      <sharedItems/>
    </cacheField>
    <cacheField name="Hora de finalización" numFmtId="0">
      <sharedItems/>
    </cacheField>
    <cacheField name="Hora de última actualización" numFmtId="0">
      <sharedItems/>
    </cacheField>
    <cacheField name="Impacto" numFmtId="0">
      <sharedItems/>
    </cacheField>
    <cacheField name="Nivel" numFmtId="0">
      <sharedItems/>
    </cacheField>
    <cacheField name="Prioridad" numFmtId="0">
      <sharedItems/>
    </cacheField>
    <cacheField name="Fecha de creación" numFmtId="0">
      <sharedItems/>
    </cacheField>
    <cacheField name="Fecha de Cierre" numFmtId="0">
      <sharedItems/>
    </cacheField>
    <cacheField name="Estado vencido" numFmtId="0">
      <sharedItems/>
    </cacheField>
    <cacheField name="Hora de resolución" numFmtId="0">
      <sharedItems/>
    </cacheField>
    <cacheField name="Fecha creación" numFmtId="22">
      <sharedItems containsSemiMixedTypes="0" containsNonDate="0" containsDate="1" containsString="0" minDate="2025-01-02T09:12:00" maxDate="2025-06-30T16:42:00" count="1439">
        <d v="2025-01-03T13:43:00"/>
        <d v="2025-01-02T12:41:00"/>
        <d v="2025-01-02T09:30:00"/>
        <d v="2025-01-03T11:56:00"/>
        <d v="2025-01-02T16:54:00"/>
        <d v="2025-01-02T09:12:00"/>
        <d v="2025-01-02T17:00:00"/>
        <d v="2025-01-03T11:12:00"/>
        <d v="2025-01-02T09:47:00"/>
        <d v="2025-01-02T10:35:00"/>
        <d v="2025-01-03T13:37:00"/>
        <d v="2025-01-03T14:50:00"/>
        <d v="2025-01-02T11:07:00"/>
        <d v="2025-01-02T11:19:00"/>
        <d v="2025-01-02T12:50:00"/>
        <d v="2025-01-03T10:11:00"/>
        <d v="2025-01-02T12:25:00"/>
        <d v="2025-01-02T16:13:00"/>
        <d v="2025-01-03T09:29:00"/>
        <d v="2025-01-03T13:34:00"/>
        <d v="2025-01-03T15:13:00"/>
        <d v="2025-01-03T15:15:00"/>
        <d v="2025-01-03T16:29:00"/>
        <d v="2025-01-07T13:42:00"/>
        <d v="2025-01-07T13:20:00"/>
        <d v="2025-01-07T15:33:00"/>
        <d v="2025-01-07T10:51:00"/>
        <d v="2025-01-07T10:23:00"/>
        <d v="2025-01-07T15:30:00"/>
        <d v="2025-01-07T11:17:00"/>
        <d v="2025-01-07T14:30:00"/>
        <d v="2025-01-07T15:36:00"/>
        <d v="2025-01-07T16:02:00"/>
        <d v="2025-01-08T12:00:00"/>
        <d v="2025-01-08T09:34:00"/>
        <d v="2025-01-08T10:04:00"/>
        <d v="2025-01-08T09:11:00"/>
        <d v="2025-01-08T10:34:00"/>
        <d v="2025-01-08T10:50:00"/>
        <d v="2025-01-08T11:26:00"/>
        <d v="2025-01-08T11:54:00"/>
        <d v="2025-01-08T14:59:00"/>
        <d v="2025-01-09T08:55:00"/>
        <d v="2025-01-09T09:57:00"/>
        <d v="2025-01-09T10:20:00"/>
        <d v="2025-01-08T12:50:00"/>
        <d v="2025-01-09T10:18:00"/>
        <d v="2025-01-09T10:33:00"/>
        <d v="2025-01-09T12:25:00"/>
        <d v="2025-01-08T16:01:00"/>
        <d v="2025-01-08T17:54:00"/>
        <d v="2025-01-09T11:44:00"/>
        <d v="2025-01-09T14:53:00"/>
        <d v="2025-01-09T13:48:00"/>
        <d v="2025-01-10T08:38:00"/>
        <d v="2025-01-09T15:15:00"/>
        <d v="2025-01-09T16:11:00"/>
        <d v="2025-01-10T11:10:00"/>
        <d v="2025-01-10T11:56:00"/>
        <d v="2025-01-10T12:14:00"/>
        <d v="2025-01-10T13:27:00"/>
        <d v="2025-01-10T17:09:00"/>
        <d v="2025-01-10T14:55:00"/>
        <d v="2025-01-10T15:57:00"/>
        <d v="2025-01-10T16:04:00"/>
        <d v="2025-01-10T16:37:00"/>
        <d v="2025-01-13T16:01:00"/>
        <d v="2025-01-14T11:44:00"/>
        <d v="2025-01-14T09:24:00"/>
        <d v="2025-01-14T09:42:00"/>
        <d v="2025-01-14T18:39:00"/>
        <d v="2025-01-13T10:23:00"/>
        <d v="2025-01-14T09:44:00"/>
        <d v="2025-01-13T10:47:00"/>
        <d v="2025-01-14T18:20:00"/>
        <d v="2025-01-13T16:58:00"/>
        <d v="2025-01-14T16:43:00"/>
        <d v="2025-01-14T18:14:00"/>
        <d v="2025-01-13T11:32:00"/>
        <d v="2025-01-13T12:56:00"/>
        <d v="2025-01-14T10:56:00"/>
        <d v="2025-01-13T15:30:00"/>
        <d v="2025-01-14T16:25:00"/>
        <d v="2025-01-13T15:51:00"/>
        <d v="2025-01-13T16:06:00"/>
        <d v="2025-01-13T17:08:00"/>
        <d v="2025-01-14T09:08:00"/>
        <d v="2025-01-14T09:15:00"/>
        <d v="2025-01-14T12:20:00"/>
        <d v="2025-01-14T14:41:00"/>
        <d v="2025-01-14T18:26:00"/>
        <d v="2025-01-14T15:12:00"/>
        <d v="2025-01-14T16:27:00"/>
        <d v="2025-01-14T16:41:00"/>
        <d v="2025-01-14T18:30:00"/>
        <d v="2025-01-15T09:47:00"/>
        <d v="2025-01-15T11:18:00"/>
        <d v="2025-01-15T12:14:00"/>
        <d v="2025-01-15T14:04:00"/>
        <d v="2025-01-15T15:57:00"/>
        <d v="2025-01-15T16:45:00"/>
        <d v="2025-01-16T10:46:00"/>
        <d v="2025-01-16T11:41:00"/>
        <d v="2025-01-16T10:05:00"/>
        <d v="2025-01-16T10:07:00"/>
        <d v="2025-01-16T10:31:00"/>
        <d v="2025-01-16T12:42:00"/>
        <d v="2025-01-16T12:51:00"/>
        <d v="2025-01-16T13:52:00"/>
        <d v="2025-01-17T10:54:00"/>
        <d v="2025-01-16T16:13:00"/>
        <d v="2025-01-17T10:34:00"/>
        <d v="2025-01-17T17:04:00"/>
        <d v="2025-01-16T18:16:00"/>
        <d v="2025-01-17T10:00:00"/>
        <d v="2025-01-17T09:17:00"/>
        <d v="2025-01-17T09:43:00"/>
        <d v="2025-01-17T14:31:00"/>
        <d v="2025-01-17T10:04:00"/>
        <d v="2025-01-17T10:46:00"/>
        <d v="2025-01-17T11:14:00"/>
        <d v="2025-01-17T11:21:00"/>
        <d v="2025-01-17T14:24:00"/>
        <d v="2025-01-17T11:22:00"/>
        <d v="2025-01-17T12:38:00"/>
        <d v="2025-01-17T14:18:00"/>
        <d v="2025-01-20T08:39:00"/>
        <d v="2025-01-20T09:00:00"/>
        <d v="2025-01-20T12:21:00"/>
        <d v="2025-01-20T16:51:00"/>
        <d v="2025-01-20T09:54:00"/>
        <d v="2025-01-20T09:14:00"/>
        <d v="2025-01-20T09:30:00"/>
        <d v="2025-01-20T15:25:00"/>
        <d v="2025-01-20T12:22:00"/>
        <d v="2025-01-20T10:29:00"/>
        <d v="2025-01-20T12:15:00"/>
        <d v="2025-01-20T12:41:00"/>
        <d v="2025-01-20T16:09:00"/>
        <d v="2025-01-22T08:35:00"/>
        <d v="2025-01-22T08:40:00"/>
        <d v="2025-01-22T10:26:00"/>
        <d v="2025-01-22T10:58:00"/>
        <d v="2025-01-22T09:56:00"/>
        <d v="2025-01-22T10:15:00"/>
        <d v="2025-01-22T10:50:00"/>
        <d v="2025-01-22T11:04:00"/>
        <d v="2025-01-22T14:26:00"/>
        <d v="2025-01-22T14:41:00"/>
        <d v="2025-01-22T14:04:00"/>
        <d v="2025-01-22T16:17:00"/>
        <d v="2025-01-23T09:10:00"/>
        <d v="2025-01-23T11:40:00"/>
        <d v="2025-01-23T11:13:00"/>
        <d v="2025-01-23T12:41:00"/>
        <d v="2025-01-23T10:49:00"/>
        <d v="2025-01-23T17:15:00"/>
        <d v="2025-01-23T15:20:00"/>
        <d v="2025-01-23T10:03:00"/>
        <d v="2025-01-23T17:04:00"/>
        <d v="2025-01-23T11:39:00"/>
        <d v="2025-01-23T13:23:00"/>
        <d v="2025-01-24T09:41:00"/>
        <d v="2025-01-24T10:50:00"/>
        <d v="2025-01-24T10:26:00"/>
        <d v="2025-01-24T12:31:00"/>
        <d v="2025-01-24T11:33:00"/>
        <d v="2025-01-24T16:30:00"/>
        <d v="2025-01-24T17:23:00"/>
        <d v="2025-01-24T15:38:00"/>
        <d v="2025-01-24T15:44:00"/>
        <d v="2025-01-27T08:06:00"/>
        <d v="2025-01-27T09:10:00"/>
        <d v="2025-01-27T17:18:00"/>
        <d v="2025-01-27T10:10:00"/>
        <d v="2025-01-28T10:55:00"/>
        <d v="2025-01-28T10:57:00"/>
        <d v="2025-01-28T14:22:00"/>
        <d v="2025-01-28T16:34:00"/>
        <d v="2025-01-27T10:01:00"/>
        <d v="2025-01-27T15:26:00"/>
        <d v="2025-01-27T15:45:00"/>
        <d v="2025-01-27T15:30:00"/>
        <d v="2025-01-27T16:17:00"/>
        <d v="2025-01-28T10:56:00"/>
        <d v="2025-01-28T12:58:00"/>
        <d v="2025-01-28T16:27:00"/>
        <d v="2025-01-27T11:13:00"/>
        <d v="2025-01-27T11:18:00"/>
        <d v="2025-01-27T14:34:00"/>
        <d v="2025-01-28T11:01:00"/>
        <d v="2025-01-27T16:31:00"/>
        <d v="2025-01-27T16:46:00"/>
        <d v="2025-01-27T17:10:00"/>
        <d v="2025-01-28T08:24:00"/>
        <d v="2025-01-28T10:30:00"/>
        <d v="2025-01-28T16:02:00"/>
        <d v="2025-01-29T09:10:00"/>
        <d v="2025-01-29T10:20:00"/>
        <d v="2025-01-29T16:10:00"/>
        <d v="2025-01-29T16:13:00"/>
        <d v="2025-01-29T16:16:00"/>
        <d v="2025-01-29T16:21:00"/>
        <d v="2025-01-29T11:43:00"/>
        <d v="2025-01-29T16:44:00"/>
        <d v="2025-01-29T14:28:00"/>
        <d v="2025-01-29T11:54:00"/>
        <d v="2025-01-29T18:36:00"/>
        <d v="2025-01-30T14:51:00"/>
        <d v="2025-01-30T15:07:00"/>
        <d v="2025-01-30T16:25:00"/>
        <d v="2025-01-30T16:06:00"/>
        <d v="2025-01-31T10:31:00"/>
        <d v="2025-01-31T09:50:00"/>
        <d v="2025-01-31T11:01:00"/>
        <d v="2025-01-31T11:08:00"/>
        <d v="2025-01-31T09:34:00"/>
        <d v="2025-01-31T10:24:00"/>
        <d v="2025-01-31T12:10:00"/>
        <d v="2025-02-03T10:39:00"/>
        <d v="2025-02-03T14:56:00"/>
        <d v="2025-02-03T10:24:00"/>
        <d v="2025-02-03T15:25:00"/>
        <d v="2025-02-03T11:04:00"/>
        <d v="2025-02-03T14:34:00"/>
        <d v="2025-02-03T14:42:00"/>
        <d v="2025-02-03T14:43:00"/>
        <d v="2025-02-03T16:02:00"/>
        <d v="2025-02-03T14:51:00"/>
        <d v="2025-02-03T15:11:00"/>
        <d v="2025-02-03T15:45:00"/>
        <d v="2025-02-03T15:55:00"/>
        <d v="2025-02-03T16:55:00"/>
        <d v="2025-02-03T17:02:00"/>
        <d v="2025-02-04T11:35:00"/>
        <d v="2025-02-04T17:25:00"/>
        <d v="2025-02-04T11:49:00"/>
        <d v="2025-02-04T09:35:00"/>
        <d v="2025-02-04T11:04:00"/>
        <d v="2025-02-04T09:30:00"/>
        <d v="2025-02-04T10:54:00"/>
        <d v="2025-02-04T10:11:00"/>
        <d v="2025-02-04T10:20:00"/>
        <d v="2025-02-04T10:16:00"/>
        <d v="2025-02-04T17:59:00"/>
        <d v="2025-02-04T18:02:00"/>
        <d v="2025-02-04T10:44:00"/>
        <d v="2025-02-04T11:19:00"/>
        <d v="2025-02-04T14:14:00"/>
        <d v="2025-02-04T15:01:00"/>
        <d v="2025-02-04T15:09:00"/>
        <d v="2025-02-04T17:54:00"/>
        <d v="2025-02-04T17:24:00"/>
        <d v="2025-02-04T17:49:00"/>
        <d v="2025-02-06T18:06:00"/>
        <d v="2025-02-05T09:12:00"/>
        <d v="2025-02-06T10:19:00"/>
        <d v="2025-02-05T11:27:00"/>
        <d v="2025-02-05T14:35:00"/>
        <d v="2025-02-06T15:20:00"/>
        <d v="2025-02-05T09:46:00"/>
        <d v="2025-02-05T11:19:00"/>
        <d v="2025-02-06T10:27:00"/>
        <d v="2025-02-06T10:28:00"/>
        <d v="2025-02-06T14:35:00"/>
        <d v="2025-02-05T11:50:00"/>
        <d v="2025-02-05T12:05:00"/>
        <d v="2025-02-05T15:37:00"/>
        <d v="2025-02-05T15:48:00"/>
        <d v="2025-02-06T13:22:00"/>
        <d v="2025-02-06T16:11:00"/>
        <d v="2025-02-06T17:33:00"/>
        <d v="2025-02-05T16:16:00"/>
        <d v="2025-02-05T16:37:00"/>
        <d v="2025-02-05T17:09:00"/>
        <d v="2025-02-07T12:37:00"/>
        <d v="2025-02-10T09:51:00"/>
        <d v="2025-02-10T10:42:00"/>
        <d v="2025-02-10T10:47:00"/>
        <d v="2025-02-10T11:07:00"/>
        <d v="2025-02-10T12:18:00"/>
        <d v="2025-02-10T14:57:00"/>
        <d v="2025-02-07T15:39:00"/>
        <d v="2025-02-07T17:16:00"/>
        <d v="2025-02-10T15:53:00"/>
        <d v="2025-02-10T16:14:00"/>
        <d v="2025-02-10T08:25:00"/>
        <d v="2025-02-10T17:22:00"/>
        <d v="2025-02-10T13:12:00"/>
        <d v="2025-02-07T16:13:00"/>
        <d v="2025-02-10T10:49:00"/>
        <d v="2025-02-10T09:36:00"/>
        <d v="2025-02-10T10:17:00"/>
        <d v="2025-02-10T10:28:00"/>
        <d v="2025-02-10T12:20:00"/>
        <d v="2025-02-10T14:59:00"/>
        <d v="2025-02-11T18:27:00"/>
        <d v="2025-02-12T09:12:00"/>
        <d v="2025-02-11T09:41:00"/>
        <d v="2025-02-11T10:21:00"/>
        <d v="2025-02-11T11:02:00"/>
        <d v="2025-02-11T11:27:00"/>
        <d v="2025-02-11T16:58:00"/>
        <d v="2025-02-11T13:26:00"/>
        <d v="2025-02-11T13:30:00"/>
        <d v="2025-02-18T12:39:00"/>
        <d v="2025-02-20T15:21:00"/>
        <d v="2025-02-20T16:26:00"/>
        <d v="2025-02-13T14:31:00"/>
        <d v="2025-02-17T08:55:00"/>
        <d v="2025-02-17T14:34:00"/>
        <d v="2025-02-21T10:42:00"/>
        <d v="2025-02-21T18:48:00"/>
        <d v="2025-02-12T15:28:00"/>
        <d v="2025-02-12T15:58:00"/>
        <d v="2025-02-13T08:39:00"/>
        <d v="2025-02-12T11:48:00"/>
        <d v="2025-02-17T16:25:00"/>
        <d v="2025-02-19T17:20:00"/>
        <d v="2025-02-21T15:58:00"/>
        <d v="2025-02-21T17:18:00"/>
        <d v="2025-02-13T12:46:00"/>
        <d v="2025-02-13T15:21:00"/>
        <d v="2025-02-13T16:26:00"/>
        <d v="2025-02-21T11:40:00"/>
        <d v="2025-02-21T16:24:00"/>
        <d v="2025-02-18T11:56:00"/>
        <d v="2025-02-21T15:30:00"/>
        <d v="2025-02-12T10:47:00"/>
        <d v="2025-02-12T11:28:00"/>
        <d v="2025-02-12T14:21:00"/>
        <d v="2025-02-19T09:15:00"/>
        <d v="2025-02-20T08:55:00"/>
        <d v="2025-02-21T15:43:00"/>
        <d v="2025-02-13T11:36:00"/>
        <d v="2025-02-17T10:01:00"/>
        <d v="2025-02-12T11:21:00"/>
        <d v="2025-02-19T16:34:00"/>
        <d v="2025-02-19T17:55:00"/>
        <d v="2025-02-12T11:40:00"/>
        <d v="2025-02-12T14:25:00"/>
        <d v="2025-02-13T12:47:00"/>
        <d v="2025-02-14T11:28:00"/>
        <d v="2025-02-17T15:55:00"/>
        <d v="2025-02-18T11:30:00"/>
        <d v="2025-02-19T16:36:00"/>
        <d v="2025-02-20T09:25:00"/>
        <d v="2025-02-20T10:44:00"/>
        <d v="2025-02-14T14:51:00"/>
        <d v="2025-02-14T17:06:00"/>
        <d v="2025-02-17T17:39:00"/>
        <d v="2025-02-19T09:50:00"/>
        <d v="2025-02-12T15:18:00"/>
        <d v="2025-02-12T16:50:00"/>
        <d v="2025-02-13T10:05:00"/>
        <d v="2025-02-17T11:03:00"/>
        <d v="2025-02-13T15:08:00"/>
        <d v="2025-02-19T09:59:00"/>
        <d v="2025-02-19T12:05:00"/>
        <d v="2025-02-19T14:06:00"/>
        <d v="2025-02-21T11:55:00"/>
        <d v="2025-02-13T12:29:00"/>
        <d v="2025-02-13T12:31:00"/>
        <d v="2025-02-13T12:33:00"/>
        <d v="2025-02-13T12:35:00"/>
        <d v="2025-02-14T11:29:00"/>
        <d v="2025-02-14T12:59:00"/>
        <d v="2025-02-12T16:26:00"/>
        <d v="2025-02-12T23:11:00"/>
        <d v="2025-02-17T09:32:00"/>
        <d v="2025-02-17T11:02:00"/>
        <d v="2025-02-20T14:19:00"/>
        <d v="2025-02-14T09:26:00"/>
        <d v="2025-02-13T09:34:00"/>
        <d v="2025-02-18T14:04:00"/>
        <d v="2025-02-18T14:08:00"/>
        <d v="2025-02-19T11:53:00"/>
        <d v="2025-02-13T09:56:00"/>
        <d v="2025-02-13T15:36:00"/>
        <d v="2025-02-19T11:16:00"/>
        <d v="2025-02-19T15:13:00"/>
        <d v="2025-02-19T07:49:00"/>
        <d v="2025-02-13T10:37:00"/>
        <d v="2025-02-13T12:27:00"/>
        <d v="2025-02-20T17:03:00"/>
        <d v="2025-02-14T10:03:00"/>
        <d v="2025-02-17T10:04:00"/>
        <d v="2025-02-17T11:08:00"/>
        <d v="2025-02-17T12:49:00"/>
        <d v="2025-02-18T12:43:00"/>
        <d v="2025-02-20T09:19:00"/>
        <d v="2025-02-20T16:56:00"/>
        <d v="2025-02-17T11:04:00"/>
        <d v="2025-02-19T11:19:00"/>
        <d v="2025-02-21T09:12:00"/>
        <d v="2025-02-19T15:58:00"/>
        <d v="2025-02-18T18:25:00"/>
        <d v="2025-02-18T12:55:00"/>
        <d v="2025-02-18T16:30:00"/>
        <d v="2025-02-18T15:35:00"/>
        <d v="2025-02-20T09:37:00"/>
        <d v="2025-02-20T10:56:00"/>
        <d v="2025-02-20T15:47:00"/>
        <d v="2025-02-20T16:23:00"/>
        <d v="2025-02-21T16:06:00"/>
        <d v="2025-02-19T15:23:00"/>
        <d v="2025-02-20T15:33:00"/>
        <d v="2025-02-20T16:37:00"/>
        <d v="2025-02-25T09:08:00"/>
        <d v="2025-02-25T11:04:00"/>
        <d v="2025-02-24T09:23:00"/>
        <d v="2025-02-25T12:01:00"/>
        <d v="2025-02-24T11:58:00"/>
        <d v="2025-02-24T12:36:00"/>
        <d v="2025-02-24T18:30:00"/>
        <d v="2025-02-24T18:36:00"/>
        <d v="2025-02-25T11:34:00"/>
        <d v="2025-02-24T13:40:00"/>
        <d v="2025-02-24T13:49:00"/>
        <d v="2025-02-24T14:05:00"/>
        <d v="2025-02-25T08:39:00"/>
        <d v="2025-02-25T08:42:00"/>
        <d v="2025-02-25T10:07:00"/>
        <d v="2025-02-25T11:39:00"/>
        <d v="2025-02-25T10:30:00"/>
        <d v="2025-02-25T11:41:00"/>
        <d v="2025-02-26T08:24:00"/>
        <d v="2025-02-26T10:35:00"/>
        <d v="2025-02-26T11:13:00"/>
        <d v="2025-02-26T11:31:00"/>
        <d v="2025-02-26T16:12:00"/>
        <d v="2025-02-26T17:16:00"/>
        <d v="2025-02-26T16:18:00"/>
        <d v="2025-02-26T16:59:00"/>
        <d v="2025-02-26T19:10:00"/>
        <d v="2025-02-28T08:59:00"/>
        <d v="2025-02-28T08:56:00"/>
        <d v="2025-02-28T11:51:00"/>
        <d v="2025-02-28T15:29:00"/>
        <d v="2025-02-28T16:26:00"/>
        <d v="2025-02-28T10:17:00"/>
        <d v="2025-02-28T09:33:00"/>
        <d v="2025-02-28T11:05:00"/>
        <d v="2025-02-28T10:39:00"/>
        <d v="2025-02-28T17:54:00"/>
        <d v="2025-03-03T15:25:00"/>
        <d v="2025-03-03T15:45:00"/>
        <d v="2025-03-03T11:56:00"/>
        <d v="2025-03-03T14:09:00"/>
        <d v="2025-03-03T09:22:00"/>
        <d v="2025-03-03T15:48:00"/>
        <d v="2025-03-03T15:21:00"/>
        <d v="2025-03-03T16:19:00"/>
        <d v="2025-03-03T18:13:00"/>
        <d v="2025-03-04T10:53:00"/>
        <d v="2025-03-04T12:27:00"/>
        <d v="2025-03-05T16:39:00"/>
        <d v="2025-03-05T16:36:00"/>
        <d v="2025-03-06T11:31:00"/>
        <d v="2025-03-04T11:44:00"/>
        <d v="2025-03-04T16:15:00"/>
        <d v="2025-03-05T09:05:00"/>
        <d v="2025-03-07T17:02:00"/>
        <d v="2025-03-05T12:10:00"/>
        <d v="2025-03-06T11:03:00"/>
        <d v="2025-03-07T13:00:00"/>
        <d v="2025-03-04T09:33:00"/>
        <d v="2025-03-07T16:44:00"/>
        <d v="2025-03-07T18:18:00"/>
        <d v="2025-03-07T09:59:00"/>
        <d v="2025-03-04T10:11:00"/>
        <d v="2025-03-05T09:08:00"/>
        <d v="2025-03-05T11:55:00"/>
        <d v="2025-03-05T16:26:00"/>
        <d v="2025-03-05T07:10:00"/>
        <d v="2025-03-05T10:12:00"/>
        <d v="2025-03-06T12:40:00"/>
        <d v="2025-03-06T16:25:00"/>
        <d v="2025-03-07T11:16:00"/>
        <d v="2025-03-07T12:48:00"/>
        <d v="2025-03-06T15:46:00"/>
        <d v="2025-03-06T12:15:00"/>
        <d v="2025-03-06T12:18:00"/>
        <d v="2025-03-06T15:19:00"/>
        <d v="2025-03-04T12:30:00"/>
        <d v="2025-03-04T16:50:00"/>
        <d v="2025-03-05T11:19:00"/>
        <d v="2025-03-04T15:45:00"/>
        <d v="2025-03-04T16:38:00"/>
        <d v="2025-03-07T08:48:00"/>
        <d v="2025-03-04T17:03:00"/>
        <d v="2025-03-04T17:04:00"/>
        <d v="2025-03-04T14:49:00"/>
        <d v="2025-03-06T11:05:00"/>
        <d v="2025-03-04T15:57:00"/>
        <d v="2025-03-05T15:40:00"/>
        <d v="2025-03-04T16:00:00"/>
        <d v="2025-03-05T12:28:00"/>
        <d v="2025-03-06T09:47:00"/>
        <d v="2025-03-05T12:07:00"/>
        <d v="2025-03-05T16:10:00"/>
        <d v="2025-03-06T13:43:00"/>
        <d v="2025-03-07T16:13:00"/>
        <d v="2025-03-05T11:05:00"/>
        <d v="2025-03-04T17:13:00"/>
        <d v="2025-03-05T16:03:00"/>
        <d v="2025-03-05T11:27:00"/>
        <d v="2025-03-07T09:46:00"/>
        <d v="2025-03-07T18:27:00"/>
        <d v="2025-03-07T18:30:00"/>
        <d v="2025-03-05T08:29:00"/>
        <d v="2025-03-05T16:38:00"/>
        <d v="2025-03-06T15:21:00"/>
        <d v="2025-03-07T09:43:00"/>
        <d v="2025-03-07T11:41:00"/>
        <d v="2025-03-05T11:03:00"/>
        <d v="2025-03-07T17:35:00"/>
        <d v="2025-03-07T09:26:00"/>
        <d v="2025-03-07T10:52:00"/>
        <d v="2025-03-07T19:10:00"/>
        <d v="2025-03-10T09:55:00"/>
        <d v="2025-03-11T10:19:00"/>
        <d v="2025-03-10T13:23:00"/>
        <d v="2025-03-11T12:10:00"/>
        <d v="2025-03-10T08:46:00"/>
        <d v="2025-03-10T09:09:00"/>
        <d v="2025-03-11T16:17:00"/>
        <d v="2025-03-10T09:50:00"/>
        <d v="2025-03-11T16:13:00"/>
        <d v="2025-03-11T16:44:00"/>
        <d v="2025-03-10T10:49:00"/>
        <d v="2025-03-12T11:30:00"/>
        <d v="2025-03-12T13:53:00"/>
        <d v="2025-03-10T11:00:00"/>
        <d v="2025-03-12T17:45:00"/>
        <d v="2025-03-11T11:41:00"/>
        <d v="2025-03-11T11:44:00"/>
        <d v="2025-03-11T15:49:00"/>
        <d v="2025-03-11T17:16:00"/>
        <d v="2025-03-12T12:14:00"/>
        <d v="2025-03-10T12:40:00"/>
        <d v="2025-03-11T16:34:00"/>
        <d v="2025-03-11T16:41:00"/>
        <d v="2025-03-10T16:57:00"/>
        <d v="2025-03-12T17:14:00"/>
        <d v="2025-03-12T17:53:00"/>
        <d v="2025-03-10T18:46:00"/>
        <d v="2025-03-10T18:56:00"/>
        <d v="2025-03-10T19:22:00"/>
        <d v="2025-03-10T19:26:00"/>
        <d v="2025-03-11T09:05:00"/>
        <d v="2025-03-11T09:54:00"/>
        <d v="2025-03-11T11:23:00"/>
        <d v="2025-03-12T10:40:00"/>
        <d v="2025-03-12T10:44:00"/>
        <d v="2025-03-11T10:25:00"/>
        <d v="2025-03-11T12:49:00"/>
        <d v="2025-03-11T17:09:00"/>
        <d v="2025-03-11T12:20:00"/>
        <d v="2025-03-11T15:34:00"/>
        <d v="2025-03-12T08:57:00"/>
        <d v="2025-03-12T11:25:00"/>
        <d v="2025-03-12T08:00:00"/>
        <d v="2025-03-12T09:24:00"/>
        <d v="2025-03-12T16:27:00"/>
        <d v="2025-03-12T10:53:00"/>
        <d v="2025-03-12T16:24:00"/>
        <d v="2025-03-13T18:34:00"/>
        <d v="2025-03-14T08:33:00"/>
        <d v="2025-03-14T09:24:00"/>
        <d v="2025-03-13T08:57:00"/>
        <d v="2025-03-13T10:52:00"/>
        <d v="2025-03-13T13:16:00"/>
        <d v="2025-03-13T09:10:00"/>
        <d v="2025-03-13T09:52:00"/>
        <d v="2025-03-13T15:01:00"/>
        <d v="2025-03-13T11:19:00"/>
        <d v="2025-03-13T15:19:00"/>
        <d v="2025-03-13T15:22:00"/>
        <d v="2025-03-13T15:51:00"/>
        <d v="2025-03-13T15:26:00"/>
        <d v="2025-03-17T10:42:00"/>
        <d v="2025-03-14T09:44:00"/>
        <d v="2025-03-14T09:58:00"/>
        <d v="2025-03-14T11:13:00"/>
        <d v="2025-03-14T11:21:00"/>
        <d v="2025-03-17T11:22:00"/>
        <d v="2025-03-17T17:09:00"/>
        <d v="2025-03-14T15:54:00"/>
        <d v="2025-03-17T11:16:00"/>
        <d v="2025-03-14T10:47:00"/>
        <d v="2025-03-14T12:47:00"/>
        <d v="2025-03-17T10:41:00"/>
        <d v="2025-03-18T12:03:00"/>
        <d v="2025-03-14T16:00:00"/>
        <d v="2025-03-18T08:49:00"/>
        <d v="2025-03-18T12:05:00"/>
        <d v="2025-03-18T13:26:00"/>
        <d v="2025-03-18T13:28:00"/>
        <d v="2025-03-14T17:23:00"/>
        <d v="2025-03-18T09:59:00"/>
        <d v="2025-03-18T11:00:00"/>
        <d v="2025-03-18T16:36:00"/>
        <d v="2025-03-18T10:24:00"/>
        <d v="2025-03-17T11:46:00"/>
        <d v="2025-03-18T09:47:00"/>
        <d v="2025-03-17T12:07:00"/>
        <d v="2025-03-17T17:06:00"/>
        <d v="2025-03-17T12:10:00"/>
        <d v="2025-03-17T14:55:00"/>
        <d v="2025-03-17T17:14:00"/>
        <d v="2025-03-18T15:05:00"/>
        <d v="2025-03-17T18:16:00"/>
        <d v="2025-03-18T07:04:00"/>
        <d v="2025-03-18T09:44:00"/>
        <d v="2025-03-18T09:50:00"/>
        <d v="2025-03-18T16:24:00"/>
        <d v="2025-03-19T09:04:00"/>
        <d v="2025-03-20T10:35:00"/>
        <d v="2025-03-21T11:27:00"/>
        <d v="2025-03-24T15:53:00"/>
        <d v="2025-03-24T17:16:00"/>
        <d v="2025-03-24T17:24:00"/>
        <d v="2025-03-25T09:04:00"/>
        <d v="2025-03-25T10:57:00"/>
        <d v="2025-03-25T13:21:00"/>
        <d v="2025-03-19T09:20:00"/>
        <d v="2025-03-20T11:44:00"/>
        <d v="2025-03-20T11:29:00"/>
        <d v="2025-03-20T15:13:00"/>
        <d v="2025-03-24T09:37:00"/>
        <d v="2025-03-24T14:59:00"/>
        <d v="2025-03-20T12:53:00"/>
        <d v="2025-03-25T08:43:00"/>
        <d v="2025-03-19T11:12:00"/>
        <d v="2025-03-21T11:37:00"/>
        <d v="2025-03-24T16:24:00"/>
        <d v="2025-03-19T12:17:00"/>
        <d v="2025-03-20T09:10:00"/>
        <d v="2025-03-20T09:11:00"/>
        <d v="2025-03-20T10:33:00"/>
        <d v="2025-03-20T14:03:00"/>
        <d v="2025-03-19T15:18:00"/>
        <d v="2025-03-21T10:59:00"/>
        <d v="2025-03-21T11:04:00"/>
        <d v="2025-03-21T11:09:00"/>
        <d v="2025-03-21T11:28:00"/>
        <d v="2025-03-21T11:36:00"/>
        <d v="2025-03-21T11:39:00"/>
        <d v="2025-03-21T11:46:00"/>
        <d v="2025-03-21T11:50:00"/>
        <d v="2025-03-21T11:58:00"/>
        <d v="2025-03-21T12:06:00"/>
        <d v="2025-03-21T12:22:00"/>
        <d v="2025-03-21T12:26:00"/>
        <d v="2025-03-21T12:39:00"/>
        <d v="2025-03-21T12:42:00"/>
        <d v="2025-03-21T12:48:00"/>
        <d v="2025-03-21T13:05:00"/>
        <d v="2025-03-21T13:11:00"/>
        <d v="2025-03-21T13:18:00"/>
        <d v="2025-03-21T13:23:00"/>
        <d v="2025-03-24T17:07:00"/>
        <d v="2025-03-25T15:23:00"/>
        <d v="2025-03-24T11:12:00"/>
        <d v="2025-03-25T10:29:00"/>
        <d v="2025-03-25T11:09:00"/>
        <d v="2025-03-20T09:14:00"/>
        <d v="2025-03-20T09:17:00"/>
        <d v="2025-03-20T10:16:00"/>
        <d v="2025-03-25T15:32:00"/>
        <d v="2025-03-25T16:47:00"/>
        <d v="2025-03-25T16:54:00"/>
        <d v="2025-03-20T13:30:00"/>
        <d v="2025-03-20T16:13:00"/>
        <d v="2025-03-24T10:35:00"/>
        <d v="2025-03-20T16:38:00"/>
        <d v="2025-03-21T10:27:00"/>
        <d v="2025-03-24T16:06:00"/>
        <d v="2025-03-21T16:54:00"/>
        <d v="2025-03-24T12:52:00"/>
        <d v="2025-03-24T13:26:00"/>
        <d v="2025-03-21T14:57:00"/>
        <d v="2025-03-24T15:10:00"/>
        <d v="2025-03-24T15:38:00"/>
        <d v="2025-03-25T16:04:00"/>
        <d v="2025-03-26T15:59:00"/>
        <d v="2025-03-28T15:37:00"/>
        <d v="2025-03-28T10:37:00"/>
        <d v="2025-03-26T16:52:00"/>
        <d v="2025-03-27T11:26:00"/>
        <d v="2025-03-27T16:07:00"/>
        <d v="2025-03-27T16:53:00"/>
        <d v="2025-03-26T11:17:00"/>
        <d v="2025-03-26T09:54:00"/>
        <d v="2025-03-26T11:28:00"/>
        <d v="2025-03-26T12:34:00"/>
        <d v="2025-03-26T13:23:00"/>
        <d v="2025-03-26T13:26:00"/>
        <d v="2025-03-26T13:33:00"/>
        <d v="2025-03-26T13:52:00"/>
        <d v="2025-03-27T15:07:00"/>
        <d v="2025-03-28T10:19:00"/>
        <d v="2025-03-27T12:43:00"/>
        <d v="2025-03-26T11:25:00"/>
        <d v="2025-03-26T11:46:00"/>
        <d v="2025-03-26T15:07:00"/>
        <d v="2025-03-28T08:14:00"/>
        <d v="2025-03-28T16:04:00"/>
        <d v="2025-03-27T16:35:00"/>
        <d v="2025-03-28T14:23:00"/>
        <d v="2025-03-28T08:16:00"/>
        <d v="2025-03-29T15:19:00"/>
        <d v="2025-03-30T22:04:00"/>
        <d v="2025-03-31T09:28:00"/>
        <d v="2025-03-31T10:04:00"/>
        <d v="2025-03-31T10:55:00"/>
        <d v="2025-03-31T15:08:00"/>
        <d v="2025-03-31T15:38:00"/>
        <d v="2025-03-31T16:21:00"/>
        <d v="2025-03-31T16:01:00"/>
        <d v="2025-03-31T16:05:00"/>
        <d v="2025-03-31T15:29:00"/>
        <d v="2025-03-31T17:35:00"/>
        <d v="2025-03-31T18:15:00"/>
        <d v="2025-04-02T11:10:00"/>
        <d v="2025-04-02T13:36:00"/>
        <d v="2025-04-01T13:57:00"/>
        <d v="2025-04-02T08:14:00"/>
        <d v="2025-04-02T09:43:00"/>
        <d v="2025-04-02T11:19:00"/>
        <d v="2025-04-02T09:34:00"/>
        <d v="2025-04-02T11:35:00"/>
        <d v="2025-04-02T15:29:00"/>
        <d v="2025-04-01T10:09:00"/>
        <d v="2025-04-02T12:06:00"/>
        <d v="2025-04-01T10:30:00"/>
        <d v="2025-04-01T14:39:00"/>
        <d v="2025-04-02T09:28:00"/>
        <d v="2025-04-02T11:55:00"/>
        <d v="2025-04-03T10:08:00"/>
        <d v="2025-04-01T12:01:00"/>
        <d v="2025-04-01T15:23:00"/>
        <d v="2025-04-02T09:37:00"/>
        <d v="2025-04-02T10:01:00"/>
        <d v="2025-04-03T08:58:00"/>
        <d v="2025-04-01T15:28:00"/>
        <d v="2025-04-01T17:00:00"/>
        <d v="2025-04-02T11:29:00"/>
        <d v="2025-04-01T19:08:00"/>
        <d v="2025-04-02T10:52:00"/>
        <d v="2025-04-02T10:59:00"/>
        <d v="2025-04-02T11:30:00"/>
        <d v="2025-04-02T11:39:00"/>
        <d v="2025-04-02T18:20:00"/>
        <d v="2025-04-03T15:02:00"/>
        <d v="2025-04-04T09:28:00"/>
        <d v="2025-04-03T11:01:00"/>
        <d v="2025-04-03T12:45:00"/>
        <d v="2025-04-03T11:11:00"/>
        <d v="2025-04-03T11:53:00"/>
        <d v="2025-04-04T11:14:00"/>
        <d v="2025-04-03T11:18:00"/>
        <d v="2025-04-04T15:53:00"/>
        <d v="2025-04-03T12:30:00"/>
        <d v="2025-04-03T14:51:00"/>
        <d v="2025-04-03T12:42:00"/>
        <d v="2025-04-04T12:16:00"/>
        <d v="2025-04-04T18:08:00"/>
        <d v="2025-04-04T18:13:00"/>
        <d v="2025-04-03T14:33:00"/>
        <d v="2025-04-03T17:36:00"/>
        <d v="2025-04-04T11:39:00"/>
        <d v="2025-04-03T17:28:00"/>
        <d v="2025-04-03T21:31:00"/>
        <d v="2025-04-04T16:04:00"/>
        <d v="2025-04-04T10:16:00"/>
        <d v="2025-04-04T11:43:00"/>
        <d v="2025-04-04T12:01:00"/>
        <d v="2025-04-08T11:45:00"/>
        <d v="2025-04-08T16:53:00"/>
        <d v="2025-04-07T14:59:00"/>
        <d v="2025-04-07T12:09:00"/>
        <d v="2025-04-07T11:39:00"/>
        <d v="2025-04-07T11:30:00"/>
        <d v="2025-04-08T12:44:00"/>
        <d v="2025-04-07T16:58:00"/>
        <d v="2025-04-07T09:22:00"/>
        <d v="2025-04-07T09:43:00"/>
        <d v="2025-04-07T10:03:00"/>
        <d v="2025-04-08T10:12:00"/>
        <d v="2025-04-08T10:35:00"/>
        <d v="2025-04-08T11:31:00"/>
        <d v="2025-04-07T10:50:00"/>
        <d v="2025-04-08T10:08:00"/>
        <d v="2025-04-08T17:31:00"/>
        <d v="2025-04-08T17:35:00"/>
        <d v="2025-04-08T11:36:00"/>
        <d v="2025-04-08T12:19:00"/>
        <d v="2025-04-08T12:38:00"/>
        <d v="2025-04-09T10:30:00"/>
        <d v="2025-04-09T10:52:00"/>
        <d v="2025-04-09T10:55:00"/>
        <d v="2025-04-09T11:28:00"/>
        <d v="2025-04-09T11:34:00"/>
        <d v="2025-04-10T11:11:00"/>
        <d v="2025-04-10T11:26:00"/>
        <d v="2025-04-10T16:16:00"/>
        <d v="2025-04-10T08:58:00"/>
        <d v="2025-04-10T09:22:00"/>
        <d v="2025-04-10T11:02:00"/>
        <d v="2025-04-10T16:52:00"/>
        <d v="2025-04-10T10:12:00"/>
        <d v="2025-04-10T10:15:00"/>
        <d v="2025-04-10T16:49:00"/>
        <d v="2025-04-10T20:02:00"/>
        <d v="2025-04-10T11:52:00"/>
        <d v="2025-04-10T14:10:00"/>
        <d v="2025-04-10T15:55:00"/>
        <d v="2025-04-10T16:10:00"/>
        <d v="2025-04-11T10:03:00"/>
        <d v="2025-04-11T14:04:00"/>
        <d v="2025-04-11T09:13:00"/>
        <d v="2025-04-15T10:31:00"/>
        <d v="2025-04-11T17:27:00"/>
        <d v="2025-04-15T16:52:00"/>
        <d v="2025-04-11T11:44:00"/>
        <d v="2025-04-14T14:32:00"/>
        <d v="2025-04-11T16:22:00"/>
        <d v="2025-04-14T10:48:00"/>
        <d v="2025-04-11T11:28:00"/>
        <d v="2025-04-14T14:57:00"/>
        <d v="2025-04-15T13:20:00"/>
        <d v="2025-04-11T16:42:00"/>
        <d v="2025-04-11T16:55:00"/>
        <d v="2025-04-14T11:58:00"/>
        <d v="2025-04-14T13:06:00"/>
        <d v="2025-04-15T13:46:00"/>
        <d v="2025-04-15T08:53:00"/>
        <d v="2025-04-15T09:32:00"/>
        <d v="2025-04-15T12:59:00"/>
        <d v="2025-04-15T15:59:00"/>
        <d v="2025-04-16T10:17:00"/>
        <d v="2025-04-16T10:35:00"/>
        <d v="2025-04-16T08:51:00"/>
        <d v="2025-04-16T09:06:00"/>
        <d v="2025-04-17T09:28:00"/>
        <d v="2025-04-16T11:11:00"/>
        <d v="2025-04-16T11:57:00"/>
        <d v="2025-04-16T17:08:00"/>
        <d v="2025-04-16T14:46:00"/>
        <d v="2025-04-16T15:58:00"/>
        <d v="2025-04-16T16:40:00"/>
        <d v="2025-04-16T18:05:00"/>
        <d v="2025-04-21T12:16:00"/>
        <d v="2025-04-21T12:17:00"/>
        <d v="2025-04-21T16:09:00"/>
        <d v="2025-04-21T16:04:00"/>
        <d v="2025-04-21T09:53:00"/>
        <d v="2025-04-21T10:16:00"/>
        <d v="2025-04-21T15:26:00"/>
        <d v="2025-04-21T17:51:00"/>
        <d v="2025-04-21T17:55:00"/>
        <d v="2025-04-21T15:40:00"/>
        <d v="2025-04-21T14:29:00"/>
        <d v="2025-04-21T11:25:00"/>
        <d v="2025-04-21T11:54:00"/>
        <d v="2025-04-21T13:35:00"/>
        <d v="2025-04-21T15:42:00"/>
        <d v="2025-04-21T15:49:00"/>
        <d v="2025-04-21T17:10:00"/>
        <d v="2025-04-23T10:49:00"/>
        <d v="2025-04-23T16:45:00"/>
        <d v="2025-04-23T16:50:00"/>
        <d v="2025-04-24T11:51:00"/>
        <d v="2025-04-22T11:51:00"/>
        <d v="2025-04-23T19:31:00"/>
        <d v="2025-04-23T10:22:00"/>
        <d v="2025-04-22T10:01:00"/>
        <d v="2025-04-24T12:09:00"/>
        <d v="2025-04-22T13:24:00"/>
        <d v="2025-04-22T17:23:00"/>
        <d v="2025-04-22T10:37:00"/>
        <d v="2025-04-24T15:32:00"/>
        <d v="2025-04-22T10:43:00"/>
        <d v="2025-04-24T16:47:00"/>
        <d v="2025-04-24T17:30:00"/>
        <d v="2025-04-22T11:25:00"/>
        <d v="2025-04-23T10:35:00"/>
        <d v="2025-04-22T12:12:00"/>
        <d v="2025-04-22T13:14:00"/>
        <d v="2025-04-22T16:39:00"/>
        <d v="2025-04-24T14:30:00"/>
        <d v="2025-04-23T08:29:00"/>
        <d v="2025-04-25T09:18:00"/>
        <d v="2025-04-24T11:59:00"/>
        <d v="2025-04-23T16:37:00"/>
        <d v="2025-04-23T16:40:00"/>
        <d v="2025-04-23T16:42:00"/>
        <d v="2025-04-24T10:29:00"/>
        <d v="2025-04-23T09:49:00"/>
        <d v="2025-04-24T15:17:00"/>
        <d v="2025-04-24T09:06:00"/>
        <d v="2025-04-24T09:44:00"/>
        <d v="2025-04-24T11:39:00"/>
        <d v="2025-04-24T10:40:00"/>
        <d v="2025-04-24T11:14:00"/>
        <d v="2025-04-24T11:22:00"/>
        <d v="2025-04-25T14:40:00"/>
        <d v="2025-04-28T09:59:00"/>
        <d v="2025-04-28T09:46:00"/>
        <d v="2025-04-28T12:44:00"/>
        <d v="2025-04-25T10:48:00"/>
        <d v="2025-04-25T14:24:00"/>
        <d v="2025-04-25T16:23:00"/>
        <d v="2025-04-28T10:43:00"/>
        <d v="2025-04-25T12:52:00"/>
        <d v="2025-04-28T16:51:00"/>
        <d v="2025-04-25T12:46:00"/>
        <d v="2025-04-28T10:36:00"/>
        <d v="2025-04-28T13:59:00"/>
        <d v="2025-04-25T13:04:00"/>
        <d v="2025-04-25T14:58:00"/>
        <d v="2025-04-25T15:04:00"/>
        <d v="2025-04-28T15:24:00"/>
        <d v="2025-04-28T13:14:00"/>
        <d v="2025-04-28T10:54:00"/>
        <d v="2025-04-28T09:17:00"/>
        <d v="2025-04-28T08:56:00"/>
        <d v="2025-04-28T11:42:00"/>
        <d v="2025-04-28T17:09:00"/>
        <d v="2025-04-28T14:29:00"/>
        <d v="2025-04-29T11:15:00"/>
        <d v="2025-04-29T09:14:00"/>
        <d v="2025-04-29T10:10:00"/>
        <d v="2025-04-29T09:40:00"/>
        <d v="2025-04-29T10:24:00"/>
        <d v="2025-04-29T12:00:00"/>
        <d v="2025-04-29T09:54:00"/>
        <d v="2025-04-29T09:55:00"/>
        <d v="2025-04-29T11:20:00"/>
        <d v="2025-04-29T16:27:00"/>
        <d v="2025-04-29T15:50:00"/>
        <d v="2025-04-29T16:00:00"/>
        <d v="2025-04-30T10:27:00"/>
        <d v="2025-04-30T10:29:00"/>
        <d v="2025-04-30T10:31:00"/>
        <d v="2025-05-01T15:30:00"/>
        <d v="2025-04-30T09:26:00"/>
        <d v="2025-04-30T09:32:00"/>
        <d v="2025-04-30T16:22:00"/>
        <d v="2025-04-30T16:14:00"/>
        <d v="2025-04-30T10:39:00"/>
        <d v="2025-04-30T15:37:00"/>
        <d v="2025-04-30T12:00:00"/>
        <d v="2025-04-30T10:59:00"/>
        <d v="2025-05-01T11:37:00"/>
        <d v="2025-05-01T12:42:00"/>
        <d v="2025-05-01T12:07:00"/>
        <d v="2025-05-01T12:33:00"/>
        <d v="2025-05-01T16:58:00"/>
        <d v="2025-04-30T12:02:00"/>
        <d v="2025-04-30T13:38:00"/>
        <d v="2025-04-30T12:15:00"/>
        <d v="2025-05-01T14:01:00"/>
        <d v="2025-05-01T16:56:00"/>
        <d v="2025-04-30T17:35:00"/>
        <d v="2025-05-01T10:07:00"/>
        <d v="2025-05-01T10:14:00"/>
        <d v="2025-05-01T14:02:00"/>
        <d v="2025-05-01T16:23:00"/>
        <d v="2025-05-01T17:03:00"/>
        <d v="2025-05-01T09:05:00"/>
        <d v="2025-05-01T09:43:00"/>
        <d v="2025-05-01T12:25:00"/>
        <d v="2025-05-02T10:42:00"/>
        <d v="2025-05-02T10:30:00"/>
        <d v="2025-05-02T11:45:00"/>
        <d v="2025-05-02T09:54:00"/>
        <d v="2025-05-02T11:48:00"/>
        <d v="2025-05-02T16:02:00"/>
        <d v="2025-05-02T10:52:00"/>
        <d v="2025-05-02T11:35:00"/>
        <d v="2025-05-02T11:06:00"/>
        <d v="2025-05-06T16:13:00"/>
        <d v="2025-05-07T11:37:00"/>
        <d v="2025-05-08T09:43:00"/>
        <d v="2025-05-08T10:35:00"/>
        <d v="2025-05-06T11:45:00"/>
        <d v="2025-05-08T15:06:00"/>
        <d v="2025-05-06T09:15:00"/>
        <d v="2025-05-07T14:53:00"/>
        <d v="2025-05-06T11:30:00"/>
        <d v="2025-05-07T16:56:00"/>
        <d v="2025-05-06T09:27:00"/>
        <d v="2025-05-06T15:16:00"/>
        <d v="2025-05-07T11:50:00"/>
        <d v="2025-05-07T13:49:00"/>
        <d v="2025-05-08T07:12:00"/>
        <d v="2025-05-08T14:53:00"/>
        <d v="2025-05-08T17:04:00"/>
        <d v="2025-05-08T18:18:00"/>
        <d v="2025-05-08T14:16:00"/>
        <d v="2025-05-06T15:56:00"/>
        <d v="2025-05-07T09:47:00"/>
        <d v="2025-05-06T09:50:00"/>
        <d v="2025-05-06T10:02:00"/>
        <d v="2025-05-06T11:15:00"/>
        <d v="2025-05-06T15:26:00"/>
        <d v="2025-05-07T09:38:00"/>
        <d v="2025-05-07T12:19:00"/>
        <d v="2025-05-07T12:57:00"/>
        <d v="2025-05-08T09:32:00"/>
        <d v="2025-05-07T17:40:00"/>
        <d v="2025-05-06T16:30:00"/>
        <d v="2025-05-07T11:27:00"/>
        <d v="2025-05-08T09:47:00"/>
        <d v="2025-05-07T09:43:00"/>
        <d v="2025-05-07T11:54:00"/>
        <d v="2025-05-08T10:09:00"/>
        <d v="2025-05-07T14:08:00"/>
        <d v="2025-05-08T12:01:00"/>
        <d v="2025-05-08T11:28:00"/>
        <d v="2025-05-08T15:32:00"/>
        <d v="2025-05-08T14:19:00"/>
        <d v="2025-05-08T16:55:00"/>
        <d v="2025-05-09T16:24:00"/>
        <d v="2025-05-12T14:31:00"/>
        <d v="2025-05-09T10:35:00"/>
        <d v="2025-05-12T16:55:00"/>
        <d v="2025-05-12T14:41:00"/>
        <d v="2025-05-13T15:21:00"/>
        <d v="2025-05-09T13:30:00"/>
        <d v="2025-05-09T15:43:00"/>
        <d v="2025-05-12T09:11:00"/>
        <d v="2025-05-12T12:10:00"/>
        <d v="2025-05-13T10:34:00"/>
        <d v="2025-05-09T12:31:00"/>
        <d v="2025-05-09T14:06:00"/>
        <d v="2025-05-12T12:34:00"/>
        <d v="2025-05-12T14:33:00"/>
        <d v="2025-05-12T15:23:00"/>
        <d v="2025-05-10T14:00:00"/>
        <d v="2025-05-12T10:37:00"/>
        <d v="2025-05-12T14:35:00"/>
        <d v="2025-05-13T15:42:00"/>
        <d v="2025-05-13T17:06:00"/>
        <d v="2025-05-09T15:44:00"/>
        <d v="2025-05-09T17:36:00"/>
        <d v="2025-05-13T08:19:00"/>
        <d v="2025-05-13T11:36:00"/>
        <d v="2025-05-09T15:46:00"/>
        <d v="2025-05-09T15:47:00"/>
        <d v="2025-05-12T14:34:00"/>
        <d v="2025-05-12T10:08:00"/>
        <d v="2025-05-12T17:49:00"/>
        <d v="2025-05-12T12:06:00"/>
        <d v="2025-05-13T10:42:00"/>
        <d v="2025-05-12T16:30:00"/>
        <d v="2025-05-13T10:04:00"/>
        <d v="2025-05-13T14:59:00"/>
        <d v="2025-05-14T17:44:00"/>
        <d v="2025-05-14T14:02:00"/>
        <d v="2025-05-14T11:49:00"/>
        <d v="2025-05-14T09:27:00"/>
        <d v="2025-05-14T15:10:00"/>
        <d v="2025-05-14T10:51:00"/>
        <d v="2025-05-14T12:52:00"/>
        <d v="2025-05-14T15:43:00"/>
        <d v="2025-05-16T10:28:00"/>
        <d v="2025-05-15T08:44:00"/>
        <d v="2025-05-15T14:41:00"/>
        <d v="2025-05-16T11:55:00"/>
        <d v="2025-05-15T12:53:00"/>
        <d v="2025-05-15T13:03:00"/>
        <d v="2025-05-15T14:03:00"/>
        <d v="2025-05-16T08:51:00"/>
        <d v="2025-05-15T18:05:00"/>
        <d v="2025-05-15T16:10:00"/>
        <d v="2025-05-15T17:05:00"/>
        <d v="2025-05-16T09:50:00"/>
        <d v="2025-05-16T11:32:00"/>
        <d v="2025-05-16T12:12:00"/>
        <d v="2025-05-16T12:17:00"/>
        <d v="2025-05-19T11:58:00"/>
        <d v="2025-05-20T14:44:00"/>
        <d v="2025-05-20T13:11:00"/>
        <d v="2025-05-19T10:13:00"/>
        <d v="2025-05-19T16:30:00"/>
        <d v="2025-05-20T19:17:00"/>
        <d v="2025-05-20T17:11:00"/>
        <d v="2025-05-20T10:51:00"/>
        <d v="2025-05-19T09:39:00"/>
        <d v="2025-05-20T16:25:00"/>
        <d v="2025-05-19T09:21:00"/>
        <d v="2025-05-20T12:47:00"/>
        <d v="2025-05-20T09:34:00"/>
        <d v="2025-05-20T18:37:00"/>
        <d v="2025-05-20T11:01:00"/>
        <d v="2025-05-20T12:17:00"/>
        <d v="2025-05-19T11:34:00"/>
        <d v="2025-05-19T15:00:00"/>
        <d v="2025-05-19T13:37:00"/>
        <d v="2025-05-20T10:31:00"/>
        <d v="2025-05-20T11:28:00"/>
        <d v="2025-05-20T16:00:00"/>
        <d v="2025-05-20T16:06:00"/>
        <d v="2025-05-20T16:12:00"/>
        <d v="2025-05-20T16:30:00"/>
        <d v="2025-05-21T12:26:00"/>
        <d v="2025-05-21T12:54:00"/>
        <d v="2025-05-21T12:24:00"/>
        <d v="2025-05-21T17:11:00"/>
        <d v="2025-05-21T15:56:00"/>
        <d v="2025-05-21T12:51:00"/>
        <d v="2025-05-21T10:03:00"/>
        <d v="2025-05-21T22:55:00"/>
        <d v="2025-05-21T10:27:00"/>
        <d v="2025-05-21T15:50:00"/>
        <d v="2025-05-21T16:24:00"/>
        <d v="2025-05-21T17:03:00"/>
        <d v="2025-05-21T17:23:00"/>
        <d v="2025-05-21T21:13:00"/>
        <d v="2025-05-22T15:50:00"/>
        <d v="2025-05-23T16:29:00"/>
        <d v="2025-05-22T12:46:00"/>
        <d v="2025-05-23T16:03:00"/>
        <d v="2025-05-22T11:53:00"/>
        <d v="2025-05-22T13:12:00"/>
        <d v="2025-05-22T09:14:00"/>
        <d v="2025-05-22T09:31:00"/>
        <d v="2025-05-22T09:16:00"/>
        <d v="2025-05-22T12:06:00"/>
        <d v="2025-05-23T11:45:00"/>
        <d v="2025-05-22T10:17:00"/>
        <d v="2025-05-23T17:26:00"/>
        <d v="2025-05-23T16:12:00"/>
        <d v="2025-05-23T15:18:00"/>
        <d v="2025-05-22T11:02:00"/>
        <d v="2025-05-23T11:13:00"/>
        <d v="2025-05-22T12:42:00"/>
        <d v="2025-05-23T12:51:00"/>
        <d v="2025-05-23T15:15:00"/>
        <d v="2025-05-23T08:18:00"/>
        <d v="2025-05-23T10:23:00"/>
        <d v="2025-05-23T12:47:00"/>
        <d v="2025-05-23T10:52:00"/>
        <d v="2025-05-23T12:49:00"/>
        <d v="2025-05-23T16:17:00"/>
        <d v="2025-05-26T08:30:00"/>
        <d v="2025-05-27T11:56:00"/>
        <d v="2025-05-27T14:21:00"/>
        <d v="2025-05-26T08:46:00"/>
        <d v="2025-05-26T11:24:00"/>
        <d v="2025-05-26T11:27:00"/>
        <d v="2025-05-26T15:33:00"/>
        <d v="2025-05-26T09:55:00"/>
        <d v="2025-05-26T11:01:00"/>
        <d v="2025-05-27T16:48:00"/>
        <d v="2025-05-26T10:44:00"/>
        <d v="2025-05-27T16:41:00"/>
        <d v="2025-05-26T11:38:00"/>
        <d v="2025-05-26T11:39:00"/>
        <d v="2025-05-27T09:58:00"/>
        <d v="2025-05-27T16:11:00"/>
        <d v="2025-05-27T11:57:00"/>
        <d v="2025-05-27T10:34:00"/>
        <d v="2025-05-26T15:15:00"/>
        <d v="2025-05-27T17:08:00"/>
        <d v="2025-05-30T15:26:00"/>
        <d v="2025-05-30T14:38:00"/>
        <d v="2025-05-30T14:44:00"/>
        <d v="2025-05-28T09:23:00"/>
        <d v="2025-05-28T12:02:00"/>
        <d v="2025-05-29T09:36:00"/>
        <d v="2025-05-30T10:15:00"/>
        <d v="2025-05-30T16:57:00"/>
        <d v="2025-05-29T15:55:00"/>
        <d v="2025-05-28T10:22:00"/>
        <d v="2025-05-28T10:49:00"/>
        <d v="2025-05-28T11:54:00"/>
        <d v="2025-05-30T15:20:00"/>
        <d v="2025-05-29T15:42:00"/>
        <d v="2025-05-28T11:06:00"/>
        <d v="2025-05-29T10:19:00"/>
        <d v="2025-05-29T15:35:00"/>
        <d v="2025-05-28T15:31:00"/>
        <d v="2025-05-30T12:50:00"/>
        <d v="2025-05-28T12:26:00"/>
        <d v="2025-05-29T07:56:00"/>
        <d v="2025-05-30T12:32:00"/>
        <d v="2025-05-30T10:12:00"/>
        <d v="2025-05-28T12:57:00"/>
        <d v="2025-05-28T17:10:00"/>
        <d v="2025-05-28T14:26:00"/>
        <d v="2025-05-28T15:03:00"/>
        <d v="2025-05-28T16:56:00"/>
        <d v="2025-05-29T14:27:00"/>
        <d v="2025-05-28T15:47:00"/>
        <d v="2025-05-28T16:20:00"/>
        <d v="2025-05-30T16:05:00"/>
        <d v="2025-05-30T16:31:00"/>
        <d v="2025-05-30T12:13:00"/>
        <d v="2025-06-02T08:19:00"/>
        <d v="2025-06-02T15:23:00"/>
        <d v="2025-06-03T10:41:00"/>
        <d v="2025-06-03T10:48:00"/>
        <d v="2025-06-02T08:42:00"/>
        <d v="2025-06-03T11:07:00"/>
        <d v="2025-06-03T11:50:00"/>
        <d v="2025-06-03T16:49:00"/>
        <d v="2025-06-04T10:17:00"/>
        <d v="2025-06-04T11:04:00"/>
        <d v="2025-06-03T10:05:00"/>
        <d v="2025-06-03T16:46:00"/>
        <d v="2025-06-04T10:14:00"/>
        <d v="2025-06-04T15:59:00"/>
        <d v="2025-06-02T08:41:00"/>
        <d v="2025-06-03T09:45:00"/>
        <d v="2025-06-03T09:53:00"/>
        <d v="2025-06-03T08:03:00"/>
        <d v="2025-06-03T08:30:00"/>
        <d v="2025-06-04T07:50:00"/>
        <d v="2025-06-04T07:53:00"/>
        <d v="2025-06-04T09:37:00"/>
        <d v="2025-06-04T16:38:00"/>
        <d v="2025-06-02T11:42:00"/>
        <d v="2025-06-02T17:27:00"/>
        <d v="2025-06-03T16:39:00"/>
        <d v="2025-06-02T11:33:00"/>
        <d v="2025-06-04T11:50:00"/>
        <d v="2025-06-02T16:49:00"/>
        <d v="2025-06-02T15:55:00"/>
        <d v="2025-06-04T09:11:00"/>
        <d v="2025-06-03T08:36:00"/>
        <d v="2025-06-02T15:20:00"/>
        <d v="2025-06-02T17:00:00"/>
        <d v="2025-06-02T12:01:00"/>
        <d v="2025-06-02T16:13:00"/>
        <d v="2025-06-04T11:29:00"/>
        <d v="2025-06-02T18:53:00"/>
        <d v="2025-06-02T16:47:00"/>
        <d v="2025-06-04T11:43:00"/>
        <d v="2025-06-04T12:23:00"/>
        <d v="2025-06-03T09:49:00"/>
        <d v="2025-06-03T15:25:00"/>
        <d v="2025-06-04T16:08:00"/>
        <d v="2025-06-03T10:23:00"/>
        <d v="2025-06-03T11:23:00"/>
        <d v="2025-06-04T11:53:00"/>
        <d v="2025-06-03T12:04:00"/>
        <d v="2025-06-03T17:33:00"/>
        <d v="2025-06-04T09:34:00"/>
        <d v="2025-06-05T08:47:00"/>
        <d v="2025-06-05T14:09:00"/>
        <d v="2025-06-05T11:26:00"/>
        <d v="2025-06-05T09:37:00"/>
        <d v="2025-06-05T12:40:00"/>
        <d v="2025-06-05T11:24:00"/>
        <d v="2025-06-05T11:04:00"/>
        <d v="2025-06-05T12:44:00"/>
        <d v="2025-06-05T16:03:00"/>
        <d v="2025-06-05T16:49:00"/>
        <d v="2025-06-06T12:22:00"/>
        <d v="2025-06-06T12:05:00"/>
        <d v="2025-06-06T13:07:00"/>
        <d v="2025-06-09T09:51:00"/>
        <d v="2025-06-06T14:14:00"/>
        <d v="2025-06-09T17:02:00"/>
        <d v="2025-06-06T14:32:00"/>
        <d v="2025-06-09T10:31:00"/>
        <d v="2025-06-06T14:54:00"/>
        <d v="2025-06-09T10:36:00"/>
        <d v="2025-06-06T14:59:00"/>
        <d v="2025-06-06T15:55:00"/>
        <d v="2025-06-06T16:52:00"/>
        <d v="2025-06-09T11:38:00"/>
        <d v="2025-06-09T15:17:00"/>
        <d v="2025-06-09T09:50:00"/>
        <d v="2025-06-09T17:39:00"/>
        <d v="2025-06-09T12:23:00"/>
        <d v="2025-06-09T16:28:00"/>
        <d v="2025-06-10T12:02:00"/>
        <d v="2025-06-10T14:58:00"/>
        <d v="2025-06-10T15:53:00"/>
        <d v="2025-06-10T17:02:00"/>
        <d v="2025-06-10T09:10:00"/>
        <d v="2025-06-10T10:18:00"/>
        <d v="2025-06-10T16:28:00"/>
        <d v="2025-06-10T16:23:00"/>
        <d v="2025-06-10T10:14:00"/>
        <d v="2025-06-10T10:35:00"/>
        <d v="2025-06-10T11:23:00"/>
        <d v="2025-06-10T17:09:00"/>
        <d v="2025-06-10T10:49:00"/>
        <d v="2025-06-10T11:52:00"/>
        <d v="2025-06-10T11:11:00"/>
        <d v="2025-06-10T13:35:00"/>
        <d v="2025-06-10T11:33:00"/>
        <d v="2025-06-10T15:20:00"/>
        <d v="2025-06-10T16:38:00"/>
        <d v="2025-06-11T09:04:00"/>
        <d v="2025-06-11T14:49:00"/>
        <d v="2025-06-11T09:15:00"/>
        <d v="2025-06-11T10:55:00"/>
        <d v="2025-06-11T17:16:00"/>
        <d v="2025-06-11T09:37:00"/>
        <d v="2025-06-11T14:16:00"/>
        <d v="2025-06-11T15:58:00"/>
        <d v="2025-06-12T08:51:00"/>
        <d v="2025-06-12T12:11:00"/>
        <d v="2025-06-12T17:43:00"/>
        <d v="2025-06-12T09:18:00"/>
        <d v="2025-06-12T11:32:00"/>
        <d v="2025-06-13T10:19:00"/>
        <d v="2025-06-13T10:33:00"/>
        <d v="2025-06-12T09:49:00"/>
        <d v="2025-06-12T09:43:00"/>
        <d v="2025-06-12T11:40:00"/>
        <d v="2025-06-12T17:45:00"/>
        <d v="2025-06-13T16:23:00"/>
        <d v="2025-06-16T10:55:00"/>
        <d v="2025-06-13T11:21:00"/>
        <d v="2025-06-12T16:42:00"/>
        <d v="2025-06-17T12:58:00"/>
        <d v="2025-06-16T09:29:00"/>
        <d v="2025-06-12T11:08:00"/>
        <d v="2025-06-13T16:30:00"/>
        <d v="2025-06-13T10:47:00"/>
        <d v="2025-06-16T10:53:00"/>
        <d v="2025-06-16T08:52:00"/>
        <d v="2025-06-13T13:09:00"/>
        <d v="2025-06-12T11:55:00"/>
        <d v="2025-06-16T09:03:00"/>
        <d v="2025-06-17T11:01:00"/>
        <d v="2025-06-17T11:10:00"/>
        <d v="2025-06-12T12:30:00"/>
        <d v="2025-06-17T14:56:00"/>
        <d v="2025-06-13T10:02:00"/>
        <d v="2025-06-12T17:06:00"/>
        <d v="2025-06-13T09:21:00"/>
        <d v="2025-06-17T17:08:00"/>
        <d v="2025-06-17T14:33:00"/>
        <d v="2025-06-16T15:39:00"/>
        <d v="2025-06-17T12:34:00"/>
        <d v="2025-06-16T11:21:00"/>
        <d v="2025-06-17T12:32:00"/>
        <d v="2025-06-16T16:17:00"/>
        <d v="2025-06-18T12:36:00"/>
        <d v="2025-06-18T09:26:00"/>
        <d v="2025-06-18T12:57:00"/>
        <d v="2025-06-18T11:06:00"/>
        <d v="2025-06-18T10:05:00"/>
        <d v="2025-06-18T10:44:00"/>
        <d v="2025-06-18T12:25:00"/>
        <d v="2025-06-18T13:00:00"/>
        <d v="2025-06-18T13:26:00"/>
        <d v="2025-06-18T16:00:00"/>
        <d v="2025-06-18T15:47:00"/>
        <d v="2025-06-20T10:56:00"/>
        <d v="2025-06-20T11:04:00"/>
        <d v="2025-06-20T11:54:00"/>
        <d v="2025-06-20T08:28:00"/>
        <d v="2025-06-20T09:14:00"/>
        <d v="2025-06-20T10:14:00"/>
        <d v="2025-06-20T17:46:00"/>
        <d v="2025-06-20T10:31:00"/>
        <d v="2025-06-20T12:26:00"/>
        <d v="2025-06-20T15:03:00"/>
        <d v="2025-06-20T15:13:00"/>
        <d v="2025-06-20T15:17:00"/>
        <d v="2025-06-24T13:47:00"/>
        <d v="2025-06-24T17:26:00"/>
        <d v="2025-06-24T17:31:00"/>
        <d v="2025-06-23T12:12:00"/>
        <d v="2025-06-23T15:09:00"/>
        <d v="2025-06-23T16:41:00"/>
        <d v="2025-06-23T16:51:00"/>
        <d v="2025-06-23T13:35:00"/>
        <d v="2025-06-23T16:54:00"/>
        <d v="2025-06-24T09:18:00"/>
        <d v="2025-06-24T13:24:00"/>
        <d v="2025-06-24T17:00:00"/>
        <d v="2025-06-24T19:21:00"/>
        <d v="2025-06-24T09:35:00"/>
        <d v="2025-06-23T12:16:00"/>
        <d v="2025-06-24T11:02:00"/>
        <d v="2025-06-23T15:10:00"/>
        <d v="2025-06-23T17:06:00"/>
        <d v="2025-06-24T10:49:00"/>
        <d v="2025-06-24T12:27:00"/>
        <d v="2025-06-24T18:23:00"/>
        <d v="2025-06-24T16:06:00"/>
        <d v="2025-06-24T16:27:00"/>
        <d v="2025-06-24T18:14:00"/>
        <d v="2025-06-24T16:40:00"/>
        <d v="2025-06-25T12:48:00"/>
        <d v="2025-06-25T16:41:00"/>
        <d v="2025-06-25T16:46:00"/>
        <d v="2025-06-25T17:10:00"/>
        <d v="2025-06-25T16:50:00"/>
        <d v="2025-06-25T15:23:00"/>
        <d v="2025-06-26T09:38:00"/>
        <d v="2025-06-26T12:46:00"/>
        <d v="2025-06-26T12:04:00"/>
        <d v="2025-06-27T08:42:00"/>
        <d v="2025-06-26T10:14:00"/>
        <d v="2025-06-26T10:25:00"/>
        <d v="2025-06-26T10:55:00"/>
        <d v="2025-06-26T12:06:00"/>
        <d v="2025-06-26T17:41:00"/>
        <d v="2025-06-27T08:31:00"/>
        <d v="2025-06-30T11:19:00"/>
        <d v="2025-06-27T15:06:00"/>
        <d v="2025-06-27T11:56:00"/>
        <d v="2025-06-30T09:31:00"/>
        <d v="2025-06-30T11:15:00"/>
        <d v="2025-06-30T16:42:00"/>
        <d v="2025-06-27T12:29:00"/>
        <d v="2025-06-30T09:40:00"/>
        <d v="2025-06-30T11:11:00"/>
        <d v="2025-06-27T13:50:00"/>
        <d v="2025-06-27T15:48:00"/>
        <d v="2025-06-30T10:19:00"/>
        <d v="2025-06-30T12:24:00"/>
        <d v="2025-06-27T14:26:00"/>
        <d v="2025-06-30T09:00:00"/>
        <d v="2025-06-30T09:42:00"/>
        <d v="2025-06-30T09:54:00"/>
        <d v="2025-06-27T14:56:00"/>
        <d v="2025-06-27T14:59:00"/>
        <d v="2025-06-27T16:01:00"/>
        <d v="2025-06-27T16:49:00"/>
        <d v="2025-06-30T15:14:00"/>
        <d v="2025-06-30T10:35:00"/>
        <d v="2025-06-30T10:42:00"/>
        <d v="2025-06-30T14:39:00"/>
        <d v="2025-06-30T16:03:00"/>
        <d v="2025-05-27T12:33:00" u="1"/>
      </sharedItems>
      <fieldGroup par="28"/>
    </cacheField>
    <cacheField name="Fecha cierre/actualización" numFmtId="22">
      <sharedItems containsSemiMixedTypes="0" containsNonDate="0" containsDate="1" containsString="0" minDate="2025-01-02T10:58:00" maxDate="2025-07-14T11:48:00"/>
    </cacheField>
    <cacheField name="Días resolución/en proceso" numFmtId="165">
      <sharedItems containsSemiMixedTypes="0" containsString="0" containsNumber="1" minValue="0" maxValue="128.01180555555766"/>
    </cacheField>
    <cacheField name="Horas resolución/en proceso" numFmtId="165">
      <sharedItems containsSemiMixedTypes="0" containsString="0" containsNumber="1" minValue="0" maxValue="3072.2833333333838"/>
    </cacheField>
    <cacheField name="SLA horas - base " numFmtId="165">
      <sharedItems containsSemiMixedTypes="0" containsString="0" containsNumber="1" minValue="0" maxValue="120"/>
    </cacheField>
    <cacheField name="SLA horas - adic por cambio días" numFmtId="165">
      <sharedItems containsSemiMixedTypes="0" containsString="0" containsNumber="1" containsInteger="1" minValue="0" maxValue="1792"/>
    </cacheField>
    <cacheField name="SLA horas - total" numFmtId="165">
      <sharedItems containsSemiMixedTypes="0" containsString="0" containsNumber="1" minValue="0" maxValue="1792"/>
    </cacheField>
    <cacheField name="Cumplimiento SLA v1" numFmtId="9">
      <sharedItems count="3">
        <s v="No tiene SLA"/>
        <s v="Cumplido"/>
        <s v="Vencido"/>
      </sharedItems>
    </cacheField>
    <cacheField name="Days (Fecha creación)" numFmtId="0" databaseField="0">
      <fieldGroup base="19">
        <rangePr groupBy="days" startDate="2025-01-02T09:12:00" endDate="2025-06-30T16:42:00"/>
        <groupItems count="368">
          <s v="&lt;02/01/202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06/2025"/>
        </groupItems>
      </fieldGroup>
    </cacheField>
    <cacheField name="Months (Fecha creación)" numFmtId="0" databaseField="0">
      <fieldGroup base="19">
        <rangePr groupBy="months" startDate="2025-01-02T09:12:00" endDate="2025-06-30T16:42:00"/>
        <groupItems count="14">
          <s v="&lt;02/01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1">
  <r>
    <s v="4770"/>
    <s v="01-03-2025 13:43"/>
    <s v="No asignado"/>
    <x v="0"/>
    <x v="0"/>
    <x v="0"/>
    <s v="Soporte TI"/>
    <x v="0"/>
    <s v="01-20-2025 10:35"/>
    <s v="01:40:10"/>
    <s v="02-10-2025 08:42"/>
    <s v="02-10-2025 08:42"/>
    <s v="Afecta el Usuario"/>
    <s v="No asignado"/>
    <s v="Normal"/>
    <s v="01-03-2025 13:43"/>
    <s v="02-10-2025 08:42"/>
    <s v="false"/>
    <s v="02-10-2025 08:42"/>
    <x v="0"/>
    <d v="2025-02-10T08:42:00"/>
    <n v="37.790972222224809"/>
    <n v="906.98333333339542"/>
    <n v="0"/>
    <n v="532"/>
    <n v="532"/>
    <x v="0"/>
  </r>
  <r>
    <s v="4756"/>
    <s v="01-02-2025 12:41"/>
    <s v="No asignado"/>
    <x v="1"/>
    <x v="1"/>
    <x v="0"/>
    <s v="Gestión de Aplicaciones"/>
    <x v="1"/>
    <s v="01-02-2025 15:52"/>
    <s v="03:11:04"/>
    <s v="01-23-2025 14:27"/>
    <s v="01-23-2025 14:27"/>
    <s v="Afecta el Negocio"/>
    <s v="No asignado"/>
    <s v="No asignado"/>
    <s v="01-02-2025 12:41"/>
    <s v="01-23-2025 14:27"/>
    <s v="false"/>
    <s v="01-23-2025 14:27"/>
    <x v="1"/>
    <d v="2025-01-23T14:27:00"/>
    <n v="21.073611111110949"/>
    <n v="505.76666666666279"/>
    <n v="0"/>
    <n v="294"/>
    <n v="294"/>
    <x v="0"/>
  </r>
  <r>
    <s v="4750"/>
    <s v="01-02-2025 09:30"/>
    <s v="Prioridad Normal (Servicios)"/>
    <x v="1"/>
    <x v="2"/>
    <x v="0"/>
    <s v="No asignado"/>
    <x v="2"/>
    <s v="01-02-2025 10:48"/>
    <s v="01:27:47"/>
    <s v="01-02-2025 10:58"/>
    <s v="01-02-2025 10:58"/>
    <s v="Afecta el Usuario"/>
    <s v="No asignado"/>
    <s v="Normal"/>
    <s v="01-02-2025 09:30"/>
    <s v="01-02-2025 10:58"/>
    <s v="false"/>
    <s v="01-02-2025 10:58"/>
    <x v="2"/>
    <d v="2025-01-02T10:58:00"/>
    <n v="6.1111111106583849E-2"/>
    <n v="1.4666666665580124"/>
    <n v="72"/>
    <n v="0"/>
    <n v="72"/>
    <x v="1"/>
  </r>
  <r>
    <s v="4767"/>
    <s v="01-03-2025 11:56"/>
    <s v="Prioridad Normal (Incidencias)"/>
    <x v="1"/>
    <x v="1"/>
    <x v="0"/>
    <s v="Gestión de Aplicaciones"/>
    <x v="3"/>
    <s v="01-03-2025 12:09"/>
    <s v="00:12:55"/>
    <s v="01-07-2025 16:35"/>
    <s v="01-07-2025 16:35"/>
    <s v="Afecta el Negocio"/>
    <s v="No asignado"/>
    <s v="No asignado"/>
    <s v="01-03-2025 11:56"/>
    <s v="01-07-2025 16:35"/>
    <s v="false"/>
    <s v="01-07-2025 16:35"/>
    <x v="3"/>
    <d v="2025-01-07T16:35:00"/>
    <n v="4.1937499999985448"/>
    <n v="100.64999999996508"/>
    <n v="72"/>
    <n v="56"/>
    <n v="128"/>
    <x v="1"/>
  </r>
  <r>
    <s v="4761"/>
    <s v="01-02-2025 16:54"/>
    <s v="No asignado"/>
    <x v="0"/>
    <x v="3"/>
    <x v="0"/>
    <s v="Soporte TI"/>
    <x v="4"/>
    <s v="01-03-2025 08:48"/>
    <s v="04:01:59"/>
    <s v="01-03-2025 10:56"/>
    <s v="01-03-2025 10:56"/>
    <s v="Afecta el Usuario"/>
    <s v="No asignado"/>
    <s v="Normal"/>
    <s v="01-02-2025 16:54"/>
    <s v="01-03-2025 10:56"/>
    <s v="false"/>
    <s v="01-03-2025 10:56"/>
    <x v="4"/>
    <d v="2025-01-03T10:56:00"/>
    <n v="0.75138888888614019"/>
    <n v="18.033333333267365"/>
    <n v="0"/>
    <n v="14"/>
    <n v="14"/>
    <x v="0"/>
  </r>
  <r>
    <s v="4749"/>
    <s v="01-02-2025 09:12"/>
    <s v="No asignado"/>
    <x v="0"/>
    <x v="3"/>
    <x v="1"/>
    <s v="Soporte TI"/>
    <x v="5"/>
    <s v="01-02-2025 10:47"/>
    <s v="00:00:00"/>
    <s v="No asignado"/>
    <s v="01-02-2025 10:58"/>
    <s v="Afecta el Usuario"/>
    <s v="No asignado"/>
    <s v="Normal"/>
    <s v="01-02-2025 09:12"/>
    <s v="No asignado"/>
    <s v="false"/>
    <s v="No asignado"/>
    <x v="5"/>
    <d v="2025-01-02T10:58:00"/>
    <n v="7.3611111110949423E-2"/>
    <n v="1.7666666666627862"/>
    <n v="0"/>
    <n v="0"/>
    <n v="0"/>
    <x v="0"/>
  </r>
  <r>
    <s v="4763"/>
    <s v="01-02-2025 17:00"/>
    <s v="No asignado"/>
    <x v="0"/>
    <x v="1"/>
    <x v="0"/>
    <s v="Gestión de Aplicaciones"/>
    <x v="3"/>
    <s v="01-03-2025 08:41"/>
    <s v="01:40:35"/>
    <s v="01-07-2025 16:41"/>
    <s v="01-07-2025 16:41"/>
    <s v="Afecta el Negocio"/>
    <s v="No asignado"/>
    <s v="No asignado"/>
    <s v="01-02-2025 17:00"/>
    <s v="01-07-2025 16:41"/>
    <s v="false"/>
    <s v="01-07-2025 16:41"/>
    <x v="6"/>
    <d v="2025-01-07T16:41:00"/>
    <n v="4.9868055555562023"/>
    <n v="119.68333333334886"/>
    <n v="0"/>
    <n v="70"/>
    <n v="70"/>
    <x v="0"/>
  </r>
  <r>
    <s v="4766"/>
    <s v="01-03-2025 11:12"/>
    <s v="No asignado"/>
    <x v="0"/>
    <x v="1"/>
    <x v="0"/>
    <s v="Gestión de Aplicaciones"/>
    <x v="1"/>
    <s v="01-03-2025 11:28"/>
    <s v="00:16:39"/>
    <s v="01-08-2025 12:14"/>
    <s v="01-08-2025 12:14"/>
    <s v="Afecta el Negocio"/>
    <s v="No asignado"/>
    <s v="No asignado"/>
    <s v="01-03-2025 11:12"/>
    <s v="01-08-2025 12:14"/>
    <s v="false"/>
    <s v="01-08-2025 12:14"/>
    <x v="7"/>
    <d v="2025-01-08T12:14:00"/>
    <n v="5.0430555555576575"/>
    <n v="121.03333333338378"/>
    <n v="0"/>
    <n v="70"/>
    <n v="70"/>
    <x v="0"/>
  </r>
  <r>
    <s v="4751"/>
    <s v="01-02-2025 09:47"/>
    <s v="No asignado"/>
    <x v="0"/>
    <x v="2"/>
    <x v="0"/>
    <s v="Soporte TI"/>
    <x v="6"/>
    <s v="01-02-2025 10:57"/>
    <s v="05:16:46"/>
    <s v="01-02-2025 15:20"/>
    <s v="01-02-2025 15:20"/>
    <s v="Afecta el Usuario"/>
    <s v="No asignado"/>
    <s v="Normal"/>
    <s v="01-02-2025 09:47"/>
    <s v="01-02-2025 15:20"/>
    <s v="false"/>
    <s v="01-02-2025 15:20"/>
    <x v="8"/>
    <d v="2025-01-02T15:20:00"/>
    <n v="0.23125000000436557"/>
    <n v="5.5500000001047738"/>
    <n v="0"/>
    <n v="0"/>
    <n v="0"/>
    <x v="0"/>
  </r>
  <r>
    <s v="4752"/>
    <s v="01-02-2025 10:35"/>
    <s v="Prioridad Alta (Incidencias)"/>
    <x v="1"/>
    <x v="4"/>
    <x v="0"/>
    <s v="Gestión de Aplicaciones"/>
    <x v="7"/>
    <s v="01-02-2025 11:15"/>
    <s v="05:52:11"/>
    <s v="01-03-2025 09:31"/>
    <s v="01-03-2025 09:31"/>
    <s v="Afecta al Departamento"/>
    <s v="Nivel 1"/>
    <s v="No asignado"/>
    <s v="01-02-2025 10:35"/>
    <s v="01-03-2025 09:31"/>
    <s v="false"/>
    <s v="01-03-2025 09:31"/>
    <x v="9"/>
    <d v="2025-01-03T09:31:00"/>
    <n v="0.95555555555620231"/>
    <n v="22.933333333348855"/>
    <n v="12.5"/>
    <n v="14"/>
    <n v="26.5"/>
    <x v="1"/>
  </r>
  <r>
    <s v="4769"/>
    <s v="01-03-2025 13:37"/>
    <s v="Prioridades Urgentes (Incidencias)"/>
    <x v="1"/>
    <x v="2"/>
    <x v="0"/>
    <s v="Gestión de Aplicaciones"/>
    <x v="8"/>
    <s v="01-03-2025 14:47"/>
    <s v="01:42:14"/>
    <s v="01-03-2025 17:31"/>
    <s v="01-03-2025 17:31"/>
    <s v="Afecta el Usuario"/>
    <s v="Nivel 1"/>
    <s v="Normal"/>
    <s v="01-03-2025 13:37"/>
    <s v="01-03-2025 17:31"/>
    <s v="false"/>
    <s v="01-03-2025 17:31"/>
    <x v="10"/>
    <d v="2025-01-03T17:31:00"/>
    <n v="0.16249999999854481"/>
    <n v="3.8999999999650754"/>
    <n v="12.5"/>
    <n v="0"/>
    <n v="12.5"/>
    <x v="1"/>
  </r>
  <r>
    <s v="4771"/>
    <s v="01-03-2025 14:50"/>
    <s v="Prioridades Urgentes (Incidencias)"/>
    <x v="1"/>
    <x v="2"/>
    <x v="0"/>
    <s v="Gestión de Aplicaciones"/>
    <x v="8"/>
    <s v="01-03-2025 15:08"/>
    <s v="00:48:19"/>
    <s v="01-03-2025 17:31"/>
    <s v="01-03-2025 17:31"/>
    <s v="Afecta el Usuario"/>
    <s v="Nivel 1"/>
    <s v="Normal"/>
    <s v="01-03-2025 14:50"/>
    <s v="01-03-2025 17:31"/>
    <s v="false"/>
    <s v="01-03-2025 17:31"/>
    <x v="11"/>
    <d v="2025-01-03T17:31:00"/>
    <n v="0.11180555555620231"/>
    <n v="2.6833333333488554"/>
    <n v="12.5"/>
    <n v="0"/>
    <n v="12.5"/>
    <x v="1"/>
  </r>
  <r>
    <s v="4753"/>
    <s v="01-02-2025 11:07"/>
    <s v="Prioridad Baja (Incidencias)"/>
    <x v="1"/>
    <x v="3"/>
    <x v="0"/>
    <s v="Soporte TI"/>
    <x v="4"/>
    <s v="01-02-2025 11:11"/>
    <s v="00:05:05"/>
    <s v="01-02-2025 11:12"/>
    <s v="01-02-2025 11:12"/>
    <s v="Afecta el Usuario"/>
    <s v="No asignado"/>
    <s v="Normal"/>
    <s v="01-02-2025 11:07"/>
    <s v="01-02-2025 11:12"/>
    <s v="false"/>
    <s v="01-02-2025 11:12"/>
    <x v="12"/>
    <d v="2025-01-02T11:12:00"/>
    <n v="3.4722222262644209E-3"/>
    <n v="8.3333333430346102E-2"/>
    <n v="120"/>
    <n v="0"/>
    <n v="120"/>
    <x v="1"/>
  </r>
  <r>
    <s v="4754"/>
    <s v="01-02-2025 11:19"/>
    <s v="Prioridades Urgentes (Incidencias)"/>
    <x v="1"/>
    <x v="2"/>
    <x v="0"/>
    <s v="Gestión de Aplicaciones"/>
    <x v="8"/>
    <s v="01-02-2025 15:35"/>
    <s v="04:17:43"/>
    <s v="01-03-2025 15:54"/>
    <s v="01-03-2025 15:54"/>
    <s v="Afecta el Usuario"/>
    <s v="Nivel 1"/>
    <s v="Normal"/>
    <s v="01-02-2025 11:19"/>
    <s v="01-03-2025 15:54"/>
    <s v="false"/>
    <s v="01-03-2025 15:54"/>
    <x v="13"/>
    <d v="2025-01-03T15:54:00"/>
    <n v="1.1909722222189885"/>
    <n v="28.583333333255723"/>
    <n v="12.5"/>
    <n v="14"/>
    <n v="26.5"/>
    <x v="2"/>
  </r>
  <r>
    <s v="4758"/>
    <s v="01-02-2025 12:50"/>
    <s v="No asignado"/>
    <x v="0"/>
    <x v="2"/>
    <x v="0"/>
    <s v="Soporte TI"/>
    <x v="4"/>
    <s v="01-02-2025 14:00"/>
    <s v="01:09:32"/>
    <s v="01-02-2025 14:00"/>
    <s v="01-02-2025 14:00"/>
    <s v="Afecta el Usuario"/>
    <s v="No asignado"/>
    <s v="Normal"/>
    <s v="01-02-2025 12:50"/>
    <s v="01-02-2025 14:00"/>
    <s v="false"/>
    <s v="01-02-2025 14:00"/>
    <x v="14"/>
    <d v="2025-01-02T14:00:00"/>
    <n v="4.8611111116770189E-2"/>
    <n v="1.1666666668024845"/>
    <n v="0"/>
    <n v="0"/>
    <n v="0"/>
    <x v="0"/>
  </r>
  <r>
    <s v="4765"/>
    <s v="01-03-2025 10:11"/>
    <s v="No asignado"/>
    <x v="1"/>
    <x v="5"/>
    <x v="0"/>
    <s v="Gestión de Aplicaciones"/>
    <x v="1"/>
    <s v="01-03-2025 10:24"/>
    <s v="00:12:10"/>
    <s v="01-29-2025 08:43"/>
    <s v="01-29-2025 08:43"/>
    <s v="Afecta el Negocio"/>
    <s v="No asignado"/>
    <s v="No asignado"/>
    <s v="01-03-2025 10:11"/>
    <s v="01-29-2025 08:43"/>
    <s v="false"/>
    <s v="01-29-2025 08:43"/>
    <x v="15"/>
    <d v="2025-01-29T08:43:00"/>
    <n v="25.93888888888614"/>
    <n v="622.53333333326736"/>
    <n v="0"/>
    <n v="364"/>
    <n v="364"/>
    <x v="0"/>
  </r>
  <r>
    <s v="4755"/>
    <s v="01-02-2025 12:25"/>
    <s v="No asignado"/>
    <x v="0"/>
    <x v="1"/>
    <x v="0"/>
    <s v="Gestión de Aplicaciones"/>
    <x v="1"/>
    <s v="01-02-2025 15:51"/>
    <s v="03:30:22"/>
    <s v="01-07-2025 13:58"/>
    <s v="01-07-2025 13:58"/>
    <s v="Afecta el Negocio"/>
    <s v="No asignado"/>
    <s v="No asignado"/>
    <s v="01-02-2025 12:25"/>
    <s v="01-07-2025 13:58"/>
    <s v="false"/>
    <s v="01-07-2025 13:58"/>
    <x v="16"/>
    <d v="2025-01-07T13:58:00"/>
    <n v="5.0645833333328483"/>
    <n v="121.54999999998836"/>
    <n v="0"/>
    <n v="70"/>
    <n v="70"/>
    <x v="0"/>
  </r>
  <r>
    <s v="4759"/>
    <s v="01-02-2025 16:13"/>
    <s v="No asignado"/>
    <x v="0"/>
    <x v="1"/>
    <x v="0"/>
    <s v="Gestión de Aplicaciones"/>
    <x v="1"/>
    <s v="01-03-2025 11:03"/>
    <s v="11:17:06"/>
    <s v="01-03-2025 17:30"/>
    <s v="01-03-2025 17:30"/>
    <s v="Afecta el Negocio"/>
    <s v="No asignado"/>
    <s v="No asignado"/>
    <s v="01-02-2025 16:13"/>
    <s v="01-03-2025 17:30"/>
    <s v="false"/>
    <s v="01-03-2025 17:30"/>
    <x v="17"/>
    <d v="2025-01-03T17:30:00"/>
    <n v="1.0534722222218988"/>
    <n v="25.283333333325572"/>
    <n v="0"/>
    <n v="14"/>
    <n v="14"/>
    <x v="0"/>
  </r>
  <r>
    <s v="4764"/>
    <s v="01-03-2025 09:29"/>
    <s v="Prioridades Urgentes (Incidencias)"/>
    <x v="1"/>
    <x v="2"/>
    <x v="0"/>
    <s v="Gestión de Aplicaciones"/>
    <x v="8"/>
    <s v="01-03-2025 09:33"/>
    <s v="00:25:37"/>
    <s v="01-03-2025 09:55"/>
    <s v="01-03-2025 09:55"/>
    <s v="Afecta el Usuario"/>
    <s v="Nivel 1"/>
    <s v="Normal"/>
    <s v="01-03-2025 09:29"/>
    <s v="01-03-2025 09:55"/>
    <s v="false"/>
    <s v="01-03-2025 09:55"/>
    <x v="18"/>
    <d v="2025-01-03T09:55:00"/>
    <n v="1.8055555556202307E-2"/>
    <n v="0.43333333334885538"/>
    <n v="12.5"/>
    <n v="0"/>
    <n v="12.5"/>
    <x v="1"/>
  </r>
  <r>
    <s v="4768"/>
    <s v="01-03-2025 13:34"/>
    <s v="No asignado"/>
    <x v="1"/>
    <x v="6"/>
    <x v="1"/>
    <s v="Gestión de Aplicaciones"/>
    <x v="1"/>
    <s v="No asignado"/>
    <s v="00:00:00"/>
    <s v="No asignado"/>
    <s v="01-03-2025 15:07"/>
    <s v="Afecta el Negocio"/>
    <s v="No asignado"/>
    <s v="No asignado"/>
    <s v="01-03-2025 13:34"/>
    <s v="No asignado"/>
    <s v="false"/>
    <s v="No asignado"/>
    <x v="19"/>
    <d v="2025-01-03T15:07:00"/>
    <n v="6.4583333332848269E-2"/>
    <n v="1.5499999999883585"/>
    <n v="0"/>
    <n v="0"/>
    <n v="0"/>
    <x v="0"/>
  </r>
  <r>
    <s v="4772"/>
    <s v="01-03-2025 15:13"/>
    <s v="No asignado"/>
    <x v="1"/>
    <x v="2"/>
    <x v="0"/>
    <s v="Gestión de Aplicaciones"/>
    <x v="9"/>
    <s v="01-03-2025 16:24"/>
    <s v="01:12:05"/>
    <s v="01-09-2025 16:37"/>
    <s v="01-09-2025 16:37"/>
    <s v="Afecta al Departamento"/>
    <s v="Nivel 1"/>
    <s v="No asignado"/>
    <s v="01-03-2025 15:13"/>
    <s v="01-09-2025 16:37"/>
    <s v="false"/>
    <s v="01-09-2025 16:37"/>
    <x v="20"/>
    <d v="2025-01-09T16:37:00"/>
    <n v="6.0583333333343035"/>
    <n v="145.40000000002328"/>
    <n v="0"/>
    <n v="84"/>
    <n v="84"/>
    <x v="0"/>
  </r>
  <r>
    <s v="4773"/>
    <s v="01-03-2025 15:15"/>
    <s v="Prioridad Normal (Incidencias)"/>
    <x v="1"/>
    <x v="2"/>
    <x v="0"/>
    <s v="Gestión de Aplicaciones"/>
    <x v="9"/>
    <s v="01-27-2025 11:57"/>
    <s v="01:11:58"/>
    <s v="02-08-2025 12:07"/>
    <s v="02-08-2025 12:07"/>
    <s v="Afecta al Departamento"/>
    <s v="Nivel 1"/>
    <s v="No asignado"/>
    <s v="01-03-2025 15:15"/>
    <s v="02-08-2025 12:07"/>
    <s v="false"/>
    <s v="02-07-2025 11:45"/>
    <x v="21"/>
    <d v="2025-02-08T12:07:00"/>
    <n v="35.869444444448163"/>
    <n v="860.86666666675592"/>
    <n v="72"/>
    <n v="504"/>
    <n v="576"/>
    <x v="2"/>
  </r>
  <r>
    <s v="4774"/>
    <s v="01-03-2025 16:29"/>
    <s v="Prioridades Urgentes (Incidencias)"/>
    <x v="1"/>
    <x v="2"/>
    <x v="1"/>
    <s v="Gestión de Aplicaciones"/>
    <x v="10"/>
    <s v="01-03-2025 16:37"/>
    <s v="00:00:00"/>
    <s v="No asignado"/>
    <s v="01-03-2025 17:32"/>
    <s v="Afecta el Usuario"/>
    <s v="Nivel 1"/>
    <s v="Normal"/>
    <s v="01-03-2025 16:29"/>
    <s v="No asignado"/>
    <s v="false"/>
    <s v="No asignado"/>
    <x v="22"/>
    <d v="2025-01-03T17:32:00"/>
    <n v="4.3750000004365575E-2"/>
    <n v="1.0500000001047738"/>
    <n v="12.5"/>
    <n v="0"/>
    <n v="12.5"/>
    <x v="1"/>
  </r>
  <r>
    <s v="4780"/>
    <s v="01-07-2025 13:42"/>
    <s v="Prioridad Baja (Servicios)"/>
    <x v="1"/>
    <x v="3"/>
    <x v="0"/>
    <s v="No asignado"/>
    <x v="11"/>
    <s v="01-07-2025 14:56"/>
    <s v="03:41:37"/>
    <s v="01-07-2025 17:23"/>
    <s v="01-07-2025 17:23"/>
    <s v="Afecta el Usuario"/>
    <s v="No asignado"/>
    <s v="Normal"/>
    <s v="01-07-2025 13:42"/>
    <s v="01-07-2025 17:23"/>
    <s v="false"/>
    <s v="01-07-2025 17:23"/>
    <x v="23"/>
    <d v="2025-01-07T17:23:00"/>
    <n v="0.15347222222771961"/>
    <n v="3.6833333334652707"/>
    <n v="120"/>
    <n v="0"/>
    <n v="120"/>
    <x v="1"/>
  </r>
  <r>
    <s v="4778"/>
    <s v="01-07-2025 13:20"/>
    <s v="Prioridad Alta (Incidencias)"/>
    <x v="1"/>
    <x v="2"/>
    <x v="0"/>
    <s v="Gestión de Aplicaciones"/>
    <x v="7"/>
    <s v="01-07-2025 14:54"/>
    <s v="05:23:18"/>
    <s v="01-10-2025 10:54"/>
    <s v="01-10-2025 10:54"/>
    <s v="Afecta al Departamento"/>
    <s v="Nivel 1"/>
    <s v="No asignado"/>
    <s v="01-07-2025 13:20"/>
    <s v="01-10-2025 10:54"/>
    <s v="false"/>
    <s v="01-10-2025 10:54"/>
    <x v="24"/>
    <d v="2025-01-10T10:54:00"/>
    <n v="2.898611111115315"/>
    <n v="69.56666666676756"/>
    <n v="12.5"/>
    <n v="42"/>
    <n v="54.5"/>
    <x v="2"/>
  </r>
  <r>
    <s v="4783"/>
    <s v="01-07-2025 15:33"/>
    <s v="Prioridades Urgentes (Incidencias)"/>
    <x v="1"/>
    <x v="2"/>
    <x v="0"/>
    <s v="Gestión de Aplicaciones"/>
    <x v="8"/>
    <s v="01-07-2025 15:35"/>
    <s v="03:11:57"/>
    <s v="01-09-2025 15:43"/>
    <s v="01-09-2025 15:43"/>
    <s v="Afecta el Usuario"/>
    <s v="Nivel 1"/>
    <s v="Normal"/>
    <s v="01-07-2025 15:33"/>
    <s v="01-09-2025 15:43"/>
    <s v="false"/>
    <s v="01-09-2025 15:43"/>
    <x v="25"/>
    <d v="2025-01-09T15:43:00"/>
    <n v="2.0069444444452529"/>
    <n v="48.166666666686069"/>
    <n v="12.5"/>
    <n v="28"/>
    <n v="40.5"/>
    <x v="2"/>
  </r>
  <r>
    <s v="4776"/>
    <s v="01-07-2025 10:51"/>
    <s v="Prioridad Normal (Incidencias)"/>
    <x v="1"/>
    <x v="1"/>
    <x v="0"/>
    <s v="Gestión de Aplicaciones"/>
    <x v="3"/>
    <s v="01-07-2025 11:23"/>
    <s v="10:32:47"/>
    <s v="01-08-2025 11:24"/>
    <s v="01-08-2025 11:24"/>
    <s v="Afecta el Negocio"/>
    <s v="No asignado"/>
    <s v="No asignado"/>
    <s v="01-07-2025 10:51"/>
    <s v="01-08-2025 11:24"/>
    <s v="false"/>
    <s v="01-08-2025 11:24"/>
    <x v="26"/>
    <d v="2025-01-08T11:24:00"/>
    <n v="1.0229166666686069"/>
    <n v="24.550000000046566"/>
    <n v="72"/>
    <n v="14"/>
    <n v="86"/>
    <x v="1"/>
  </r>
  <r>
    <s v="4775"/>
    <s v="01-07-2025 10:23"/>
    <s v="No asignado"/>
    <x v="0"/>
    <x v="3"/>
    <x v="0"/>
    <s v="Soporte TI"/>
    <x v="5"/>
    <s v="01-07-2025 10:35"/>
    <s v="08:01:42"/>
    <s v="01-14-2025 15:12"/>
    <s v="01-14-2025 15:12"/>
    <s v="Afecta el Usuario"/>
    <s v="No asignado"/>
    <s v="Normal"/>
    <s v="01-07-2025 10:23"/>
    <s v="01-14-2025 15:12"/>
    <s v="false"/>
    <s v="01-14-2025 15:12"/>
    <x v="27"/>
    <d v="2025-01-14T15:12:00"/>
    <n v="7.2006944444437977"/>
    <n v="172.81666666665114"/>
    <n v="0"/>
    <n v="98"/>
    <n v="98"/>
    <x v="0"/>
  </r>
  <r>
    <s v="4782"/>
    <s v="01-07-2025 15:30"/>
    <s v="Prioridades Urgentes (Incidencias)"/>
    <x v="1"/>
    <x v="2"/>
    <x v="0"/>
    <s v="Gestión de Aplicaciones"/>
    <x v="8"/>
    <s v="01-07-2025 15:37"/>
    <s v="03:13:37"/>
    <s v="01-10-2025 10:32"/>
    <s v="01-10-2025 10:32"/>
    <s v="Afecta el Usuario"/>
    <s v="Nivel 1"/>
    <s v="Normal"/>
    <s v="01-07-2025 15:30"/>
    <s v="01-10-2025 10:32"/>
    <s v="false"/>
    <s v="01-10-2025 10:32"/>
    <x v="28"/>
    <d v="2025-01-10T10:32:00"/>
    <n v="2.7930555555503815"/>
    <n v="67.033333333209157"/>
    <n v="12.5"/>
    <n v="42"/>
    <n v="54.5"/>
    <x v="2"/>
  </r>
  <r>
    <s v="4777"/>
    <s v="01-07-2025 11:17"/>
    <s v="No asignado"/>
    <x v="0"/>
    <x v="7"/>
    <x v="0"/>
    <s v="Infraestructura &amp; Nube"/>
    <x v="12"/>
    <s v="01-07-2025 11:17"/>
    <s v="135:09:58"/>
    <s v="01-27-2025 16:27"/>
    <s v="01-27-2025 16:27"/>
    <s v="Afecta al Departamento"/>
    <s v="No asignado"/>
    <s v="No asignado"/>
    <s v="01-07-2025 11:17"/>
    <s v="01-27-2025 16:27"/>
    <s v="false"/>
    <s v="01-27-2025 16:27"/>
    <x v="29"/>
    <d v="2025-01-27T16:27:00"/>
    <n v="20.215277777781012"/>
    <n v="485.16666666674428"/>
    <n v="0"/>
    <n v="280"/>
    <n v="280"/>
    <x v="0"/>
  </r>
  <r>
    <s v="4779"/>
    <s v="01-07-2025 13:20"/>
    <s v="No asignado"/>
    <x v="0"/>
    <x v="3"/>
    <x v="0"/>
    <s v="Gestión de Aplicaciones"/>
    <x v="1"/>
    <s v="01-07-2025 14:55"/>
    <s v="10:32:16"/>
    <s v="01-08-2025 13:55"/>
    <s v="01-08-2025 13:55"/>
    <s v="Afecta el Negocio"/>
    <s v="No asignado"/>
    <s v="No asignado"/>
    <s v="01-07-2025 13:20"/>
    <s v="01-08-2025 13:55"/>
    <s v="false"/>
    <s v="01-08-2025 13:55"/>
    <x v="24"/>
    <d v="2025-01-08T13:55:00"/>
    <n v="1.0243055555547471"/>
    <n v="24.583333333313931"/>
    <n v="0"/>
    <n v="14"/>
    <n v="14"/>
    <x v="0"/>
  </r>
  <r>
    <s v="4781"/>
    <s v="01-07-2025 14:30"/>
    <s v="Prioridad Baja (Incidencias)"/>
    <x v="1"/>
    <x v="3"/>
    <x v="0"/>
    <s v="Soporte TI"/>
    <x v="11"/>
    <s v="01-07-2025 14:57"/>
    <s v="02:16:47"/>
    <s v="01-07-2025 16:47"/>
    <s v="01-07-2025 16:47"/>
    <s v="Afecta el Usuario"/>
    <s v="No asignado"/>
    <s v="Normal"/>
    <s v="01-07-2025 14:30"/>
    <s v="01-07-2025 16:47"/>
    <s v="false"/>
    <s v="01-07-2025 16:47"/>
    <x v="30"/>
    <d v="2025-01-07T16:47:00"/>
    <n v="9.5138888893416151E-2"/>
    <n v="2.2833333334419876"/>
    <n v="120"/>
    <n v="0"/>
    <n v="120"/>
    <x v="1"/>
  </r>
  <r>
    <s v="4784"/>
    <s v="01-07-2025 15:36"/>
    <s v="Prioridades Urgentes (Incidencias)"/>
    <x v="1"/>
    <x v="2"/>
    <x v="0"/>
    <s v="Gestión de Aplicaciones"/>
    <x v="8"/>
    <s v="01-07-2025 15:37"/>
    <s v="03:08:59"/>
    <s v="01-09-2025 15:49"/>
    <s v="01-09-2025 15:49"/>
    <s v="Afecta el Usuario"/>
    <s v="Nivel 1"/>
    <s v="Normal"/>
    <s v="01-07-2025 15:36"/>
    <s v="01-09-2025 15:49"/>
    <s v="false"/>
    <s v="01-09-2025 15:48"/>
    <x v="31"/>
    <d v="2025-01-09T15:49:00"/>
    <n v="2.0090277777781012"/>
    <n v="48.216666666674428"/>
    <n v="12.5"/>
    <n v="28"/>
    <n v="40.5"/>
    <x v="2"/>
  </r>
  <r>
    <s v="4785"/>
    <s v="01-07-2025 16:02"/>
    <s v="No asignado"/>
    <x v="2"/>
    <x v="8"/>
    <x v="0"/>
    <s v="Formularios"/>
    <x v="13"/>
    <s v="01-07-2025 16:03"/>
    <s v="146:01:06"/>
    <s v="01-29-2025 12:12"/>
    <s v="01-29-2025 12:12"/>
    <s v="No asignado"/>
    <s v="No asignado"/>
    <s v="No asignado"/>
    <s v="01-07-2025 16:02"/>
    <s v="01-29-2025 12:12"/>
    <s v="false"/>
    <s v="01-29-2025 12:12"/>
    <x v="32"/>
    <d v="2025-01-29T12:12:00"/>
    <n v="21.840277777773736"/>
    <n v="524.16666666656965"/>
    <n v="0"/>
    <n v="308"/>
    <n v="308"/>
    <x v="0"/>
  </r>
  <r>
    <s v="4793"/>
    <s v="01-08-2025 12:00"/>
    <s v="No asignado"/>
    <x v="1"/>
    <x v="2"/>
    <x v="0"/>
    <s v="Gestión de Aplicaciones"/>
    <x v="8"/>
    <s v="01-08-2025 12:09"/>
    <s v="04:57:52"/>
    <s v="02-20-2025 15:13"/>
    <s v="02-20-2025 15:13"/>
    <s v="Afecta el Usuario"/>
    <s v="Nivel 1"/>
    <s v="Normal"/>
    <s v="01-08-2025 12:00"/>
    <s v="02-20-2025 15:13"/>
    <s v="false"/>
    <s v="02-20-2025 15:13"/>
    <x v="33"/>
    <d v="2025-02-20T15:13:00"/>
    <n v="43.134027777778101"/>
    <n v="1035.2166666666744"/>
    <n v="0"/>
    <n v="602"/>
    <n v="602"/>
    <x v="0"/>
  </r>
  <r>
    <s v="4787"/>
    <s v="01-08-2025 09:34"/>
    <s v="Prioridades Urgentes (Incidencias)"/>
    <x v="1"/>
    <x v="4"/>
    <x v="0"/>
    <s v="Gestión de Aplicaciones"/>
    <x v="10"/>
    <s v="01-08-2025 09:49"/>
    <s v="00:14:15"/>
    <s v="01-08-2025 09:49"/>
    <s v="01-08-2025 09:49"/>
    <s v="Afecta el Usuario"/>
    <s v="Nivel 1"/>
    <s v="Normal"/>
    <s v="01-08-2025 09:34"/>
    <s v="01-08-2025 09:49"/>
    <s v="false"/>
    <s v="01-08-2025 09:49"/>
    <x v="34"/>
    <d v="2025-01-08T09:49:00"/>
    <n v="1.0416666671517305E-2"/>
    <n v="0.25000000011641532"/>
    <n v="12.5"/>
    <n v="0"/>
    <n v="12.5"/>
    <x v="1"/>
  </r>
  <r>
    <s v="4788"/>
    <s v="01-08-2025 10:04"/>
    <s v="No asignado"/>
    <x v="0"/>
    <x v="1"/>
    <x v="0"/>
    <s v="Gestión de Aplicaciones"/>
    <x v="3"/>
    <s v="01-08-2025 15:24"/>
    <s v="02:10:55"/>
    <s v="01-08-2025 15:31"/>
    <s v="01-08-2025 15:31"/>
    <s v="Afecta al Departamento"/>
    <s v="No asignado"/>
    <s v="No asignado"/>
    <s v="01-08-2025 10:04"/>
    <s v="01-08-2025 15:31"/>
    <s v="false"/>
    <s v="01-08-2025 15:31"/>
    <x v="35"/>
    <d v="2025-01-08T15:31:00"/>
    <n v="0.22708333333139308"/>
    <n v="5.4499999999534339"/>
    <n v="0"/>
    <n v="0"/>
    <n v="0"/>
    <x v="0"/>
  </r>
  <r>
    <s v="4786"/>
    <s v="01-08-2025 09:11"/>
    <s v="Prioridad Alta (Incidencias)"/>
    <x v="1"/>
    <x v="2"/>
    <x v="0"/>
    <s v="Gestión de Aplicaciones"/>
    <x v="9"/>
    <s v="01-08-2025 09:33"/>
    <s v="06:19:04"/>
    <s v="01-10-2025 15:52"/>
    <s v="01-10-2025 15:52"/>
    <s v="Afecta al Departamento"/>
    <s v="Nivel 1"/>
    <s v="No asignado"/>
    <s v="01-08-2025 09:11"/>
    <s v="01-10-2025 15:52"/>
    <s v="false"/>
    <s v="01-09-2025 15:42"/>
    <x v="36"/>
    <d v="2025-01-10T15:52:00"/>
    <n v="2.2784722222204437"/>
    <n v="54.683333333290648"/>
    <n v="12.5"/>
    <n v="28"/>
    <n v="40.5"/>
    <x v="2"/>
  </r>
  <r>
    <s v="4789"/>
    <s v="01-08-2025 10:34"/>
    <s v="No asignado"/>
    <x v="0"/>
    <x v="1"/>
    <x v="0"/>
    <s v="Gestión de Aplicaciones"/>
    <x v="3"/>
    <s v="02-12-2025 10:56"/>
    <s v="01:39:21"/>
    <s v="02-18-2025 17:43"/>
    <s v="02-18-2025 17:43"/>
    <s v="Afecta el Negocio"/>
    <s v="No asignado"/>
    <s v="No asignado"/>
    <s v="01-08-2025 10:34"/>
    <s v="02-18-2025 17:43"/>
    <s v="false"/>
    <s v="02-18-2025 17:43"/>
    <x v="37"/>
    <d v="2025-02-18T17:43:00"/>
    <n v="41.297916666662786"/>
    <n v="991.14999999990687"/>
    <n v="0"/>
    <n v="574"/>
    <n v="574"/>
    <x v="0"/>
  </r>
  <r>
    <s v="4790"/>
    <s v="01-08-2025 10:50"/>
    <s v="No asignado"/>
    <x v="0"/>
    <x v="1"/>
    <x v="0"/>
    <s v="Gestión de Aplicaciones"/>
    <x v="3"/>
    <s v="01-08-2025 10:50"/>
    <s v="07:15:15"/>
    <s v="02-03-2025 13:34"/>
    <s v="02-03-2025 13:34"/>
    <s v="Afecta el Negocio"/>
    <s v="No asignado"/>
    <s v="No asignado"/>
    <s v="01-08-2025 10:50"/>
    <s v="02-03-2025 13:34"/>
    <s v="false"/>
    <s v="02-03-2025 13:34"/>
    <x v="38"/>
    <d v="2025-02-03T13:34:00"/>
    <n v="26.113888888889051"/>
    <n v="626.73333333333721"/>
    <n v="0"/>
    <n v="364"/>
    <n v="364"/>
    <x v="0"/>
  </r>
  <r>
    <s v="4791"/>
    <s v="01-08-2025 11:26"/>
    <s v="Prioridades Urgentes (Incidencias)"/>
    <x v="1"/>
    <x v="2"/>
    <x v="0"/>
    <s v="Gestión de Aplicaciones"/>
    <x v="8"/>
    <s v="01-08-2025 11:29"/>
    <s v="04:29:42"/>
    <s v="01-09-2025 15:48"/>
    <s v="01-09-2025 15:48"/>
    <s v="Afecta el Usuario"/>
    <s v="Nivel 1"/>
    <s v="Normal"/>
    <s v="01-08-2025 11:26"/>
    <s v="01-09-2025 15:48"/>
    <s v="false"/>
    <s v="01-09-2025 15:48"/>
    <x v="39"/>
    <d v="2025-01-09T15:48:00"/>
    <n v="1.1819444444408873"/>
    <n v="28.366666666581295"/>
    <n v="12.5"/>
    <n v="14"/>
    <n v="26.5"/>
    <x v="2"/>
  </r>
  <r>
    <s v="4792"/>
    <s v="01-08-2025 11:54"/>
    <s v="No asignado"/>
    <x v="0"/>
    <x v="4"/>
    <x v="0"/>
    <s v="Gestión de Aplicaciones"/>
    <x v="7"/>
    <s v="01-08-2025 12:01"/>
    <s v="04:21:53"/>
    <s v="01-10-2025 15:52"/>
    <s v="01-10-2025 15:52"/>
    <s v="Afecta el Usuario"/>
    <s v="No asignado"/>
    <s v="Baja"/>
    <s v="01-08-2025 11:54"/>
    <s v="01-10-2025 15:52"/>
    <s v="false"/>
    <s v="01-09-2025 14:57"/>
    <x v="40"/>
    <d v="2025-01-10T15:52:00"/>
    <n v="2.1652777777781012"/>
    <n v="51.966666666674428"/>
    <n v="0"/>
    <n v="28"/>
    <n v="28"/>
    <x v="0"/>
  </r>
  <r>
    <s v="4796"/>
    <s v="01-08-2025 14:59"/>
    <s v="Prioridades Urgentes (Incidencias)"/>
    <x v="1"/>
    <x v="2"/>
    <x v="0"/>
    <s v="Gestión de Aplicaciones"/>
    <x v="8"/>
    <s v="01-08-2025 15:10"/>
    <s v="00:52:19"/>
    <s v="01-08-2025 15:51"/>
    <s v="01-08-2025 15:52"/>
    <s v="Afecta el Usuario"/>
    <s v="Nivel 1"/>
    <s v="Normal"/>
    <s v="01-08-2025 14:59"/>
    <s v="01-08-2025 15:51"/>
    <s v="false"/>
    <s v="01-08-2025 15:51"/>
    <x v="41"/>
    <d v="2025-01-08T15:52:00"/>
    <n v="3.680555555911269E-2"/>
    <n v="0.88333333341870457"/>
    <n v="12.5"/>
    <n v="0"/>
    <n v="12.5"/>
    <x v="1"/>
  </r>
  <r>
    <s v="4800"/>
    <s v="01-09-2025 08:55"/>
    <s v="Prioridades Urgentes (Incidencias)"/>
    <x v="1"/>
    <x v="2"/>
    <x v="0"/>
    <s v="Gestión de Aplicaciones"/>
    <x v="8"/>
    <s v="01-09-2025 09:06"/>
    <s v="02:31:16"/>
    <s v="01-09-2025 11:26"/>
    <s v="01-09-2025 11:26"/>
    <s v="Afecta el Usuario"/>
    <s v="Nivel 1"/>
    <s v="Normal"/>
    <s v="01-09-2025 08:55"/>
    <s v="01-09-2025 11:26"/>
    <s v="false"/>
    <s v="01-09-2025 11:26"/>
    <x v="42"/>
    <d v="2025-01-09T11:26:00"/>
    <n v="0.10486111111094942"/>
    <n v="2.5166666666627862"/>
    <n v="12.5"/>
    <n v="0"/>
    <n v="12.5"/>
    <x v="1"/>
  </r>
  <r>
    <s v="4801"/>
    <s v="01-09-2025 09:57"/>
    <s v="Prioridad Alta (Incidencias)"/>
    <x v="1"/>
    <x v="2"/>
    <x v="0"/>
    <s v="Gestión de Aplicaciones"/>
    <x v="8"/>
    <s v="01-09-2025 10:11"/>
    <s v="00:55:48"/>
    <s v="01-09-2025 11:15"/>
    <s v="01-09-2025 11:15"/>
    <s v="Afecta el Usuario"/>
    <s v="Nivel 1"/>
    <s v="Normal"/>
    <s v="01-09-2025 09:57"/>
    <s v="01-09-2025 11:15"/>
    <s v="false"/>
    <s v="01-09-2025 11:15"/>
    <x v="43"/>
    <d v="2025-01-09T11:15:00"/>
    <n v="5.4166666668606922E-2"/>
    <n v="1.3000000000465661"/>
    <n v="12.5"/>
    <n v="0"/>
    <n v="12.5"/>
    <x v="1"/>
  </r>
  <r>
    <s v="4803"/>
    <s v="01-09-2025 10:20"/>
    <s v="No asignado"/>
    <x v="0"/>
    <x v="1"/>
    <x v="0"/>
    <s v="Gestión de Aplicaciones"/>
    <x v="3"/>
    <s v="01-09-2025 10:34"/>
    <s v="144:18:36"/>
    <s v="03-14-2025 09:32"/>
    <s v="03-14-2025 09:32"/>
    <s v="Afecta el Negocio"/>
    <s v="No asignado"/>
    <s v="No asignado"/>
    <s v="01-09-2025 10:20"/>
    <s v="03-14-2025 09:32"/>
    <s v="false"/>
    <s v="03-14-2025 09:32"/>
    <x v="44"/>
    <d v="2025-03-14T09:32:00"/>
    <n v="63.966666666667152"/>
    <n v="1535.2000000000116"/>
    <n v="0"/>
    <n v="896"/>
    <n v="896"/>
    <x v="0"/>
  </r>
  <r>
    <s v="4794"/>
    <s v="01-08-2025 12:50"/>
    <s v="No asignado"/>
    <x v="1"/>
    <x v="6"/>
    <x v="1"/>
    <s v="No asignado"/>
    <x v="9"/>
    <s v="No asignado"/>
    <s v="00:00:00"/>
    <s v="No asignado"/>
    <s v="01-08-2025 15:06"/>
    <s v="Afecta el Usuario"/>
    <s v="No asignado"/>
    <s v="Normal"/>
    <s v="01-08-2025 12:50"/>
    <s v="No asignado"/>
    <s v="false"/>
    <s v="No asignado"/>
    <x v="45"/>
    <d v="2025-01-08T15:06:00"/>
    <n v="9.4444444446708076E-2"/>
    <n v="2.2666666667209938"/>
    <n v="0"/>
    <n v="0"/>
    <n v="0"/>
    <x v="0"/>
  </r>
  <r>
    <s v="4802"/>
    <s v="01-09-2025 10:18"/>
    <s v="No asignado"/>
    <x v="0"/>
    <x v="3"/>
    <x v="0"/>
    <s v="Soporte TI"/>
    <x v="4"/>
    <s v="01-09-2025 10:29"/>
    <s v="30:47:22"/>
    <s v="01-14-2025 11:05"/>
    <s v="01-14-2025 11:05"/>
    <s v="Afecta el Usuario"/>
    <s v="No asignado"/>
    <s v="Normal"/>
    <s v="01-09-2025 10:18"/>
    <s v="01-14-2025 11:05"/>
    <s v="false"/>
    <s v="01-14-2025 11:05"/>
    <x v="46"/>
    <d v="2025-01-14T11:05:00"/>
    <n v="5.0326388888861402"/>
    <n v="120.78333333326736"/>
    <n v="0"/>
    <n v="70"/>
    <n v="70"/>
    <x v="0"/>
  </r>
  <r>
    <s v="4804"/>
    <s v="01-09-2025 10:33"/>
    <s v="No asignado"/>
    <x v="0"/>
    <x v="3"/>
    <x v="0"/>
    <s v="Soporte TI"/>
    <x v="6"/>
    <s v="01-09-2025 10:33"/>
    <s v="26:14:33"/>
    <s v="01-13-2025 16:48"/>
    <s v="01-13-2025 16:48"/>
    <s v="Afecta el Negocio"/>
    <s v="No asignado"/>
    <s v="No asignado"/>
    <s v="01-09-2025 10:33"/>
    <s v="01-13-2025 16:48"/>
    <s v="false"/>
    <s v="01-13-2025 16:48"/>
    <x v="47"/>
    <d v="2025-01-13T16:48:00"/>
    <n v="4.2604166666642413"/>
    <n v="102.24999999994179"/>
    <n v="0"/>
    <n v="56"/>
    <n v="56"/>
    <x v="0"/>
  </r>
  <r>
    <s v="4806"/>
    <s v="01-09-2025 12:25"/>
    <s v="No asignado"/>
    <x v="0"/>
    <x v="0"/>
    <x v="0"/>
    <s v="Gestión de Aplicaciones"/>
    <x v="14"/>
    <s v="01-09-2025 14:55"/>
    <s v="166:31:37"/>
    <s v="02-04-2025 08:57"/>
    <s v="02-04-2025 08:57"/>
    <s v="Afecta el Negocio"/>
    <s v="No asignado"/>
    <s v="No asignado"/>
    <s v="01-09-2025 12:25"/>
    <s v="02-04-2025 08:57"/>
    <s v="false"/>
    <s v="02-04-2025 08:57"/>
    <x v="48"/>
    <d v="2025-02-04T08:57:00"/>
    <n v="25.855555555557657"/>
    <n v="620.53333333338378"/>
    <n v="0"/>
    <n v="364"/>
    <n v="364"/>
    <x v="0"/>
  </r>
  <r>
    <s v="4797"/>
    <s v="01-08-2025 16:01"/>
    <s v="No asignado"/>
    <x v="0"/>
    <x v="3"/>
    <x v="0"/>
    <s v="Soporte TI"/>
    <x v="5"/>
    <s v="01-08-2025 16:02"/>
    <s v="00:21:05"/>
    <s v="01-08-2025 16:22"/>
    <s v="01-08-2025 16:22"/>
    <s v="Afecta el Usuario"/>
    <s v="No asignado"/>
    <s v="Normal"/>
    <s v="01-08-2025 16:01"/>
    <s v="01-08-2025 16:22"/>
    <s v="false"/>
    <s v="01-08-2025 16:22"/>
    <x v="49"/>
    <d v="2025-01-08T16:22:00"/>
    <n v="1.4583333329937886E-2"/>
    <n v="0.34999999991850927"/>
    <n v="0"/>
    <n v="0"/>
    <n v="0"/>
    <x v="0"/>
  </r>
  <r>
    <s v="4799"/>
    <s v="01-08-2025 17:54"/>
    <s v="Prioridad Alta (Incidencias)"/>
    <x v="1"/>
    <x v="2"/>
    <x v="0"/>
    <s v="Gestión de Aplicaciones"/>
    <x v="15"/>
    <s v="01-09-2025 09:05"/>
    <s v="01:11:29"/>
    <s v="01-27-2025 12:02"/>
    <s v="01-27-2025 12:02"/>
    <s v="Afecta al Departamento"/>
    <s v="Nivel 1"/>
    <s v="No asignado"/>
    <s v="01-08-2025 17:54"/>
    <s v="01-27-2025 12:02"/>
    <s v="false"/>
    <s v="01-27-2025 12:02"/>
    <x v="50"/>
    <d v="2025-01-27T12:02:00"/>
    <n v="18.755555555551837"/>
    <n v="450.13333333324408"/>
    <n v="12.5"/>
    <n v="266"/>
    <n v="278.5"/>
    <x v="2"/>
  </r>
  <r>
    <s v="4805"/>
    <s v="01-09-2025 11:44"/>
    <s v="Prioridad Normal (Incidencias)"/>
    <x v="1"/>
    <x v="2"/>
    <x v="0"/>
    <s v="Gestión de Aplicaciones"/>
    <x v="9"/>
    <s v="01-09-2025 12:01"/>
    <s v="10:47:58"/>
    <s v="01-28-2025 08:59"/>
    <s v="01-28-2025 08:59"/>
    <s v="Afecta al Departamento"/>
    <s v="Nivel 1"/>
    <s v="No asignado"/>
    <s v="01-09-2025 11:44"/>
    <s v="01-28-2025 08:59"/>
    <s v="false"/>
    <s v="01-27-2025 08:31"/>
    <x v="51"/>
    <d v="2025-01-28T08:59:00"/>
    <n v="18.885416666664241"/>
    <n v="453.24999999994179"/>
    <n v="72"/>
    <n v="266"/>
    <n v="338"/>
    <x v="2"/>
  </r>
  <r>
    <s v="4808"/>
    <s v="01-09-2025 14:53"/>
    <s v="Prioridades Urgentes (Incidencias)"/>
    <x v="1"/>
    <x v="2"/>
    <x v="0"/>
    <s v="Gestión de Aplicaciones"/>
    <x v="8"/>
    <s v="01-09-2025 15:30"/>
    <s v="00:49:01"/>
    <s v="01-09-2025 15:42"/>
    <s v="01-09-2025 15:42"/>
    <s v="Afecta el Usuario"/>
    <s v="Nivel 1"/>
    <s v="Normal"/>
    <s v="01-09-2025 14:53"/>
    <s v="01-09-2025 15:42"/>
    <s v="false"/>
    <s v="01-09-2025 15:42"/>
    <x v="52"/>
    <d v="2025-01-09T15:42:00"/>
    <n v="3.4027777779556345E-2"/>
    <n v="0.81666666670935228"/>
    <n v="12.5"/>
    <n v="0"/>
    <n v="12.5"/>
    <x v="1"/>
  </r>
  <r>
    <s v="4807"/>
    <s v="01-09-2025 13:48"/>
    <s v="No asignado"/>
    <x v="0"/>
    <x v="0"/>
    <x v="0"/>
    <s v="Gestion + Humana"/>
    <x v="14"/>
    <s v="01-17-2025 11:29"/>
    <s v="241:08:31"/>
    <s v="02-13-2025 14:57"/>
    <s v="02-13-2025 14:57"/>
    <s v="No asignado"/>
    <s v="No asignado"/>
    <s v="Baja"/>
    <s v="01-09-2025 13:48"/>
    <s v="02-13-2025 14:57"/>
    <s v="false"/>
    <s v="02-13-2025 14:57"/>
    <x v="53"/>
    <d v="2025-02-13T14:57:00"/>
    <n v="35.047916666670062"/>
    <n v="841.15000000008149"/>
    <n v="0"/>
    <n v="490"/>
    <n v="490"/>
    <x v="0"/>
  </r>
  <r>
    <s v="4812"/>
    <s v="01-10-2025 08:38"/>
    <s v="No asignado"/>
    <x v="0"/>
    <x v="1"/>
    <x v="0"/>
    <s v="Gestión de Aplicaciones"/>
    <x v="3"/>
    <s v="01-10-2025 08:42"/>
    <s v="00:47:49"/>
    <s v="01-16-2025 11:44"/>
    <s v="01-16-2025 11:44"/>
    <s v="Afecta el Negocio"/>
    <s v="No asignado"/>
    <s v="No asignado"/>
    <s v="01-10-2025 08:38"/>
    <s v="01-16-2025 11:44"/>
    <s v="false"/>
    <s v="01-16-2025 11:44"/>
    <x v="54"/>
    <d v="2025-01-16T11:44:00"/>
    <n v="6.1291666666656965"/>
    <n v="147.09999999997672"/>
    <n v="0"/>
    <n v="84"/>
    <n v="84"/>
    <x v="0"/>
  </r>
  <r>
    <s v="4809"/>
    <s v="01-09-2025 15:15"/>
    <s v="No asignado"/>
    <x v="1"/>
    <x v="8"/>
    <x v="0"/>
    <s v="Gestión de Aplicaciones"/>
    <x v="10"/>
    <s v="01-09-2025 15:57"/>
    <s v="00:42:03"/>
    <s v="01-14-2025 12:10"/>
    <s v="03-11-2025 17:41"/>
    <s v="Afecta el Usuario"/>
    <s v="Nivel 1"/>
    <s v="Normal"/>
    <s v="01-09-2025 15:15"/>
    <s v="01-14-2025 12:10"/>
    <s v="false"/>
    <s v="01-14-2025 12:10"/>
    <x v="55"/>
    <d v="2025-03-11T17:41:00"/>
    <n v="61.101388888891961"/>
    <n v="1466.4333333334071"/>
    <n v="0"/>
    <n v="854"/>
    <n v="854"/>
    <x v="0"/>
  </r>
  <r>
    <s v="4810"/>
    <s v="01-09-2025 16:11"/>
    <s v="Prioridades Urgentes (Incidencias)"/>
    <x v="1"/>
    <x v="2"/>
    <x v="0"/>
    <s v="Gestión de Aplicaciones"/>
    <x v="8"/>
    <s v="01-09-2025 16:18"/>
    <s v="00:27:28"/>
    <s v="01-09-2025 16:38"/>
    <s v="01-09-2025 16:38"/>
    <s v="Afecta el Usuario"/>
    <s v="Nivel 1"/>
    <s v="Normal"/>
    <s v="01-09-2025 16:11"/>
    <s v="01-09-2025 16:38"/>
    <s v="false"/>
    <s v="01-09-2025 16:38"/>
    <x v="56"/>
    <d v="2025-01-09T16:38:00"/>
    <n v="1.8750000002910383E-2"/>
    <n v="0.45000000006984919"/>
    <n v="12.5"/>
    <n v="0"/>
    <n v="12.5"/>
    <x v="1"/>
  </r>
  <r>
    <s v="4813"/>
    <s v="01-10-2025 11:10"/>
    <s v="Prioridades Urgentes (Incidencias)"/>
    <x v="1"/>
    <x v="4"/>
    <x v="0"/>
    <s v="Gestión de Aplicaciones"/>
    <x v="10"/>
    <s v="01-10-2025 11:16"/>
    <s v="00:06:06"/>
    <s v="01-15-2025 10:39"/>
    <s v="01-15-2025 10:39"/>
    <s v="Afecta el Usuario"/>
    <s v="Nivel 1"/>
    <s v="Normal"/>
    <s v="01-10-2025 11:10"/>
    <s v="01-15-2025 10:39"/>
    <s v="false"/>
    <s v="01-15-2025 10:39"/>
    <x v="57"/>
    <d v="2025-01-15T10:39:00"/>
    <n v="4.9784722222175333"/>
    <n v="119.4833333332208"/>
    <n v="12.5"/>
    <n v="70"/>
    <n v="82.5"/>
    <x v="2"/>
  </r>
  <r>
    <s v="4814"/>
    <s v="01-10-2025 11:56"/>
    <s v="Prioridades Urgentes (Incidencias)"/>
    <x v="1"/>
    <x v="2"/>
    <x v="0"/>
    <s v="Gestión de Aplicaciones"/>
    <x v="8"/>
    <s v="01-10-2025 12:04"/>
    <s v="03:03:58"/>
    <s v="02-12-2025 12:08"/>
    <s v="02-12-2025 12:08"/>
    <s v="Afecta el Usuario"/>
    <s v="Nivel 1"/>
    <s v="Normal"/>
    <s v="01-10-2025 11:56"/>
    <s v="02-12-2025 12:08"/>
    <s v="false"/>
    <s v="02-11-2025 11:10"/>
    <x v="58"/>
    <d v="2025-02-12T12:08:00"/>
    <n v="33.008333333338669"/>
    <n v="792.20000000012806"/>
    <n v="12.5"/>
    <n v="462"/>
    <n v="474.5"/>
    <x v="2"/>
  </r>
  <r>
    <s v="4815"/>
    <s v="01-10-2025 12:14"/>
    <s v="No asignado"/>
    <x v="0"/>
    <x v="7"/>
    <x v="0"/>
    <s v="Gestion + Humana"/>
    <x v="14"/>
    <s v="01-10-2025 12:19"/>
    <s v="69:43:38"/>
    <s v="01-22-2025 11:57"/>
    <s v="01-22-2025 11:57"/>
    <s v="No asignado"/>
    <s v="No asignado"/>
    <s v="Baja"/>
    <s v="01-10-2025 12:14"/>
    <s v="01-22-2025 11:57"/>
    <s v="false"/>
    <s v="01-22-2025 11:57"/>
    <x v="59"/>
    <d v="2025-01-22T11:57:00"/>
    <n v="11.988194444442343"/>
    <n v="287.71666666661622"/>
    <n v="0"/>
    <n v="168"/>
    <n v="168"/>
    <x v="0"/>
  </r>
  <r>
    <s v="4816"/>
    <s v="01-10-2025 13:27"/>
    <s v="No asignado"/>
    <x v="2"/>
    <x v="8"/>
    <x v="0"/>
    <s v="Formularios"/>
    <x v="13"/>
    <s v="01-10-2025 16:26"/>
    <s v="17:10:54"/>
    <s v="01-14-2025 12:11"/>
    <s v="01-14-2025 12:11"/>
    <s v="No asignado"/>
    <s v="No asignado"/>
    <s v="No asignado"/>
    <s v="01-10-2025 13:27"/>
    <s v="01-14-2025 12:11"/>
    <s v="false"/>
    <s v="01-14-2025 12:11"/>
    <x v="60"/>
    <d v="2025-01-14T12:11:00"/>
    <n v="3.9472222222248092"/>
    <n v="94.733333333395422"/>
    <n v="0"/>
    <n v="56"/>
    <n v="56"/>
    <x v="0"/>
  </r>
  <r>
    <s v="4821"/>
    <s v="01-10-2025 17:09"/>
    <s v="Prioridades Urgentes (Incidencias)"/>
    <x v="1"/>
    <x v="2"/>
    <x v="0"/>
    <s v="Gestión de Aplicaciones"/>
    <x v="8"/>
    <s v="01-10-2025 19:19"/>
    <s v="02:26:37"/>
    <s v="01-13-2025 09:45"/>
    <s v="01-13-2025 09:45"/>
    <s v="Afecta el Usuario"/>
    <s v="Nivel 1"/>
    <s v="Normal"/>
    <s v="01-10-2025 17:09"/>
    <s v="01-13-2025 09:45"/>
    <s v="false"/>
    <s v="01-13-2025 09:45"/>
    <x v="61"/>
    <d v="2025-01-13T09:45:00"/>
    <n v="2.6916666666656965"/>
    <n v="64.599999999976717"/>
    <n v="12.5"/>
    <n v="42"/>
    <n v="54.5"/>
    <x v="2"/>
  </r>
  <r>
    <s v="4817"/>
    <s v="01-10-2025 14:55"/>
    <s v="No asignado"/>
    <x v="2"/>
    <x v="9"/>
    <x v="0"/>
    <s v="Formularios"/>
    <x v="13"/>
    <s v="01-10-2025 16:36"/>
    <s v="05:02:44"/>
    <s v="01-13-2025 11:33"/>
    <s v="01-13-2025 11:33"/>
    <s v="No asignado"/>
    <s v="No asignado"/>
    <s v="No asignado"/>
    <s v="01-10-2025 14:55"/>
    <s v="01-13-2025 11:33"/>
    <s v="false"/>
    <s v="01-13-2025 11:33"/>
    <x v="62"/>
    <d v="2025-01-13T11:33:00"/>
    <n v="2.8597222222160781"/>
    <n v="68.633333333185874"/>
    <n v="0"/>
    <n v="42"/>
    <n v="42"/>
    <x v="0"/>
  </r>
  <r>
    <s v="4818"/>
    <s v="01-10-2025 15:57"/>
    <s v="No asignado"/>
    <x v="2"/>
    <x v="9"/>
    <x v="0"/>
    <s v="Formularios"/>
    <x v="13"/>
    <s v="01-10-2025 16:25"/>
    <s v="05:04:41"/>
    <s v="01-13-2025 11:36"/>
    <s v="01-13-2025 11:36"/>
    <s v="No asignado"/>
    <s v="No asignado"/>
    <s v="No asignado"/>
    <s v="01-10-2025 15:57"/>
    <s v="01-13-2025 11:36"/>
    <s v="false"/>
    <s v="01-13-2025 11:36"/>
    <x v="63"/>
    <d v="2025-01-13T11:36:00"/>
    <n v="2.8187499999985448"/>
    <n v="67.649999999965075"/>
    <n v="0"/>
    <n v="42"/>
    <n v="42"/>
    <x v="0"/>
  </r>
  <r>
    <s v="4819"/>
    <s v="01-10-2025 16:04"/>
    <s v="No asignado"/>
    <x v="2"/>
    <x v="9"/>
    <x v="0"/>
    <s v="Formularios"/>
    <x v="13"/>
    <s v="01-10-2025 16:24"/>
    <s v="04:52:18"/>
    <s v="01-13-2025 11:27"/>
    <s v="01-13-2025 11:27"/>
    <s v="No asignado"/>
    <s v="No asignado"/>
    <s v="No asignado"/>
    <s v="01-10-2025 16:04"/>
    <s v="01-13-2025 11:27"/>
    <s v="false"/>
    <s v="01-13-2025 11:27"/>
    <x v="64"/>
    <d v="2025-01-13T11:27:00"/>
    <n v="2.8076388888875954"/>
    <n v="67.383333333302289"/>
    <n v="0"/>
    <n v="42"/>
    <n v="42"/>
    <x v="0"/>
  </r>
  <r>
    <s v="4820"/>
    <s v="01-10-2025 16:37"/>
    <s v="No asignado"/>
    <x v="2"/>
    <x v="9"/>
    <x v="0"/>
    <s v="Formularios"/>
    <x v="13"/>
    <s v="01-10-2025 16:37"/>
    <s v="04:28:52"/>
    <s v="01-13-2025 11:20"/>
    <s v="01-13-2025 11:20"/>
    <s v="No asignado"/>
    <s v="No asignado"/>
    <s v="No asignado"/>
    <s v="01-10-2025 16:37"/>
    <s v="01-13-2025 11:20"/>
    <s v="false"/>
    <s v="01-13-2025 11:20"/>
    <x v="65"/>
    <d v="2025-01-13T11:20:00"/>
    <n v="2.7798611111065838"/>
    <n v="66.716666666558012"/>
    <n v="0"/>
    <n v="42"/>
    <n v="42"/>
    <x v="0"/>
  </r>
  <r>
    <s v="4828"/>
    <s v="01-13-2025 16:01"/>
    <s v="No asignado"/>
    <x v="0"/>
    <x v="2"/>
    <x v="0"/>
    <s v="Gestión de Aplicaciones"/>
    <x v="16"/>
    <s v="01-13-2025 16:09"/>
    <s v="09:46:28"/>
    <s v="01-17-2025 16:55"/>
    <s v="01-17-2025 16:55"/>
    <s v="Afecta al Departamento"/>
    <s v="No asignado"/>
    <s v="No asignado"/>
    <s v="01-13-2025 16:01"/>
    <s v="01-17-2025 16:55"/>
    <s v="false"/>
    <s v="01-16-2025 16:41"/>
    <x v="66"/>
    <d v="2025-01-17T16:55:00"/>
    <n v="4.0374999999985448"/>
    <n v="96.899999999965075"/>
    <n v="0"/>
    <n v="56"/>
    <n v="56"/>
    <x v="0"/>
  </r>
  <r>
    <s v="4840"/>
    <s v="01-14-2025 11:44"/>
    <s v="Prioridad Alta (Servicios)"/>
    <x v="1"/>
    <x v="3"/>
    <x v="0"/>
    <s v="No asignado"/>
    <x v="17"/>
    <s v="01-14-2025 11:44"/>
    <s v="00:00:00"/>
    <s v="01-14-2025 11:44"/>
    <s v="01-14-2025 11:44"/>
    <s v="Afecta el Usuario"/>
    <s v="No asignado"/>
    <s v="Normal"/>
    <s v="01-14-2025 11:44"/>
    <s v="01-14-2025 11:44"/>
    <s v="false"/>
    <s v="01-14-2025 11:44"/>
    <x v="67"/>
    <d v="2025-01-14T11:44:00"/>
    <n v="0"/>
    <n v="0"/>
    <n v="12.5"/>
    <n v="0"/>
    <n v="12.5"/>
    <x v="1"/>
  </r>
  <r>
    <s v="4835"/>
    <s v="01-14-2025 09:24"/>
    <s v="Prioridades Urgentes (Incidencias)"/>
    <x v="1"/>
    <x v="4"/>
    <x v="0"/>
    <s v="Gestión de Aplicaciones"/>
    <x v="10"/>
    <s v="01-14-2025 10:13"/>
    <s v="00:49:24"/>
    <s v="01-14-2025 10:13"/>
    <s v="01-14-2025 10:13"/>
    <s v="Afecta el Usuario"/>
    <s v="Nivel 1"/>
    <s v="Normal"/>
    <s v="01-14-2025 09:24"/>
    <s v="01-14-2025 10:13"/>
    <s v="false"/>
    <s v="01-14-2025 10:13"/>
    <x v="68"/>
    <d v="2025-01-14T10:13:00"/>
    <n v="3.4027777772280388E-2"/>
    <n v="0.8166666665347293"/>
    <n v="12.5"/>
    <n v="0"/>
    <n v="12.5"/>
    <x v="1"/>
  </r>
  <r>
    <s v="4836"/>
    <s v="01-14-2025 09:42"/>
    <s v="Prioridad Normal (Incidencias)"/>
    <x v="1"/>
    <x v="2"/>
    <x v="0"/>
    <s v="Gestión de Aplicaciones"/>
    <x v="9"/>
    <s v="01-14-2025 09:52"/>
    <s v="06:12:40"/>
    <s v="01-15-2025 16:54"/>
    <s v="01-15-2025 16:54"/>
    <s v="Afecta al Departamento"/>
    <s v="Nivel 1"/>
    <s v="No asignado"/>
    <s v="01-14-2025 09:42"/>
    <s v="01-15-2025 16:54"/>
    <s v="false"/>
    <s v="01-14-2025 15:54"/>
    <x v="69"/>
    <d v="2025-01-15T16:54:00"/>
    <n v="1.3000000000029104"/>
    <n v="31.200000000069849"/>
    <n v="72"/>
    <n v="14"/>
    <n v="86"/>
    <x v="1"/>
  </r>
  <r>
    <s v="4854"/>
    <s v="01-14-2025 18:39"/>
    <s v="No asignado"/>
    <x v="0"/>
    <x v="3"/>
    <x v="0"/>
    <s v="Gestion + Humana"/>
    <x v="14"/>
    <s v="01-14-2025 20:10"/>
    <s v="05:13:28"/>
    <s v="01-17-2025 09:57"/>
    <s v="01-17-2025 09:57"/>
    <s v="No asignado"/>
    <s v="No asignado"/>
    <s v="Baja"/>
    <s v="01-14-2025 18:39"/>
    <s v="01-17-2025 09:57"/>
    <s v="false"/>
    <s v="01-17-2025 09:57"/>
    <x v="70"/>
    <d v="2025-01-17T09:57:00"/>
    <n v="2.6374999999970896"/>
    <n v="63.299999999930151"/>
    <n v="0"/>
    <n v="42"/>
    <n v="42"/>
    <x v="0"/>
  </r>
  <r>
    <s v="4822"/>
    <s v="01-13-2025 10:23"/>
    <s v="Prioridad Alta (Incidencias)"/>
    <x v="1"/>
    <x v="2"/>
    <x v="0"/>
    <s v="Gestión de Aplicaciones"/>
    <x v="8"/>
    <s v="01-13-2025 10:30"/>
    <s v="09:43:26"/>
    <s v="01-15-2025 10:54"/>
    <s v="01-15-2025 10:54"/>
    <s v="Afecta el Usuario"/>
    <s v="Nivel 1"/>
    <s v="Normal"/>
    <s v="01-13-2025 10:23"/>
    <s v="01-15-2025 10:54"/>
    <s v="true"/>
    <s v="01-14-2025 10:06"/>
    <x v="71"/>
    <d v="2025-01-15T10:54:00"/>
    <n v="2.0215277777824667"/>
    <n v="48.516666666779201"/>
    <n v="12.5"/>
    <n v="28"/>
    <n v="40.5"/>
    <x v="2"/>
  </r>
  <r>
    <s v="4838"/>
    <s v="01-14-2025 09:44"/>
    <s v="Prioridades Urgentes (Incidencias)"/>
    <x v="1"/>
    <x v="2"/>
    <x v="0"/>
    <s v="Gestión de Aplicaciones"/>
    <x v="8"/>
    <s v="01-14-2025 10:25"/>
    <s v="05:35:14"/>
    <s v="01-15-2025 15:54"/>
    <s v="01-15-2025 15:54"/>
    <s v="Afecta el Usuario"/>
    <s v="Nivel 1"/>
    <s v="Normal"/>
    <s v="01-14-2025 09:44"/>
    <s v="01-15-2025 15:54"/>
    <s v="false"/>
    <s v="01-14-2025 15:19"/>
    <x v="72"/>
    <d v="2025-01-15T15:54:00"/>
    <n v="1.2569444444452529"/>
    <n v="30.166666666686069"/>
    <n v="12.5"/>
    <n v="14"/>
    <n v="26.5"/>
    <x v="2"/>
  </r>
  <r>
    <s v="4823"/>
    <s v="01-13-2025 10:47"/>
    <s v="Prioridad Alta (Incidencias)"/>
    <x v="1"/>
    <x v="2"/>
    <x v="0"/>
    <s v="Gestión de Aplicaciones"/>
    <x v="8"/>
    <s v="01-13-2025 10:59"/>
    <s v="14:26:32"/>
    <s v="01-16-2025 11:45"/>
    <s v="01-16-2025 11:45"/>
    <s v="Afecta el Usuario"/>
    <s v="Nivel 1"/>
    <s v="Normal"/>
    <s v="01-13-2025 10:47"/>
    <s v="01-16-2025 11:45"/>
    <s v="true"/>
    <s v="01-16-2025 11:45"/>
    <x v="73"/>
    <d v="2025-01-16T11:45:00"/>
    <n v="3.0402777777781012"/>
    <n v="72.966666666674428"/>
    <n v="12.5"/>
    <n v="42"/>
    <n v="54.5"/>
    <x v="2"/>
  </r>
  <r>
    <s v="4841"/>
    <s v="01-14-2025 11:44"/>
    <s v="Prioridad Normal (Incidencias)"/>
    <x v="1"/>
    <x v="1"/>
    <x v="0"/>
    <s v="Gestión de Aplicaciones"/>
    <x v="3"/>
    <s v="01-14-2025 11:57"/>
    <s v="08:15:43"/>
    <s v="01-28-2025 16:03"/>
    <s v="01-28-2025 16:03"/>
    <s v="Afecta el Negocio"/>
    <s v="No asignado"/>
    <s v="No asignado"/>
    <s v="01-14-2025 11:44"/>
    <s v="01-28-2025 16:03"/>
    <s v="false"/>
    <s v="01-28-2025 16:03"/>
    <x v="67"/>
    <d v="2025-01-28T16:03:00"/>
    <n v="14.179861111108039"/>
    <n v="340.31666666659294"/>
    <n v="72"/>
    <n v="196"/>
    <n v="268"/>
    <x v="2"/>
  </r>
  <r>
    <s v="4851"/>
    <s v="01-14-2025 18:20"/>
    <s v="No asignado"/>
    <x v="0"/>
    <x v="3"/>
    <x v="0"/>
    <s v="Gestion + Humana"/>
    <x v="14"/>
    <s v="01-14-2025 20:10"/>
    <s v="05:11:04"/>
    <s v="01-17-2025 09:55"/>
    <s v="01-17-2025 09:56"/>
    <s v="No asignado"/>
    <s v="No asignado"/>
    <s v="Baja"/>
    <s v="01-14-2025 18:20"/>
    <s v="01-17-2025 09:55"/>
    <s v="false"/>
    <s v="01-17-2025 09:55"/>
    <x v="74"/>
    <d v="2025-01-17T09:56:00"/>
    <n v="2.6500000000014552"/>
    <n v="63.600000000034925"/>
    <n v="0"/>
    <n v="42"/>
    <n v="42"/>
    <x v="0"/>
  </r>
  <r>
    <s v="4830"/>
    <s v="01-13-2025 16:58"/>
    <s v="No asignado"/>
    <x v="0"/>
    <x v="1"/>
    <x v="0"/>
    <s v="Gestión de Aplicaciones"/>
    <x v="3"/>
    <s v="01-13-2025 17:24"/>
    <s v="01:38:13"/>
    <s v="01-14-2025 14:45"/>
    <s v="01-14-2025 14:45"/>
    <s v="Afecta el Negocio"/>
    <s v="No asignado"/>
    <s v="No asignado"/>
    <s v="01-13-2025 16:58"/>
    <s v="01-14-2025 14:45"/>
    <s v="false"/>
    <s v="01-14-2025 14:45"/>
    <x v="75"/>
    <d v="2025-01-14T14:45:00"/>
    <n v="0.90763888889341615"/>
    <n v="21.783333333441988"/>
    <n v="0"/>
    <n v="14"/>
    <n v="14"/>
    <x v="0"/>
  </r>
  <r>
    <s v="4848"/>
    <s v="01-14-2025 16:43"/>
    <s v="SLA Requerimientos - Medio"/>
    <x v="0"/>
    <x v="0"/>
    <x v="0"/>
    <s v="Gestion + Humana"/>
    <x v="14"/>
    <s v="01-14-2025 17:06"/>
    <s v="369:12:47"/>
    <s v="03-24-2025 08:55"/>
    <s v="03-24-2025 08:55"/>
    <s v="No asignado"/>
    <s v="No asignado"/>
    <s v="Baja"/>
    <s v="01-14-2025 16:43"/>
    <s v="03-24-2025 08:55"/>
    <s v="true"/>
    <s v="03-24-2025 08:55"/>
    <x v="76"/>
    <d v="2025-03-24T08:55:00"/>
    <n v="68.67500000000291"/>
    <n v="1648.2000000000698"/>
    <n v="72"/>
    <n v="966"/>
    <n v="1038"/>
    <x v="2"/>
  </r>
  <r>
    <s v="4850"/>
    <s v="01-14-2025 18:14"/>
    <s v="No asignado"/>
    <x v="0"/>
    <x v="3"/>
    <x v="0"/>
    <s v="Gestion + Humana"/>
    <x v="14"/>
    <s v="01-14-2025 20:10"/>
    <s v="05:12:06"/>
    <s v="01-17-2025 09:56"/>
    <s v="01-17-2025 09:56"/>
    <s v="No asignado"/>
    <s v="No asignado"/>
    <s v="Baja"/>
    <s v="01-14-2025 18:14"/>
    <s v="01-17-2025 09:56"/>
    <s v="false"/>
    <s v="01-17-2025 09:56"/>
    <x v="77"/>
    <d v="2025-01-17T09:56:00"/>
    <n v="2.6541666666671517"/>
    <n v="63.700000000011642"/>
    <n v="0"/>
    <n v="42"/>
    <n v="42"/>
    <x v="0"/>
  </r>
  <r>
    <s v="4824"/>
    <s v="01-13-2025 11:32"/>
    <s v="No asignado"/>
    <x v="1"/>
    <x v="8"/>
    <x v="0"/>
    <s v="Gestión de Aplicaciones"/>
    <x v="9"/>
    <s v="02-21-2025 09:16"/>
    <s v="104:28:02"/>
    <s v="03-12-2025 11:16"/>
    <s v="03-12-2025 11:16"/>
    <s v="Afecta al Departamento"/>
    <s v="Nivel 1"/>
    <s v="No asignado"/>
    <s v="01-13-2025 11:32"/>
    <s v="03-12-2025 11:16"/>
    <s v="false"/>
    <s v="03-12-2025 11:16"/>
    <x v="78"/>
    <d v="2025-03-12T11:16:00"/>
    <n v="57.988888888889051"/>
    <n v="1391.7333333333372"/>
    <n v="0"/>
    <n v="812"/>
    <n v="812"/>
    <x v="0"/>
  </r>
  <r>
    <s v="4825"/>
    <s v="01-13-2025 12:56"/>
    <s v="No asignado"/>
    <x v="0"/>
    <x v="3"/>
    <x v="0"/>
    <s v="Gestion + Humana"/>
    <x v="18"/>
    <s v="01-13-2025 15:33"/>
    <s v="19:09:41"/>
    <s v="01-15-2025 12:06"/>
    <s v="01-15-2025 12:06"/>
    <s v="No asignado"/>
    <s v="No asignado"/>
    <s v="Media"/>
    <s v="01-13-2025 12:56"/>
    <s v="01-15-2025 12:06"/>
    <s v="false"/>
    <s v="01-15-2025 12:06"/>
    <x v="79"/>
    <d v="2025-01-15T12:06:00"/>
    <n v="1.9652777777737356"/>
    <n v="47.166666666569654"/>
    <n v="0"/>
    <n v="28"/>
    <n v="28"/>
    <x v="0"/>
  </r>
  <r>
    <s v="4839"/>
    <s v="01-14-2025 10:56"/>
    <s v="No asignado"/>
    <x v="0"/>
    <x v="2"/>
    <x v="0"/>
    <s v="Gestión de Aplicaciones"/>
    <x v="9"/>
    <s v="01-14-2025 11:40"/>
    <s v="25:43:32"/>
    <s v="01-17-2025 16:55"/>
    <s v="01-17-2025 16:55"/>
    <s v="Afecta el Negocio"/>
    <s v="No asignado"/>
    <s v="No asignado"/>
    <s v="01-14-2025 10:56"/>
    <s v="01-17-2025 16:55"/>
    <s v="false"/>
    <s v="01-16-2025 16:40"/>
    <x v="80"/>
    <d v="2025-01-17T16:55:00"/>
    <n v="3.2493055555532919"/>
    <n v="77.983333333279006"/>
    <n v="0"/>
    <n v="42"/>
    <n v="42"/>
    <x v="0"/>
  </r>
  <r>
    <s v="4826"/>
    <s v="01-13-2025 15:30"/>
    <s v="No asignado"/>
    <x v="0"/>
    <x v="3"/>
    <x v="0"/>
    <s v="Soporte TI"/>
    <x v="6"/>
    <s v="01-13-2025 15:32"/>
    <s v="00:14:33"/>
    <s v="01-13-2025 15:44"/>
    <s v="01-13-2025 15:44"/>
    <s v="Afecta el Cliente"/>
    <s v="No asignado"/>
    <s v="No asignado"/>
    <s v="01-13-2025 15:30"/>
    <s v="01-13-2025 15:44"/>
    <s v="false"/>
    <s v="01-13-2025 15:44"/>
    <x v="81"/>
    <d v="2025-01-13T15:44:00"/>
    <n v="9.7222222175332718E-3"/>
    <n v="0.23333333322079852"/>
    <n v="0"/>
    <n v="0"/>
    <n v="0"/>
    <x v="0"/>
  </r>
  <r>
    <s v="4845"/>
    <s v="01-14-2025 16:25"/>
    <s v="No asignado"/>
    <x v="0"/>
    <x v="1"/>
    <x v="0"/>
    <s v="Gestión de Aplicaciones"/>
    <x v="3"/>
    <s v="01-14-2025 17:07"/>
    <s v="90:23:29"/>
    <s v="03-06-2025 12:00"/>
    <s v="03-06-2025 12:00"/>
    <s v="Afecta el Negocio"/>
    <s v="No asignado"/>
    <s v="No asignado"/>
    <s v="01-14-2025 16:25"/>
    <s v="03-06-2025 12:00"/>
    <s v="false"/>
    <s v="03-06-2025 12:00"/>
    <x v="82"/>
    <d v="2025-03-06T12:00:00"/>
    <n v="50.815972222218988"/>
    <n v="1219.5833333332557"/>
    <n v="0"/>
    <n v="714"/>
    <n v="714"/>
    <x v="0"/>
  </r>
  <r>
    <s v="4827"/>
    <s v="01-13-2025 15:51"/>
    <s v="Prioridad Alta (Incidencias)"/>
    <x v="1"/>
    <x v="4"/>
    <x v="0"/>
    <s v="Gestión de Aplicaciones"/>
    <x v="7"/>
    <s v="01-13-2025 15:54"/>
    <s v="04:09:09"/>
    <s v="01-20-2025 11:50"/>
    <s v="01-20-2025 11:50"/>
    <s v="Afecta al Departamento"/>
    <s v="Nivel 1"/>
    <s v="No asignado"/>
    <s v="01-13-2025 15:51"/>
    <s v="01-20-2025 11:50"/>
    <s v="false"/>
    <s v="01-20-2025 11:50"/>
    <x v="83"/>
    <d v="2025-01-20T11:50:00"/>
    <n v="6.8326388888890506"/>
    <n v="163.98333333333721"/>
    <n v="12.5"/>
    <n v="98"/>
    <n v="110.5"/>
    <x v="2"/>
  </r>
  <r>
    <s v="4829"/>
    <s v="01-13-2025 16:06"/>
    <s v="Prioridad Alta (Incidencias)"/>
    <x v="1"/>
    <x v="4"/>
    <x v="0"/>
    <s v="Gestión de Aplicaciones"/>
    <x v="7"/>
    <s v="01-13-2025 16:08"/>
    <s v="03:54:39"/>
    <s v="01-28-2025 12:18"/>
    <s v="01-28-2025 12:18"/>
    <s v="Afecta al Departamento"/>
    <s v="Nivel 1"/>
    <s v="No asignado"/>
    <s v="01-13-2025 16:06"/>
    <s v="01-28-2025 12:18"/>
    <s v="false"/>
    <s v="01-28-2025 12:18"/>
    <x v="84"/>
    <d v="2025-01-28T12:18:00"/>
    <n v="14.841666666667152"/>
    <n v="356.20000000001164"/>
    <n v="12.5"/>
    <n v="210"/>
    <n v="222.5"/>
    <x v="2"/>
  </r>
  <r>
    <s v="4831"/>
    <s v="01-13-2025 17:08"/>
    <s v="Prioridad Alta (Incidencias)"/>
    <x v="1"/>
    <x v="4"/>
    <x v="0"/>
    <s v="Gestión de Aplicaciones"/>
    <x v="7"/>
    <s v="01-13-2025 17:09"/>
    <s v="02:51:24"/>
    <s v="01-30-2025 11:12"/>
    <s v="01-30-2025 11:12"/>
    <s v="Afecta al Departamento"/>
    <s v="Nivel 1"/>
    <s v="No asignado"/>
    <s v="01-13-2025 17:08"/>
    <s v="01-30-2025 11:12"/>
    <s v="false"/>
    <s v="01-30-2025 11:12"/>
    <x v="85"/>
    <d v="2025-01-30T11:12:00"/>
    <n v="16.752777777779556"/>
    <n v="402.06666666670935"/>
    <n v="12.5"/>
    <n v="238"/>
    <n v="250.5"/>
    <x v="2"/>
  </r>
  <r>
    <s v="4833"/>
    <s v="01-14-2025 09:08"/>
    <s v="Prioridades Urgentes (Incidencias)"/>
    <x v="1"/>
    <x v="8"/>
    <x v="0"/>
    <s v="Gestión de Aplicaciones"/>
    <x v="10"/>
    <s v="01-14-2025 11:37"/>
    <s v="02:28:04"/>
    <s v="01-16-2025 11:14"/>
    <s v="01-16-2025 11:14"/>
    <s v="Afecta el Usuario"/>
    <s v="Nivel 1"/>
    <s v="Normal"/>
    <s v="01-14-2025 09:08"/>
    <s v="01-16-2025 11:14"/>
    <s v="false"/>
    <s v="01-16-2025 11:14"/>
    <x v="86"/>
    <d v="2025-01-16T11:14:00"/>
    <n v="2.0874999999941792"/>
    <n v="50.099999999860302"/>
    <n v="12.5"/>
    <n v="28"/>
    <n v="40.5"/>
    <x v="2"/>
  </r>
  <r>
    <s v="4834"/>
    <s v="01-14-2025 09:15"/>
    <s v="Prioridades Urgentes (Incidencias)"/>
    <x v="1"/>
    <x v="2"/>
    <x v="0"/>
    <s v="Gestión de Aplicaciones"/>
    <x v="8"/>
    <s v="01-14-2025 10:06"/>
    <s v="00:54:00"/>
    <s v="01-14-2025 10:09"/>
    <s v="01-14-2025 10:09"/>
    <s v="Afecta el Usuario"/>
    <s v="Nivel 1"/>
    <s v="Normal"/>
    <s v="01-14-2025 09:15"/>
    <s v="01-14-2025 10:09"/>
    <s v="false"/>
    <s v="01-14-2025 10:09"/>
    <x v="87"/>
    <d v="2025-01-14T10:09:00"/>
    <n v="3.7500000005820766E-2"/>
    <n v="0.90000000013969839"/>
    <n v="12.5"/>
    <n v="0"/>
    <n v="12.5"/>
    <x v="1"/>
  </r>
  <r>
    <s v="4837"/>
    <s v="01-14-2025 09:44"/>
    <s v="No asignado"/>
    <x v="0"/>
    <x v="3"/>
    <x v="0"/>
    <s v="Gestion + Humana"/>
    <x v="14"/>
    <s v="01-14-2025 10:25"/>
    <s v="06:57:36"/>
    <s v="01-17-2025 11:41"/>
    <s v="01-17-2025 11:41"/>
    <s v="No asignado"/>
    <s v="No asignado"/>
    <s v="Baja"/>
    <s v="01-14-2025 09:44"/>
    <s v="01-17-2025 11:41"/>
    <s v="false"/>
    <s v="01-17-2025 11:41"/>
    <x v="72"/>
    <d v="2025-01-17T11:41:00"/>
    <n v="3.0812500000029104"/>
    <n v="73.950000000069849"/>
    <n v="0"/>
    <n v="42"/>
    <n v="42"/>
    <x v="0"/>
  </r>
  <r>
    <s v="4842"/>
    <s v="01-14-2025 12:20"/>
    <s v="Prioridades Urgentes (Incidencias)"/>
    <x v="1"/>
    <x v="2"/>
    <x v="0"/>
    <s v="Gestión de Aplicaciones"/>
    <x v="8"/>
    <s v="01-14-2025 12:30"/>
    <s v="00:09:24"/>
    <s v="01-14-2025 12:30"/>
    <s v="01-14-2025 12:30"/>
    <s v="Afecta el Usuario"/>
    <s v="Nivel 1"/>
    <s v="Normal"/>
    <s v="01-14-2025 12:20"/>
    <s v="01-14-2025 12:30"/>
    <s v="false"/>
    <s v="01-14-2025 12:30"/>
    <x v="88"/>
    <d v="2025-01-14T12:30:00"/>
    <n v="6.9444444452528842E-3"/>
    <n v="0.16666666668606922"/>
    <n v="12.5"/>
    <n v="0"/>
    <n v="12.5"/>
    <x v="1"/>
  </r>
  <r>
    <s v="4843"/>
    <s v="01-14-2025 14:41"/>
    <s v="Prioridades Urgentes (Incidencias)"/>
    <x v="1"/>
    <x v="2"/>
    <x v="0"/>
    <s v="Gestión de Aplicaciones"/>
    <x v="8"/>
    <s v="01-15-2025 09:59"/>
    <s v="05:18:19"/>
    <s v="01-15-2025 10:04"/>
    <s v="01-15-2025 10:04"/>
    <s v="Afecta el Usuario"/>
    <s v="Nivel 1"/>
    <s v="Normal"/>
    <s v="01-14-2025 14:41"/>
    <s v="01-15-2025 10:04"/>
    <s v="false"/>
    <s v="01-15-2025 10:04"/>
    <x v="89"/>
    <d v="2025-01-15T10:04:00"/>
    <n v="0.80763888888759539"/>
    <n v="19.383333333302289"/>
    <n v="12.5"/>
    <n v="14"/>
    <n v="26.5"/>
    <x v="1"/>
  </r>
  <r>
    <s v="4852"/>
    <s v="01-14-2025 18:26"/>
    <s v="No asignado"/>
    <x v="0"/>
    <x v="3"/>
    <x v="0"/>
    <s v="Gestion + Humana"/>
    <x v="14"/>
    <s v="01-14-2025 20:10"/>
    <s v="00:00:00"/>
    <s v="01-15-2025 10:00"/>
    <s v="01-15-2025 10:00"/>
    <s v="No asignado"/>
    <s v="No asignado"/>
    <s v="Baja"/>
    <s v="01-14-2025 18:26"/>
    <s v="01-15-2025 10:00"/>
    <s v="false"/>
    <s v="01-15-2025 10:00"/>
    <x v="90"/>
    <d v="2025-01-15T10:00:00"/>
    <n v="0.64861111110803904"/>
    <n v="15.566666666592937"/>
    <n v="0"/>
    <n v="14"/>
    <n v="14"/>
    <x v="0"/>
  </r>
  <r>
    <s v="4844"/>
    <s v="01-14-2025 15:12"/>
    <s v="Prioridad Normal (Incidencias)"/>
    <x v="1"/>
    <x v="1"/>
    <x v="0"/>
    <s v="Gestión de Aplicaciones"/>
    <x v="3"/>
    <s v="01-20-2025 08:54"/>
    <s v="69:32:25"/>
    <s v="01-25-2025 14:58"/>
    <s v="01-25-2025 14:58"/>
    <s v="Afecta el Negocio"/>
    <s v="No asignado"/>
    <s v="No asignado"/>
    <s v="01-14-2025 15:12"/>
    <s v="01-25-2025 14:58"/>
    <s v="true"/>
    <s v="01-24-2025 14:44"/>
    <x v="91"/>
    <d v="2025-01-25T14:58:00"/>
    <n v="10.990277777782467"/>
    <n v="263.7666666667792"/>
    <n v="72"/>
    <n v="154"/>
    <n v="226"/>
    <x v="2"/>
  </r>
  <r>
    <s v="4846"/>
    <s v="01-14-2025 16:27"/>
    <s v="No asignado"/>
    <x v="0"/>
    <x v="2"/>
    <x v="0"/>
    <s v="Gestión de Aplicaciones"/>
    <x v="1"/>
    <s v="01-14-2025 17:08"/>
    <s v="03:23:19"/>
    <s v="01-15-2025 09:51"/>
    <s v="01-15-2025 09:51"/>
    <s v="Afecta el Negocio"/>
    <s v="No asignado"/>
    <s v="No asignado"/>
    <s v="01-14-2025 16:27"/>
    <s v="01-15-2025 09:51"/>
    <s v="false"/>
    <s v="01-15-2025 09:51"/>
    <x v="92"/>
    <d v="2025-01-15T09:51:00"/>
    <n v="0.72499999999854481"/>
    <n v="17.399999999965075"/>
    <n v="0"/>
    <n v="14"/>
    <n v="14"/>
    <x v="0"/>
  </r>
  <r>
    <s v="4847"/>
    <s v="01-14-2025 16:41"/>
    <s v="No asignado"/>
    <x v="0"/>
    <x v="7"/>
    <x v="1"/>
    <s v="Gestion + Humana"/>
    <x v="14"/>
    <s v="01-14-2025 17:06"/>
    <s v="00:00:00"/>
    <s v="No asignado"/>
    <s v="01-27-2025 10:34"/>
    <s v="No asignado"/>
    <s v="No asignado"/>
    <s v="Baja"/>
    <s v="01-14-2025 16:41"/>
    <s v="No asignado"/>
    <s v="false"/>
    <s v="No asignado"/>
    <x v="93"/>
    <d v="2025-01-27T10:34:00"/>
    <n v="12.745138888887595"/>
    <n v="305.88333333330229"/>
    <n v="0"/>
    <n v="182"/>
    <n v="182"/>
    <x v="0"/>
  </r>
  <r>
    <s v="4853"/>
    <s v="01-14-2025 18:30"/>
    <s v="No asignado"/>
    <x v="0"/>
    <x v="3"/>
    <x v="0"/>
    <s v="Gestion + Humana"/>
    <x v="14"/>
    <s v="01-14-2025 20:10"/>
    <s v="05:13:07"/>
    <s v="01-17-2025 09:57"/>
    <s v="01-17-2025 09:57"/>
    <s v="No asignado"/>
    <s v="No asignado"/>
    <s v="Baja"/>
    <s v="01-14-2025 18:30"/>
    <s v="01-17-2025 09:57"/>
    <s v="false"/>
    <s v="01-17-2025 09:57"/>
    <x v="94"/>
    <d v="2025-01-17T09:57:00"/>
    <n v="2.6437499999956344"/>
    <n v="63.449999999895226"/>
    <n v="0"/>
    <n v="42"/>
    <n v="42"/>
    <x v="0"/>
  </r>
  <r>
    <s v="4857"/>
    <s v="01-15-2025 09:47"/>
    <s v="Prioridad Alta (Incidencias)"/>
    <x v="1"/>
    <x v="2"/>
    <x v="0"/>
    <s v="No asignado"/>
    <x v="9"/>
    <s v="01-15-2025 09:47"/>
    <s v="00:12:01"/>
    <s v="01-17-2025 15:55"/>
    <s v="01-17-2025 15:55"/>
    <s v="Afecta el Usuario"/>
    <s v="No asignado"/>
    <s v="Normal"/>
    <s v="01-15-2025 09:47"/>
    <s v="01-17-2025 15:55"/>
    <s v="false"/>
    <s v="01-16-2025 15:02"/>
    <x v="95"/>
    <d v="2025-01-17T15:55:00"/>
    <n v="2.2555555555591127"/>
    <n v="54.133333333418705"/>
    <n v="12.5"/>
    <n v="28"/>
    <n v="40.5"/>
    <x v="2"/>
  </r>
  <r>
    <s v="4858"/>
    <s v="01-15-2025 11:18"/>
    <s v="Prioridades Urgentes (Incidencias)"/>
    <x v="1"/>
    <x v="2"/>
    <x v="0"/>
    <s v="Gestión de Aplicaciones"/>
    <x v="8"/>
    <s v="01-15-2025 11:32"/>
    <s v="03:46:03"/>
    <s v="01-15-2025 15:04"/>
    <s v="01-15-2025 15:04"/>
    <s v="Afecta el Usuario"/>
    <s v="Nivel 1"/>
    <s v="Normal"/>
    <s v="01-15-2025 11:18"/>
    <s v="01-15-2025 15:04"/>
    <s v="false"/>
    <s v="01-15-2025 15:04"/>
    <x v="96"/>
    <d v="2025-01-15T15:04:00"/>
    <n v="0.15694444444670808"/>
    <n v="3.7666666667209938"/>
    <n v="12.5"/>
    <n v="0"/>
    <n v="12.5"/>
    <x v="1"/>
  </r>
  <r>
    <s v="4859"/>
    <s v="01-15-2025 12:14"/>
    <s v="Prioridades Urgentes (Incidencias)"/>
    <x v="1"/>
    <x v="8"/>
    <x v="0"/>
    <s v="Gestión de Aplicaciones"/>
    <x v="10"/>
    <s v="01-16-2025 10:54"/>
    <s v="08:39:39"/>
    <s v="02-03-2025 14:20"/>
    <s v="02-03-2025 14:20"/>
    <s v="Afecta el Usuario"/>
    <s v="Nivel 1"/>
    <s v="Normal"/>
    <s v="01-15-2025 12:14"/>
    <s v="02-03-2025 14:20"/>
    <s v="true"/>
    <s v="02-03-2025 14:20"/>
    <x v="97"/>
    <d v="2025-02-03T14:20:00"/>
    <n v="19.087499999994179"/>
    <n v="458.0999999998603"/>
    <n v="12.5"/>
    <n v="266"/>
    <n v="278.5"/>
    <x v="2"/>
  </r>
  <r>
    <s v="4860"/>
    <s v="01-15-2025 14:04"/>
    <s v="Prioridades Urgentes (Incidencias)"/>
    <x v="1"/>
    <x v="2"/>
    <x v="0"/>
    <s v="Gestión de Aplicaciones"/>
    <x v="8"/>
    <s v="01-15-2025 14:58"/>
    <s v="01:05:57"/>
    <s v="01-15-2025 15:10"/>
    <s v="01-15-2025 15:10"/>
    <s v="Afecta el Usuario"/>
    <s v="Nivel 1"/>
    <s v="Normal"/>
    <s v="01-15-2025 14:04"/>
    <s v="01-15-2025 15:10"/>
    <s v="false"/>
    <s v="01-15-2025 15:10"/>
    <x v="98"/>
    <d v="2025-01-15T15:10:00"/>
    <n v="4.5833333337213844E-2"/>
    <n v="1.1000000000931323"/>
    <n v="12.5"/>
    <n v="0"/>
    <n v="12.5"/>
    <x v="1"/>
  </r>
  <r>
    <s v="4861"/>
    <s v="01-15-2025 15:57"/>
    <s v="No asignado"/>
    <x v="2"/>
    <x v="8"/>
    <x v="0"/>
    <s v="Formularios"/>
    <x v="13"/>
    <s v="01-15-2025 17:53"/>
    <s v="104:43:57"/>
    <s v="01-31-2025 11:08"/>
    <s v="01-31-2025 11:08"/>
    <s v="No asignado"/>
    <s v="No asignado"/>
    <s v="No asignado"/>
    <s v="01-15-2025 15:57"/>
    <s v="01-31-2025 11:08"/>
    <s v="false"/>
    <s v="01-31-2025 11:08"/>
    <x v="99"/>
    <d v="2025-01-31T11:08:00"/>
    <n v="15.799305555556202"/>
    <n v="379.18333333334886"/>
    <n v="0"/>
    <n v="224"/>
    <n v="224"/>
    <x v="0"/>
  </r>
  <r>
    <s v="4862"/>
    <s v="01-15-2025 16:45"/>
    <s v="Prioridad Baja (Incidencias)"/>
    <x v="1"/>
    <x v="3"/>
    <x v="0"/>
    <s v="Soporte TI"/>
    <x v="19"/>
    <s v="01-15-2025 17:52"/>
    <s v="03:01:55"/>
    <s v="01-22-2025 12:56"/>
    <s v="01-22-2025 12:56"/>
    <s v="Afecta el Usuario"/>
    <s v="No asignado"/>
    <s v="Normal"/>
    <s v="01-15-2025 16:45"/>
    <s v="01-22-2025 12:56"/>
    <s v="false"/>
    <s v="01-22-2025 12:56"/>
    <x v="100"/>
    <d v="2025-01-22T12:56:00"/>
    <n v="6.8409722222277196"/>
    <n v="164.18333333346527"/>
    <n v="120"/>
    <n v="98"/>
    <n v="218"/>
    <x v="1"/>
  </r>
  <r>
    <s v="4866"/>
    <s v="01-16-2025 10:46"/>
    <s v="Prioridad Normal (Incidencias)"/>
    <x v="1"/>
    <x v="2"/>
    <x v="0"/>
    <s v="Gestión de Aplicaciones"/>
    <x v="9"/>
    <s v="01-16-2025 11:16"/>
    <s v="04:15:16"/>
    <s v="01-17-2025 15:55"/>
    <s v="01-17-2025 15:55"/>
    <s v="Afecta al Departamento"/>
    <s v="Nivel 1"/>
    <s v="No asignado"/>
    <s v="01-16-2025 10:46"/>
    <s v="01-17-2025 15:55"/>
    <s v="false"/>
    <s v="01-16-2025 15:02"/>
    <x v="101"/>
    <d v="2025-01-17T15:55:00"/>
    <n v="1.2145833333343035"/>
    <n v="29.150000000023283"/>
    <n v="72"/>
    <n v="14"/>
    <n v="86"/>
    <x v="1"/>
  </r>
  <r>
    <s v="4867"/>
    <s v="01-16-2025 11:41"/>
    <s v="No asignado"/>
    <x v="0"/>
    <x v="3"/>
    <x v="0"/>
    <s v="Soporte TI"/>
    <x v="6"/>
    <s v="01-16-2025 11:43"/>
    <s v="03:04:45"/>
    <s v="01-16-2025 14:46"/>
    <s v="01-16-2025 14:46"/>
    <s v="Afecta el Cliente"/>
    <s v="No asignado"/>
    <s v="No asignado"/>
    <s v="01-16-2025 11:41"/>
    <s v="01-16-2025 14:46"/>
    <s v="false"/>
    <s v="01-16-2025 14:46"/>
    <x v="102"/>
    <d v="2025-01-16T14:46:00"/>
    <n v="0.12847222221898846"/>
    <n v="3.0833333332557231"/>
    <n v="0"/>
    <n v="0"/>
    <n v="0"/>
    <x v="0"/>
  </r>
  <r>
    <s v="4863"/>
    <s v="01-16-2025 10:05"/>
    <s v="No asignado"/>
    <x v="0"/>
    <x v="3"/>
    <x v="1"/>
    <s v="Soporte TI"/>
    <x v="11"/>
    <s v="No asignado"/>
    <s v="00:00:00"/>
    <s v="No asignado"/>
    <s v="01-16-2025 10:16"/>
    <s v="Afecta el Cliente"/>
    <s v="No asignado"/>
    <s v="No asignado"/>
    <s v="01-16-2025 10:05"/>
    <s v="No asignado"/>
    <s v="false"/>
    <s v="No asignado"/>
    <x v="103"/>
    <d v="2025-01-16T10:16:00"/>
    <n v="7.6388888846850023E-3"/>
    <n v="0.18333333323244005"/>
    <n v="0"/>
    <n v="0"/>
    <n v="0"/>
    <x v="0"/>
  </r>
  <r>
    <s v="4864"/>
    <s v="01-16-2025 10:07"/>
    <s v="No asignado"/>
    <x v="0"/>
    <x v="7"/>
    <x v="0"/>
    <s v="Gestion + Humana"/>
    <x v="14"/>
    <s v="01-16-2025 10:46"/>
    <s v="71:45:42"/>
    <s v="01-28-2025 11:53"/>
    <s v="01-28-2025 11:53"/>
    <s v="No asignado"/>
    <s v="No asignado"/>
    <s v="Baja"/>
    <s v="01-16-2025 10:07"/>
    <s v="01-28-2025 11:53"/>
    <s v="false"/>
    <s v="01-28-2025 11:53"/>
    <x v="104"/>
    <d v="2025-01-28T11:53:00"/>
    <n v="12.073611111110949"/>
    <n v="289.76666666666279"/>
    <n v="0"/>
    <n v="168"/>
    <n v="168"/>
    <x v="0"/>
  </r>
  <r>
    <s v="4865"/>
    <s v="01-16-2025 10:31"/>
    <s v="No asignado"/>
    <x v="0"/>
    <x v="3"/>
    <x v="0"/>
    <s v="Soporte TI"/>
    <x v="6"/>
    <s v="01-16-2025 11:24"/>
    <s v="10:06:42"/>
    <s v="01-17-2025 10:38"/>
    <s v="01-17-2025 10:38"/>
    <s v="Afecta el Cliente"/>
    <s v="No asignado"/>
    <s v="No asignado"/>
    <s v="01-16-2025 10:31"/>
    <s v="01-17-2025 10:38"/>
    <s v="false"/>
    <s v="01-17-2025 10:38"/>
    <x v="105"/>
    <d v="2025-01-17T10:38:00"/>
    <n v="1.0048611111124046"/>
    <n v="24.116666666697711"/>
    <n v="0"/>
    <n v="14"/>
    <n v="14"/>
    <x v="0"/>
  </r>
  <r>
    <s v="4868"/>
    <s v="01-16-2025 12:42"/>
    <s v="No asignado"/>
    <x v="0"/>
    <x v="1"/>
    <x v="0"/>
    <s v="Gestión de Aplicaciones"/>
    <x v="3"/>
    <s v="03-12-2025 09:36"/>
    <s v="150:55:24"/>
    <s v="03-21-2025 15:18"/>
    <s v="03-21-2025 15:20"/>
    <s v="Afecta el Negocio"/>
    <s v="No asignado"/>
    <s v="No asignado"/>
    <s v="01-16-2025 12:42"/>
    <s v="03-21-2025 15:18"/>
    <s v="false"/>
    <s v="03-21-2025 15:18"/>
    <x v="106"/>
    <d v="2025-03-21T15:20:00"/>
    <n v="64.109722222223354"/>
    <n v="1538.6333333333605"/>
    <n v="0"/>
    <n v="896"/>
    <n v="896"/>
    <x v="0"/>
  </r>
  <r>
    <s v="4869"/>
    <s v="01-16-2025 12:51"/>
    <s v="Prioridades Urgentes (Incidencias)"/>
    <x v="1"/>
    <x v="2"/>
    <x v="0"/>
    <s v="Gestión de Aplicaciones"/>
    <x v="8"/>
    <s v="01-16-2025 12:52"/>
    <s v="03:52:08"/>
    <s v="01-29-2025 16:01"/>
    <s v="01-29-2025 16:01"/>
    <s v="Afecta el Usuario"/>
    <s v="Nivel 1"/>
    <s v="Normal"/>
    <s v="01-16-2025 12:51"/>
    <s v="01-29-2025 16:01"/>
    <s v="false"/>
    <s v="01-28-2025 15:42"/>
    <x v="107"/>
    <d v="2025-01-29T16:01:00"/>
    <n v="13.131944444445253"/>
    <n v="315.16666666668607"/>
    <n v="12.5"/>
    <n v="182"/>
    <n v="194.5"/>
    <x v="2"/>
  </r>
  <r>
    <s v="4870"/>
    <s v="01-16-2025 13:52"/>
    <s v="No asignado"/>
    <x v="0"/>
    <x v="3"/>
    <x v="0"/>
    <s v="Soporte TI"/>
    <x v="0"/>
    <s v="01-16-2025 13:53"/>
    <s v="201:41:00"/>
    <s v="02-21-2025 15:33"/>
    <s v="02-21-2025 15:33"/>
    <s v="Afecta el Usuario"/>
    <s v="No asignado"/>
    <s v="Normal"/>
    <s v="01-16-2025 13:52"/>
    <s v="02-21-2025 15:33"/>
    <s v="false"/>
    <s v="02-21-2025 15:33"/>
    <x v="108"/>
    <d v="2025-02-21T15:33:00"/>
    <n v="36.070138888891961"/>
    <n v="865.68333333340706"/>
    <n v="0"/>
    <n v="504"/>
    <n v="504"/>
    <x v="0"/>
  </r>
  <r>
    <s v="4879"/>
    <s v="01-17-2025 10:54"/>
    <s v="Prioridad Baja (Servicios)"/>
    <x v="1"/>
    <x v="2"/>
    <x v="0"/>
    <s v="Gestión de Aplicaciones"/>
    <x v="9"/>
    <s v="01-17-2025 11:18"/>
    <s v="08:45:27"/>
    <s v="01-21-2025 17:56"/>
    <s v="01-21-2025 17:56"/>
    <s v="Afecta al Departamento"/>
    <s v="Nivel 1"/>
    <s v="No asignado"/>
    <s v="01-17-2025 10:54"/>
    <s v="01-21-2025 17:56"/>
    <s v="false"/>
    <s v="01-20-2025 17:16"/>
    <x v="109"/>
    <d v="2025-01-21T17:56:00"/>
    <n v="4.2930555555503815"/>
    <n v="103.03333333320916"/>
    <n v="120"/>
    <n v="56"/>
    <n v="176"/>
    <x v="1"/>
  </r>
  <r>
    <s v="4871"/>
    <s v="01-16-2025 16:13"/>
    <s v="No asignado"/>
    <x v="0"/>
    <x v="0"/>
    <x v="0"/>
    <s v="Soporte TI"/>
    <x v="19"/>
    <s v="01-16-2025 16:18"/>
    <s v="00:11:20"/>
    <s v="02-05-2025 10:09"/>
    <s v="02-05-2025 10:09"/>
    <s v="Afecta el Usuario"/>
    <s v="No asignado"/>
    <s v="Normal"/>
    <s v="01-16-2025 16:13"/>
    <s v="02-05-2025 10:09"/>
    <s v="false"/>
    <s v="02-05-2025 10:09"/>
    <x v="110"/>
    <d v="2025-02-05T10:09:00"/>
    <n v="19.74722222222772"/>
    <n v="473.93333333346527"/>
    <n v="0"/>
    <n v="280"/>
    <n v="280"/>
    <x v="0"/>
  </r>
  <r>
    <s v="4877"/>
    <s v="01-17-2025 10:34"/>
    <s v="Prioridad Alta (Incidencias)"/>
    <x v="1"/>
    <x v="2"/>
    <x v="0"/>
    <s v="Gestión de Aplicaciones"/>
    <x v="8"/>
    <s v="01-17-2025 10:42"/>
    <s v="11:57:41"/>
    <s v="01-20-2025 12:31"/>
    <s v="01-20-2025 12:31"/>
    <s v="Afecta el Usuario"/>
    <s v="Nivel 1"/>
    <s v="Normal"/>
    <s v="01-17-2025 10:34"/>
    <s v="01-20-2025 12:31"/>
    <s v="true"/>
    <s v="01-20-2025 12:31"/>
    <x v="111"/>
    <d v="2025-01-20T12:31:00"/>
    <n v="3.0812499999956344"/>
    <n v="73.949999999895226"/>
    <n v="12.5"/>
    <n v="42"/>
    <n v="54.5"/>
    <x v="2"/>
  </r>
  <r>
    <s v="4887"/>
    <s v="01-17-2025 17:04"/>
    <s v="Prioridades Urgentes (Incidencias)"/>
    <x v="1"/>
    <x v="8"/>
    <x v="0"/>
    <s v="Gestión de Aplicaciones"/>
    <x v="8"/>
    <s v="01-20-2025 09:47"/>
    <s v="01:37:10"/>
    <s v="01-24-2025 09:58"/>
    <s v="01-24-2025 09:58"/>
    <s v="Afecta el Usuario"/>
    <s v="Nivel 1"/>
    <s v="Normal"/>
    <s v="01-17-2025 17:04"/>
    <s v="01-24-2025 09:58"/>
    <s v="false"/>
    <s v="01-23-2025 09:58"/>
    <x v="112"/>
    <d v="2025-01-24T09:58:00"/>
    <n v="6.7041666666700621"/>
    <n v="160.90000000008149"/>
    <n v="12.5"/>
    <n v="98"/>
    <n v="110.5"/>
    <x v="2"/>
  </r>
  <r>
    <s v="4872"/>
    <s v="01-16-2025 18:16"/>
    <s v="No asignado"/>
    <x v="0"/>
    <x v="0"/>
    <x v="0"/>
    <s v="Soporte TI"/>
    <x v="19"/>
    <s v="01-17-2025 09:47"/>
    <s v="139:03:20"/>
    <s v="02-07-2025 14:49"/>
    <s v="02-07-2025 14:49"/>
    <s v="Afecta el Usuario"/>
    <s v="No asignado"/>
    <s v="Normal"/>
    <s v="01-16-2025 18:16"/>
    <s v="02-07-2025 14:49"/>
    <s v="false"/>
    <s v="02-07-2025 14:49"/>
    <x v="113"/>
    <d v="2025-02-07T14:49:00"/>
    <n v="21.85624999999709"/>
    <n v="524.54999999993015"/>
    <n v="0"/>
    <n v="308"/>
    <n v="308"/>
    <x v="0"/>
  </r>
  <r>
    <s v="4875"/>
    <s v="01-17-2025 10:00"/>
    <s v="No asignado"/>
    <x v="0"/>
    <x v="3"/>
    <x v="0"/>
    <s v="Gestion + Humana"/>
    <x v="18"/>
    <s v="01-17-2025 10:01"/>
    <s v="54:35:26"/>
    <s v="01-27-2025 14:35"/>
    <s v="01-27-2025 14:35"/>
    <s v="No asignado"/>
    <s v="No asignado"/>
    <s v="Media"/>
    <s v="01-17-2025 10:00"/>
    <s v="01-27-2025 14:35"/>
    <s v="false"/>
    <s v="01-27-2025 14:35"/>
    <x v="114"/>
    <d v="2025-01-27T14:35:00"/>
    <n v="10.190972222226264"/>
    <n v="244.58333333343035"/>
    <n v="0"/>
    <n v="140"/>
    <n v="140"/>
    <x v="0"/>
  </r>
  <r>
    <s v="4873"/>
    <s v="01-17-2025 09:17"/>
    <s v="No asignado"/>
    <x v="0"/>
    <x v="3"/>
    <x v="0"/>
    <s v="Redes y Seguridad"/>
    <x v="17"/>
    <s v="01-17-2025 09:43"/>
    <s v="02:22:18"/>
    <s v="01-17-2025 11:39"/>
    <s v="01-17-2025 11:39"/>
    <s v="Afecta el Usuario"/>
    <s v="No asignado"/>
    <s v="Baja"/>
    <s v="01-17-2025 09:17"/>
    <s v="01-17-2025 11:39"/>
    <s v="false"/>
    <s v="01-17-2025 11:39"/>
    <x v="115"/>
    <d v="2025-01-17T11:39:00"/>
    <n v="9.8611111112404615E-2"/>
    <n v="2.3666666666977108"/>
    <n v="0"/>
    <n v="0"/>
    <n v="0"/>
    <x v="0"/>
  </r>
  <r>
    <s v="4874"/>
    <s v="01-17-2025 09:43"/>
    <s v="Prioridades Urgentes (Incidencias)"/>
    <x v="1"/>
    <x v="8"/>
    <x v="0"/>
    <s v="Gestión de Aplicaciones"/>
    <x v="8"/>
    <s v="01-17-2025 09:47"/>
    <s v="03:20:49"/>
    <s v="01-17-2025 13:04"/>
    <s v="01-17-2025 13:04"/>
    <s v="Afecta el Usuario"/>
    <s v="Nivel 1"/>
    <s v="Normal"/>
    <s v="01-17-2025 09:43"/>
    <s v="01-17-2025 13:04"/>
    <s v="false"/>
    <s v="01-17-2025 13:04"/>
    <x v="116"/>
    <d v="2025-01-17T13:04:00"/>
    <n v="0.13958333332993789"/>
    <n v="3.3499999999185093"/>
    <n v="12.5"/>
    <n v="0"/>
    <n v="12.5"/>
    <x v="1"/>
  </r>
  <r>
    <s v="4886"/>
    <s v="01-17-2025 14:31"/>
    <s v="No asignado"/>
    <x v="2"/>
    <x v="9"/>
    <x v="0"/>
    <s v="Formularios"/>
    <x v="13"/>
    <s v="01-17-2025 14:34"/>
    <s v="04:02:39"/>
    <s v="01-20-2025 09:59"/>
    <s v="01-20-2025 09:59"/>
    <s v="No asignado"/>
    <s v="No asignado"/>
    <s v="No asignado"/>
    <s v="01-17-2025 14:31"/>
    <s v="01-20-2025 09:59"/>
    <s v="false"/>
    <s v="01-20-2025 09:59"/>
    <x v="117"/>
    <d v="2025-01-20T09:59:00"/>
    <n v="2.8111111111138598"/>
    <n v="67.466666666732635"/>
    <n v="0"/>
    <n v="42"/>
    <n v="42"/>
    <x v="0"/>
  </r>
  <r>
    <s v="4876"/>
    <s v="01-17-2025 10:04"/>
    <s v="No asignado"/>
    <x v="0"/>
    <x v="1"/>
    <x v="0"/>
    <s v="Gestión de Aplicaciones"/>
    <x v="3"/>
    <s v="01-17-2025 10:19"/>
    <s v="00:17:12"/>
    <s v="01-17-2025 17:05"/>
    <s v="01-17-2025 17:05"/>
    <s v="Afecta el Usuario"/>
    <s v="No asignado"/>
    <s v="Baja"/>
    <s v="01-17-2025 10:04"/>
    <s v="01-17-2025 17:05"/>
    <s v="false"/>
    <s v="01-17-2025 17:05"/>
    <x v="118"/>
    <d v="2025-01-17T17:05:00"/>
    <n v="0.29236111111094942"/>
    <n v="7.0166666666627862"/>
    <n v="0"/>
    <n v="0"/>
    <n v="0"/>
    <x v="0"/>
  </r>
  <r>
    <s v="4878"/>
    <s v="01-17-2025 10:46"/>
    <s v="Prioridad Alta (Incidencias)"/>
    <x v="1"/>
    <x v="2"/>
    <x v="0"/>
    <s v="Gestión de Aplicaciones"/>
    <x v="15"/>
    <s v="01-17-2025 11:15"/>
    <s v="16:46:14"/>
    <s v="01-24-2025 17:58"/>
    <s v="01-24-2025 17:58"/>
    <s v="Afecta al Departamento"/>
    <s v="Nivel 1"/>
    <s v="No asignado"/>
    <s v="01-17-2025 10:46"/>
    <s v="01-24-2025 17:58"/>
    <s v="true"/>
    <s v="01-23-2025 17:01"/>
    <x v="119"/>
    <d v="2025-01-24T17:58:00"/>
    <n v="7.3000000000029104"/>
    <n v="175.20000000006985"/>
    <n v="12.5"/>
    <n v="98"/>
    <n v="110.5"/>
    <x v="2"/>
  </r>
  <r>
    <s v="4880"/>
    <s v="01-17-2025 11:14"/>
    <s v="No asignado"/>
    <x v="0"/>
    <x v="0"/>
    <x v="0"/>
    <s v="Gestion + Humana"/>
    <x v="14"/>
    <s v="01-31-2025 11:30"/>
    <s v="00:00:01"/>
    <s v="02-05-2025 15:27"/>
    <s v="02-05-2025 15:27"/>
    <s v="No asignado"/>
    <s v="No asignado"/>
    <s v="Baja"/>
    <s v="01-17-2025 11:14"/>
    <s v="02-05-2025 15:27"/>
    <s v="false"/>
    <s v="02-05-2025 15:27"/>
    <x v="120"/>
    <d v="2025-02-05T15:27:00"/>
    <n v="19.175694444449618"/>
    <n v="460.21666666679084"/>
    <n v="0"/>
    <n v="266"/>
    <n v="266"/>
    <x v="0"/>
  </r>
  <r>
    <s v="4881"/>
    <s v="01-17-2025 11:21"/>
    <s v="No asignado"/>
    <x v="0"/>
    <x v="9"/>
    <x v="0"/>
    <s v="Redes y Seguridad"/>
    <x v="20"/>
    <s v="01-17-2025 11:21"/>
    <s v="09:17:36"/>
    <s v="01-24-2025 11:59"/>
    <s v="01-24-2025 11:59"/>
    <s v="Afecta el Usuario"/>
    <s v="No asignado"/>
    <s v="Baja"/>
    <s v="01-17-2025 11:21"/>
    <s v="01-24-2025 11:59"/>
    <s v="false"/>
    <s v="01-24-2025 11:59"/>
    <x v="121"/>
    <d v="2025-01-24T11:59:00"/>
    <n v="7.0263888888875954"/>
    <n v="168.63333333330229"/>
    <n v="0"/>
    <n v="98"/>
    <n v="98"/>
    <x v="0"/>
  </r>
  <r>
    <s v="4885"/>
    <s v="01-17-2025 14:24"/>
    <s v="No asignado"/>
    <x v="2"/>
    <x v="9"/>
    <x v="0"/>
    <s v="Formularios"/>
    <x v="13"/>
    <s v="01-17-2025 14:33"/>
    <s v="06:15:55"/>
    <s v="01-22-2025 09:33"/>
    <s v="01-22-2025 09:33"/>
    <s v="No asignado"/>
    <s v="No asignado"/>
    <s v="No asignado"/>
    <s v="01-17-2025 14:24"/>
    <s v="01-22-2025 09:33"/>
    <s v="false"/>
    <s v="01-22-2025 09:33"/>
    <x v="122"/>
    <d v="2025-01-22T09:33:00"/>
    <n v="4.7979166666700621"/>
    <n v="115.15000000008149"/>
    <n v="0"/>
    <n v="70"/>
    <n v="70"/>
    <x v="0"/>
  </r>
  <r>
    <s v="4882"/>
    <s v="01-17-2025 11:22"/>
    <s v="Prioridad Normal (Incidencias)"/>
    <x v="1"/>
    <x v="3"/>
    <x v="1"/>
    <s v="Soporte TI"/>
    <x v="11"/>
    <s v="01-17-2025 11:23"/>
    <s v="00:00:00"/>
    <s v="No asignado"/>
    <s v="01-17-2025 11:40"/>
    <s v="Afecta el Usuario"/>
    <s v="No asignado"/>
    <s v="Normal"/>
    <s v="01-17-2025 11:22"/>
    <s v="No asignado"/>
    <s v="false"/>
    <s v="No asignado"/>
    <x v="123"/>
    <d v="2025-01-17T11:40:00"/>
    <n v="1.2499999997089617E-2"/>
    <n v="0.29999999993015081"/>
    <n v="72"/>
    <n v="0"/>
    <n v="72"/>
    <x v="1"/>
  </r>
  <r>
    <s v="4883"/>
    <s v="01-17-2025 12:38"/>
    <s v="No asignado"/>
    <x v="1"/>
    <x v="3"/>
    <x v="0"/>
    <s v="Gestión de Aplicaciones"/>
    <x v="6"/>
    <s v="01-17-2025 12:44"/>
    <s v="00:30:40"/>
    <s v="01-17-2025 13:09"/>
    <s v="01-17-2025 13:09"/>
    <s v="Afecta al Departamento"/>
    <s v="No asignado"/>
    <s v="No asignado"/>
    <s v="01-17-2025 12:38"/>
    <s v="01-17-2025 13:09"/>
    <s v="false"/>
    <s v="01-17-2025 13:09"/>
    <x v="124"/>
    <d v="2025-01-17T13:09:00"/>
    <n v="2.1527777782466728E-2"/>
    <n v="0.51666666677920148"/>
    <n v="0"/>
    <n v="0"/>
    <n v="0"/>
    <x v="0"/>
  </r>
  <r>
    <s v="4884"/>
    <s v="01-17-2025 14:18"/>
    <s v="No asignado"/>
    <x v="2"/>
    <x v="9"/>
    <x v="0"/>
    <s v="Formularios"/>
    <x v="13"/>
    <s v="01-17-2025 14:33"/>
    <s v="04:54:49"/>
    <s v="01-22-2025 09:28"/>
    <s v="01-22-2025 09:28"/>
    <s v="No asignado"/>
    <s v="No asignado"/>
    <s v="No asignado"/>
    <s v="01-17-2025 14:18"/>
    <s v="01-22-2025 09:28"/>
    <s v="false"/>
    <s v="01-22-2025 09:28"/>
    <x v="125"/>
    <d v="2025-01-22T09:28:00"/>
    <n v="4.7986111111094942"/>
    <n v="115.16666666662786"/>
    <n v="0"/>
    <n v="70"/>
    <n v="70"/>
    <x v="0"/>
  </r>
  <r>
    <s v="4888"/>
    <s v="01-20-2025 08:39"/>
    <s v="No asignado"/>
    <x v="0"/>
    <x v="3"/>
    <x v="0"/>
    <s v="Soporte TI"/>
    <x v="4"/>
    <s v="01-20-2025 08:44"/>
    <s v="01:51:46"/>
    <s v="01-20-2025 10:31"/>
    <s v="01-20-2025 10:31"/>
    <s v="Afecta el Usuario"/>
    <s v="No asignado"/>
    <s v="Normal"/>
    <s v="01-20-2025 08:39"/>
    <s v="01-20-2025 10:31"/>
    <s v="false"/>
    <s v="01-20-2025 10:31"/>
    <x v="126"/>
    <d v="2025-01-20T10:31:00"/>
    <n v="7.7777777776645962E-2"/>
    <n v="1.8666666666395031"/>
    <n v="0"/>
    <n v="0"/>
    <n v="0"/>
    <x v="0"/>
  </r>
  <r>
    <s v="4889"/>
    <s v="01-20-2025 09:00"/>
    <s v="No asignado"/>
    <x v="1"/>
    <x v="3"/>
    <x v="0"/>
    <s v="No asignado"/>
    <x v="6"/>
    <s v="01-27-2025 16:26"/>
    <s v="52:12:29"/>
    <s v="01-28-2025 11:13"/>
    <s v="01-28-2025 11:13"/>
    <s v="Afecta el Usuario"/>
    <s v="No asignado"/>
    <s v="Normal"/>
    <s v="01-20-2025 09:00"/>
    <s v="01-28-2025 11:13"/>
    <s v="false"/>
    <s v="01-28-2025 11:13"/>
    <x v="127"/>
    <d v="2025-01-28T11:13:00"/>
    <n v="8.0923611111138598"/>
    <n v="194.21666666673264"/>
    <n v="0"/>
    <n v="112"/>
    <n v="112"/>
    <x v="0"/>
  </r>
  <r>
    <s v="4895"/>
    <s v="01-20-2025 12:21"/>
    <s v="Prioridad Normal (Incidencias)"/>
    <x v="1"/>
    <x v="2"/>
    <x v="0"/>
    <s v="Gestión de Aplicaciones"/>
    <x v="9"/>
    <s v="01-20-2025 12:35"/>
    <s v="02:35:47"/>
    <s v="01-20-2025 14:57"/>
    <s v="01-20-2025 14:57"/>
    <s v="Afecta al Departamento"/>
    <s v="Nivel 1"/>
    <s v="No asignado"/>
    <s v="01-20-2025 12:21"/>
    <s v="01-20-2025 14:57"/>
    <s v="false"/>
    <s v="01-20-2025 14:57"/>
    <x v="128"/>
    <d v="2025-01-20T14:57:00"/>
    <n v="0.10833333333721384"/>
    <n v="2.6000000000931323"/>
    <n v="72"/>
    <n v="0"/>
    <n v="72"/>
    <x v="1"/>
  </r>
  <r>
    <s v="4900"/>
    <s v="01-20-2025 16:51"/>
    <s v="No asignado"/>
    <x v="1"/>
    <x v="2"/>
    <x v="0"/>
    <s v="Gestión de Aplicaciones"/>
    <x v="9"/>
    <s v="01-22-2025 10:11"/>
    <s v="03:25:52"/>
    <s v="01-23-2025 10:57"/>
    <s v="01-23-2025 10:57"/>
    <s v="Afecta al Departamento"/>
    <s v="Nivel 1"/>
    <s v="No asignado"/>
    <s v="01-20-2025 16:51"/>
    <s v="01-23-2025 10:57"/>
    <s v="false"/>
    <s v="01-22-2025 10:31"/>
    <x v="129"/>
    <d v="2025-01-23T10:57:00"/>
    <n v="2.7541666666729725"/>
    <n v="66.10000000015134"/>
    <n v="0"/>
    <n v="42"/>
    <n v="42"/>
    <x v="0"/>
  </r>
  <r>
    <s v="4892"/>
    <s v="01-20-2025 09:54"/>
    <s v="No asignado"/>
    <x v="0"/>
    <x v="9"/>
    <x v="1"/>
    <s v="Gestión de Aplicaciones"/>
    <x v="9"/>
    <s v="01-20-2025 10:46"/>
    <s v="00:00:00"/>
    <s v="No asignado"/>
    <s v="02-19-2025 15:06"/>
    <s v="Afecta el Usuario"/>
    <s v="No asignado"/>
    <s v="Baja"/>
    <s v="01-20-2025 09:54"/>
    <s v="No asignado"/>
    <s v="false"/>
    <s v="No asignado"/>
    <x v="130"/>
    <d v="2025-02-19T15:06:00"/>
    <n v="30.216666666667152"/>
    <n v="725.20000000001164"/>
    <n v="0"/>
    <n v="420"/>
    <n v="420"/>
    <x v="0"/>
  </r>
  <r>
    <s v="4890"/>
    <s v="01-20-2025 09:14"/>
    <s v="No asignado"/>
    <x v="2"/>
    <x v="3"/>
    <x v="0"/>
    <s v="Soporte TI"/>
    <x v="11"/>
    <s v="01-20-2025 09:27"/>
    <s v="01:25:27"/>
    <s v="01-20-2025 10:40"/>
    <s v="01-20-2025 10:40"/>
    <s v="Afecta el Usuario"/>
    <s v="No asignado"/>
    <s v="Normal"/>
    <s v="01-20-2025 09:14"/>
    <s v="01-20-2025 10:40"/>
    <s v="false"/>
    <s v="01-20-2025 10:40"/>
    <x v="131"/>
    <d v="2025-01-20T10:40:00"/>
    <n v="5.9722222220443655E-2"/>
    <n v="1.4333333332906477"/>
    <n v="0"/>
    <n v="0"/>
    <n v="0"/>
    <x v="0"/>
  </r>
  <r>
    <s v="4891"/>
    <s v="01-20-2025 09:30"/>
    <s v="No asignado"/>
    <x v="1"/>
    <x v="2"/>
    <x v="0"/>
    <s v="Gestión de Aplicaciones"/>
    <x v="8"/>
    <s v="02-21-2025 10:57"/>
    <s v="05:00:52"/>
    <s v="02-21-2025 11:01"/>
    <s v="02-21-2025 11:01"/>
    <s v="Afecta el Usuario"/>
    <s v="Nivel 1"/>
    <s v="Normal"/>
    <s v="01-20-2025 09:30"/>
    <s v="02-21-2025 11:01"/>
    <s v="false"/>
    <s v="02-21-2025 11:01"/>
    <x v="132"/>
    <d v="2025-02-21T11:01:00"/>
    <n v="32.063194444439432"/>
    <n v="769.51666666654637"/>
    <n v="0"/>
    <n v="448"/>
    <n v="448"/>
    <x v="0"/>
  </r>
  <r>
    <s v="4898"/>
    <s v="01-20-2025 15:25"/>
    <s v="Prioridad Alta (Incidencias)"/>
    <x v="1"/>
    <x v="2"/>
    <x v="0"/>
    <s v="Gestión de Aplicaciones"/>
    <x v="8"/>
    <s v="01-20-2025 16:14"/>
    <s v="00:48:39"/>
    <s v="01-22-2025 15:23"/>
    <s v="01-22-2025 15:23"/>
    <s v="Afecta el Usuario"/>
    <s v="Nivel 1"/>
    <s v="Normal"/>
    <s v="01-20-2025 15:25"/>
    <s v="01-22-2025 15:23"/>
    <s v="false"/>
    <s v="01-22-2025 15:23"/>
    <x v="133"/>
    <d v="2025-01-22T15:23:00"/>
    <n v="1.9986111111138598"/>
    <n v="47.966666666732635"/>
    <n v="12.5"/>
    <n v="28"/>
    <n v="40.5"/>
    <x v="2"/>
  </r>
  <r>
    <s v="4896"/>
    <s v="01-20-2025 12:22"/>
    <s v="Prioridad Normal (Incidencias)"/>
    <x v="1"/>
    <x v="3"/>
    <x v="0"/>
    <s v="Soporte TI"/>
    <x v="21"/>
    <s v="01-20-2025 12:22"/>
    <s v="00:01:14"/>
    <s v="01-27-2025 14:08"/>
    <s v="01-27-2025 14:08"/>
    <s v="Afecta el Usuario"/>
    <s v="No asignado"/>
    <s v="Alta"/>
    <s v="01-20-2025 12:22"/>
    <s v="01-27-2025 14:08"/>
    <s v="false"/>
    <s v="01-27-2025 14:08"/>
    <x v="134"/>
    <d v="2025-01-27T14:08:00"/>
    <n v="7.0736111111109494"/>
    <n v="169.76666666666279"/>
    <n v="72"/>
    <n v="98"/>
    <n v="170"/>
    <x v="1"/>
  </r>
  <r>
    <s v="4893"/>
    <s v="01-20-2025 10:29"/>
    <s v="Prioridad Normal (Incidencias)"/>
    <x v="1"/>
    <x v="4"/>
    <x v="0"/>
    <s v="Gestión de Aplicaciones"/>
    <x v="7"/>
    <s v="01-20-2025 11:23"/>
    <s v="00:53:25"/>
    <s v="01-20-2025 11:23"/>
    <s v="01-20-2025 11:23"/>
    <s v="Afecta al Departamento"/>
    <s v="Nivel 1"/>
    <s v="No asignado"/>
    <s v="01-20-2025 10:29"/>
    <s v="01-20-2025 11:23"/>
    <s v="false"/>
    <s v="01-20-2025 11:23"/>
    <x v="135"/>
    <d v="2025-01-20T11:23:00"/>
    <n v="3.7500000005820766E-2"/>
    <n v="0.90000000013969839"/>
    <n v="72"/>
    <n v="0"/>
    <n v="72"/>
    <x v="1"/>
  </r>
  <r>
    <s v="4894"/>
    <s v="01-20-2025 12:15"/>
    <s v="Prioridad Normal (Incidencias)"/>
    <x v="1"/>
    <x v="2"/>
    <x v="0"/>
    <s v="Gestión de Aplicaciones"/>
    <x v="9"/>
    <s v="01-20-2025 12:19"/>
    <s v="03:22:03"/>
    <s v="01-23-2025 08:57"/>
    <s v="01-23-2025 08:57"/>
    <s v="Afecta al Departamento"/>
    <s v="Nivel 1"/>
    <s v="No asignado"/>
    <s v="01-20-2025 12:15"/>
    <s v="01-23-2025 08:57"/>
    <s v="false"/>
    <s v="01-22-2025 08:31"/>
    <x v="136"/>
    <d v="2025-01-23T08:57:00"/>
    <n v="2.8625000000029104"/>
    <n v="68.700000000069849"/>
    <n v="72"/>
    <n v="42"/>
    <n v="114"/>
    <x v="1"/>
  </r>
  <r>
    <s v="4897"/>
    <s v="01-20-2025 12:41"/>
    <s v="No asignado"/>
    <x v="1"/>
    <x v="2"/>
    <x v="0"/>
    <s v="Gestión de Aplicaciones"/>
    <x v="8"/>
    <s v="01-20-2025 14:41"/>
    <s v="02:36:17"/>
    <s v="02-20-2025 14:53"/>
    <s v="02-20-2025 14:53"/>
    <s v="Afecta el Usuario"/>
    <s v="Nivel 1"/>
    <s v="Normal"/>
    <s v="01-20-2025 12:41"/>
    <s v="02-20-2025 14:53"/>
    <s v="false"/>
    <s v="02-20-2025 14:53"/>
    <x v="137"/>
    <d v="2025-02-20T14:53:00"/>
    <n v="31.091666666667152"/>
    <n v="746.20000000001164"/>
    <n v="0"/>
    <n v="434"/>
    <n v="434"/>
    <x v="0"/>
  </r>
  <r>
    <s v="4899"/>
    <s v="01-20-2025 16:09"/>
    <s v="Prioridades Urgentes (Incidencias)"/>
    <x v="1"/>
    <x v="2"/>
    <x v="0"/>
    <s v="Gestión de Aplicaciones"/>
    <x v="8"/>
    <s v="01-20-2025 16:20"/>
    <s v="00:11:09"/>
    <s v="01-22-2025 15:01"/>
    <s v="01-22-2025 15:01"/>
    <s v="Afecta el Usuario"/>
    <s v="Nivel 1"/>
    <s v="Normal"/>
    <s v="01-20-2025 16:09"/>
    <s v="01-22-2025 15:01"/>
    <s v="false"/>
    <s v="01-22-2025 15:01"/>
    <x v="138"/>
    <d v="2025-01-22T15:01:00"/>
    <n v="1.952777777776646"/>
    <n v="46.866666666639503"/>
    <n v="12.5"/>
    <n v="28"/>
    <n v="40.5"/>
    <x v="2"/>
  </r>
  <r>
    <s v="4901"/>
    <s v="01-22-2025 08:35"/>
    <s v="Prioridades Urgentes (Incidencias)"/>
    <x v="1"/>
    <x v="2"/>
    <x v="0"/>
    <s v="Gestión de Aplicaciones"/>
    <x v="8"/>
    <s v="01-22-2025 09:26"/>
    <s v="00:50:51"/>
    <s v="01-22-2025 09:26"/>
    <s v="01-22-2025 09:26"/>
    <s v="Afecta el Usuario"/>
    <s v="Nivel 1"/>
    <s v="Normal"/>
    <s v="01-22-2025 08:35"/>
    <s v="01-22-2025 09:26"/>
    <s v="false"/>
    <s v="01-22-2025 09:26"/>
    <x v="139"/>
    <d v="2025-01-22T09:26:00"/>
    <n v="3.5416666665696539E-2"/>
    <n v="0.84999999997671694"/>
    <n v="12.5"/>
    <n v="0"/>
    <n v="12.5"/>
    <x v="1"/>
  </r>
  <r>
    <s v="4902"/>
    <s v="01-22-2025 08:40"/>
    <s v="Prioridad Normal (Incidencias)"/>
    <x v="1"/>
    <x v="3"/>
    <x v="0"/>
    <s v="Redes y Seguridad"/>
    <x v="20"/>
    <s v="01-24-2025 12:01"/>
    <s v="00:55:24"/>
    <s v="01-31-2025 11:35"/>
    <s v="01-31-2025 11:35"/>
    <s v="Afecta el Usuario"/>
    <s v="No asignado"/>
    <s v="Normal"/>
    <s v="01-22-2025 08:40"/>
    <s v="01-31-2025 11:35"/>
    <s v="false"/>
    <s v="01-31-2025 11:35"/>
    <x v="140"/>
    <d v="2025-01-31T11:35:00"/>
    <n v="9.1215277777810115"/>
    <n v="218.91666666674428"/>
    <n v="72"/>
    <n v="126"/>
    <n v="198"/>
    <x v="2"/>
  </r>
  <r>
    <s v="4905"/>
    <s v="01-22-2025 10:26"/>
    <s v="Prioridades Urgentes (Incidencias)"/>
    <x v="1"/>
    <x v="2"/>
    <x v="0"/>
    <s v="Gestión de Aplicaciones"/>
    <x v="8"/>
    <s v="01-22-2025 11:45"/>
    <s v="04:31:05"/>
    <s v="01-22-2025 14:57"/>
    <s v="01-22-2025 14:57"/>
    <s v="Afecta el Usuario"/>
    <s v="Nivel 1"/>
    <s v="Normal"/>
    <s v="01-22-2025 10:26"/>
    <s v="01-22-2025 14:57"/>
    <s v="false"/>
    <s v="01-22-2025 14:57"/>
    <x v="141"/>
    <d v="2025-01-22T14:57:00"/>
    <n v="0.18819444444670808"/>
    <n v="4.5166666667209938"/>
    <n v="12.5"/>
    <n v="0"/>
    <n v="12.5"/>
    <x v="1"/>
  </r>
  <r>
    <s v="4907"/>
    <s v="01-22-2025 10:58"/>
    <s v="No asignado"/>
    <x v="0"/>
    <x v="3"/>
    <x v="1"/>
    <s v="Soporte TI"/>
    <x v="19"/>
    <s v="01-22-2025 11:46"/>
    <s v="00:00:00"/>
    <s v="No asignado"/>
    <s v="01-23-2025 17:01"/>
    <s v="Afecta el Usuario"/>
    <s v="No asignado"/>
    <s v="Normal"/>
    <s v="01-22-2025 10:58"/>
    <s v="No asignado"/>
    <s v="false"/>
    <s v="No asignado"/>
    <x v="142"/>
    <d v="2025-01-23T17:01:00"/>
    <n v="1.2520833333328483"/>
    <n v="30.049999999988358"/>
    <n v="0"/>
    <n v="14"/>
    <n v="14"/>
    <x v="0"/>
  </r>
  <r>
    <s v="4903"/>
    <s v="01-22-2025 09:56"/>
    <s v="No asignado"/>
    <x v="0"/>
    <x v="1"/>
    <x v="0"/>
    <s v="Gestión de Aplicaciones"/>
    <x v="3"/>
    <s v="02-17-2025 10:34"/>
    <s v="38:53:06"/>
    <s v="02-18-2025 11:11"/>
    <s v="02-18-2025 11:11"/>
    <s v="Afecta el Negocio"/>
    <s v="No asignado"/>
    <s v="No asignado"/>
    <s v="01-22-2025 09:56"/>
    <s v="02-18-2025 11:11"/>
    <s v="false"/>
    <s v="02-17-2025 10:26"/>
    <x v="143"/>
    <d v="2025-02-18T11:11:00"/>
    <n v="27.052083333328483"/>
    <n v="649.24999999988358"/>
    <n v="0"/>
    <n v="378"/>
    <n v="378"/>
    <x v="0"/>
  </r>
  <r>
    <s v="4904"/>
    <s v="01-22-2025 10:15"/>
    <s v="Prioridad Normal (Incidencias)"/>
    <x v="1"/>
    <x v="1"/>
    <x v="0"/>
    <s v="Gestión de Aplicaciones"/>
    <x v="3"/>
    <s v="01-22-2025 11:44"/>
    <s v="01:29:19"/>
    <s v="01-28-2025 16:07"/>
    <s v="01-28-2025 16:07"/>
    <s v="Afecta el Negocio"/>
    <s v="No asignado"/>
    <s v="No asignado"/>
    <s v="01-22-2025 10:15"/>
    <s v="01-28-2025 16:07"/>
    <s v="false"/>
    <s v="01-28-2025 16:07"/>
    <x v="144"/>
    <d v="2025-01-28T16:07:00"/>
    <n v="6.2444444444408873"/>
    <n v="149.8666666665813"/>
    <n v="72"/>
    <n v="84"/>
    <n v="156"/>
    <x v="1"/>
  </r>
  <r>
    <s v="4906"/>
    <s v="01-22-2025 10:50"/>
    <s v="Prioridad Baja (Incidencias)"/>
    <x v="1"/>
    <x v="3"/>
    <x v="0"/>
    <s v="No asignado"/>
    <x v="4"/>
    <s v="01-22-2025 10:50"/>
    <s v="00:00:00"/>
    <s v="01-22-2025 10:50"/>
    <s v="01-22-2025 10:50"/>
    <s v="Afecta el Usuario"/>
    <s v="No asignado"/>
    <s v="Normal"/>
    <s v="01-22-2025 10:50"/>
    <s v="01-22-2025 10:50"/>
    <s v="false"/>
    <s v="01-22-2025 10:50"/>
    <x v="145"/>
    <d v="2025-01-22T10:50:00"/>
    <n v="0"/>
    <n v="0"/>
    <n v="120"/>
    <n v="0"/>
    <n v="120"/>
    <x v="1"/>
  </r>
  <r>
    <s v="4908"/>
    <s v="01-22-2025 11:04"/>
    <s v="Prioridad Alta (Incidencias)"/>
    <x v="1"/>
    <x v="1"/>
    <x v="0"/>
    <s v="Gestión de Aplicaciones"/>
    <x v="7"/>
    <s v="01-22-2025 16:57"/>
    <s v="05:52:55"/>
    <s v="01-23-2025 15:44"/>
    <s v="01-23-2025 15:45"/>
    <s v="Afecta al Departamento"/>
    <s v="Nivel 1"/>
    <s v="No asignado"/>
    <s v="01-22-2025 11:04"/>
    <s v="01-23-2025 15:44"/>
    <s v="false"/>
    <s v="01-23-2025 15:44"/>
    <x v="146"/>
    <d v="2025-01-23T15:45:00"/>
    <n v="1.195138888891961"/>
    <n v="28.683333333407063"/>
    <n v="12.5"/>
    <n v="14"/>
    <n v="26.5"/>
    <x v="2"/>
  </r>
  <r>
    <s v="4911"/>
    <s v="01-22-2025 14:26"/>
    <s v="Prioridad Baja (Servicios)"/>
    <x v="1"/>
    <x v="3"/>
    <x v="0"/>
    <s v="No asignado"/>
    <x v="6"/>
    <s v="01-22-2025 14:26"/>
    <s v="00:00:00"/>
    <s v="01-22-2025 14:26"/>
    <s v="01-22-2025 14:26"/>
    <s v="Afecta el Usuario"/>
    <s v="No asignado"/>
    <s v="Normal"/>
    <s v="01-22-2025 14:26"/>
    <s v="01-22-2025 14:26"/>
    <s v="false"/>
    <s v="01-22-2025 14:26"/>
    <x v="147"/>
    <d v="2025-01-22T14:26:00"/>
    <n v="0"/>
    <n v="0"/>
    <n v="120"/>
    <n v="0"/>
    <n v="120"/>
    <x v="1"/>
  </r>
  <r>
    <s v="4912"/>
    <s v="01-22-2025 14:41"/>
    <s v="Prioridad Normal (Incidencias)"/>
    <x v="1"/>
    <x v="3"/>
    <x v="0"/>
    <s v="No asignado"/>
    <x v="21"/>
    <s v="01-22-2025 14:41"/>
    <s v="00:00:00"/>
    <s v="01-22-2025 14:41"/>
    <s v="01-22-2025 14:41"/>
    <s v="Afecta el Usuario"/>
    <s v="No asignado"/>
    <s v="Normal"/>
    <s v="01-22-2025 14:41"/>
    <s v="01-22-2025 14:41"/>
    <s v="false"/>
    <s v="01-22-2025 14:41"/>
    <x v="148"/>
    <d v="2025-01-22T14:41:00"/>
    <n v="0"/>
    <n v="0"/>
    <n v="72"/>
    <n v="0"/>
    <n v="72"/>
    <x v="1"/>
  </r>
  <r>
    <s v="4910"/>
    <s v="01-22-2025 14:04"/>
    <s v="Prioridad Normal (Incidencias)"/>
    <x v="1"/>
    <x v="2"/>
    <x v="0"/>
    <s v="Gestión de Aplicaciones"/>
    <x v="9"/>
    <s v="01-22-2025 15:35"/>
    <s v="07:23:38"/>
    <s v="01-24-2025 16:58"/>
    <s v="01-24-2025 16:58"/>
    <s v="Afecta al Departamento"/>
    <s v="Nivel 1"/>
    <s v="No asignado"/>
    <s v="01-22-2025 14:04"/>
    <s v="01-24-2025 16:58"/>
    <s v="false"/>
    <s v="01-23-2025 16:38"/>
    <x v="149"/>
    <d v="2025-01-24T16:58:00"/>
    <n v="2.1208333333343035"/>
    <n v="50.900000000023283"/>
    <n v="72"/>
    <n v="28"/>
    <n v="100"/>
    <x v="1"/>
  </r>
  <r>
    <s v="4913"/>
    <s v="01-22-2025 16:17"/>
    <s v="Prioridades Urgentes (Incidencias)"/>
    <x v="1"/>
    <x v="8"/>
    <x v="0"/>
    <s v="Gestión de Aplicaciones"/>
    <x v="8"/>
    <s v="01-24-2025 17:13"/>
    <s v="09:08:27"/>
    <s v="01-28-2025 12:23"/>
    <s v="01-28-2025 12:23"/>
    <s v="Afecta el Usuario"/>
    <s v="Nivel 1"/>
    <s v="Normal"/>
    <s v="01-22-2025 16:17"/>
    <s v="01-28-2025 12:23"/>
    <s v="true"/>
    <s v="01-28-2025 12:23"/>
    <x v="150"/>
    <d v="2025-01-28T12:23:00"/>
    <n v="5.8375000000014552"/>
    <n v="140.10000000003492"/>
    <n v="12.5"/>
    <n v="84"/>
    <n v="96.5"/>
    <x v="2"/>
  </r>
  <r>
    <s v="4914"/>
    <s v="01-23-2025 09:10"/>
    <s v="No asignado"/>
    <x v="0"/>
    <x v="3"/>
    <x v="0"/>
    <s v="Soporte TI"/>
    <x v="5"/>
    <s v="01-23-2025 09:33"/>
    <s v="04:24:21"/>
    <s v="01-23-2025 13:34"/>
    <s v="01-23-2025 13:34"/>
    <s v="Afecta el Usuario"/>
    <s v="No asignado"/>
    <s v="Normal"/>
    <s v="01-23-2025 09:10"/>
    <s v="01-23-2025 13:34"/>
    <s v="false"/>
    <s v="01-23-2025 13:34"/>
    <x v="151"/>
    <d v="2025-01-23T13:34:00"/>
    <n v="0.18333333333430346"/>
    <n v="4.4000000000232831"/>
    <n v="0"/>
    <n v="0"/>
    <n v="0"/>
    <x v="0"/>
  </r>
  <r>
    <s v="4920"/>
    <s v="01-23-2025 11:40"/>
    <s v="No asignado"/>
    <x v="0"/>
    <x v="8"/>
    <x v="0"/>
    <s v="Gestión de Aplicaciones"/>
    <x v="3"/>
    <s v="01-23-2025 11:40"/>
    <s v="163:59:21"/>
    <s v="03-10-2025 15:25"/>
    <s v="03-10-2025 15:25"/>
    <s v="Afecta el Negocio"/>
    <s v="No asignado"/>
    <s v="No asignado"/>
    <s v="01-23-2025 11:40"/>
    <s v="03-10-2025 15:25"/>
    <s v="false"/>
    <s v="03-10-2025 15:25"/>
    <x v="152"/>
    <d v="2025-03-10T15:25:00"/>
    <n v="46.15625"/>
    <n v="1107.75"/>
    <n v="0"/>
    <n v="644"/>
    <n v="644"/>
    <x v="0"/>
  </r>
  <r>
    <s v="4917"/>
    <s v="01-23-2025 11:13"/>
    <s v="Prioridad Normal (Incidencias)"/>
    <x v="1"/>
    <x v="2"/>
    <x v="0"/>
    <s v="Gestión de Aplicaciones"/>
    <x v="9"/>
    <s v="01-23-2025 11:16"/>
    <s v="02:21:21"/>
    <s v="01-25-2025 11:58"/>
    <s v="01-25-2025 11:58"/>
    <s v="Afecta al Departamento"/>
    <s v="Nivel 1"/>
    <s v="No asignado"/>
    <s v="01-23-2025 11:13"/>
    <s v="01-25-2025 11:58"/>
    <s v="false"/>
    <s v="01-24-2025 11:13"/>
    <x v="153"/>
    <d v="2025-01-25T11:58:00"/>
    <n v="2.03125"/>
    <n v="48.75"/>
    <n v="72"/>
    <n v="28"/>
    <n v="100"/>
    <x v="1"/>
  </r>
  <r>
    <s v="4921"/>
    <s v="01-23-2025 12:41"/>
    <s v="Prioridad Alta (Incidencias)"/>
    <x v="1"/>
    <x v="4"/>
    <x v="0"/>
    <s v="Gestión de Aplicaciones"/>
    <x v="7"/>
    <s v="01-23-2025 14:49"/>
    <s v="06:20:07"/>
    <s v="01-29-2025 12:01"/>
    <s v="01-29-2025 12:01"/>
    <s v="Afecta al Departamento"/>
    <s v="Nivel 1"/>
    <s v="No asignado"/>
    <s v="01-23-2025 12:41"/>
    <s v="01-29-2025 12:01"/>
    <s v="false"/>
    <s v="01-28-2025 11:58"/>
    <x v="154"/>
    <d v="2025-01-29T12:01:00"/>
    <n v="5.9722222222262644"/>
    <n v="143.33333333343035"/>
    <n v="12.5"/>
    <n v="84"/>
    <n v="96.5"/>
    <x v="2"/>
  </r>
  <r>
    <s v="4916"/>
    <s v="01-23-2025 10:49"/>
    <s v="No asignado"/>
    <x v="0"/>
    <x v="1"/>
    <x v="0"/>
    <s v="Gestión de Aplicaciones"/>
    <x v="1"/>
    <s v="01-24-2025 10:05"/>
    <s v="57:10:32"/>
    <s v="01-30-2025 20:28"/>
    <s v="01-30-2025 20:28"/>
    <s v="Afecta el Negocio"/>
    <s v="No asignado"/>
    <s v="No asignado"/>
    <s v="01-23-2025 10:49"/>
    <s v="01-30-2025 20:28"/>
    <s v="false"/>
    <s v="01-30-2025 20:28"/>
    <x v="155"/>
    <d v="2025-01-30T20:28:00"/>
    <n v="7.4020833333343035"/>
    <n v="177.65000000002328"/>
    <n v="0"/>
    <n v="98"/>
    <n v="98"/>
    <x v="0"/>
  </r>
  <r>
    <s v="4926"/>
    <s v="01-23-2025 17:15"/>
    <s v="Prioridad Normal (Incidencias)"/>
    <x v="1"/>
    <x v="2"/>
    <x v="0"/>
    <s v="Gestión de Aplicaciones"/>
    <x v="9"/>
    <s v="01-24-2025 08:56"/>
    <s v="09:41:13"/>
    <s v="01-24-2025 16:56"/>
    <s v="01-24-2025 16:56"/>
    <s v="Afecta al Departamento"/>
    <s v="Nivel 1"/>
    <s v="No asignado"/>
    <s v="01-23-2025 17:15"/>
    <s v="01-24-2025 16:56"/>
    <s v="false"/>
    <s v="01-24-2025 16:56"/>
    <x v="156"/>
    <d v="2025-01-24T16:56:00"/>
    <n v="0.98680555555620231"/>
    <n v="23.683333333348855"/>
    <n v="72"/>
    <n v="14"/>
    <n v="86"/>
    <x v="1"/>
  </r>
  <r>
    <s v="4924"/>
    <s v="01-23-2025 15:20"/>
    <s v="Prioridad Alta (Incidencias)"/>
    <x v="1"/>
    <x v="2"/>
    <x v="0"/>
    <s v="Gestión de Aplicaciones"/>
    <x v="8"/>
    <s v="01-23-2025 15:23"/>
    <s v="07:17:34"/>
    <s v="01-24-2025 14:36"/>
    <s v="01-24-2025 14:36"/>
    <s v="Afecta el Usuario"/>
    <s v="Nivel 1"/>
    <s v="Normal"/>
    <s v="01-23-2025 15:20"/>
    <s v="01-24-2025 14:36"/>
    <s v="false"/>
    <s v="01-24-2025 14:36"/>
    <x v="157"/>
    <d v="2025-01-24T14:36:00"/>
    <n v="0.96944444443943212"/>
    <n v="23.266666666546371"/>
    <n v="12.5"/>
    <n v="14"/>
    <n v="26.5"/>
    <x v="1"/>
  </r>
  <r>
    <s v="4915"/>
    <s v="01-23-2025 10:03"/>
    <s v="No asignado"/>
    <x v="0"/>
    <x v="3"/>
    <x v="0"/>
    <s v="Soporte TI"/>
    <x v="11"/>
    <s v="01-23-2025 10:16"/>
    <s v="06:52:13"/>
    <s v="01-23-2025 16:55"/>
    <s v="01-23-2025 16:55"/>
    <s v="Afecta el Usuario"/>
    <s v="No asignado"/>
    <s v="Normal"/>
    <s v="01-23-2025 10:03"/>
    <s v="01-23-2025 16:55"/>
    <s v="false"/>
    <s v="01-23-2025 16:55"/>
    <x v="158"/>
    <d v="2025-01-23T16:55:00"/>
    <n v="0.28611111111240461"/>
    <n v="6.8666666666977108"/>
    <n v="0"/>
    <n v="0"/>
    <n v="0"/>
    <x v="0"/>
  </r>
  <r>
    <s v="4925"/>
    <s v="01-23-2025 17:04"/>
    <s v="No asignado"/>
    <x v="1"/>
    <x v="2"/>
    <x v="0"/>
    <s v="Gestión de Aplicaciones"/>
    <x v="1"/>
    <s v="01-31-2025 11:13"/>
    <s v="77:38:13"/>
    <s v="02-12-2025 10:45"/>
    <s v="02-12-2025 10:45"/>
    <s v="Afecta el Negocio"/>
    <s v="No asignado"/>
    <s v="No asignado"/>
    <s v="01-23-2025 17:04"/>
    <s v="02-12-2025 10:45"/>
    <s v="false"/>
    <s v="02-12-2025 10:45"/>
    <x v="159"/>
    <d v="2025-02-12T10:45:00"/>
    <n v="19.736805555556202"/>
    <n v="473.68333333334886"/>
    <n v="0"/>
    <n v="280"/>
    <n v="280"/>
    <x v="0"/>
  </r>
  <r>
    <s v="4919"/>
    <s v="01-23-2025 11:39"/>
    <s v="Prioridad Alta (Incidencias)"/>
    <x v="1"/>
    <x v="2"/>
    <x v="0"/>
    <s v="Gestión de Aplicaciones"/>
    <x v="8"/>
    <s v="01-23-2025 11:55"/>
    <s v="11:16:28"/>
    <s v="02-24-2025 11:34"/>
    <s v="02-24-2025 11:34"/>
    <s v="Afecta el Usuario"/>
    <s v="Nivel 1"/>
    <s v="Normal"/>
    <s v="01-23-2025 11:39"/>
    <s v="02-24-2025 11:34"/>
    <s v="true"/>
    <s v="02-24-2025 11:34"/>
    <x v="160"/>
    <d v="2025-02-24T11:34:00"/>
    <n v="31.996527777773736"/>
    <n v="767.91666666656965"/>
    <n v="12.5"/>
    <n v="448"/>
    <n v="460.5"/>
    <x v="2"/>
  </r>
  <r>
    <s v="4923"/>
    <s v="01-23-2025 13:23"/>
    <s v="Prioridad Normal (Incidencias)"/>
    <x v="1"/>
    <x v="2"/>
    <x v="0"/>
    <s v="Gestión de Aplicaciones"/>
    <x v="9"/>
    <s v="01-23-2025 14:51"/>
    <s v="13:54:30"/>
    <s v="02-12-2025 09:47"/>
    <s v="02-12-2025 09:47"/>
    <s v="Afecta al Departamento"/>
    <s v="Nivel 1"/>
    <s v="No asignado"/>
    <s v="01-23-2025 13:23"/>
    <s v="02-12-2025 09:47"/>
    <s v="false"/>
    <s v="02-12-2025 09:47"/>
    <x v="161"/>
    <d v="2025-02-12T09:47:00"/>
    <n v="19.849999999998545"/>
    <n v="476.39999999996508"/>
    <n v="72"/>
    <n v="280"/>
    <n v="352"/>
    <x v="2"/>
  </r>
  <r>
    <s v="4927"/>
    <s v="01-24-2025 09:41"/>
    <s v="No asignado"/>
    <x v="0"/>
    <x v="0"/>
    <x v="0"/>
    <s v="Soporte TI"/>
    <x v="19"/>
    <s v="01-24-2025 09:41"/>
    <s v="121:22:38"/>
    <s v="02-11-2025 11:04"/>
    <s v="02-11-2025 11:04"/>
    <s v="Afecta el Usuario"/>
    <s v="No asignado"/>
    <s v="Normal"/>
    <s v="01-24-2025 09:41"/>
    <s v="02-11-2025 11:04"/>
    <s v="false"/>
    <s v="02-11-2025 11:04"/>
    <x v="162"/>
    <d v="2025-02-11T11:04:00"/>
    <n v="18.057638888887595"/>
    <n v="433.38333333330229"/>
    <n v="0"/>
    <n v="252"/>
    <n v="252"/>
    <x v="0"/>
  </r>
  <r>
    <s v="4929"/>
    <s v="01-24-2025 10:50"/>
    <s v="Prioridad Normal (Incidencias)"/>
    <x v="1"/>
    <x v="1"/>
    <x v="0"/>
    <s v="Gestión de Aplicaciones"/>
    <x v="3"/>
    <s v="01-24-2025 15:57"/>
    <s v="00:19:07"/>
    <s v="01-27-2025 15:28"/>
    <s v="01-27-2025 15:28"/>
    <s v="Afecta el Negocio"/>
    <s v="No asignado"/>
    <s v="No asignado"/>
    <s v="01-24-2025 10:50"/>
    <s v="01-27-2025 15:28"/>
    <s v="false"/>
    <s v="01-27-2025 15:28"/>
    <x v="163"/>
    <d v="2025-01-27T15:28:00"/>
    <n v="3.1930555555518367"/>
    <n v="76.633333333244082"/>
    <n v="72"/>
    <n v="42"/>
    <n v="114"/>
    <x v="1"/>
  </r>
  <r>
    <s v="4928"/>
    <s v="01-24-2025 10:26"/>
    <s v="Prioridad Alta (Incidencias)"/>
    <x v="1"/>
    <x v="1"/>
    <x v="0"/>
    <s v="Gestión de Aplicaciones"/>
    <x v="3"/>
    <s v="01-24-2025 11:11"/>
    <s v="00:45:01"/>
    <s v="01-24-2025 15:13"/>
    <s v="01-24-2025 15:13"/>
    <s v="Afecta el Negocio"/>
    <s v="No asignado"/>
    <s v="No asignado"/>
    <s v="01-24-2025 10:26"/>
    <s v="01-24-2025 15:13"/>
    <s v="false"/>
    <s v="01-24-2025 15:13"/>
    <x v="164"/>
    <d v="2025-01-24T15:13:00"/>
    <n v="0.1993055555576575"/>
    <n v="4.78333333338378"/>
    <n v="12.5"/>
    <n v="0"/>
    <n v="12.5"/>
    <x v="1"/>
  </r>
  <r>
    <s v="4931"/>
    <s v="01-24-2025 12:31"/>
    <s v="No asignado"/>
    <x v="0"/>
    <x v="2"/>
    <x v="0"/>
    <s v="Gestión de Aplicaciones"/>
    <x v="1"/>
    <s v="01-24-2025 12:31"/>
    <s v="08:44:31"/>
    <s v="01-27-2025 11:16"/>
    <s v="01-27-2025 11:16"/>
    <s v="Afecta el Negocio"/>
    <s v="No asignado"/>
    <s v="No asignado"/>
    <s v="01-24-2025 12:31"/>
    <s v="01-27-2025 11:16"/>
    <s v="false"/>
    <s v="01-27-2025 11:16"/>
    <x v="165"/>
    <d v="2025-01-27T11:16:00"/>
    <n v="2.9479166666715173"/>
    <n v="70.750000000116415"/>
    <n v="0"/>
    <n v="42"/>
    <n v="42"/>
    <x v="0"/>
  </r>
  <r>
    <s v="4930"/>
    <s v="01-24-2025 11:33"/>
    <s v="Prioridad Baja (Incidencias)"/>
    <x v="1"/>
    <x v="3"/>
    <x v="0"/>
    <s v="Soporte TI"/>
    <x v="4"/>
    <s v="01-24-2025 12:10"/>
    <s v="02:46:04"/>
    <s v="01-24-2025 14:19"/>
    <s v="01-24-2025 14:19"/>
    <s v="Afecta el Usuario"/>
    <s v="No asignado"/>
    <s v="Normal"/>
    <s v="01-24-2025 11:33"/>
    <s v="01-24-2025 14:19"/>
    <s v="false"/>
    <s v="01-24-2025 14:19"/>
    <x v="166"/>
    <d v="2025-01-24T14:19:00"/>
    <n v="0.11527777778246673"/>
    <n v="2.7666666667792015"/>
    <n v="120"/>
    <n v="0"/>
    <n v="120"/>
    <x v="1"/>
  </r>
  <r>
    <s v="4934"/>
    <s v="01-24-2025 16:30"/>
    <s v="No asignado"/>
    <x v="1"/>
    <x v="6"/>
    <x v="1"/>
    <s v="No asignado"/>
    <x v="9"/>
    <s v="No asignado"/>
    <s v="00:00:00"/>
    <s v="No asignado"/>
    <s v="01-24-2025 20:55"/>
    <s v="Afecta el Usuario"/>
    <s v="No asignado"/>
    <s v="Normal"/>
    <s v="01-24-2025 16:30"/>
    <s v="No asignado"/>
    <s v="false"/>
    <s v="No asignado"/>
    <x v="167"/>
    <d v="2025-01-24T20:55:00"/>
    <n v="0.18402777778101154"/>
    <n v="4.4166666667442769"/>
    <n v="0"/>
    <n v="0"/>
    <n v="0"/>
    <x v="0"/>
  </r>
  <r>
    <s v="4935"/>
    <s v="01-24-2025 17:23"/>
    <s v="Prioridad Baja (Servicios)"/>
    <x v="1"/>
    <x v="2"/>
    <x v="0"/>
    <s v="No asignado"/>
    <x v="5"/>
    <s v="01-27-2025 16:23"/>
    <s v="29:41:06"/>
    <s v="01-29-2025 17:33"/>
    <s v="01-29-2025 17:33"/>
    <s v="Afecta el Usuario"/>
    <s v="No asignado"/>
    <s v="Normal"/>
    <s v="01-24-2025 17:23"/>
    <s v="01-29-2025 17:33"/>
    <s v="true"/>
    <s v="01-29-2025 17:33"/>
    <x v="168"/>
    <d v="2025-01-29T17:33:00"/>
    <n v="5.0069444444379769"/>
    <n v="120.16666666651145"/>
    <n v="120"/>
    <n v="70"/>
    <n v="190"/>
    <x v="1"/>
  </r>
  <r>
    <s v="4932"/>
    <s v="01-24-2025 15:38"/>
    <s v="Prioridad Normal (Incidencias)"/>
    <x v="1"/>
    <x v="3"/>
    <x v="0"/>
    <s v="No asignado"/>
    <x v="21"/>
    <s v="01-24-2025 15:38"/>
    <s v="00:00:00"/>
    <s v="01-24-2025 15:38"/>
    <s v="01-24-2025 15:38"/>
    <s v="Afecta el Usuario"/>
    <s v="No asignado"/>
    <s v="Normal"/>
    <s v="01-24-2025 15:38"/>
    <s v="01-24-2025 15:38"/>
    <s v="false"/>
    <s v="01-24-2025 15:38"/>
    <x v="169"/>
    <d v="2025-01-24T15:38:00"/>
    <n v="0"/>
    <n v="0"/>
    <n v="72"/>
    <n v="0"/>
    <n v="72"/>
    <x v="1"/>
  </r>
  <r>
    <s v="4933"/>
    <s v="01-24-2025 15:44"/>
    <s v="Prioridades Urgentes (Incidencias)"/>
    <x v="1"/>
    <x v="4"/>
    <x v="0"/>
    <s v="Gestión de Aplicaciones"/>
    <x v="10"/>
    <s v="01-24-2025 15:49"/>
    <s v="01:36:38"/>
    <s v="01-24-2025 17:21"/>
    <s v="01-24-2025 17:21"/>
    <s v="Afecta el Usuario"/>
    <s v="Nivel 1"/>
    <s v="Normal"/>
    <s v="01-24-2025 15:44"/>
    <s v="01-24-2025 17:21"/>
    <s v="false"/>
    <s v="01-24-2025 17:21"/>
    <x v="170"/>
    <d v="2025-01-24T17:21:00"/>
    <n v="6.7361111112404615E-2"/>
    <n v="1.6166666666977108"/>
    <n v="12.5"/>
    <n v="0"/>
    <n v="12.5"/>
    <x v="1"/>
  </r>
  <r>
    <s v="4936"/>
    <s v="01-27-2025 08:06"/>
    <s v="Prioridad Alta (Incidencias)"/>
    <x v="1"/>
    <x v="2"/>
    <x v="0"/>
    <s v="Gestión de Aplicaciones"/>
    <x v="15"/>
    <s v="01-27-2025 09:52"/>
    <s v="02:24:50"/>
    <s v="01-29-2025 11:01"/>
    <s v="01-29-2025 11:01"/>
    <s v="Afecta al Departamento"/>
    <s v="Nivel 1"/>
    <s v="No asignado"/>
    <s v="01-27-2025 08:06"/>
    <s v="01-29-2025 11:01"/>
    <s v="false"/>
    <s v="01-28-2025 10:49"/>
    <x v="171"/>
    <d v="2025-01-29T11:01:00"/>
    <n v="2.1215277777737356"/>
    <n v="50.916666666569654"/>
    <n v="12.5"/>
    <n v="28"/>
    <n v="40.5"/>
    <x v="2"/>
  </r>
  <r>
    <s v="4937"/>
    <s v="01-27-2025 09:10"/>
    <s v="Prioridad Normal (Incidencias)"/>
    <x v="1"/>
    <x v="2"/>
    <x v="0"/>
    <s v="Soporte TI"/>
    <x v="11"/>
    <s v="01-27-2025 10:06"/>
    <s v="07:02:05"/>
    <s v="01-27-2025 16:12"/>
    <s v="01-27-2025 16:12"/>
    <s v="Afecta el Usuario"/>
    <s v="No asignado"/>
    <s v="Normal"/>
    <s v="01-27-2025 09:10"/>
    <s v="01-27-2025 16:12"/>
    <s v="false"/>
    <s v="01-27-2025 16:12"/>
    <x v="172"/>
    <d v="2025-01-27T16:12:00"/>
    <n v="0.2930555555576575"/>
    <n v="7.03333333338378"/>
    <n v="72"/>
    <n v="0"/>
    <n v="72"/>
    <x v="1"/>
  </r>
  <r>
    <s v="4952"/>
    <s v="01-27-2025 17:18"/>
    <s v="No asignado"/>
    <x v="0"/>
    <x v="0"/>
    <x v="0"/>
    <s v="Gestion + Humana"/>
    <x v="14"/>
    <s v="01-27-2025 17:18"/>
    <s v="42:52:26"/>
    <s v="02-03-2025 10:11"/>
    <s v="02-03-2025 10:11"/>
    <s v="No asignado"/>
    <s v="No asignado"/>
    <s v="No asignado"/>
    <s v="01-27-2025 17:18"/>
    <s v="02-03-2025 10:11"/>
    <s v="false"/>
    <s v="02-03-2025 10:11"/>
    <x v="173"/>
    <d v="2025-02-03T10:11:00"/>
    <n v="6.703472222223354"/>
    <n v="160.8833333333605"/>
    <n v="0"/>
    <n v="98"/>
    <n v="98"/>
    <x v="0"/>
  </r>
  <r>
    <s v="4940"/>
    <s v="01-27-2025 10:10"/>
    <s v="No asignado"/>
    <x v="0"/>
    <x v="0"/>
    <x v="2"/>
    <s v="Gestion + Humana"/>
    <x v="14"/>
    <s v="01-27-2025 10:42"/>
    <s v="00:00:00"/>
    <s v="No asignado"/>
    <s v="01-31-2025 11:31"/>
    <s v="No asignado"/>
    <s v="No asignado"/>
    <s v="Baja"/>
    <s v="01-27-2025 10:10"/>
    <s v="No asignado"/>
    <s v="false"/>
    <s v="No asignado"/>
    <x v="174"/>
    <d v="2025-01-31T11:31:00"/>
    <n v="4.0562500000014552"/>
    <n v="97.350000000034925"/>
    <n v="0"/>
    <n v="56"/>
    <n v="56"/>
    <x v="0"/>
  </r>
  <r>
    <s v="4956"/>
    <s v="01-28-2025 10:55"/>
    <s v="Prioridades Urgentes (Incidencias)"/>
    <x v="1"/>
    <x v="8"/>
    <x v="0"/>
    <s v="Redes y Seguridad"/>
    <x v="8"/>
    <s v="01-28-2025 15:05"/>
    <s v="04:10:28"/>
    <s v="01-28-2025 17:49"/>
    <s v="01-28-2025 17:49"/>
    <s v="Afecta el Usuario"/>
    <s v="No asignado"/>
    <s v="Normal"/>
    <s v="01-28-2025 10:55"/>
    <s v="01-28-2025 17:49"/>
    <s v="false"/>
    <s v="01-28-2025 17:49"/>
    <x v="175"/>
    <d v="2025-01-28T17:49:00"/>
    <n v="0.28749999999854481"/>
    <n v="6.8999999999650754"/>
    <n v="12.5"/>
    <n v="0"/>
    <n v="12.5"/>
    <x v="1"/>
  </r>
  <r>
    <s v="4958"/>
    <s v="01-28-2025 10:57"/>
    <s v="Prioridad Alta (Incidencias)"/>
    <x v="1"/>
    <x v="8"/>
    <x v="0"/>
    <s v="Redes y Seguridad"/>
    <x v="8"/>
    <s v="01-28-2025 11:16"/>
    <s v="00:18:08"/>
    <s v="01-28-2025 18:58"/>
    <s v="01-28-2025 18:58"/>
    <s v="Afecta el Usuario"/>
    <s v="No asignado"/>
    <s v="Normal"/>
    <s v="01-28-2025 10:57"/>
    <s v="01-28-2025 18:58"/>
    <s v="false"/>
    <s v="01-28-2025 18:58"/>
    <x v="176"/>
    <d v="2025-01-28T18:58:00"/>
    <n v="0.33402777777519077"/>
    <n v="8.0166666666045785"/>
    <n v="12.5"/>
    <n v="0"/>
    <n v="12.5"/>
    <x v="1"/>
  </r>
  <r>
    <s v="4961"/>
    <s v="01-28-2025 14:22"/>
    <s v="Prioridad Normal (Incidencias)"/>
    <x v="1"/>
    <x v="1"/>
    <x v="0"/>
    <s v="Gestión de Aplicaciones"/>
    <x v="3"/>
    <s v="01-28-2025 15:13"/>
    <s v="00:51:34"/>
    <s v="01-28-2025 16:24"/>
    <s v="01-28-2025 16:24"/>
    <s v="Afecta el Negocio"/>
    <s v="No asignado"/>
    <s v="No asignado"/>
    <s v="01-28-2025 14:22"/>
    <s v="01-28-2025 16:24"/>
    <s v="false"/>
    <s v="01-28-2025 16:24"/>
    <x v="177"/>
    <d v="2025-01-28T16:24:00"/>
    <n v="8.4722222221898846E-2"/>
    <n v="2.0333333333255723"/>
    <n v="72"/>
    <n v="0"/>
    <n v="72"/>
    <x v="1"/>
  </r>
  <r>
    <s v="4964"/>
    <s v="01-28-2025 16:34"/>
    <s v="Prioridades Urgentes (Incidencias)"/>
    <x v="1"/>
    <x v="8"/>
    <x v="0"/>
    <s v="Gestión de Aplicaciones"/>
    <x v="10"/>
    <s v="01-29-2025 12:05"/>
    <s v="00:56:51"/>
    <s v="02-03-2025 14:18"/>
    <s v="02-03-2025 14:18"/>
    <s v="Afecta el Usuario"/>
    <s v="Nivel 1"/>
    <s v="Normal"/>
    <s v="01-28-2025 16:34"/>
    <s v="02-03-2025 14:18"/>
    <s v="false"/>
    <s v="02-03-2025 14:18"/>
    <x v="178"/>
    <d v="2025-02-03T14:18:00"/>
    <n v="5.9055555555532919"/>
    <n v="141.73333333327901"/>
    <n v="12.5"/>
    <n v="84"/>
    <n v="96.5"/>
    <x v="2"/>
  </r>
  <r>
    <s v="4938"/>
    <s v="01-27-2025 10:01"/>
    <s v="No asignado"/>
    <x v="0"/>
    <x v="2"/>
    <x v="0"/>
    <s v="Soporte TI"/>
    <x v="21"/>
    <s v="01-27-2025 10:44"/>
    <s v="00:43:28"/>
    <s v="01-31-2025 09:55"/>
    <s v="01-31-2025 09:55"/>
    <s v="Afecta el Cliente"/>
    <s v="No asignado"/>
    <s v="No asignado"/>
    <s v="01-27-2025 10:01"/>
    <s v="01-31-2025 09:55"/>
    <s v="false"/>
    <s v="01-31-2025 09:55"/>
    <x v="179"/>
    <d v="2025-01-31T09:55:00"/>
    <n v="3.9958333333343035"/>
    <n v="95.900000000023283"/>
    <n v="0"/>
    <n v="56"/>
    <n v="56"/>
    <x v="0"/>
  </r>
  <r>
    <s v="4939"/>
    <s v="01-27-2025 10:10"/>
    <s v="Prioridad Alta (Incidencias)"/>
    <x v="1"/>
    <x v="2"/>
    <x v="0"/>
    <s v="Gestión de Aplicaciones"/>
    <x v="16"/>
    <s v="01-27-2025 10:42"/>
    <s v="09:54:04"/>
    <s v="01-30-2025 17:01"/>
    <s v="01-30-2025 17:01"/>
    <s v="Afecta al Departamento"/>
    <s v="No asignado"/>
    <s v="No asignado"/>
    <s v="01-27-2025 10:10"/>
    <s v="01-30-2025 17:01"/>
    <s v="true"/>
    <s v="01-29-2025 16:18"/>
    <x v="174"/>
    <d v="2025-01-30T17:01:00"/>
    <n v="3.2854166666656965"/>
    <n v="78.849999999976717"/>
    <n v="12.5"/>
    <n v="42"/>
    <n v="54.5"/>
    <x v="2"/>
  </r>
  <r>
    <s v="4945"/>
    <s v="01-27-2025 15:26"/>
    <s v="Prioridad Alta (Incidencias)"/>
    <x v="1"/>
    <x v="3"/>
    <x v="0"/>
    <s v="No asignado"/>
    <x v="11"/>
    <s v="01-27-2025 15:27"/>
    <s v="00:58:48"/>
    <s v="01-27-2025 16:25"/>
    <s v="01-27-2025 16:25"/>
    <s v="Afecta el Usuario"/>
    <s v="No asignado"/>
    <s v="Normal"/>
    <s v="01-27-2025 15:26"/>
    <s v="01-27-2025 16:25"/>
    <s v="false"/>
    <s v="01-27-2025 16:25"/>
    <x v="180"/>
    <d v="2025-01-27T16:25:00"/>
    <n v="4.0972222224809229E-2"/>
    <n v="0.9833333333954215"/>
    <n v="12.5"/>
    <n v="0"/>
    <n v="12.5"/>
    <x v="1"/>
  </r>
  <r>
    <s v="4947"/>
    <s v="01-27-2025 15:45"/>
    <s v="No asignado"/>
    <x v="1"/>
    <x v="2"/>
    <x v="0"/>
    <s v="No asignado"/>
    <x v="14"/>
    <s v="01-27-2025 16:07"/>
    <s v="06:05:15"/>
    <s v="01-28-2025 11:50"/>
    <s v="01-28-2025 11:50"/>
    <s v="Afecta el Usuario"/>
    <s v="No asignado"/>
    <s v="Normal"/>
    <s v="01-27-2025 15:45"/>
    <s v="01-28-2025 11:50"/>
    <s v="false"/>
    <s v="01-28-2025 11:50"/>
    <x v="181"/>
    <d v="2025-01-28T11:50:00"/>
    <n v="0.83680555555474712"/>
    <n v="20.083333333313931"/>
    <n v="0"/>
    <n v="14"/>
    <n v="14"/>
    <x v="0"/>
  </r>
  <r>
    <s v="4946"/>
    <s v="01-27-2025 15:30"/>
    <s v="No asignado"/>
    <x v="1"/>
    <x v="2"/>
    <x v="0"/>
    <s v="Gestión de Aplicaciones"/>
    <x v="1"/>
    <s v="01-27-2025 15:39"/>
    <s v="04:17:35"/>
    <s v="01-29-2025 10:01"/>
    <s v="01-29-2025 10:01"/>
    <s v="Afecta el Negocio"/>
    <s v="No asignado"/>
    <s v="No asignado"/>
    <s v="01-27-2025 15:30"/>
    <s v="01-29-2025 10:01"/>
    <s v="false"/>
    <s v="01-28-2025 09:48"/>
    <x v="182"/>
    <d v="2025-01-29T10:01:00"/>
    <n v="1.7715277777751908"/>
    <n v="42.516666666604578"/>
    <n v="0"/>
    <n v="28"/>
    <n v="28"/>
    <x v="0"/>
  </r>
  <r>
    <s v="4948"/>
    <s v="01-27-2025 16:17"/>
    <s v="No asignado"/>
    <x v="0"/>
    <x v="9"/>
    <x v="0"/>
    <s v="Redes y Seguridad"/>
    <x v="20"/>
    <s v="01-27-2025 16:17"/>
    <s v="15:24:00"/>
    <s v="02-03-2025 13:59"/>
    <s v="02-03-2025 13:59"/>
    <s v="Afecta el Usuario"/>
    <s v="No asignado"/>
    <s v="Baja"/>
    <s v="01-27-2025 16:17"/>
    <s v="02-03-2025 13:59"/>
    <s v="false"/>
    <s v="02-03-2025 13:59"/>
    <x v="183"/>
    <d v="2025-02-03T13:59:00"/>
    <n v="6.9041666666671517"/>
    <n v="165.70000000001164"/>
    <n v="0"/>
    <n v="98"/>
    <n v="98"/>
    <x v="0"/>
  </r>
  <r>
    <s v="4957"/>
    <s v="01-28-2025 10:56"/>
    <s v="No asignado"/>
    <x v="2"/>
    <x v="9"/>
    <x v="0"/>
    <s v="Formularios"/>
    <x v="13"/>
    <s v="01-28-2025 10:57"/>
    <s v="23:16:56"/>
    <s v="01-31-2025 00:57"/>
    <s v="01-31-2025 00:57"/>
    <s v="No asignado"/>
    <s v="No asignado"/>
    <s v="No asignado"/>
    <s v="01-28-2025 10:56"/>
    <s v="01-31-2025 00:57"/>
    <s v="false"/>
    <s v="01-31-2025 00:57"/>
    <x v="184"/>
    <d v="2025-01-31T00:57:00"/>
    <n v="2.5840277777751908"/>
    <n v="62.016666666604578"/>
    <n v="0"/>
    <n v="42"/>
    <n v="42"/>
    <x v="0"/>
  </r>
  <r>
    <s v="4960"/>
    <s v="01-28-2025 12:58"/>
    <s v="No asignado"/>
    <x v="0"/>
    <x v="1"/>
    <x v="0"/>
    <s v="Gestión de Aplicaciones"/>
    <x v="3"/>
    <s v="01-28-2025 15:10"/>
    <s v="22:07:23"/>
    <s v="02-07-2025 17:06"/>
    <s v="02-07-2025 17:06"/>
    <s v="Afecta el Negocio"/>
    <s v="No asignado"/>
    <s v="No asignado"/>
    <s v="01-28-2025 12:58"/>
    <s v="02-07-2025 17:06"/>
    <s v="false"/>
    <s v="02-06-2025 16:33"/>
    <x v="185"/>
    <d v="2025-02-07T17:06:00"/>
    <n v="10.172222222223354"/>
    <n v="244.1333333333605"/>
    <n v="0"/>
    <n v="140"/>
    <n v="140"/>
    <x v="0"/>
  </r>
  <r>
    <s v="4963"/>
    <s v="01-28-2025 16:27"/>
    <s v="No asignado"/>
    <x v="0"/>
    <x v="1"/>
    <x v="0"/>
    <s v="Gestión de Aplicaciones"/>
    <x v="3"/>
    <s v="01-28-2025 16:36"/>
    <s v="03:56:20"/>
    <s v="01-31-2025 16:02"/>
    <s v="01-31-2025 16:02"/>
    <s v="Afecta el Negocio"/>
    <s v="No asignado"/>
    <s v="No asignado"/>
    <s v="01-28-2025 16:27"/>
    <s v="01-31-2025 16:02"/>
    <s v="false"/>
    <s v="01-30-2025 15:12"/>
    <x v="186"/>
    <d v="2025-01-31T16:02:00"/>
    <n v="2.9826388888905058"/>
    <n v="71.583333333372138"/>
    <n v="0"/>
    <n v="42"/>
    <n v="42"/>
    <x v="0"/>
  </r>
  <r>
    <s v="4942"/>
    <s v="01-27-2025 11:13"/>
    <s v="Prioridad Baja (Incidencias)"/>
    <x v="1"/>
    <x v="3"/>
    <x v="0"/>
    <s v="Soporte TI"/>
    <x v="19"/>
    <s v="01-27-2025 11:15"/>
    <s v="00:01:50"/>
    <s v="01-27-2025 11:15"/>
    <s v="01-27-2025 11:15"/>
    <s v="Afecta el Usuario"/>
    <s v="No asignado"/>
    <s v="Normal"/>
    <s v="01-27-2025 11:13"/>
    <s v="01-27-2025 11:15"/>
    <s v="false"/>
    <s v="01-27-2025 11:15"/>
    <x v="187"/>
    <d v="2025-01-27T11:15:00"/>
    <n v="1.3888888861401938E-3"/>
    <n v="3.3333333267364651E-2"/>
    <n v="120"/>
    <n v="0"/>
    <n v="120"/>
    <x v="1"/>
  </r>
  <r>
    <s v="4943"/>
    <s v="01-27-2025 11:18"/>
    <s v="Prioridades Urgentes (Incidencias)"/>
    <x v="1"/>
    <x v="2"/>
    <x v="0"/>
    <s v="Gestión de Aplicaciones"/>
    <x v="8"/>
    <s v="01-27-2025 11:21"/>
    <s v="00:34:29"/>
    <s v="01-27-2025 11:53"/>
    <s v="01-27-2025 11:53"/>
    <s v="Afecta el Usuario"/>
    <s v="Nivel 1"/>
    <s v="Normal"/>
    <s v="01-27-2025 11:18"/>
    <s v="01-27-2025 11:53"/>
    <s v="false"/>
    <s v="01-27-2025 11:53"/>
    <x v="188"/>
    <d v="2025-01-27T11:53:00"/>
    <n v="2.4305555554747116E-2"/>
    <n v="0.58333333331393078"/>
    <n v="12.5"/>
    <n v="0"/>
    <n v="12.5"/>
    <x v="1"/>
  </r>
  <r>
    <s v="4944"/>
    <s v="01-27-2025 14:34"/>
    <s v="No asignado"/>
    <x v="1"/>
    <x v="1"/>
    <x v="0"/>
    <s v="Gestión de Aplicaciones"/>
    <x v="6"/>
    <s v="02-12-2025 10:57"/>
    <s v="116:59:20"/>
    <s v="03-06-2025 12:58"/>
    <s v="03-06-2025 12:58"/>
    <s v="Afecta al Departamento"/>
    <s v="No asignado"/>
    <s v="No asignado"/>
    <s v="01-27-2025 14:34"/>
    <s v="03-06-2025 12:58"/>
    <s v="false"/>
    <s v="03-06-2025 12:58"/>
    <x v="189"/>
    <d v="2025-03-06T12:58:00"/>
    <n v="37.933333333334303"/>
    <n v="910.40000000002328"/>
    <n v="0"/>
    <n v="532"/>
    <n v="532"/>
    <x v="0"/>
  </r>
  <r>
    <s v="4959"/>
    <s v="01-28-2025 11:01"/>
    <s v="No asignado"/>
    <x v="1"/>
    <x v="5"/>
    <x v="0"/>
    <s v="Gestión de Aplicaciones"/>
    <x v="1"/>
    <s v="01-28-2025 11:16"/>
    <s v="00:14:50"/>
    <s v="01-29-2025 08:55"/>
    <s v="01-29-2025 08:55"/>
    <s v="Afecta el Negocio"/>
    <s v="No asignado"/>
    <s v="No asignado"/>
    <s v="01-28-2025 11:01"/>
    <s v="01-29-2025 08:55"/>
    <s v="false"/>
    <s v="01-29-2025 08:55"/>
    <x v="190"/>
    <d v="2025-01-29T08:55:00"/>
    <n v="0.91250000000582077"/>
    <n v="21.900000000139698"/>
    <n v="0"/>
    <n v="14"/>
    <n v="14"/>
    <x v="0"/>
  </r>
  <r>
    <s v="4949"/>
    <s v="01-27-2025 16:31"/>
    <s v="No asignado"/>
    <x v="0"/>
    <x v="1"/>
    <x v="0"/>
    <s v="Gestión de Aplicaciones"/>
    <x v="3"/>
    <s v="01-28-2025 14:39"/>
    <s v="32:20:07"/>
    <s v="02-07-2025 17:06"/>
    <s v="02-07-2025 17:06"/>
    <s v="Afecta el Negocio"/>
    <s v="No asignado"/>
    <s v="No asignado"/>
    <s v="01-27-2025 16:31"/>
    <s v="02-07-2025 17:06"/>
    <s v="false"/>
    <s v="02-06-2025 16:41"/>
    <x v="191"/>
    <d v="2025-02-07T17:06:00"/>
    <n v="11.024305555554747"/>
    <n v="264.58333333331393"/>
    <n v="0"/>
    <n v="154"/>
    <n v="154"/>
    <x v="0"/>
  </r>
  <r>
    <s v="4950"/>
    <s v="01-27-2025 16:46"/>
    <s v="No asignado"/>
    <x v="0"/>
    <x v="0"/>
    <x v="0"/>
    <s v="Soporte TI"/>
    <x v="19"/>
    <s v="01-27-2025 17:39"/>
    <s v="04:15:06"/>
    <s v="02-03-2025 10:23"/>
    <s v="02-03-2025 10:23"/>
    <s v="Afecta el Usuario"/>
    <s v="No asignado"/>
    <s v="Normal"/>
    <s v="01-27-2025 16:46"/>
    <s v="02-03-2025 10:23"/>
    <s v="false"/>
    <s v="02-03-2025 10:23"/>
    <x v="192"/>
    <d v="2025-02-03T10:23:00"/>
    <n v="6.734027777776646"/>
    <n v="161.6166666666395"/>
    <n v="0"/>
    <n v="98"/>
    <n v="98"/>
    <x v="0"/>
  </r>
  <r>
    <s v="4951"/>
    <s v="01-27-2025 17:10"/>
    <s v="Prioridad Normal (Incidencias)"/>
    <x v="1"/>
    <x v="2"/>
    <x v="0"/>
    <s v="Gestión de Aplicaciones"/>
    <x v="3"/>
    <s v="01-27-2025 17:22"/>
    <s v="08:00:24"/>
    <s v="01-28-2025 15:11"/>
    <s v="01-28-2025 15:11"/>
    <s v="Afecta el Negocio"/>
    <s v="No asignado"/>
    <s v="No asignado"/>
    <s v="01-27-2025 17:10"/>
    <s v="01-28-2025 15:11"/>
    <s v="false"/>
    <s v="01-28-2025 15:11"/>
    <x v="193"/>
    <d v="2025-01-28T15:11:00"/>
    <n v="0.91736111111094942"/>
    <n v="22.016666666662786"/>
    <n v="72"/>
    <n v="14"/>
    <n v="86"/>
    <x v="1"/>
  </r>
  <r>
    <s v="4953"/>
    <s v="01-28-2025 08:24"/>
    <s v="Prioridades Urgentes (Incidencias)"/>
    <x v="1"/>
    <x v="4"/>
    <x v="0"/>
    <s v="Gestión de Aplicaciones"/>
    <x v="10"/>
    <s v="01-28-2025 08:32"/>
    <s v="00:26:54"/>
    <s v="01-29-2025 12:01"/>
    <s v="01-29-2025 12:01"/>
    <s v="Afecta el Usuario"/>
    <s v="Nivel 1"/>
    <s v="Normal"/>
    <s v="01-28-2025 08:24"/>
    <s v="01-29-2025 12:01"/>
    <s v="false"/>
    <s v="01-28-2025 11:57"/>
    <x v="194"/>
    <d v="2025-01-29T12:01:00"/>
    <n v="1.1506944444481633"/>
    <n v="27.616666666755918"/>
    <n v="12.5"/>
    <n v="14"/>
    <n v="26.5"/>
    <x v="2"/>
  </r>
  <r>
    <s v="4955"/>
    <s v="01-28-2025 10:30"/>
    <s v="No asignado"/>
    <x v="1"/>
    <x v="3"/>
    <x v="0"/>
    <s v="Soporte TI"/>
    <x v="6"/>
    <s v="01-28-2025 11:10"/>
    <s v="02:11:45"/>
    <s v="01-28-2025 12:42"/>
    <s v="01-28-2025 12:42"/>
    <s v="Afecta el Usuario"/>
    <s v="No asignado"/>
    <s v="Normal"/>
    <s v="01-28-2025 10:30"/>
    <s v="01-28-2025 12:42"/>
    <s v="false"/>
    <s v="01-28-2025 12:42"/>
    <x v="195"/>
    <d v="2025-01-28T12:42:00"/>
    <n v="9.1666666667151731E-2"/>
    <n v="2.2000000000116415"/>
    <n v="0"/>
    <n v="0"/>
    <n v="0"/>
    <x v="0"/>
  </r>
  <r>
    <s v="4962"/>
    <s v="01-28-2025 16:02"/>
    <s v="No asignado"/>
    <x v="0"/>
    <x v="8"/>
    <x v="0"/>
    <s v="Soporte TI"/>
    <x v="22"/>
    <s v="01-28-2025 16:30"/>
    <s v="00:20:53"/>
    <s v="02-07-2025 14:12"/>
    <s v="02-07-2025 14:12"/>
    <s v="Afecta el Usuario"/>
    <s v="No asignado"/>
    <s v="Normal"/>
    <s v="01-28-2025 16:02"/>
    <s v="02-07-2025 14:12"/>
    <s v="false"/>
    <s v="02-07-2025 14:12"/>
    <x v="196"/>
    <d v="2025-02-07T14:12:00"/>
    <n v="9.9236111111094942"/>
    <n v="238.16666666662786"/>
    <n v="0"/>
    <n v="140"/>
    <n v="140"/>
    <x v="0"/>
  </r>
  <r>
    <s v="4965"/>
    <s v="01-29-2025 09:10"/>
    <s v="No asignado"/>
    <x v="0"/>
    <x v="0"/>
    <x v="0"/>
    <s v="Soporte TI"/>
    <x v="19"/>
    <s v="01-29-2025 10:58"/>
    <s v="98:09:13"/>
    <s v="02-12-2025 08:34"/>
    <s v="02-12-2025 08:34"/>
    <s v="Afecta el Usuario"/>
    <s v="No asignado"/>
    <s v="Normal"/>
    <s v="01-29-2025 09:10"/>
    <s v="02-12-2025 08:34"/>
    <s v="false"/>
    <s v="02-12-2025 08:34"/>
    <x v="197"/>
    <d v="2025-02-12T08:34:00"/>
    <n v="13.974999999998545"/>
    <n v="335.39999999996508"/>
    <n v="0"/>
    <n v="196"/>
    <n v="196"/>
    <x v="0"/>
  </r>
  <r>
    <s v="4966"/>
    <s v="01-29-2025 10:20"/>
    <s v="Prioridades Urgentes (Incidencias)"/>
    <x v="1"/>
    <x v="2"/>
    <x v="0"/>
    <s v="Gestión de Aplicaciones"/>
    <x v="8"/>
    <s v="01-29-2025 10:26"/>
    <s v="05:20:11"/>
    <s v="01-30-2025 17:01"/>
    <s v="01-30-2025 17:01"/>
    <s v="Afecta el Usuario"/>
    <s v="Nivel 1"/>
    <s v="Normal"/>
    <s v="01-29-2025 10:20"/>
    <s v="01-30-2025 17:01"/>
    <s v="false"/>
    <s v="01-29-2025 16:14"/>
    <x v="198"/>
    <d v="2025-01-30T17:01:00"/>
    <n v="1.2784722222204437"/>
    <n v="30.683333333290648"/>
    <n v="12.5"/>
    <n v="14"/>
    <n v="26.5"/>
    <x v="2"/>
  </r>
  <r>
    <s v="4970"/>
    <s v="01-29-2025 16:10"/>
    <s v="No asignado"/>
    <x v="0"/>
    <x v="2"/>
    <x v="1"/>
    <s v="Gestión de Aplicaciones"/>
    <x v="9"/>
    <s v="01-29-2025 16:10"/>
    <s v="00:00:00"/>
    <s v="No asignado"/>
    <s v="01-29-2025 16:15"/>
    <s v="Afecta el Usuario"/>
    <s v="No asignado"/>
    <s v="Baja"/>
    <s v="01-29-2025 16:10"/>
    <s v="No asignado"/>
    <s v="false"/>
    <s v="No asignado"/>
    <x v="199"/>
    <d v="2025-01-29T16:15:00"/>
    <n v="3.4722222262644209E-3"/>
    <n v="8.3333333430346102E-2"/>
    <n v="0"/>
    <n v="0"/>
    <n v="0"/>
    <x v="0"/>
  </r>
  <r>
    <s v="4971"/>
    <s v="01-29-2025 16:13"/>
    <s v="No asignado"/>
    <x v="0"/>
    <x v="2"/>
    <x v="1"/>
    <s v="Gestión de Aplicaciones"/>
    <x v="9"/>
    <s v="01-29-2025 16:13"/>
    <s v="00:00:00"/>
    <s v="No asignado"/>
    <s v="01-29-2025 16:14"/>
    <s v="Afecta el Usuario"/>
    <s v="No asignado"/>
    <s v="Baja"/>
    <s v="01-29-2025 16:13"/>
    <s v="No asignado"/>
    <s v="false"/>
    <s v="No asignado"/>
    <x v="200"/>
    <d v="2025-01-29T16:14:00"/>
    <n v="6.944444467080757E-4"/>
    <n v="1.6666666720993817E-2"/>
    <n v="0"/>
    <n v="0"/>
    <n v="0"/>
    <x v="0"/>
  </r>
  <r>
    <s v="4972"/>
    <s v="01-29-2025 16:16"/>
    <s v="No asignado"/>
    <x v="0"/>
    <x v="2"/>
    <x v="1"/>
    <s v="Gestión de Aplicaciones"/>
    <x v="9"/>
    <s v="01-29-2025 16:16"/>
    <s v="00:00:00"/>
    <s v="No asignado"/>
    <s v="01-29-2025 16:16"/>
    <s v="Afecta el Usuario"/>
    <s v="No asignado"/>
    <s v="Baja"/>
    <s v="01-29-2025 16:16"/>
    <s v="No asignado"/>
    <s v="false"/>
    <s v="No asignado"/>
    <x v="201"/>
    <d v="2025-01-29T16:16:00"/>
    <n v="0"/>
    <n v="0"/>
    <n v="0"/>
    <n v="0"/>
    <n v="0"/>
    <x v="0"/>
  </r>
  <r>
    <s v="4973"/>
    <s v="01-29-2025 16:21"/>
    <s v="No asignado"/>
    <x v="0"/>
    <x v="2"/>
    <x v="1"/>
    <s v="Gestión de Aplicaciones"/>
    <x v="9"/>
    <s v="01-29-2025 16:21"/>
    <s v="00:00:00"/>
    <s v="No asignado"/>
    <s v="01-30-2025 10:10"/>
    <s v="Afecta el Usuario"/>
    <s v="No asignado"/>
    <s v="Baja"/>
    <s v="01-29-2025 16:21"/>
    <s v="No asignado"/>
    <s v="false"/>
    <s v="No asignado"/>
    <x v="202"/>
    <d v="2025-01-30T10:10:00"/>
    <n v="0.74236111110803904"/>
    <n v="17.816666666592937"/>
    <n v="0"/>
    <n v="14"/>
    <n v="14"/>
    <x v="0"/>
  </r>
  <r>
    <s v="4967"/>
    <s v="01-29-2025 11:43"/>
    <s v="Prioridad Baja (Servicios)"/>
    <x v="1"/>
    <x v="3"/>
    <x v="0"/>
    <s v="No asignado"/>
    <x v="20"/>
    <s v="01-29-2025 12:07"/>
    <s v="01:23:10"/>
    <s v="01-29-2025 13:06"/>
    <s v="01-29-2025 13:06"/>
    <s v="Afecta el Usuario"/>
    <s v="No asignado"/>
    <s v="Normal"/>
    <s v="01-29-2025 11:43"/>
    <s v="01-29-2025 13:06"/>
    <s v="false"/>
    <s v="01-29-2025 13:06"/>
    <x v="203"/>
    <d v="2025-01-29T13:06:00"/>
    <n v="5.7638888887595385E-2"/>
    <n v="1.3833333333022892"/>
    <n v="120"/>
    <n v="0"/>
    <n v="120"/>
    <x v="1"/>
  </r>
  <r>
    <s v="4974"/>
    <s v="01-29-2025 16:44"/>
    <s v="No asignado"/>
    <x v="0"/>
    <x v="1"/>
    <x v="0"/>
    <s v="Gestión de Aplicaciones"/>
    <x v="3"/>
    <s v="01-29-2025 16:47"/>
    <s v="00:03:35"/>
    <s v="02-03-2025 08:52"/>
    <s v="02-03-2025 08:52"/>
    <s v="Afecta el Negocio"/>
    <s v="No asignado"/>
    <s v="No asignado"/>
    <s v="01-29-2025 16:44"/>
    <s v="02-03-2025 08:52"/>
    <s v="false"/>
    <s v="02-03-2025 08:52"/>
    <x v="204"/>
    <d v="2025-02-03T08:52:00"/>
    <n v="4.6722222222160781"/>
    <n v="112.13333333318587"/>
    <n v="0"/>
    <n v="70"/>
    <n v="70"/>
    <x v="0"/>
  </r>
  <r>
    <s v="4969"/>
    <s v="01-29-2025 14:28"/>
    <s v="Prioridad Alta (Incidencias)"/>
    <x v="1"/>
    <x v="2"/>
    <x v="0"/>
    <s v="Gestión de Aplicaciones"/>
    <x v="8"/>
    <s v="02-04-2025 09:18"/>
    <s v="00:34:40"/>
    <s v="02-18-2025 11:11"/>
    <s v="02-18-2025 11:11"/>
    <s v="Afecta el Usuario"/>
    <s v="Nivel 1"/>
    <s v="Normal"/>
    <s v="01-29-2025 14:28"/>
    <s v="02-18-2025 11:11"/>
    <s v="false"/>
    <s v="02-17-2025 11:04"/>
    <x v="205"/>
    <d v="2025-02-18T11:11:00"/>
    <n v="19.863194444442343"/>
    <n v="476.71666666661622"/>
    <n v="12.5"/>
    <n v="280"/>
    <n v="292.5"/>
    <x v="2"/>
  </r>
  <r>
    <s v="4968"/>
    <s v="01-29-2025 11:54"/>
    <s v="No asignado"/>
    <x v="2"/>
    <x v="8"/>
    <x v="0"/>
    <s v="Formularios"/>
    <x v="13"/>
    <s v="01-29-2025 15:04"/>
    <s v="04:40:24"/>
    <s v="01-29-2025 22:21"/>
    <s v="01-29-2025 22:21"/>
    <s v="No asignado"/>
    <s v="No asignado"/>
    <s v="No asignado"/>
    <s v="01-29-2025 11:54"/>
    <s v="01-29-2025 22:21"/>
    <s v="false"/>
    <s v="01-29-2025 22:21"/>
    <x v="206"/>
    <d v="2025-01-29T22:21:00"/>
    <n v="0.43541666666715173"/>
    <n v="10.450000000011642"/>
    <n v="0"/>
    <n v="0"/>
    <n v="0"/>
    <x v="0"/>
  </r>
  <r>
    <s v="4975"/>
    <s v="01-29-2025 18:36"/>
    <s v="Prioridad Alta (Incidencias)"/>
    <x v="1"/>
    <x v="2"/>
    <x v="0"/>
    <s v="Gestión de Aplicaciones"/>
    <x v="8"/>
    <s v="01-30-2025 08:32"/>
    <s v="03:48:52"/>
    <s v="02-11-2025 16:55"/>
    <s v="02-11-2025 16:55"/>
    <s v="Afecta el Usuario"/>
    <s v="Nivel 1"/>
    <s v="Normal"/>
    <s v="01-29-2025 18:36"/>
    <s v="02-11-2025 16:55"/>
    <s v="false"/>
    <s v="02-11-2025 16:55"/>
    <x v="207"/>
    <d v="2025-02-11T16:55:00"/>
    <n v="12.929861111108039"/>
    <n v="310.31666666659294"/>
    <n v="12.5"/>
    <n v="182"/>
    <n v="194.5"/>
    <x v="2"/>
  </r>
  <r>
    <s v="4976"/>
    <s v="01-30-2025 14:51"/>
    <s v="No asignado"/>
    <x v="0"/>
    <x v="3"/>
    <x v="0"/>
    <s v="Soporte TI"/>
    <x v="19"/>
    <s v="01-30-2025 15:34"/>
    <s v="00:43:00"/>
    <s v="01-30-2025 15:34"/>
    <s v="01-30-2025 15:34"/>
    <s v="Afecta el Usuario"/>
    <s v="No asignado"/>
    <s v="Normal"/>
    <s v="01-30-2025 14:51"/>
    <s v="01-30-2025 15:34"/>
    <s v="false"/>
    <s v="01-30-2025 15:34"/>
    <x v="208"/>
    <d v="2025-01-30T15:34:00"/>
    <n v="2.9861111106583849E-2"/>
    <n v="0.71666666655801237"/>
    <n v="0"/>
    <n v="0"/>
    <n v="0"/>
    <x v="0"/>
  </r>
  <r>
    <s v="4977"/>
    <s v="01-30-2025 15:07"/>
    <s v="Prioridad Normal (Incidencias)"/>
    <x v="1"/>
    <x v="2"/>
    <x v="0"/>
    <s v="Gestión de Aplicaciones"/>
    <x v="9"/>
    <s v="01-30-2025 15:47"/>
    <s v="14:36:54"/>
    <s v="02-18-2025 10:11"/>
    <s v="02-18-2025 10:11"/>
    <s v="Afecta al Departamento"/>
    <s v="Nivel 1"/>
    <s v="No asignado"/>
    <s v="01-30-2025 15:07"/>
    <s v="02-18-2025 10:11"/>
    <s v="false"/>
    <s v="02-17-2025 10:05"/>
    <x v="209"/>
    <d v="2025-02-18T10:11:00"/>
    <n v="18.794444444443798"/>
    <n v="451.06666666665114"/>
    <n v="72"/>
    <n v="266"/>
    <n v="338"/>
    <x v="2"/>
  </r>
  <r>
    <s v="4979"/>
    <s v="01-30-2025 16:25"/>
    <s v="No asignado"/>
    <x v="0"/>
    <x v="1"/>
    <x v="0"/>
    <s v="Gestión de Aplicaciones"/>
    <x v="3"/>
    <s v="01-31-2025 11:54"/>
    <s v="10:11:22"/>
    <s v="02-07-2025 17:06"/>
    <s v="02-07-2025 17:06"/>
    <s v="Afecta el Negocio"/>
    <s v="No asignado"/>
    <s v="No asignado"/>
    <s v="01-30-2025 16:25"/>
    <s v="02-07-2025 17:06"/>
    <s v="false"/>
    <s v="02-06-2025 16:42"/>
    <x v="210"/>
    <d v="2025-02-07T17:06:00"/>
    <n v="8.0284722222204437"/>
    <n v="192.68333333329065"/>
    <n v="0"/>
    <n v="112"/>
    <n v="112"/>
    <x v="0"/>
  </r>
  <r>
    <s v="4978"/>
    <s v="01-30-2025 16:06"/>
    <s v="No asignado"/>
    <x v="0"/>
    <x v="1"/>
    <x v="0"/>
    <s v="Gestión de Aplicaciones"/>
    <x v="3"/>
    <s v="01-30-2025 16:07"/>
    <s v="00:02:07"/>
    <s v="02-04-2025 09:52"/>
    <s v="02-04-2025 09:52"/>
    <s v="Afecta el Negocio"/>
    <s v="No asignado"/>
    <s v="No asignado"/>
    <s v="01-30-2025 16:06"/>
    <s v="02-04-2025 09:52"/>
    <s v="false"/>
    <s v="02-04-2025 09:52"/>
    <x v="211"/>
    <d v="2025-02-04T09:52:00"/>
    <n v="4.7402777777824667"/>
    <n v="113.7666666667792"/>
    <n v="0"/>
    <n v="70"/>
    <n v="70"/>
    <x v="0"/>
  </r>
  <r>
    <s v="4984"/>
    <s v="01-31-2025 10:31"/>
    <s v="Prioridad Alta (Incidencias)"/>
    <x v="1"/>
    <x v="2"/>
    <x v="1"/>
    <s v="Gestión de Aplicaciones"/>
    <x v="7"/>
    <s v="01-31-2025 10:57"/>
    <s v="00:00:00"/>
    <s v="No asignado"/>
    <s v="01-31-2025 12:17"/>
    <s v="Afecta al Departamento"/>
    <s v="Nivel 1"/>
    <s v="No asignado"/>
    <s v="01-31-2025 10:31"/>
    <s v="No asignado"/>
    <s v="false"/>
    <s v="No asignado"/>
    <x v="212"/>
    <d v="2025-01-31T12:17:00"/>
    <n v="7.3611111110949423E-2"/>
    <n v="1.7666666666627862"/>
    <n v="12.5"/>
    <n v="0"/>
    <n v="12.5"/>
    <x v="1"/>
  </r>
  <r>
    <s v="4982"/>
    <s v="01-31-2025 09:50"/>
    <s v="Prioridades Urgentes (Incidencias)"/>
    <x v="1"/>
    <x v="3"/>
    <x v="0"/>
    <s v="No asignado"/>
    <x v="17"/>
    <s v="01-31-2025 09:50"/>
    <s v="00:00:00"/>
    <s v="01-31-2025 09:50"/>
    <s v="01-31-2025 09:50"/>
    <s v="Afecta el Usuario"/>
    <s v="No asignado"/>
    <s v="Normal"/>
    <s v="01-31-2025 09:50"/>
    <s v="01-31-2025 09:50"/>
    <s v="false"/>
    <s v="01-31-2025 09:50"/>
    <x v="213"/>
    <d v="2025-01-31T09:50:00"/>
    <n v="0"/>
    <n v="0"/>
    <n v="12.5"/>
    <n v="0"/>
    <n v="12.5"/>
    <x v="1"/>
  </r>
  <r>
    <s v="4985"/>
    <s v="01-31-2025 11:01"/>
    <s v="Prioridad Baja (Servicios)"/>
    <x v="1"/>
    <x v="3"/>
    <x v="0"/>
    <s v="No asignado"/>
    <x v="11"/>
    <s v="01-31-2025 11:01"/>
    <s v="00:00:00"/>
    <s v="01-31-2025 11:01"/>
    <s v="01-31-2025 11:02"/>
    <s v="Afecta el Usuario"/>
    <s v="No asignado"/>
    <s v="Normal"/>
    <s v="01-31-2025 11:01"/>
    <s v="01-31-2025 11:01"/>
    <s v="false"/>
    <s v="01-31-2025 11:01"/>
    <x v="214"/>
    <d v="2025-01-31T11:02:00"/>
    <n v="6.944444467080757E-4"/>
    <n v="1.6666666720993817E-2"/>
    <n v="120"/>
    <n v="0"/>
    <n v="120"/>
    <x v="1"/>
  </r>
  <r>
    <s v="4986"/>
    <s v="01-31-2025 11:08"/>
    <s v="Prioridad Normal (Incidencias)"/>
    <x v="1"/>
    <x v="3"/>
    <x v="0"/>
    <s v="No asignado"/>
    <x v="11"/>
    <s v="01-31-2025 11:08"/>
    <s v="00:00:00"/>
    <s v="01-31-2025 11:08"/>
    <s v="01-31-2025 11:08"/>
    <s v="Afecta el Usuario"/>
    <s v="No asignado"/>
    <s v="Normal"/>
    <s v="01-31-2025 11:08"/>
    <s v="01-31-2025 11:08"/>
    <s v="false"/>
    <s v="01-31-2025 11:08"/>
    <x v="215"/>
    <d v="2025-01-31T11:08:00"/>
    <n v="0"/>
    <n v="0"/>
    <n v="72"/>
    <n v="0"/>
    <n v="72"/>
    <x v="1"/>
  </r>
  <r>
    <s v="4981"/>
    <s v="01-31-2025 09:34"/>
    <s v="No asignado"/>
    <x v="2"/>
    <x v="2"/>
    <x v="0"/>
    <s v="Formularios"/>
    <x v="13"/>
    <s v="01-31-2025 09:57"/>
    <s v="06:58:01"/>
    <s v="01-31-2025 16:36"/>
    <s v="01-31-2025 16:36"/>
    <s v="No asignado"/>
    <s v="No asignado"/>
    <s v="No asignado"/>
    <s v="01-31-2025 09:34"/>
    <s v="01-31-2025 16:36"/>
    <s v="false"/>
    <s v="01-31-2025 16:36"/>
    <x v="216"/>
    <d v="2025-01-31T16:36:00"/>
    <n v="0.2930555555576575"/>
    <n v="7.03333333338378"/>
    <n v="0"/>
    <n v="0"/>
    <n v="0"/>
    <x v="0"/>
  </r>
  <r>
    <s v="4983"/>
    <s v="01-31-2025 10:24"/>
    <s v="Prioridad Alta (Incidencias)"/>
    <x v="1"/>
    <x v="2"/>
    <x v="0"/>
    <s v="Gestión de Aplicaciones"/>
    <x v="8"/>
    <s v="01-31-2025 10:28"/>
    <s v="109:32:13"/>
    <s v="02-18-2025 10:11"/>
    <s v="02-18-2025 10:11"/>
    <s v="Afecta el Usuario"/>
    <s v="Nivel 1"/>
    <s v="Normal"/>
    <s v="01-31-2025 10:24"/>
    <s v="02-18-2025 10:11"/>
    <s v="true"/>
    <s v="02-17-2025 09:56"/>
    <x v="217"/>
    <d v="2025-02-18T10:11:00"/>
    <n v="17.990972222221899"/>
    <n v="431.78333333332557"/>
    <n v="12.5"/>
    <n v="252"/>
    <n v="264.5"/>
    <x v="2"/>
  </r>
  <r>
    <s v="4987"/>
    <s v="01-31-2025 12:10"/>
    <s v="No asignado"/>
    <x v="1"/>
    <x v="2"/>
    <x v="0"/>
    <s v="Gestión de Aplicaciones"/>
    <x v="6"/>
    <s v="01-31-2025 12:17"/>
    <s v="64:40:55"/>
    <s v="02-15-2025 16:09"/>
    <s v="02-15-2025 16:09"/>
    <s v="Afecta al Departamento"/>
    <s v="No asignado"/>
    <s v="No asignado"/>
    <s v="01-31-2025 12:10"/>
    <s v="02-15-2025 16:09"/>
    <s v="false"/>
    <s v="02-14-2025 16:08"/>
    <x v="218"/>
    <d v="2025-02-15T16:09:00"/>
    <n v="15.165972222224809"/>
    <n v="363.98333333339542"/>
    <n v="0"/>
    <n v="210"/>
    <n v="210"/>
    <x v="0"/>
  </r>
  <r>
    <s v="4991"/>
    <s v="02-03-2025 10:39"/>
    <s v="Prioridad Baja (Incidencias)"/>
    <x v="1"/>
    <x v="3"/>
    <x v="0"/>
    <s v="No asignado"/>
    <x v="4"/>
    <s v="02-03-2025 10:39"/>
    <s v="31:59:51"/>
    <s v="02-11-2025 16:23"/>
    <s v="02-11-2025 16:23"/>
    <s v="Afecta el Usuario"/>
    <s v="No asignado"/>
    <s v="Normal"/>
    <s v="02-03-2025 10:39"/>
    <s v="02-11-2025 16:23"/>
    <s v="true"/>
    <s v="02-11-2025 16:23"/>
    <x v="219"/>
    <d v="2025-02-11T16:23:00"/>
    <n v="8.2388888888890506"/>
    <n v="197.73333333333721"/>
    <n v="120"/>
    <n v="112"/>
    <n v="232"/>
    <x v="1"/>
  </r>
  <r>
    <s v="4997"/>
    <s v="02-03-2025 14:56"/>
    <s v="Prioridades Urgentes (Incidencias)"/>
    <x v="1"/>
    <x v="2"/>
    <x v="1"/>
    <s v="Gestión de Aplicaciones"/>
    <x v="8"/>
    <s v="No asignado"/>
    <s v="00:00:00"/>
    <s v="No asignado"/>
    <s v="02-03-2025 15:17"/>
    <s v="Afecta el Usuario"/>
    <s v="Nivel 1"/>
    <s v="Normal"/>
    <s v="02-03-2025 14:56"/>
    <s v="No asignado"/>
    <s v="false"/>
    <s v="No asignado"/>
    <x v="220"/>
    <d v="2025-02-03T15:17:00"/>
    <n v="1.4583333337213844E-2"/>
    <n v="0.35000000009313226"/>
    <n v="12.5"/>
    <n v="0"/>
    <n v="12.5"/>
    <x v="1"/>
  </r>
  <r>
    <s v="4989"/>
    <s v="02-03-2025 10:24"/>
    <s v="Prioridades Urgentes (Incidencias)"/>
    <x v="1"/>
    <x v="2"/>
    <x v="0"/>
    <s v="Gestión de Aplicaciones"/>
    <x v="8"/>
    <s v="02-03-2025 10:27"/>
    <s v="04:19:23"/>
    <s v="02-04-2025 10:48"/>
    <s v="02-04-2025 10:48"/>
    <s v="Afecta el Usuario"/>
    <s v="Nivel 1"/>
    <s v="Normal"/>
    <s v="02-03-2025 10:24"/>
    <s v="02-04-2025 10:48"/>
    <s v="false"/>
    <s v="02-04-2025 10:48"/>
    <x v="221"/>
    <d v="2025-02-04T10:48:00"/>
    <n v="1.0166666666627862"/>
    <n v="24.399999999906868"/>
    <n v="12.5"/>
    <n v="14"/>
    <n v="26.5"/>
    <x v="1"/>
  </r>
  <r>
    <s v="4999"/>
    <s v="02-03-2025 15:25"/>
    <s v="Prioridades Urgentes (Incidencias)"/>
    <x v="1"/>
    <x v="2"/>
    <x v="0"/>
    <s v="Gestión de Aplicaciones"/>
    <x v="8"/>
    <s v="02-03-2025 15:42"/>
    <s v="01:32:13"/>
    <s v="02-05-2025 15:43"/>
    <s v="02-05-2025 15:43"/>
    <s v="Afecta el Usuario"/>
    <s v="Nivel 1"/>
    <s v="Normal"/>
    <s v="02-03-2025 15:25"/>
    <s v="02-05-2025 15:43"/>
    <s v="false"/>
    <s v="02-05-2025 15:43"/>
    <x v="222"/>
    <d v="2025-02-05T15:43:00"/>
    <n v="2.0125000000043656"/>
    <n v="48.300000000104774"/>
    <n v="12.5"/>
    <n v="28"/>
    <n v="40.5"/>
    <x v="2"/>
  </r>
  <r>
    <s v="4992"/>
    <s v="02-03-2025 11:04"/>
    <s v="No asignado"/>
    <x v="2"/>
    <x v="9"/>
    <x v="0"/>
    <s v="Formularios"/>
    <x v="13"/>
    <s v="02-03-2025 11:04"/>
    <s v="01:50:27"/>
    <s v="02-24-2025 15:09"/>
    <s v="02-24-2025 15:09"/>
    <s v="No asignado"/>
    <s v="No asignado"/>
    <s v="No asignado"/>
    <s v="02-03-2025 11:04"/>
    <s v="02-24-2025 15:09"/>
    <s v="false"/>
    <s v="02-24-2025 15:09"/>
    <x v="223"/>
    <d v="2025-02-24T15:09:00"/>
    <n v="21.170138888890506"/>
    <n v="508.08333333337214"/>
    <n v="0"/>
    <n v="294"/>
    <n v="294"/>
    <x v="0"/>
  </r>
  <r>
    <s v="4993"/>
    <s v="02-03-2025 14:34"/>
    <s v="Prioridades Urgentes (Incidencias)"/>
    <x v="1"/>
    <x v="2"/>
    <x v="0"/>
    <s v="Gestión de Aplicaciones"/>
    <x v="8"/>
    <s v="02-03-2025 14:53"/>
    <s v="00:18:44"/>
    <s v="02-04-2025 10:33"/>
    <s v="02-04-2025 10:33"/>
    <s v="Afecta el Usuario"/>
    <s v="Nivel 1"/>
    <s v="Normal"/>
    <s v="02-03-2025 14:34"/>
    <s v="02-04-2025 10:33"/>
    <s v="false"/>
    <s v="02-04-2025 10:33"/>
    <x v="224"/>
    <d v="2025-02-04T10:33:00"/>
    <n v="0.83263888888905058"/>
    <n v="19.983333333337214"/>
    <n v="12.5"/>
    <n v="14"/>
    <n v="26.5"/>
    <x v="1"/>
  </r>
  <r>
    <s v="4994"/>
    <s v="02-03-2025 14:42"/>
    <s v="Prioridades Urgentes (Incidencias)"/>
    <x v="1"/>
    <x v="2"/>
    <x v="0"/>
    <s v="Gestión de Aplicaciones"/>
    <x v="8"/>
    <s v="02-03-2025 14:54"/>
    <s v="00:16:14"/>
    <s v="02-04-2025 10:36"/>
    <s v="02-04-2025 10:36"/>
    <s v="Afecta el Usuario"/>
    <s v="Nivel 1"/>
    <s v="Normal"/>
    <s v="02-03-2025 14:42"/>
    <s v="02-04-2025 10:36"/>
    <s v="false"/>
    <s v="02-04-2025 10:36"/>
    <x v="225"/>
    <d v="2025-02-04T10:36:00"/>
    <n v="0.82916666666278616"/>
    <n v="19.899999999906868"/>
    <n v="12.5"/>
    <n v="14"/>
    <n v="26.5"/>
    <x v="1"/>
  </r>
  <r>
    <s v="4995"/>
    <s v="02-03-2025 14:43"/>
    <s v="Prioridades Urgentes (Incidencias)"/>
    <x v="1"/>
    <x v="2"/>
    <x v="0"/>
    <s v="Gestión de Aplicaciones"/>
    <x v="8"/>
    <s v="02-03-2025 14:54"/>
    <s v="00:31:52"/>
    <s v="02-04-2025 10:42"/>
    <s v="02-04-2025 10:42"/>
    <s v="Afecta el Usuario"/>
    <s v="Nivel 1"/>
    <s v="Normal"/>
    <s v="02-03-2025 14:43"/>
    <s v="02-04-2025 10:42"/>
    <s v="false"/>
    <s v="02-04-2025 10:42"/>
    <x v="226"/>
    <d v="2025-02-04T10:42:00"/>
    <n v="0.83263888888905058"/>
    <n v="19.983333333337214"/>
    <n v="12.5"/>
    <n v="14"/>
    <n v="26.5"/>
    <x v="1"/>
  </r>
  <r>
    <s v="5002"/>
    <s v="02-03-2025 16:02"/>
    <s v="Prioridades Urgentes (Incidencias)"/>
    <x v="1"/>
    <x v="2"/>
    <x v="0"/>
    <s v="Gestión de Aplicaciones"/>
    <x v="8"/>
    <s v="02-03-2025 16:03"/>
    <s v="00:55:35"/>
    <s v="02-04-2025 10:43"/>
    <s v="02-04-2025 10:43"/>
    <s v="Afecta el Usuario"/>
    <s v="Nivel 1"/>
    <s v="Normal"/>
    <s v="02-03-2025 16:02"/>
    <s v="02-04-2025 10:43"/>
    <s v="false"/>
    <s v="02-04-2025 10:43"/>
    <x v="227"/>
    <d v="2025-02-04T10:43:00"/>
    <n v="0.77847222222044365"/>
    <n v="18.683333333290648"/>
    <n v="12.5"/>
    <n v="14"/>
    <n v="26.5"/>
    <x v="1"/>
  </r>
  <r>
    <s v="4996"/>
    <s v="02-03-2025 14:51"/>
    <s v="No asignado"/>
    <x v="0"/>
    <x v="1"/>
    <x v="0"/>
    <s v="Gestión de Aplicaciones"/>
    <x v="23"/>
    <s v="02-03-2025 14:53"/>
    <s v="00:02:17"/>
    <s v="02-03-2025 17:38"/>
    <s v="02-03-2025 17:38"/>
    <s v="Afecta al Departamento"/>
    <s v="No asignado"/>
    <s v="No asignado"/>
    <s v="02-03-2025 14:51"/>
    <s v="02-03-2025 17:38"/>
    <s v="false"/>
    <s v="02-03-2025 17:38"/>
    <x v="228"/>
    <d v="2025-02-03T17:38:00"/>
    <n v="0.11597222222189885"/>
    <n v="2.7833333333255723"/>
    <n v="0"/>
    <n v="0"/>
    <n v="0"/>
    <x v="0"/>
  </r>
  <r>
    <s v="4998"/>
    <s v="02-03-2025 15:11"/>
    <s v="No asignado"/>
    <x v="0"/>
    <x v="3"/>
    <x v="0"/>
    <s v="Soporte TI"/>
    <x v="4"/>
    <s v="02-03-2025 15:19"/>
    <s v="00:07:38"/>
    <s v="02-04-2025 08:37"/>
    <s v="02-04-2025 08:39"/>
    <s v="Afecta el Usuario"/>
    <s v="No asignado"/>
    <s v="Normal"/>
    <s v="02-03-2025 15:11"/>
    <s v="02-04-2025 08:37"/>
    <s v="false"/>
    <s v="02-04-2025 08:37"/>
    <x v="229"/>
    <d v="2025-02-04T08:39:00"/>
    <n v="0.72777777777810115"/>
    <n v="17.466666666674428"/>
    <n v="0"/>
    <n v="14"/>
    <n v="14"/>
    <x v="0"/>
  </r>
  <r>
    <s v="5000"/>
    <s v="02-03-2025 15:45"/>
    <s v="No asignado"/>
    <x v="0"/>
    <x v="3"/>
    <x v="0"/>
    <s v="Formularios"/>
    <x v="14"/>
    <s v="02-03-2025 15:46"/>
    <s v="00:15:07"/>
    <s v="02-03-2025 16:00"/>
    <s v="02-03-2025 16:00"/>
    <s v="No asignado"/>
    <s v="No asignado"/>
    <s v="No asignado"/>
    <s v="02-03-2025 15:45"/>
    <s v="02-03-2025 16:00"/>
    <s v="false"/>
    <s v="02-03-2025 16:00"/>
    <x v="230"/>
    <d v="2025-02-03T16:00:00"/>
    <n v="1.0416666664241347E-2"/>
    <n v="0.24999999994179234"/>
    <n v="0"/>
    <n v="0"/>
    <n v="0"/>
    <x v="0"/>
  </r>
  <r>
    <s v="5001"/>
    <s v="02-03-2025 15:55"/>
    <s v="Prioridad Alta (Incidencias)"/>
    <x v="1"/>
    <x v="8"/>
    <x v="0"/>
    <s v="Gestión de Aplicaciones"/>
    <x v="8"/>
    <s v="02-03-2025 15:57"/>
    <s v="00:29:08"/>
    <s v="02-03-2025 16:24"/>
    <s v="02-03-2025 16:24"/>
    <s v="Afecta el Usuario"/>
    <s v="Nivel 1"/>
    <s v="Normal"/>
    <s v="02-03-2025 15:55"/>
    <s v="02-03-2025 16:24"/>
    <s v="false"/>
    <s v="02-03-2025 16:24"/>
    <x v="231"/>
    <d v="2025-02-03T16:24:00"/>
    <n v="2.0138888889050577E-2"/>
    <n v="0.48333333333721384"/>
    <n v="12.5"/>
    <n v="0"/>
    <n v="12.5"/>
    <x v="1"/>
  </r>
  <r>
    <s v="5003"/>
    <s v="02-03-2025 16:55"/>
    <s v="No asignado"/>
    <x v="0"/>
    <x v="3"/>
    <x v="0"/>
    <s v="Soporte TI"/>
    <x v="19"/>
    <s v="02-04-2025 08:33"/>
    <s v="09:36:00"/>
    <s v="02-04-2025 16:31"/>
    <s v="02-04-2025 16:31"/>
    <s v="Afecta el Usuario"/>
    <s v="No asignado"/>
    <s v="Normal"/>
    <s v="02-03-2025 16:55"/>
    <s v="02-04-2025 16:31"/>
    <s v="false"/>
    <s v="02-04-2025 16:31"/>
    <x v="232"/>
    <d v="2025-02-04T16:31:00"/>
    <n v="0.98333333333721384"/>
    <n v="23.600000000093132"/>
    <n v="0"/>
    <n v="14"/>
    <n v="14"/>
    <x v="0"/>
  </r>
  <r>
    <s v="5004"/>
    <s v="02-03-2025 17:02"/>
    <s v="No asignado"/>
    <x v="0"/>
    <x v="2"/>
    <x v="0"/>
    <s v="Gestión de Aplicaciones"/>
    <x v="1"/>
    <s v="02-04-2025 08:42"/>
    <s v="78:33:04"/>
    <s v="02-19-2025 11:54"/>
    <s v="02-19-2025 11:54"/>
    <s v="Afecta el Negocio"/>
    <s v="No asignado"/>
    <s v="No asignado"/>
    <s v="02-03-2025 17:02"/>
    <s v="02-19-2025 11:54"/>
    <s v="false"/>
    <s v="02-19-2025 11:54"/>
    <x v="233"/>
    <d v="2025-02-19T11:54:00"/>
    <n v="15.786111111112405"/>
    <n v="378.86666666669771"/>
    <n v="0"/>
    <n v="224"/>
    <n v="224"/>
    <x v="0"/>
  </r>
  <r>
    <s v="5015"/>
    <s v="02-04-2025 11:35"/>
    <s v="No asignado"/>
    <x v="2"/>
    <x v="2"/>
    <x v="0"/>
    <s v="Formularios"/>
    <x v="13"/>
    <s v="02-04-2025 11:37"/>
    <s v="05:16:50"/>
    <s v="02-04-2025 16:56"/>
    <s v="02-04-2025 16:56"/>
    <s v="No asignado"/>
    <s v="No asignado"/>
    <s v="No asignado"/>
    <s v="02-04-2025 11:35"/>
    <s v="02-04-2025 16:56"/>
    <s v="false"/>
    <s v="02-04-2025 16:56"/>
    <x v="234"/>
    <d v="2025-02-04T16:56:00"/>
    <n v="0.22291666666569654"/>
    <n v="5.3499999999767169"/>
    <n v="0"/>
    <n v="0"/>
    <n v="0"/>
    <x v="0"/>
  </r>
  <r>
    <s v="5021"/>
    <s v="02-04-2025 17:25"/>
    <s v="No asignado"/>
    <x v="0"/>
    <x v="3"/>
    <x v="0"/>
    <s v="Gestion + Humana"/>
    <x v="18"/>
    <s v="02-05-2025 08:24"/>
    <s v="18:52:58"/>
    <s v="02-06-2025 16:18"/>
    <s v="02-06-2025 16:18"/>
    <s v="No asignado"/>
    <s v="No asignado"/>
    <s v="Media"/>
    <s v="02-04-2025 17:25"/>
    <s v="02-06-2025 16:18"/>
    <s v="false"/>
    <s v="02-06-2025 16:18"/>
    <x v="235"/>
    <d v="2025-02-06T16:18:00"/>
    <n v="1.953472222223354"/>
    <n v="46.883333333360497"/>
    <n v="0"/>
    <n v="28"/>
    <n v="28"/>
    <x v="0"/>
  </r>
  <r>
    <s v="5016"/>
    <s v="02-04-2025 11:49"/>
    <s v="No asignado"/>
    <x v="1"/>
    <x v="5"/>
    <x v="0"/>
    <s v="Gestión de Aplicaciones"/>
    <x v="1"/>
    <s v="02-04-2025 11:55"/>
    <s v="00:05:18"/>
    <s v="02-04-2025 15:21"/>
    <s v="02-04-2025 15:21"/>
    <s v="Afecta el Negocio"/>
    <s v="No asignado"/>
    <s v="No asignado"/>
    <s v="02-04-2025 11:49"/>
    <s v="02-04-2025 15:21"/>
    <s v="false"/>
    <s v="02-04-2025 15:21"/>
    <x v="236"/>
    <d v="2025-02-04T15:21:00"/>
    <n v="0.14722222222189885"/>
    <n v="3.5333333333255723"/>
    <n v="0"/>
    <n v="0"/>
    <n v="0"/>
    <x v="0"/>
  </r>
  <r>
    <s v="5006"/>
    <s v="02-04-2025 09:35"/>
    <s v="Prioridad Alta (Incidencias)"/>
    <x v="1"/>
    <x v="2"/>
    <x v="0"/>
    <s v="No asignado"/>
    <x v="16"/>
    <s v="02-04-2025 09:46"/>
    <s v="11:45:57"/>
    <s v="02-08-2025 12:07"/>
    <s v="02-08-2025 12:07"/>
    <s v="Afecta el Usuario"/>
    <s v="No asignado"/>
    <s v="Normal"/>
    <s v="02-04-2025 09:35"/>
    <s v="02-08-2025 12:07"/>
    <s v="false"/>
    <s v="02-07-2025 11:10"/>
    <x v="237"/>
    <d v="2025-02-08T12:07:00"/>
    <n v="4.1055555555576575"/>
    <n v="98.53333333338378"/>
    <n v="12.5"/>
    <n v="56"/>
    <n v="68.5"/>
    <x v="2"/>
  </r>
  <r>
    <s v="5013"/>
    <s v="02-04-2025 11:04"/>
    <s v="Prioridad Normal (Incidencias)"/>
    <x v="1"/>
    <x v="2"/>
    <x v="0"/>
    <s v="No asignado"/>
    <x v="2"/>
    <s v="02-04-2025 11:15"/>
    <s v="03:36:20"/>
    <s v="02-04-2025 14:41"/>
    <s v="02-04-2025 14:41"/>
    <s v="Afecta el Usuario"/>
    <s v="No asignado"/>
    <s v="Normal"/>
    <s v="02-04-2025 11:04"/>
    <s v="02-04-2025 14:41"/>
    <s v="false"/>
    <s v="02-04-2025 14:41"/>
    <x v="238"/>
    <d v="2025-02-04T14:41:00"/>
    <n v="0.15069444444816327"/>
    <n v="3.6166666667559184"/>
    <n v="72"/>
    <n v="0"/>
    <n v="72"/>
    <x v="1"/>
  </r>
  <r>
    <s v="5005"/>
    <s v="02-04-2025 09:30"/>
    <s v="Prioridad Alta (Incidencias)"/>
    <x v="1"/>
    <x v="4"/>
    <x v="0"/>
    <s v="Gestión de Aplicaciones"/>
    <x v="7"/>
    <s v="02-04-2025 09:32"/>
    <s v="05:48:04"/>
    <s v="02-06-2025 15:08"/>
    <s v="02-06-2025 15:08"/>
    <s v="Afecta al Departamento"/>
    <s v="Nivel 1"/>
    <s v="No asignado"/>
    <s v="02-04-2025 09:30"/>
    <s v="02-06-2025 15:08"/>
    <s v="false"/>
    <s v="02-06-2025 15:08"/>
    <x v="239"/>
    <d v="2025-02-06T15:08:00"/>
    <n v="2.234722222223354"/>
    <n v="53.633333333360497"/>
    <n v="12.5"/>
    <n v="28"/>
    <n v="40.5"/>
    <x v="2"/>
  </r>
  <r>
    <s v="5012"/>
    <s v="02-04-2025 10:54"/>
    <s v="No asignado"/>
    <x v="1"/>
    <x v="2"/>
    <x v="0"/>
    <s v="Gestión de Aplicaciones"/>
    <x v="9"/>
    <s v="02-04-2025 11:06"/>
    <s v="00:12:54"/>
    <s v="02-08-2025 12:07"/>
    <s v="02-08-2025 12:07"/>
    <s v="Afecta al Departamento"/>
    <s v="Nivel 1"/>
    <s v="No asignado"/>
    <s v="02-04-2025 10:54"/>
    <s v="02-08-2025 12:07"/>
    <s v="false"/>
    <s v="02-07-2025 11:12"/>
    <x v="240"/>
    <d v="2025-02-08T12:07:00"/>
    <n v="4.0506944444423425"/>
    <n v="97.21666666661622"/>
    <n v="0"/>
    <n v="56"/>
    <n v="56"/>
    <x v="0"/>
  </r>
  <r>
    <s v="5007"/>
    <s v="02-04-2025 10:11"/>
    <s v="No asignado"/>
    <x v="0"/>
    <x v="1"/>
    <x v="0"/>
    <s v="Gestión de Aplicaciones"/>
    <x v="3"/>
    <s v="02-04-2025 10:25"/>
    <s v="00:13:23"/>
    <s v="03-13-2025 10:55"/>
    <s v="03-13-2025 10:55"/>
    <s v="Afecta el Negocio"/>
    <s v="No asignado"/>
    <s v="No asignado"/>
    <s v="02-04-2025 10:11"/>
    <s v="03-13-2025 10:55"/>
    <s v="false"/>
    <s v="03-13-2025 10:55"/>
    <x v="241"/>
    <d v="2025-03-13T10:55:00"/>
    <n v="37.030555555553292"/>
    <n v="888.73333333327901"/>
    <n v="0"/>
    <n v="518"/>
    <n v="518"/>
    <x v="0"/>
  </r>
  <r>
    <s v="5009"/>
    <s v="02-04-2025 10:20"/>
    <s v="No asignado"/>
    <x v="0"/>
    <x v="1"/>
    <x v="0"/>
    <s v="Gestión de Aplicaciones"/>
    <x v="3"/>
    <s v="02-04-2025 10:20"/>
    <s v="00:02:02"/>
    <s v="03-13-2025 11:10"/>
    <s v="03-13-2025 11:10"/>
    <s v="Afecta el Negocio"/>
    <s v="No asignado"/>
    <s v="No asignado"/>
    <s v="02-04-2025 10:20"/>
    <s v="03-13-2025 11:10"/>
    <s v="false"/>
    <s v="03-13-2025 11:10"/>
    <x v="242"/>
    <d v="2025-03-13T11:10:00"/>
    <n v="37.034722222226264"/>
    <n v="888.83333333343035"/>
    <n v="0"/>
    <n v="518"/>
    <n v="518"/>
    <x v="0"/>
  </r>
  <r>
    <s v="5008"/>
    <s v="02-04-2025 10:16"/>
    <s v="No asignado"/>
    <x v="0"/>
    <x v="1"/>
    <x v="0"/>
    <s v="Gestión de Aplicaciones"/>
    <x v="1"/>
    <s v="02-04-2025 10:23"/>
    <s v="00:07:09"/>
    <s v="03-06-2025 10:44"/>
    <s v="03-06-2025 10:44"/>
    <s v="Afecta el Negocio"/>
    <s v="No asignado"/>
    <s v="No asignado"/>
    <s v="02-04-2025 10:16"/>
    <s v="03-06-2025 10:44"/>
    <s v="false"/>
    <s v="03-06-2025 10:44"/>
    <x v="243"/>
    <d v="2025-03-06T10:44:00"/>
    <n v="30.019444444449618"/>
    <n v="720.46666666679084"/>
    <n v="0"/>
    <n v="420"/>
    <n v="420"/>
    <x v="0"/>
  </r>
  <r>
    <s v="5024"/>
    <s v="02-04-2025 17:59"/>
    <s v="No asignado"/>
    <x v="0"/>
    <x v="2"/>
    <x v="0"/>
    <s v="Gestión de Aplicaciones"/>
    <x v="1"/>
    <s v="02-05-2025 08:27"/>
    <s v="24:35:48"/>
    <s v="02-07-2025 12:35"/>
    <s v="02-07-2025 12:35"/>
    <s v="Afecta el Negocio"/>
    <s v="No asignado"/>
    <s v="No asignado"/>
    <s v="02-04-2025 17:59"/>
    <s v="02-07-2025 12:35"/>
    <s v="false"/>
    <s v="02-07-2025 12:35"/>
    <x v="244"/>
    <d v="2025-02-07T12:35:00"/>
    <n v="2.7750000000014552"/>
    <n v="66.600000000034925"/>
    <n v="0"/>
    <n v="42"/>
    <n v="42"/>
    <x v="0"/>
  </r>
  <r>
    <s v="5025"/>
    <s v="02-04-2025 18:02"/>
    <s v="No asignado"/>
    <x v="0"/>
    <x v="2"/>
    <x v="0"/>
    <s v="Gestión de Aplicaciones"/>
    <x v="1"/>
    <s v="02-05-2025 08:27"/>
    <s v="08:54:16"/>
    <s v="02-05-2025 16:54"/>
    <s v="02-05-2025 16:54"/>
    <s v="Afecta el Negocio"/>
    <s v="No asignado"/>
    <s v="No asignado"/>
    <s v="02-04-2025 18:02"/>
    <s v="02-05-2025 16:54"/>
    <s v="false"/>
    <s v="02-05-2025 16:54"/>
    <x v="245"/>
    <d v="2025-02-05T16:54:00"/>
    <n v="0.95277777778392192"/>
    <n v="22.866666666814126"/>
    <n v="0"/>
    <n v="14"/>
    <n v="14"/>
    <x v="0"/>
  </r>
  <r>
    <s v="5011"/>
    <s v="02-04-2025 10:44"/>
    <s v="Prioridad Normal (Incidencias)"/>
    <x v="1"/>
    <x v="2"/>
    <x v="0"/>
    <s v="Gestión de Aplicaciones"/>
    <x v="9"/>
    <s v="02-04-2025 10:48"/>
    <s v="00:03:12"/>
    <s v="02-04-2025 10:48"/>
    <s v="02-04-2025 10:48"/>
    <s v="Afecta al Departamento"/>
    <s v="Nivel 1"/>
    <s v="No asignado"/>
    <s v="02-04-2025 10:44"/>
    <s v="02-04-2025 10:48"/>
    <s v="false"/>
    <s v="02-04-2025 10:48"/>
    <x v="246"/>
    <d v="2025-02-04T10:48:00"/>
    <n v="2.7777777722803876E-3"/>
    <n v="6.6666666534729302E-2"/>
    <n v="72"/>
    <n v="0"/>
    <n v="72"/>
    <x v="1"/>
  </r>
  <r>
    <s v="5014"/>
    <s v="02-04-2025 11:19"/>
    <s v="Prioridades Urgentes (Incidencias)"/>
    <x v="1"/>
    <x v="4"/>
    <x v="0"/>
    <s v="Gestión de Aplicaciones"/>
    <x v="10"/>
    <s v="02-04-2025 11:20"/>
    <s v="00:31:25"/>
    <s v="02-04-2025 11:50"/>
    <s v="02-04-2025 11:50"/>
    <s v="Afecta el Usuario"/>
    <s v="Nivel 1"/>
    <s v="Normal"/>
    <s v="02-04-2025 11:19"/>
    <s v="02-04-2025 11:50"/>
    <s v="false"/>
    <s v="02-04-2025 11:50"/>
    <x v="247"/>
    <d v="2025-02-04T11:50:00"/>
    <n v="2.1527777775190771E-2"/>
    <n v="0.5166666666045785"/>
    <n v="12.5"/>
    <n v="0"/>
    <n v="12.5"/>
    <x v="1"/>
  </r>
  <r>
    <s v="5017"/>
    <s v="02-04-2025 14:14"/>
    <s v="Prioridad Alta (Incidencias)"/>
    <x v="1"/>
    <x v="2"/>
    <x v="0"/>
    <s v="Gestión de Aplicaciones"/>
    <x v="7"/>
    <s v="02-04-2025 14:48"/>
    <s v="07:23:33"/>
    <s v="02-08-2025 12:07"/>
    <s v="02-08-2025 12:07"/>
    <s v="Afecta al Departamento"/>
    <s v="Nivel 1"/>
    <s v="No asignado"/>
    <s v="02-04-2025 14:14"/>
    <s v="02-08-2025 12:07"/>
    <s v="false"/>
    <s v="02-07-2025 11:54"/>
    <x v="248"/>
    <d v="2025-02-08T12:07:00"/>
    <n v="3.9118055555591127"/>
    <n v="93.883333333418705"/>
    <n v="12.5"/>
    <n v="56"/>
    <n v="68.5"/>
    <x v="2"/>
  </r>
  <r>
    <s v="5018"/>
    <s v="02-04-2025 15:01"/>
    <s v="No asignado"/>
    <x v="0"/>
    <x v="1"/>
    <x v="0"/>
    <s v="Gestión de Aplicaciones"/>
    <x v="3"/>
    <s v="02-04-2025 15:16"/>
    <s v="00:15:28"/>
    <s v="02-07-2025 17:06"/>
    <s v="02-07-2025 17:06"/>
    <s v="Afecta el Negocio"/>
    <s v="No asignado"/>
    <s v="No asignado"/>
    <s v="02-04-2025 15:01"/>
    <s v="02-07-2025 17:06"/>
    <s v="false"/>
    <s v="02-06-2025 16:31"/>
    <x v="249"/>
    <d v="2025-02-07T17:06:00"/>
    <n v="3.0868055555547471"/>
    <n v="74.083333333313931"/>
    <n v="0"/>
    <n v="42"/>
    <n v="42"/>
    <x v="0"/>
  </r>
  <r>
    <s v="5019"/>
    <s v="02-04-2025 15:09"/>
    <s v="Prioridades Urgentes (Incidencias)"/>
    <x v="1"/>
    <x v="2"/>
    <x v="0"/>
    <s v="Gestión de Aplicaciones"/>
    <x v="8"/>
    <s v="02-04-2025 15:17"/>
    <s v="01:06:01"/>
    <s v="02-05-2025 15:44"/>
    <s v="02-05-2025 15:44"/>
    <s v="Afecta el Usuario"/>
    <s v="Nivel 1"/>
    <s v="Normal"/>
    <s v="02-04-2025 15:09"/>
    <s v="02-05-2025 15:44"/>
    <s v="false"/>
    <s v="02-05-2025 15:44"/>
    <x v="250"/>
    <d v="2025-02-05T15:44:00"/>
    <n v="1.0243055555547471"/>
    <n v="24.583333333313931"/>
    <n v="12.5"/>
    <n v="14"/>
    <n v="26.5"/>
    <x v="1"/>
  </r>
  <r>
    <s v="5023"/>
    <s v="02-04-2025 17:54"/>
    <s v="Prioridades Urgentes (Incidencias)"/>
    <x v="1"/>
    <x v="2"/>
    <x v="0"/>
    <s v="Gestión de Aplicaciones"/>
    <x v="8"/>
    <s v="02-05-2025 08:26"/>
    <s v="07:21:02"/>
    <s v="02-05-2025 15:45"/>
    <s v="02-05-2025 15:45"/>
    <s v="Afecta el Usuario"/>
    <s v="Nivel 1"/>
    <s v="Normal"/>
    <s v="02-04-2025 17:54"/>
    <s v="02-05-2025 15:45"/>
    <s v="true"/>
    <s v="02-05-2025 15:45"/>
    <x v="251"/>
    <d v="2025-02-05T15:45:00"/>
    <n v="0.91041666666569654"/>
    <n v="21.849999999976717"/>
    <n v="12.5"/>
    <n v="14"/>
    <n v="26.5"/>
    <x v="1"/>
  </r>
  <r>
    <s v="5020"/>
    <s v="02-04-2025 17:24"/>
    <s v="No asignado"/>
    <x v="1"/>
    <x v="5"/>
    <x v="0"/>
    <s v="Gestión de Aplicaciones"/>
    <x v="1"/>
    <s v="02-04-2025 17:36"/>
    <s v="37:59:30"/>
    <s v="02-10-2025 15:23"/>
    <s v="02-10-2025 15:23"/>
    <s v="Afecta el Negocio"/>
    <s v="No asignado"/>
    <s v="No asignado"/>
    <s v="02-04-2025 17:24"/>
    <s v="02-10-2025 15:23"/>
    <s v="false"/>
    <s v="02-10-2025 15:23"/>
    <x v="252"/>
    <d v="2025-02-10T15:23:00"/>
    <n v="5.9159722222248092"/>
    <n v="141.98333333339542"/>
    <n v="0"/>
    <n v="84"/>
    <n v="84"/>
    <x v="0"/>
  </r>
  <r>
    <s v="5022"/>
    <s v="02-04-2025 17:49"/>
    <s v="No asignado"/>
    <x v="0"/>
    <x v="1"/>
    <x v="0"/>
    <s v="Gestión de Aplicaciones"/>
    <x v="3"/>
    <s v="02-05-2025 08:25"/>
    <s v="00:36:19"/>
    <s v="02-06-2025 07:26"/>
    <s v="02-06-2025 07:26"/>
    <s v="Afecta el Negocio"/>
    <s v="No asignado"/>
    <s v="No asignado"/>
    <s v="02-04-2025 17:49"/>
    <s v="02-06-2025 07:26"/>
    <s v="false"/>
    <s v="02-06-2025 07:26"/>
    <x v="253"/>
    <d v="2025-02-06T07:26:00"/>
    <n v="1.5673611111124046"/>
    <n v="37.616666666697711"/>
    <n v="0"/>
    <n v="28"/>
    <n v="28"/>
    <x v="0"/>
  </r>
  <r>
    <s v="5046"/>
    <s v="02-06-2025 18:06"/>
    <s v="No asignado"/>
    <x v="1"/>
    <x v="6"/>
    <x v="1"/>
    <s v="No asignado"/>
    <x v="9"/>
    <s v="No asignado"/>
    <s v="00:00:00"/>
    <s v="No asignado"/>
    <s v="02-07-2025 08:28"/>
    <s v="Afecta el Usuario"/>
    <s v="No asignado"/>
    <s v="Normal"/>
    <s v="02-06-2025 18:06"/>
    <s v="No asignado"/>
    <s v="false"/>
    <s v="No asignado"/>
    <x v="254"/>
    <d v="2025-02-07T08:28:00"/>
    <n v="0.59861111111240461"/>
    <n v="14.366666666697711"/>
    <n v="0"/>
    <n v="14"/>
    <n v="14"/>
    <x v="0"/>
  </r>
  <r>
    <s v="5026"/>
    <s v="02-05-2025 09:12"/>
    <s v="No asignado"/>
    <x v="1"/>
    <x v="3"/>
    <x v="0"/>
    <s v="Soporte TI"/>
    <x v="6"/>
    <s v="02-05-2025 09:36"/>
    <s v="00:49:37"/>
    <s v="02-05-2025 10:01"/>
    <s v="02-05-2025 10:01"/>
    <s v="Afecta el Usuario"/>
    <s v="No asignado"/>
    <s v="Normal"/>
    <s v="02-05-2025 09:12"/>
    <s v="02-05-2025 10:01"/>
    <s v="false"/>
    <s v="02-05-2025 10:01"/>
    <x v="255"/>
    <d v="2025-02-05T10:01:00"/>
    <n v="3.4027777779556345E-2"/>
    <n v="0.81666666670935228"/>
    <n v="0"/>
    <n v="0"/>
    <n v="0"/>
    <x v="0"/>
  </r>
  <r>
    <s v="5038"/>
    <s v="02-06-2025 10:19"/>
    <s v="Prioridades Urgentes (Incidencias)"/>
    <x v="1"/>
    <x v="8"/>
    <x v="0"/>
    <s v="Gestión de Aplicaciones"/>
    <x v="8"/>
    <s v="02-06-2025 10:22"/>
    <s v="00:03:15"/>
    <s v="02-07-2025 08:44"/>
    <s v="02-07-2025 08:44"/>
    <s v="Afecta el Usuario"/>
    <s v="Nivel 1"/>
    <s v="Normal"/>
    <s v="02-06-2025 10:19"/>
    <s v="02-07-2025 08:44"/>
    <s v="false"/>
    <s v="02-07-2025 08:44"/>
    <x v="256"/>
    <d v="2025-02-07T08:44:00"/>
    <n v="0.93402777778101154"/>
    <n v="22.416666666744277"/>
    <n v="12.5"/>
    <n v="14"/>
    <n v="26.5"/>
    <x v="1"/>
  </r>
  <r>
    <s v="5029"/>
    <s v="02-05-2025 11:27"/>
    <s v="No asignado"/>
    <x v="0"/>
    <x v="0"/>
    <x v="1"/>
    <s v="Soporte TI"/>
    <x v="19"/>
    <s v="02-05-2025 11:40"/>
    <s v="00:00:00"/>
    <s v="No asignado"/>
    <s v="02-18-2025 12:41"/>
    <s v="Afecta el Usuario"/>
    <s v="No asignado"/>
    <s v="Normal"/>
    <s v="02-05-2025 11:27"/>
    <s v="No asignado"/>
    <s v="false"/>
    <s v="No asignado"/>
    <x v="257"/>
    <d v="2025-02-18T12:41:00"/>
    <n v="13.051388888889051"/>
    <n v="313.23333333333721"/>
    <n v="0"/>
    <n v="182"/>
    <n v="182"/>
    <x v="0"/>
  </r>
  <r>
    <s v="5032"/>
    <s v="02-05-2025 14:35"/>
    <s v="Prioridad Alta (Incidencias)"/>
    <x v="1"/>
    <x v="2"/>
    <x v="0"/>
    <s v="Gestión de Aplicaciones"/>
    <x v="7"/>
    <s v="02-05-2025 15:32"/>
    <s v="02:29:59"/>
    <s v="02-06-2025 14:52"/>
    <s v="02-06-2025 14:52"/>
    <s v="Afecta al Departamento"/>
    <s v="Nivel 1"/>
    <s v="No asignado"/>
    <s v="02-05-2025 14:35"/>
    <s v="02-06-2025 14:52"/>
    <s v="false"/>
    <s v="02-06-2025 14:52"/>
    <x v="258"/>
    <d v="2025-02-06T14:52:00"/>
    <n v="1.0118055555503815"/>
    <n v="24.283333333209157"/>
    <n v="12.5"/>
    <n v="14"/>
    <n v="26.5"/>
    <x v="1"/>
  </r>
  <r>
    <s v="5043"/>
    <s v="02-06-2025 15:20"/>
    <s v="Prioridad Normal (Incidencias)"/>
    <x v="1"/>
    <x v="2"/>
    <x v="0"/>
    <s v="Gestión de Aplicaciones"/>
    <x v="9"/>
    <s v="02-06-2025 15:20"/>
    <s v="03:12:57"/>
    <s v="02-08-2025 09:06"/>
    <s v="02-08-2025 09:06"/>
    <s v="Afecta al Departamento"/>
    <s v="Nivel 1"/>
    <s v="No asignado"/>
    <s v="02-06-2025 15:20"/>
    <s v="02-08-2025 09:06"/>
    <s v="false"/>
    <s v="02-07-2025 08:33"/>
    <x v="259"/>
    <d v="2025-02-08T09:06:00"/>
    <n v="1.7402777777751908"/>
    <n v="41.766666666604578"/>
    <n v="72"/>
    <n v="28"/>
    <n v="100"/>
    <x v="1"/>
  </r>
  <r>
    <s v="5027"/>
    <s v="02-05-2025 09:46"/>
    <s v="Prioridad Alta (Incidencias)"/>
    <x v="1"/>
    <x v="2"/>
    <x v="0"/>
    <s v="Gestión de Aplicaciones"/>
    <x v="7"/>
    <s v="02-05-2025 09:53"/>
    <s v="05:53:21"/>
    <s v="02-07-2025 11:47"/>
    <s v="02-07-2025 11:47"/>
    <s v="Afecta al Departamento"/>
    <s v="Nivel 1"/>
    <s v="No asignado"/>
    <s v="02-05-2025 09:46"/>
    <s v="02-07-2025 11:47"/>
    <s v="false"/>
    <s v="02-06-2025 11:18"/>
    <x v="260"/>
    <d v="2025-02-07T11:47:00"/>
    <n v="2.0840277777751908"/>
    <n v="50.016666666604578"/>
    <n v="12.5"/>
    <n v="28"/>
    <n v="40.5"/>
    <x v="2"/>
  </r>
  <r>
    <s v="5028"/>
    <s v="02-05-2025 11:19"/>
    <s v="No asignado"/>
    <x v="0"/>
    <x v="3"/>
    <x v="0"/>
    <s v="Soporte TI"/>
    <x v="6"/>
    <s v="02-05-2025 11:40"/>
    <s v="04:30:31"/>
    <s v="02-05-2025 15:49"/>
    <s v="02-05-2025 15:49"/>
    <s v="Afecta el Cliente"/>
    <s v="No asignado"/>
    <s v="No asignado"/>
    <s v="02-05-2025 11:19"/>
    <s v="02-05-2025 15:49"/>
    <s v="false"/>
    <s v="02-05-2025 15:49"/>
    <x v="261"/>
    <d v="2025-02-05T15:49:00"/>
    <n v="0.1875"/>
    <n v="4.5"/>
    <n v="0"/>
    <n v="0"/>
    <n v="0"/>
    <x v="0"/>
  </r>
  <r>
    <s v="5039"/>
    <s v="02-06-2025 10:27"/>
    <s v="No asignado"/>
    <x v="0"/>
    <x v="1"/>
    <x v="0"/>
    <s v="Gestión de Aplicaciones"/>
    <x v="3"/>
    <s v="02-06-2025 10:40"/>
    <s v="00:13:28"/>
    <s v="02-06-2025 10:49"/>
    <s v="02-06-2025 10:49"/>
    <s v="Afecta el Negocio"/>
    <s v="No asignado"/>
    <s v="No asignado"/>
    <s v="02-06-2025 10:27"/>
    <s v="02-06-2025 10:49"/>
    <s v="false"/>
    <s v="02-06-2025 10:49"/>
    <x v="262"/>
    <d v="2025-02-06T10:49:00"/>
    <n v="1.5277777776645962E-2"/>
    <n v="0.36666666663950309"/>
    <n v="0"/>
    <n v="0"/>
    <n v="0"/>
    <x v="0"/>
  </r>
  <r>
    <s v="5040"/>
    <s v="02-06-2025 10:28"/>
    <s v="No asignado"/>
    <x v="1"/>
    <x v="8"/>
    <x v="0"/>
    <s v="Gestión de Aplicaciones"/>
    <x v="8"/>
    <s v="02-06-2025 12:14"/>
    <s v="01:14:06"/>
    <s v="03-04-2025 09:42"/>
    <s v="03-04-2025 09:42"/>
    <s v="Afecta el Usuario"/>
    <s v="Nivel 1"/>
    <s v="Normal"/>
    <s v="02-06-2025 10:28"/>
    <s v="03-04-2025 09:42"/>
    <s v="false"/>
    <s v="03-04-2025 09:42"/>
    <x v="263"/>
    <d v="2025-03-04T09:42:00"/>
    <n v="25.968055555553292"/>
    <n v="623.23333333327901"/>
    <n v="0"/>
    <n v="364"/>
    <n v="364"/>
    <x v="0"/>
  </r>
  <r>
    <s v="5042"/>
    <s v="02-06-2025 14:35"/>
    <s v="No asignado"/>
    <x v="0"/>
    <x v="3"/>
    <x v="0"/>
    <s v="Soporte TI"/>
    <x v="19"/>
    <s v="02-06-2025 14:48"/>
    <s v="00:12:39"/>
    <s v="02-18-2025 14:43"/>
    <s v="02-18-2025 14:43"/>
    <s v="Afecta el Usuario"/>
    <s v="No asignado"/>
    <s v="Normal"/>
    <s v="02-06-2025 14:35"/>
    <s v="02-18-2025 14:43"/>
    <s v="false"/>
    <s v="02-18-2025 14:43"/>
    <x v="264"/>
    <d v="2025-02-18T14:43:00"/>
    <n v="12.005555555551837"/>
    <n v="288.13333333324408"/>
    <n v="0"/>
    <n v="168"/>
    <n v="168"/>
    <x v="0"/>
  </r>
  <r>
    <s v="5030"/>
    <s v="02-05-2025 11:50"/>
    <s v="No asignado"/>
    <x v="0"/>
    <x v="3"/>
    <x v="0"/>
    <s v="Gestión de Aplicaciones"/>
    <x v="1"/>
    <s v="02-05-2025 11:52"/>
    <s v="22:55:53"/>
    <s v="02-07-2025 14:46"/>
    <s v="02-07-2025 14:46"/>
    <s v="Afecta el Negocio"/>
    <s v="No asignado"/>
    <s v="No asignado"/>
    <s v="02-05-2025 11:50"/>
    <s v="02-07-2025 14:46"/>
    <s v="false"/>
    <s v="02-07-2025 14:46"/>
    <x v="265"/>
    <d v="2025-02-07T14:46:00"/>
    <n v="2.1222222222204437"/>
    <n v="50.933333333290648"/>
    <n v="0"/>
    <n v="28"/>
    <n v="28"/>
    <x v="0"/>
  </r>
  <r>
    <s v="5031"/>
    <s v="02-05-2025 12:05"/>
    <s v="Prioridad Alta (Incidencias)"/>
    <x v="1"/>
    <x v="2"/>
    <x v="0"/>
    <s v="Gestión de Aplicaciones"/>
    <x v="9"/>
    <s v="02-05-2025 15:27"/>
    <s v="07:04:31"/>
    <s v="02-11-2025 11:08"/>
    <s v="02-11-2025 11:08"/>
    <s v="Afecta al Departamento"/>
    <s v="Nivel 1"/>
    <s v="No asignado"/>
    <s v="02-05-2025 12:05"/>
    <s v="02-11-2025 11:08"/>
    <s v="false"/>
    <s v="02-10-2025 10:12"/>
    <x v="266"/>
    <d v="2025-02-11T11:08:00"/>
    <n v="5.9604166666686069"/>
    <n v="143.05000000004657"/>
    <n v="12.5"/>
    <n v="84"/>
    <n v="96.5"/>
    <x v="2"/>
  </r>
  <r>
    <s v="5033"/>
    <s v="02-05-2025 15:37"/>
    <s v="Prioridades Urgentes (Incidencias)"/>
    <x v="1"/>
    <x v="2"/>
    <x v="0"/>
    <s v="Gestión de Aplicaciones"/>
    <x v="8"/>
    <s v="02-05-2025 15:40"/>
    <s v="00:47:53"/>
    <s v="02-07-2025 11:52"/>
    <s v="02-07-2025 11:52"/>
    <s v="Afecta el Usuario"/>
    <s v="Nivel 1"/>
    <s v="Normal"/>
    <s v="02-05-2025 15:37"/>
    <s v="02-07-2025 11:52"/>
    <s v="false"/>
    <s v="02-07-2025 11:52"/>
    <x v="267"/>
    <d v="2025-02-07T11:52:00"/>
    <n v="1.84375"/>
    <n v="44.25"/>
    <n v="12.5"/>
    <n v="28"/>
    <n v="40.5"/>
    <x v="2"/>
  </r>
  <r>
    <s v="5034"/>
    <s v="02-05-2025 15:48"/>
    <s v="No asignado"/>
    <x v="0"/>
    <x v="2"/>
    <x v="0"/>
    <s v="Gestión de Aplicaciones"/>
    <x v="9"/>
    <s v="02-05-2025 16:41"/>
    <s v="06:10:44"/>
    <s v="02-07-2025 12:06"/>
    <s v="02-07-2025 12:06"/>
    <s v="Afecta el Usuario"/>
    <s v="No asignado"/>
    <s v="Baja"/>
    <s v="02-05-2025 15:48"/>
    <s v="02-07-2025 12:06"/>
    <s v="false"/>
    <s v="02-06-2025 11:59"/>
    <x v="268"/>
    <d v="2025-02-07T12:06:00"/>
    <n v="1.8458333333328483"/>
    <n v="44.299999999988358"/>
    <n v="0"/>
    <n v="28"/>
    <n v="28"/>
    <x v="0"/>
  </r>
  <r>
    <s v="5041"/>
    <s v="02-06-2025 13:22"/>
    <s v="No asignado"/>
    <x v="2"/>
    <x v="8"/>
    <x v="0"/>
    <s v="Formularios"/>
    <x v="13"/>
    <s v="02-06-2025 15:24"/>
    <s v="69:03:16"/>
    <s v="02-19-2025 12:01"/>
    <s v="02-19-2025 12:01"/>
    <s v="No asignado"/>
    <s v="No asignado"/>
    <s v="No asignado"/>
    <s v="02-06-2025 13:22"/>
    <s v="02-19-2025 12:01"/>
    <s v="false"/>
    <s v="02-19-2025 12:01"/>
    <x v="269"/>
    <d v="2025-02-19T12:01:00"/>
    <n v="12.943750000005821"/>
    <n v="310.6500000001397"/>
    <n v="0"/>
    <n v="182"/>
    <n v="182"/>
    <x v="0"/>
  </r>
  <r>
    <s v="5044"/>
    <s v="02-06-2025 16:11"/>
    <s v="No asignado"/>
    <x v="1"/>
    <x v="8"/>
    <x v="0"/>
    <s v="Gestión de Aplicaciones"/>
    <x v="10"/>
    <s v="02-07-2025 09:53"/>
    <s v="04:20:09"/>
    <s v="02-26-2025 15:58"/>
    <s v="02-26-2025 15:58"/>
    <s v="Afecta el Usuario"/>
    <s v="Nivel 1"/>
    <s v="Normal"/>
    <s v="02-06-2025 16:11"/>
    <s v="02-26-2025 15:58"/>
    <s v="false"/>
    <s v="02-26-2025 15:58"/>
    <x v="270"/>
    <d v="2025-02-26T15:58:00"/>
    <n v="19.990972222221899"/>
    <n v="479.78333333332557"/>
    <n v="0"/>
    <n v="280"/>
    <n v="280"/>
    <x v="0"/>
  </r>
  <r>
    <s v="5045"/>
    <s v="02-06-2025 17:33"/>
    <s v="No asignado"/>
    <x v="1"/>
    <x v="8"/>
    <x v="0"/>
    <s v="Gestión de Aplicaciones"/>
    <x v="10"/>
    <s v="02-19-2025 13:58"/>
    <s v="00:00:00"/>
    <s v="02-19-2025 15:22"/>
    <s v="02-19-2025 15:22"/>
    <s v="Afecta el Usuario"/>
    <s v="Nivel 1"/>
    <s v="Normal"/>
    <s v="02-06-2025 17:33"/>
    <s v="02-19-2025 15:22"/>
    <s v="false"/>
    <s v="02-19-2025 15:22"/>
    <x v="271"/>
    <d v="2025-02-19T15:22:00"/>
    <n v="12.909027777779556"/>
    <n v="309.81666666670935"/>
    <n v="0"/>
    <n v="182"/>
    <n v="182"/>
    <x v="0"/>
  </r>
  <r>
    <s v="5035"/>
    <s v="02-05-2025 16:16"/>
    <s v="No asignado"/>
    <x v="0"/>
    <x v="3"/>
    <x v="0"/>
    <s v="Gestion + Humana"/>
    <x v="14"/>
    <s v="02-05-2025 16:23"/>
    <s v="03:49:40"/>
    <s v="02-06-2025 16:17"/>
    <s v="02-06-2025 16:17"/>
    <s v="No asignado"/>
    <s v="No asignado"/>
    <s v="Baja"/>
    <s v="02-05-2025 16:16"/>
    <s v="02-06-2025 16:17"/>
    <s v="false"/>
    <s v="02-06-2025 16:17"/>
    <x v="272"/>
    <d v="2025-02-06T16:17:00"/>
    <n v="1.0006944444467081"/>
    <n v="24.016666666720994"/>
    <n v="0"/>
    <n v="14"/>
    <n v="14"/>
    <x v="0"/>
  </r>
  <r>
    <s v="5036"/>
    <s v="02-05-2025 16:37"/>
    <s v="No asignado"/>
    <x v="1"/>
    <x v="5"/>
    <x v="0"/>
    <s v="Gestión de Aplicaciones"/>
    <x v="1"/>
    <s v="02-05-2025 16:45"/>
    <s v="00:06:47"/>
    <s v="02-10-2025 16:54"/>
    <s v="02-10-2025 16:54"/>
    <s v="Afecta el Negocio"/>
    <s v="No asignado"/>
    <s v="No asignado"/>
    <s v="02-05-2025 16:37"/>
    <s v="02-10-2025 16:54"/>
    <s v="false"/>
    <s v="02-10-2025 16:54"/>
    <x v="273"/>
    <d v="2025-02-10T16:54:00"/>
    <n v="5.0118055555576575"/>
    <n v="120.28333333338378"/>
    <n v="0"/>
    <n v="70"/>
    <n v="70"/>
    <x v="0"/>
  </r>
  <r>
    <s v="5037"/>
    <s v="02-05-2025 17:09"/>
    <s v="Prioridad Normal (Incidencias)"/>
    <x v="1"/>
    <x v="2"/>
    <x v="0"/>
    <s v="Gestión de Aplicaciones"/>
    <x v="9"/>
    <s v="02-06-2025 09:03"/>
    <s v="13:21:29"/>
    <s v="02-08-2025 12:07"/>
    <s v="02-08-2025 12:07"/>
    <s v="Afecta al Departamento"/>
    <s v="Nivel 1"/>
    <s v="No asignado"/>
    <s v="02-05-2025 17:09"/>
    <s v="02-08-2025 12:07"/>
    <s v="false"/>
    <s v="02-07-2025 11:56"/>
    <x v="274"/>
    <d v="2025-02-08T12:07:00"/>
    <n v="2.7902777777781012"/>
    <n v="66.966666666674428"/>
    <n v="72"/>
    <n v="42"/>
    <n v="114"/>
    <x v="1"/>
  </r>
  <r>
    <s v="5047"/>
    <s v="02-07-2025 12:37"/>
    <s v="No asignado"/>
    <x v="0"/>
    <x v="1"/>
    <x v="0"/>
    <s v="Gestión de Aplicaciones"/>
    <x v="3"/>
    <s v="02-07-2025 13:14"/>
    <s v="00:36:58"/>
    <s v="02-08-2025 16:07"/>
    <s v="02-08-2025 16:07"/>
    <s v="Afecta el Negocio"/>
    <s v="No asignado"/>
    <s v="No asignado"/>
    <s v="02-07-2025 12:37"/>
    <s v="02-08-2025 16:07"/>
    <s v="false"/>
    <s v="02-07-2025 15:10"/>
    <x v="275"/>
    <d v="2025-02-08T16:07:00"/>
    <n v="1.1458333333357587"/>
    <n v="27.500000000058208"/>
    <n v="0"/>
    <n v="14"/>
    <n v="14"/>
    <x v="0"/>
  </r>
  <r>
    <s v="5053"/>
    <s v="02-10-2025 09:51"/>
    <s v="Prioridad Alta (Incidencias)"/>
    <x v="1"/>
    <x v="2"/>
    <x v="0"/>
    <s v="Gestión de Aplicaciones"/>
    <x v="7"/>
    <s v="02-12-2025 10:18"/>
    <s v="06:03:31"/>
    <s v="02-12-2025 11:16"/>
    <s v="02-12-2025 11:16"/>
    <s v="Afecta al Departamento"/>
    <s v="Nivel 1"/>
    <s v="No asignado"/>
    <s v="02-10-2025 09:51"/>
    <s v="02-12-2025 11:16"/>
    <s v="false"/>
    <s v="02-12-2025 11:16"/>
    <x v="276"/>
    <d v="2025-02-12T11:16:00"/>
    <n v="2.0590277777810115"/>
    <n v="49.416666666744277"/>
    <n v="12.5"/>
    <n v="28"/>
    <n v="40.5"/>
    <x v="2"/>
  </r>
  <r>
    <s v="5056"/>
    <s v="02-10-2025 10:42"/>
    <s v="Prioridad Alta (Incidencias)"/>
    <x v="1"/>
    <x v="2"/>
    <x v="0"/>
    <s v="Gestión de Aplicaciones"/>
    <x v="7"/>
    <s v="02-10-2025 10:45"/>
    <s v="14:14:41"/>
    <s v="02-11-2025 17:44"/>
    <s v="02-11-2025 17:44"/>
    <s v="Afecta al Departamento"/>
    <s v="Nivel 1"/>
    <s v="No asignado"/>
    <s v="02-10-2025 10:42"/>
    <s v="02-11-2025 17:44"/>
    <s v="true"/>
    <s v="02-11-2025 17:44"/>
    <x v="277"/>
    <d v="2025-02-11T17:44:00"/>
    <n v="1.2930555555576575"/>
    <n v="31.03333333338378"/>
    <n v="12.5"/>
    <n v="14"/>
    <n v="26.5"/>
    <x v="2"/>
  </r>
  <r>
    <s v="5057"/>
    <s v="02-10-2025 10:47"/>
    <s v="Prioridad Alta (Incidencias)"/>
    <x v="1"/>
    <x v="2"/>
    <x v="0"/>
    <s v="Gestión de Aplicaciones"/>
    <x v="7"/>
    <s v="02-12-2025 10:20"/>
    <s v="07:45:54"/>
    <s v="02-12-2025 10:47"/>
    <s v="02-12-2025 10:47"/>
    <s v="Afecta al Departamento"/>
    <s v="Nivel 1"/>
    <s v="No asignado"/>
    <s v="02-10-2025 10:47"/>
    <s v="02-12-2025 10:47"/>
    <s v="false"/>
    <s v="02-12-2025 10:47"/>
    <x v="278"/>
    <d v="2025-02-12T10:47:00"/>
    <n v="2"/>
    <n v="48"/>
    <n v="12.5"/>
    <n v="28"/>
    <n v="40.5"/>
    <x v="2"/>
  </r>
  <r>
    <s v="5059"/>
    <s v="02-10-2025 11:07"/>
    <s v="Prioridad Baja (Incidencias)"/>
    <x v="1"/>
    <x v="3"/>
    <x v="0"/>
    <s v="Soporte TI"/>
    <x v="4"/>
    <s v="02-10-2025 11:07"/>
    <s v="00:07:13"/>
    <s v="02-10-2025 11:14"/>
    <s v="02-10-2025 11:14"/>
    <s v="Afecta el Usuario"/>
    <s v="No asignado"/>
    <s v="Normal"/>
    <s v="02-10-2025 11:07"/>
    <s v="02-10-2025 11:14"/>
    <s v="false"/>
    <s v="02-10-2025 11:14"/>
    <x v="279"/>
    <d v="2025-02-10T11:14:00"/>
    <n v="4.8611111124046147E-3"/>
    <n v="0.11666666669771075"/>
    <n v="120"/>
    <n v="0"/>
    <n v="120"/>
    <x v="1"/>
  </r>
  <r>
    <s v="5060"/>
    <s v="02-10-2025 12:18"/>
    <s v="Prioridades Urgentes (Incidencias)"/>
    <x v="1"/>
    <x v="2"/>
    <x v="0"/>
    <s v="Gestión de Aplicaciones"/>
    <x v="8"/>
    <s v="02-10-2025 12:25"/>
    <s v="00:22:02"/>
    <s v="02-11-2025 14:36"/>
    <s v="02-11-2025 14:36"/>
    <s v="Afecta el Usuario"/>
    <s v="Nivel 1"/>
    <s v="Normal"/>
    <s v="02-10-2025 12:18"/>
    <s v="02-11-2025 14:36"/>
    <s v="false"/>
    <s v="02-11-2025 14:36"/>
    <x v="280"/>
    <d v="2025-02-11T14:36:00"/>
    <n v="1.0958333333328483"/>
    <n v="26.299999999988358"/>
    <n v="12.5"/>
    <n v="14"/>
    <n v="26.5"/>
    <x v="1"/>
  </r>
  <r>
    <s v="5063"/>
    <s v="02-10-2025 14:57"/>
    <s v="No asignado"/>
    <x v="0"/>
    <x v="9"/>
    <x v="0"/>
    <s v="Redes y Seguridad"/>
    <x v="24"/>
    <s v="02-10-2025 14:57"/>
    <s v="222:32:01"/>
    <s v="03-21-2025 12:32"/>
    <s v="03-21-2025 12:32"/>
    <s v="Afecta el Usuario"/>
    <s v="No asignado"/>
    <s v="Baja"/>
    <s v="02-10-2025 14:57"/>
    <s v="03-21-2025 12:32"/>
    <s v="false"/>
    <s v="03-21-2025 12:32"/>
    <x v="281"/>
    <d v="2025-03-21T12:32:00"/>
    <n v="38.899305555554747"/>
    <n v="933.58333333331393"/>
    <n v="0"/>
    <n v="546"/>
    <n v="546"/>
    <x v="0"/>
  </r>
  <r>
    <s v="5048"/>
    <s v="02-07-2025 15:39"/>
    <s v="No asignado"/>
    <x v="0"/>
    <x v="3"/>
    <x v="0"/>
    <s v="Soporte TI"/>
    <x v="19"/>
    <s v="02-07-2025 16:05"/>
    <s v="00:25:55"/>
    <s v="03-05-2025 15:51"/>
    <s v="03-05-2025 15:51"/>
    <s v="Afecta el Usuario"/>
    <s v="No asignado"/>
    <s v="Normal"/>
    <s v="02-07-2025 15:39"/>
    <s v="03-05-2025 15:51"/>
    <s v="false"/>
    <s v="03-05-2025 15:51"/>
    <x v="282"/>
    <d v="2025-03-05T15:51:00"/>
    <n v="26.008333333331393"/>
    <n v="624.19999999995343"/>
    <n v="0"/>
    <n v="364"/>
    <n v="364"/>
    <x v="0"/>
  </r>
  <r>
    <s v="5050"/>
    <s v="02-07-2025 17:16"/>
    <s v="Prioridades Urgentes (Incidencias)"/>
    <x v="1"/>
    <x v="2"/>
    <x v="0"/>
    <s v="Gestión de Aplicaciones"/>
    <x v="8"/>
    <s v="02-07-2025 17:44"/>
    <s v="00:27:47"/>
    <s v="02-10-2025 16:49"/>
    <s v="02-10-2025 16:49"/>
    <s v="Afecta el Usuario"/>
    <s v="Nivel 1"/>
    <s v="Normal"/>
    <s v="02-07-2025 17:16"/>
    <s v="02-10-2025 16:49"/>
    <s v="false"/>
    <s v="02-10-2025 16:49"/>
    <x v="283"/>
    <d v="2025-02-10T16:49:00"/>
    <n v="2.9812499999970896"/>
    <n v="71.549999999930151"/>
    <n v="12.5"/>
    <n v="42"/>
    <n v="54.5"/>
    <x v="2"/>
  </r>
  <r>
    <s v="5065"/>
    <s v="02-10-2025 15:53"/>
    <s v="Prioridades Urgentes (Incidencias)"/>
    <x v="1"/>
    <x v="2"/>
    <x v="0"/>
    <s v="Gestión de Aplicaciones"/>
    <x v="8"/>
    <s v="02-10-2025 16:12"/>
    <s v="00:44:03"/>
    <s v="02-11-2025 14:36"/>
    <s v="02-11-2025 14:36"/>
    <s v="Afecta el Usuario"/>
    <s v="Nivel 1"/>
    <s v="Normal"/>
    <s v="02-10-2025 15:53"/>
    <s v="02-11-2025 14:36"/>
    <s v="false"/>
    <s v="02-11-2025 14:36"/>
    <x v="284"/>
    <d v="2025-02-11T14:36:00"/>
    <n v="0.9465277777708252"/>
    <n v="22.716666666499805"/>
    <n v="12.5"/>
    <n v="14"/>
    <n v="26.5"/>
    <x v="1"/>
  </r>
  <r>
    <s v="5066"/>
    <s v="02-10-2025 16:14"/>
    <s v="Prioridades Urgentes (Incidencias)"/>
    <x v="1"/>
    <x v="2"/>
    <x v="0"/>
    <s v="Gestión de Aplicaciones"/>
    <x v="8"/>
    <s v="02-10-2025 16:15"/>
    <s v="03:49:19"/>
    <s v="02-12-2025 10:08"/>
    <s v="02-12-2025 10:08"/>
    <s v="Afecta el Usuario"/>
    <s v="Nivel 1"/>
    <s v="Normal"/>
    <s v="02-10-2025 16:14"/>
    <s v="02-12-2025 10:08"/>
    <s v="false"/>
    <s v="02-11-2025 10:03"/>
    <x v="285"/>
    <d v="2025-02-12T10:08:00"/>
    <n v="1.7458333333343035"/>
    <n v="41.900000000023283"/>
    <n v="12.5"/>
    <n v="28"/>
    <n v="40.5"/>
    <x v="2"/>
  </r>
  <r>
    <s v="5051"/>
    <s v="02-10-2025 08:25"/>
    <s v="Prioridad Alta (Incidencias)"/>
    <x v="1"/>
    <x v="2"/>
    <x v="0"/>
    <s v="No asignado"/>
    <x v="7"/>
    <s v="02-10-2025 08:34"/>
    <s v="06:21:14"/>
    <s v="02-11-2025 15:08"/>
    <s v="02-11-2025 15:08"/>
    <s v="Afecta el Usuario"/>
    <s v="No asignado"/>
    <s v="Normal"/>
    <s v="02-10-2025 08:25"/>
    <s v="02-11-2025 15:08"/>
    <s v="false"/>
    <s v="02-10-2025 15:02"/>
    <x v="286"/>
    <d v="2025-02-11T15:08:00"/>
    <n v="1.2798611111138598"/>
    <n v="30.716666666732635"/>
    <n v="12.5"/>
    <n v="14"/>
    <n v="26.5"/>
    <x v="2"/>
  </r>
  <r>
    <s v="5067"/>
    <s v="02-10-2025 17:22"/>
    <s v="Prioridad Normal (Incidencias)"/>
    <x v="1"/>
    <x v="2"/>
    <x v="0"/>
    <s v="No asignado"/>
    <x v="9"/>
    <s v="02-11-2025 08:53"/>
    <s v="03:30:17"/>
    <s v="02-12-2025 11:08"/>
    <s v="02-12-2025 11:08"/>
    <s v="Afecta el Usuario"/>
    <s v="No asignado"/>
    <s v="Normal"/>
    <s v="02-10-2025 17:22"/>
    <s v="02-12-2025 11:08"/>
    <s v="false"/>
    <s v="02-11-2025 10:52"/>
    <x v="287"/>
    <d v="2025-02-12T11:08:00"/>
    <n v="1.7402777777751908"/>
    <n v="41.766666666604578"/>
    <n v="72"/>
    <n v="28"/>
    <n v="100"/>
    <x v="1"/>
  </r>
  <r>
    <s v="5062"/>
    <s v="02-10-2025 13:12"/>
    <s v="Prioridad Alta (Incidencias)"/>
    <x v="1"/>
    <x v="2"/>
    <x v="0"/>
    <s v="Gestión de Aplicaciones"/>
    <x v="10"/>
    <s v="02-10-2025 14:59"/>
    <s v="06:36:33"/>
    <s v="02-12-2025 10:08"/>
    <s v="02-12-2025 10:08"/>
    <s v="Afecta el Usuario"/>
    <s v="Nivel 1"/>
    <s v="Normal"/>
    <s v="02-10-2025 13:12"/>
    <s v="02-12-2025 10:08"/>
    <s v="false"/>
    <s v="02-11-2025 09:56"/>
    <x v="288"/>
    <d v="2025-02-12T10:08:00"/>
    <n v="1.8722222222204437"/>
    <n v="44.933333333290648"/>
    <n v="12.5"/>
    <n v="28"/>
    <n v="40.5"/>
    <x v="2"/>
  </r>
  <r>
    <s v="5049"/>
    <s v="02-07-2025 16:13"/>
    <s v="No asignado"/>
    <x v="2"/>
    <x v="8"/>
    <x v="0"/>
    <s v="Formularios"/>
    <x v="13"/>
    <s v="02-07-2025 16:41"/>
    <s v="56:08:05"/>
    <s v="02-19-2025 08:57"/>
    <s v="02-19-2025 08:57"/>
    <s v="No asignado"/>
    <s v="No asignado"/>
    <s v="No asignado"/>
    <s v="02-07-2025 16:13"/>
    <s v="02-19-2025 08:57"/>
    <s v="false"/>
    <s v="02-19-2025 08:57"/>
    <x v="289"/>
    <d v="2025-02-19T08:57:00"/>
    <n v="11.697222222224809"/>
    <n v="280.73333333339542"/>
    <n v="0"/>
    <n v="168"/>
    <n v="168"/>
    <x v="0"/>
  </r>
  <r>
    <s v="5058"/>
    <s v="02-10-2025 10:49"/>
    <s v="Prioridad Baja (Servicios)"/>
    <x v="1"/>
    <x v="1"/>
    <x v="0"/>
    <s v="No asignado"/>
    <x v="7"/>
    <s v="02-11-2025 09:17"/>
    <s v="08:27:12"/>
    <s v="02-12-2025 11:35"/>
    <s v="02-12-2025 11:35"/>
    <s v="Afecta el Usuario"/>
    <s v="No asignado"/>
    <s v="Normal"/>
    <s v="02-10-2025 10:49"/>
    <s v="02-12-2025 11:35"/>
    <s v="false"/>
    <s v="02-12-2025 11:35"/>
    <x v="290"/>
    <d v="2025-02-12T11:35:00"/>
    <n v="2.0319444444467081"/>
    <n v="48.766666666720994"/>
    <n v="120"/>
    <n v="28"/>
    <n v="148"/>
    <x v="1"/>
  </r>
  <r>
    <s v="5052"/>
    <s v="02-10-2025 09:36"/>
    <s v="No asignado"/>
    <x v="1"/>
    <x v="2"/>
    <x v="0"/>
    <s v="Gestión de Aplicaciones"/>
    <x v="1"/>
    <s v="02-10-2025 09:40"/>
    <s v="00:24:41"/>
    <s v="02-11-2025 10:08"/>
    <s v="02-11-2025 10:08"/>
    <s v="Afecta el Negocio"/>
    <s v="No asignado"/>
    <s v="No asignado"/>
    <s v="02-10-2025 09:36"/>
    <s v="02-11-2025 10:08"/>
    <s v="false"/>
    <s v="02-10-2025 10:01"/>
    <x v="291"/>
    <d v="2025-02-11T10:08:00"/>
    <n v="1.0222222222218988"/>
    <n v="24.533333333325572"/>
    <n v="0"/>
    <n v="14"/>
    <n v="14"/>
    <x v="0"/>
  </r>
  <r>
    <s v="5054"/>
    <s v="02-10-2025 10:17"/>
    <s v="No asignado"/>
    <x v="1"/>
    <x v="2"/>
    <x v="0"/>
    <s v="Gestión de Aplicaciones"/>
    <x v="9"/>
    <s v="02-10-2025 10:19"/>
    <s v="07:07:44"/>
    <s v="02-22-2025 11:12"/>
    <s v="02-22-2025 11:12"/>
    <s v="Afecta al Departamento"/>
    <s v="Nivel 1"/>
    <s v="No asignado"/>
    <s v="02-10-2025 10:17"/>
    <s v="02-22-2025 11:12"/>
    <s v="false"/>
    <s v="02-21-2025 10:48"/>
    <x v="292"/>
    <d v="2025-02-22T11:12:00"/>
    <n v="12.038194444445253"/>
    <n v="288.91666666668607"/>
    <n v="0"/>
    <n v="168"/>
    <n v="168"/>
    <x v="0"/>
  </r>
  <r>
    <s v="5055"/>
    <s v="02-10-2025 10:28"/>
    <s v="No asignado"/>
    <x v="0"/>
    <x v="0"/>
    <x v="0"/>
    <s v="Soporte TI"/>
    <x v="19"/>
    <s v="02-10-2025 10:28"/>
    <s v="09:37:10"/>
    <s v="02-21-2025 15:35"/>
    <s v="02-21-2025 15:35"/>
    <s v="Afecta el Usuario"/>
    <s v="No asignado"/>
    <s v="Normal"/>
    <s v="02-10-2025 10:28"/>
    <s v="02-21-2025 15:35"/>
    <s v="false"/>
    <s v="02-21-2025 15:35"/>
    <x v="293"/>
    <d v="2025-02-21T15:35:00"/>
    <n v="11.213194444440887"/>
    <n v="269.1166666665813"/>
    <n v="0"/>
    <n v="154"/>
    <n v="154"/>
    <x v="0"/>
  </r>
  <r>
    <s v="5061"/>
    <s v="02-10-2025 12:20"/>
    <s v="Prioridad Alta (Incidencias)"/>
    <x v="1"/>
    <x v="2"/>
    <x v="0"/>
    <s v="Gestión de Aplicaciones"/>
    <x v="8"/>
    <s v="02-10-2025 12:26"/>
    <s v="04:08:19"/>
    <s v="02-11-2025 17:08"/>
    <s v="02-11-2025 17:08"/>
    <s v="Afecta el Usuario"/>
    <s v="Nivel 1"/>
    <s v="Normal"/>
    <s v="02-10-2025 12:20"/>
    <s v="02-11-2025 17:08"/>
    <s v="false"/>
    <s v="02-10-2025 16:28"/>
    <x v="294"/>
    <d v="2025-02-11T17:08:00"/>
    <n v="1.1999999999970896"/>
    <n v="28.799999999930151"/>
    <n v="12.5"/>
    <n v="14"/>
    <n v="26.5"/>
    <x v="2"/>
  </r>
  <r>
    <s v="5064"/>
    <s v="02-10-2025 14:59"/>
    <s v="No asignado"/>
    <x v="0"/>
    <x v="3"/>
    <x v="0"/>
    <s v="Gestion + Humana"/>
    <x v="18"/>
    <s v="02-10-2025 15:00"/>
    <s v="78:17:51"/>
    <s v="02-24-2025 12:17"/>
    <s v="02-24-2025 12:17"/>
    <s v="No asignado"/>
    <s v="No asignado"/>
    <s v="Media"/>
    <s v="02-10-2025 14:59"/>
    <s v="02-24-2025 12:17"/>
    <s v="false"/>
    <s v="02-24-2025 12:17"/>
    <x v="295"/>
    <d v="2025-02-24T12:17:00"/>
    <n v="13.887500000004366"/>
    <n v="333.30000000010477"/>
    <n v="0"/>
    <n v="196"/>
    <n v="196"/>
    <x v="0"/>
  </r>
  <r>
    <s v="5077"/>
    <s v="02-11-2025 18:27"/>
    <s v="No asignado"/>
    <x v="2"/>
    <x v="1"/>
    <x v="0"/>
    <s v="Formularios"/>
    <x v="13"/>
    <s v="02-12-2025 10:48"/>
    <s v="09:39:08"/>
    <s v="02-14-2025 09:09"/>
    <s v="02-14-2025 09:09"/>
    <s v="No asignado"/>
    <s v="No asignado"/>
    <s v="No asignado"/>
    <s v="02-11-2025 18:27"/>
    <s v="02-14-2025 09:09"/>
    <s v="false"/>
    <s v="02-13-2025 08:09"/>
    <x v="296"/>
    <d v="2025-02-14T09:09:00"/>
    <n v="2.6124999999956344"/>
    <n v="62.699999999895226"/>
    <n v="0"/>
    <n v="42"/>
    <n v="42"/>
    <x v="0"/>
  </r>
  <r>
    <s v="5078"/>
    <s v="02-12-2025 09:12"/>
    <s v="No asignado"/>
    <x v="0"/>
    <x v="2"/>
    <x v="0"/>
    <s v="Gestión de Aplicaciones"/>
    <x v="1"/>
    <s v="02-13-2025 11:15"/>
    <s v="36:21:04"/>
    <s v="02-17-2025 15:33"/>
    <s v="02-17-2025 15:33"/>
    <s v="Afecta el Negocio"/>
    <s v="No asignado"/>
    <s v="No asignado"/>
    <s v="02-12-2025 09:12"/>
    <s v="02-17-2025 15:33"/>
    <s v="false"/>
    <s v="02-17-2025 15:33"/>
    <x v="297"/>
    <d v="2025-02-17T15:33:00"/>
    <n v="5.2645833333372138"/>
    <n v="126.35000000009313"/>
    <n v="0"/>
    <n v="70"/>
    <n v="70"/>
    <x v="0"/>
  </r>
  <r>
    <s v="5068"/>
    <s v="02-11-2025 09:41"/>
    <s v="Prioridad Normal (Incidencias)"/>
    <x v="1"/>
    <x v="1"/>
    <x v="0"/>
    <s v="Gestión de Aplicaciones"/>
    <x v="3"/>
    <s v="02-11-2025 09:42"/>
    <s v="00:01:37"/>
    <s v="02-12-2025 15:35"/>
    <s v="02-12-2025 15:35"/>
    <s v="Afecta el Negocio"/>
    <s v="No asignado"/>
    <s v="No asignado"/>
    <s v="02-11-2025 09:41"/>
    <s v="02-12-2025 15:35"/>
    <s v="false"/>
    <s v="02-12-2025 15:35"/>
    <x v="298"/>
    <d v="2025-02-12T15:35:00"/>
    <n v="1.2458333333343035"/>
    <n v="29.900000000023283"/>
    <n v="72"/>
    <n v="14"/>
    <n v="86"/>
    <x v="1"/>
  </r>
  <r>
    <s v="5069"/>
    <s v="02-11-2025 10:21"/>
    <s v="Prioridades Urgentes (Incidencias)"/>
    <x v="1"/>
    <x v="2"/>
    <x v="0"/>
    <s v="Gestión de Aplicaciones"/>
    <x v="8"/>
    <s v="02-11-2025 10:22"/>
    <s v="00:16:16"/>
    <s v="02-12-2025 11:08"/>
    <s v="02-12-2025 11:08"/>
    <s v="Afecta el Usuario"/>
    <s v="Nivel 1"/>
    <s v="Normal"/>
    <s v="02-11-2025 10:21"/>
    <s v="02-12-2025 11:08"/>
    <s v="false"/>
    <s v="02-11-2025 10:45"/>
    <x v="299"/>
    <d v="2025-02-12T11:08:00"/>
    <n v="1.0326388888861402"/>
    <n v="24.783333333267365"/>
    <n v="12.5"/>
    <n v="14"/>
    <n v="26.5"/>
    <x v="1"/>
  </r>
  <r>
    <s v="5070"/>
    <s v="02-11-2025 11:02"/>
    <s v="Prioridad Normal (Incidencias)"/>
    <x v="1"/>
    <x v="1"/>
    <x v="0"/>
    <s v="Gestión de Aplicaciones"/>
    <x v="3"/>
    <s v="02-11-2025 12:35"/>
    <s v="01:32:36"/>
    <s v="02-12-2025 17:25"/>
    <s v="02-12-2025 17:25"/>
    <s v="Afecta el Negocio"/>
    <s v="No asignado"/>
    <s v="No asignado"/>
    <s v="02-11-2025 11:02"/>
    <s v="02-12-2025 17:25"/>
    <s v="false"/>
    <s v="02-12-2025 17:25"/>
    <x v="300"/>
    <d v="2025-02-12T17:25:00"/>
    <n v="1.265972222223354"/>
    <n v="30.383333333360497"/>
    <n v="72"/>
    <n v="14"/>
    <n v="86"/>
    <x v="1"/>
  </r>
  <r>
    <s v="5071"/>
    <s v="02-11-2025 11:27"/>
    <s v="Prioridades Urgentes (Incidencias)"/>
    <x v="1"/>
    <x v="2"/>
    <x v="0"/>
    <s v="Gestión de Aplicaciones"/>
    <x v="8"/>
    <s v="02-11-2025 12:18"/>
    <s v="00:50:56"/>
    <s v="02-11-2025 12:18"/>
    <s v="02-11-2025 12:18"/>
    <s v="Afecta el Usuario"/>
    <s v="Nivel 1"/>
    <s v="Normal"/>
    <s v="02-11-2025 11:27"/>
    <s v="02-11-2025 12:18"/>
    <s v="false"/>
    <s v="02-11-2025 12:18"/>
    <x v="301"/>
    <d v="2025-02-11T12:18:00"/>
    <n v="3.5416666665696539E-2"/>
    <n v="0.84999999997671694"/>
    <n v="12.5"/>
    <n v="0"/>
    <n v="12.5"/>
    <x v="1"/>
  </r>
  <r>
    <s v="5076"/>
    <s v="02-11-2025 16:58"/>
    <s v="No asignado"/>
    <x v="1"/>
    <x v="2"/>
    <x v="0"/>
    <s v="No asignado"/>
    <x v="8"/>
    <s v="02-12-2025 10:46"/>
    <s v="42:54:10"/>
    <s v="02-22-2025 11:12"/>
    <s v="02-22-2025 11:12"/>
    <s v="Afecta el Usuario"/>
    <s v="No asignado"/>
    <s v="Normal"/>
    <s v="02-11-2025 16:58"/>
    <s v="02-22-2025 11:12"/>
    <s v="false"/>
    <s v="02-21-2025 10:27"/>
    <x v="302"/>
    <d v="2025-02-22T11:12:00"/>
    <n v="10.759722222224809"/>
    <n v="258.23333333339542"/>
    <n v="0"/>
    <n v="154"/>
    <n v="154"/>
    <x v="0"/>
  </r>
  <r>
    <s v="5074"/>
    <s v="02-11-2025 13:26"/>
    <s v="Prioridad Baja (Incidencias)"/>
    <x v="1"/>
    <x v="3"/>
    <x v="0"/>
    <s v="Soporte TI"/>
    <x v="19"/>
    <s v="02-11-2025 15:34"/>
    <s v="02:47:15"/>
    <s v="02-11-2025 16:13"/>
    <s v="02-11-2025 16:13"/>
    <s v="Afecta el Usuario"/>
    <s v="No asignado"/>
    <s v="Normal"/>
    <s v="02-11-2025 13:26"/>
    <s v="02-11-2025 16:13"/>
    <s v="false"/>
    <s v="02-11-2025 16:13"/>
    <x v="303"/>
    <d v="2025-02-11T16:13:00"/>
    <n v="0.11597222222189885"/>
    <n v="2.7833333333255723"/>
    <n v="120"/>
    <n v="0"/>
    <n v="120"/>
    <x v="1"/>
  </r>
  <r>
    <s v="5075"/>
    <s v="02-11-2025 13:30"/>
    <s v="Prioridad Normal (Incidencias)"/>
    <x v="1"/>
    <x v="3"/>
    <x v="0"/>
    <s v="Soporte TI"/>
    <x v="0"/>
    <s v="02-11-2025 15:42"/>
    <s v="02:46:04"/>
    <s v="02-11-2025 16:16"/>
    <s v="02-11-2025 16:16"/>
    <s v="Afecta el Usuario"/>
    <s v="No asignado"/>
    <s v="Normal"/>
    <s v="02-11-2025 13:30"/>
    <s v="02-11-2025 16:16"/>
    <s v="false"/>
    <s v="02-11-2025 16:16"/>
    <x v="304"/>
    <d v="2025-02-11T16:16:00"/>
    <n v="0.11527777777519077"/>
    <n v="2.7666666666045785"/>
    <n v="72"/>
    <n v="0"/>
    <n v="72"/>
    <x v="1"/>
  </r>
  <r>
    <s v="5135"/>
    <s v="02-18-2025 12:39"/>
    <s v="No asignado"/>
    <x v="2"/>
    <x v="8"/>
    <x v="0"/>
    <s v="Formularios"/>
    <x v="13"/>
    <s v="02-18-2025 17:35"/>
    <s v="13:55:17"/>
    <s v="02-20-2025 10:55"/>
    <s v="02-20-2025 10:55"/>
    <s v="No asignado"/>
    <s v="No asignado"/>
    <s v="No asignado"/>
    <s v="02-18-2025 12:39"/>
    <s v="02-20-2025 10:55"/>
    <s v="false"/>
    <s v="02-20-2025 10:55"/>
    <x v="305"/>
    <d v="2025-02-20T10:55:00"/>
    <n v="1.9277777777751908"/>
    <n v="46.266666666604578"/>
    <n v="0"/>
    <n v="28"/>
    <n v="28"/>
    <x v="0"/>
  </r>
  <r>
    <s v="5171"/>
    <s v="02-20-2025 15:21"/>
    <s v="No asignado"/>
    <x v="1"/>
    <x v="3"/>
    <x v="0"/>
    <s v="Gestión de Aplicaciones"/>
    <x v="6"/>
    <s v="02-24-2025 09:37"/>
    <s v="14:08:43"/>
    <s v="02-24-2025 12:32"/>
    <s v="02-24-2025 12:32"/>
    <s v="Afecta el Negocio"/>
    <s v="No asignado"/>
    <s v="No asignado"/>
    <s v="02-20-2025 15:21"/>
    <s v="02-24-2025 12:32"/>
    <s v="false"/>
    <s v="02-24-2025 12:32"/>
    <x v="306"/>
    <d v="2025-02-24T12:32:00"/>
    <n v="3.882638888891961"/>
    <n v="93.183333333407063"/>
    <n v="0"/>
    <n v="56"/>
    <n v="56"/>
    <x v="0"/>
  </r>
  <r>
    <s v="5175"/>
    <s v="02-20-2025 16:26"/>
    <s v="No asignado"/>
    <x v="0"/>
    <x v="3"/>
    <x v="0"/>
    <s v="Gestión de Aplicaciones"/>
    <x v="23"/>
    <s v="02-24-2025 09:39"/>
    <s v="12:54:25"/>
    <s v="02-24-2025 12:20"/>
    <s v="02-24-2025 12:20"/>
    <s v="Afecta al Departamento"/>
    <s v="No asignado"/>
    <s v="No asignado"/>
    <s v="02-20-2025 16:26"/>
    <s v="02-24-2025 12:20"/>
    <s v="false"/>
    <s v="02-24-2025 12:20"/>
    <x v="307"/>
    <d v="2025-02-24T12:20:00"/>
    <n v="3.8291666666700621"/>
    <n v="91.900000000081491"/>
    <n v="0"/>
    <n v="56"/>
    <n v="56"/>
    <x v="0"/>
  </r>
  <r>
    <s v="5106"/>
    <s v="02-13-2025 14:31"/>
    <s v="No asignado"/>
    <x v="1"/>
    <x v="2"/>
    <x v="0"/>
    <s v="Gestión de Aplicaciones"/>
    <x v="8"/>
    <s v="02-13-2025 14:59"/>
    <s v="05:48:15"/>
    <s v="03-03-2025 14:49"/>
    <s v="03-03-2025 14:49"/>
    <s v="Afecta el Usuario"/>
    <s v="Nivel 1"/>
    <s v="Normal"/>
    <s v="02-13-2025 14:31"/>
    <s v="03-03-2025 14:49"/>
    <s v="false"/>
    <s v="03-03-2025 14:49"/>
    <x v="308"/>
    <d v="2025-03-03T14:49:00"/>
    <n v="18.01249999999709"/>
    <n v="432.29999999993015"/>
    <n v="0"/>
    <n v="252"/>
    <n v="252"/>
    <x v="0"/>
  </r>
  <r>
    <s v="5119"/>
    <s v="02-17-2025 08:55"/>
    <s v="Prioridades Urgentes (Incidencias)"/>
    <x v="1"/>
    <x v="2"/>
    <x v="0"/>
    <s v="Gestión de Aplicaciones"/>
    <x v="8"/>
    <s v="02-17-2025 09:28"/>
    <s v="08:03:41"/>
    <s v="02-17-2025 16:58"/>
    <s v="02-17-2025 16:58"/>
    <s v="Afecta el Usuario"/>
    <s v="Nivel 1"/>
    <s v="Normal"/>
    <s v="02-17-2025 08:55"/>
    <s v="02-17-2025 16:58"/>
    <s v="true"/>
    <s v="02-17-2025 16:58"/>
    <x v="309"/>
    <d v="2025-02-17T16:58:00"/>
    <n v="0.33541666666133096"/>
    <n v="8.0499999998719431"/>
    <n v="12.5"/>
    <n v="0"/>
    <n v="12.5"/>
    <x v="1"/>
  </r>
  <r>
    <s v="5129"/>
    <s v="02-17-2025 14:34"/>
    <s v="Prioridades Urgentes (Incidencias)"/>
    <x v="1"/>
    <x v="2"/>
    <x v="0"/>
    <s v="Gestión de Aplicaciones"/>
    <x v="8"/>
    <s v="02-17-2025 15:01"/>
    <s v="00:27:14"/>
    <s v="02-17-2025 15:01"/>
    <s v="02-17-2025 15:01"/>
    <s v="Afecta el Usuario"/>
    <s v="Nivel 1"/>
    <s v="Normal"/>
    <s v="02-17-2025 14:34"/>
    <s v="02-17-2025 15:01"/>
    <s v="false"/>
    <s v="02-17-2025 15:01"/>
    <x v="310"/>
    <d v="2025-02-17T15:01:00"/>
    <n v="1.8750000002910383E-2"/>
    <n v="0.45000000006984919"/>
    <n v="12.5"/>
    <n v="0"/>
    <n v="12.5"/>
    <x v="1"/>
  </r>
  <r>
    <s v="5181"/>
    <s v="02-21-2025 10:42"/>
    <s v="No asignado"/>
    <x v="0"/>
    <x v="3"/>
    <x v="0"/>
    <s v="Soporte TI"/>
    <x v="11"/>
    <s v="02-21-2025 11:31"/>
    <s v="04:21:56"/>
    <s v="02-21-2025 16:03"/>
    <s v="02-21-2025 16:03"/>
    <s v="Afecta el Usuario"/>
    <s v="No asignado"/>
    <s v="Normal"/>
    <s v="02-21-2025 10:42"/>
    <s v="02-21-2025 16:03"/>
    <s v="false"/>
    <s v="02-21-2025 16:03"/>
    <x v="311"/>
    <d v="2025-02-21T16:03:00"/>
    <n v="0.22291666666569654"/>
    <n v="5.3499999999767169"/>
    <n v="0"/>
    <n v="0"/>
    <n v="0"/>
    <x v="0"/>
  </r>
  <r>
    <s v="5192"/>
    <s v="02-21-2025 18:48"/>
    <s v="No asignado"/>
    <x v="0"/>
    <x v="3"/>
    <x v="0"/>
    <s v="Soporte TI"/>
    <x v="4"/>
    <s v="02-24-2025 08:41"/>
    <s v="03:33:01"/>
    <s v="02-24-2025 12:03"/>
    <s v="02-24-2025 12:03"/>
    <s v="Afecta el Usuario"/>
    <s v="No asignado"/>
    <s v="Normal"/>
    <s v="02-21-2025 18:48"/>
    <s v="02-24-2025 12:03"/>
    <s v="false"/>
    <s v="02-24-2025 12:03"/>
    <x v="312"/>
    <d v="2025-02-24T12:03:00"/>
    <n v="2.71875"/>
    <n v="65.25"/>
    <n v="0"/>
    <n v="42"/>
    <n v="42"/>
    <x v="0"/>
  </r>
  <r>
    <s v="5087"/>
    <s v="02-12-2025 15:28"/>
    <s v="No asignado"/>
    <x v="0"/>
    <x v="9"/>
    <x v="0"/>
    <s v="Soporte TI"/>
    <x v="19"/>
    <s v="02-12-2025 15:32"/>
    <s v="00:11:32"/>
    <s v="02-12-2025 15:40"/>
    <s v="02-12-2025 15:40"/>
    <s v="Afecta el Usuario"/>
    <s v="No asignado"/>
    <s v="Normal"/>
    <s v="02-12-2025 15:28"/>
    <s v="02-12-2025 15:40"/>
    <s v="false"/>
    <s v="02-12-2025 15:40"/>
    <x v="313"/>
    <d v="2025-02-12T15:40:00"/>
    <n v="8.3333333386690356E-3"/>
    <n v="0.20000000012805685"/>
    <n v="0"/>
    <n v="0"/>
    <n v="0"/>
    <x v="0"/>
  </r>
  <r>
    <s v="5088"/>
    <s v="02-12-2025 15:58"/>
    <s v="No asignado"/>
    <x v="0"/>
    <x v="9"/>
    <x v="0"/>
    <s v="Soporte TI"/>
    <x v="19"/>
    <s v="02-12-2025 15:58"/>
    <s v="02:02:00"/>
    <s v="02-18-2025 10:54"/>
    <s v="02-18-2025 10:54"/>
    <s v="Afecta el Usuario"/>
    <s v="No asignado"/>
    <s v="Normal"/>
    <s v="02-12-2025 15:58"/>
    <s v="02-18-2025 10:54"/>
    <s v="false"/>
    <s v="02-18-2025 10:54"/>
    <x v="314"/>
    <d v="2025-02-18T10:54:00"/>
    <n v="5.788888888891961"/>
    <n v="138.93333333340706"/>
    <n v="0"/>
    <n v="84"/>
    <n v="84"/>
    <x v="0"/>
  </r>
  <r>
    <s v="5093"/>
    <s v="02-13-2025 08:39"/>
    <s v="No asignado"/>
    <x v="1"/>
    <x v="2"/>
    <x v="0"/>
    <s v="Gestión de Aplicaciones"/>
    <x v="9"/>
    <s v="02-13-2025 08:39"/>
    <s v="07:58:18"/>
    <s v="02-22-2025 15:12"/>
    <s v="02-22-2025 15:12"/>
    <s v="Afecta al Departamento"/>
    <s v="Nivel 1"/>
    <s v="No asignado"/>
    <s v="02-13-2025 08:39"/>
    <s v="02-22-2025 15:12"/>
    <s v="false"/>
    <s v="02-21-2025 14:48"/>
    <x v="315"/>
    <d v="2025-02-22T15:12:00"/>
    <n v="9.272916666661331"/>
    <n v="222.54999999987194"/>
    <n v="0"/>
    <n v="126"/>
    <n v="126"/>
    <x v="0"/>
  </r>
  <r>
    <s v="5083"/>
    <s v="02-12-2025 11:48"/>
    <s v="No asignado"/>
    <x v="2"/>
    <x v="3"/>
    <x v="0"/>
    <s v="Soporte TI"/>
    <x v="11"/>
    <s v="02-12-2025 12:41"/>
    <s v="40:41:59"/>
    <s v="02-19-2025 12:30"/>
    <s v="02-19-2025 12:32"/>
    <s v="Afecta el Usuario"/>
    <s v="No asignado"/>
    <s v="Normal"/>
    <s v="02-12-2025 11:48"/>
    <s v="02-19-2025 12:30"/>
    <s v="false"/>
    <s v="02-19-2025 12:30"/>
    <x v="316"/>
    <d v="2025-02-19T12:32:00"/>
    <n v="7.0305555555532919"/>
    <n v="168.73333333327901"/>
    <n v="0"/>
    <n v="98"/>
    <n v="98"/>
    <x v="0"/>
  </r>
  <r>
    <s v="5131"/>
    <s v="02-17-2025 16:25"/>
    <s v="No asignado"/>
    <x v="0"/>
    <x v="3"/>
    <x v="0"/>
    <s v="Gestión de Aplicaciones"/>
    <x v="7"/>
    <s v="02-17-2025 16:38"/>
    <s v="87:24:02"/>
    <s v="03-05-2025 15:49"/>
    <s v="03-05-2025 15:49"/>
    <s v="Afecta el Usuario"/>
    <s v="No asignado"/>
    <s v="Baja"/>
    <s v="02-17-2025 16:25"/>
    <s v="03-05-2025 15:49"/>
    <s v="false"/>
    <s v="03-05-2025 15:49"/>
    <x v="317"/>
    <d v="2025-03-05T15:49:00"/>
    <n v="15.974999999998545"/>
    <n v="383.39999999996508"/>
    <n v="0"/>
    <n v="224"/>
    <n v="224"/>
    <x v="0"/>
  </r>
  <r>
    <s v="5160"/>
    <s v="02-19-2025 17:20"/>
    <s v="No asignado"/>
    <x v="0"/>
    <x v="3"/>
    <x v="0"/>
    <s v="Soporte TI"/>
    <x v="4"/>
    <s v="02-20-2025 08:33"/>
    <s v="01:32:38"/>
    <s v="02-20-2025 09:52"/>
    <s v="02-20-2025 09:52"/>
    <s v="Afecta el Usuario"/>
    <s v="No asignado"/>
    <s v="Normal"/>
    <s v="02-19-2025 17:20"/>
    <s v="02-20-2025 09:52"/>
    <s v="false"/>
    <s v="02-20-2025 09:52"/>
    <x v="318"/>
    <d v="2025-02-20T09:52:00"/>
    <n v="0.68888888889341615"/>
    <n v="16.533333333441988"/>
    <n v="0"/>
    <n v="14"/>
    <n v="14"/>
    <x v="0"/>
  </r>
  <r>
    <s v="5188"/>
    <s v="02-21-2025 15:58"/>
    <s v="No asignado"/>
    <x v="1"/>
    <x v="5"/>
    <x v="1"/>
    <s v="Gestión de Aplicaciones"/>
    <x v="1"/>
    <s v="02-21-2025 16:05"/>
    <s v="00:00:00"/>
    <s v="No asignado"/>
    <s v="03-19-2025 10:39"/>
    <s v="Afecta el Negocio"/>
    <s v="No asignado"/>
    <s v="No asignado"/>
    <s v="02-21-2025 15:58"/>
    <s v="No asignado"/>
    <s v="false"/>
    <s v="No asignado"/>
    <x v="319"/>
    <d v="2025-03-19T10:39:00"/>
    <n v="25.778472222220444"/>
    <n v="618.68333333329065"/>
    <n v="0"/>
    <n v="364"/>
    <n v="364"/>
    <x v="0"/>
  </r>
  <r>
    <s v="5191"/>
    <s v="02-21-2025 17:18"/>
    <s v="No asignado"/>
    <x v="0"/>
    <x v="1"/>
    <x v="0"/>
    <s v="Gestión de Aplicaciones"/>
    <x v="3"/>
    <s v="03-12-2025 09:29"/>
    <s v="55:44:21"/>
    <s v="03-20-2025 09:23"/>
    <s v="03-20-2025 09:23"/>
    <s v="Afecta el Negocio"/>
    <s v="No asignado"/>
    <s v="No asignado"/>
    <s v="02-21-2025 17:18"/>
    <s v="03-20-2025 09:23"/>
    <s v="false"/>
    <s v="03-20-2025 09:23"/>
    <x v="320"/>
    <d v="2025-03-20T09:23:00"/>
    <n v="26.670138888890506"/>
    <n v="640.08333333337214"/>
    <n v="0"/>
    <n v="378"/>
    <n v="378"/>
    <x v="0"/>
  </r>
  <r>
    <s v="5104"/>
    <s v="02-13-2025 12:46"/>
    <s v="No asignado"/>
    <x v="0"/>
    <x v="7"/>
    <x v="0"/>
    <s v="Soporte TI"/>
    <x v="6"/>
    <s v="02-13-2025 12:51"/>
    <s v="03:21:59"/>
    <s v="02-14-2025 16:09"/>
    <s v="02-14-2025 16:09"/>
    <s v="Afecta al Departamento"/>
    <s v="No asignado"/>
    <s v="No asignado"/>
    <s v="02-13-2025 12:46"/>
    <s v="02-14-2025 16:09"/>
    <s v="false"/>
    <s v="02-13-2025 16:08"/>
    <x v="321"/>
    <d v="2025-02-14T16:09:00"/>
    <n v="1.140972222223354"/>
    <n v="27.383333333360497"/>
    <n v="0"/>
    <n v="14"/>
    <n v="14"/>
    <x v="0"/>
  </r>
  <r>
    <s v="5109"/>
    <s v="02-13-2025 15:21"/>
    <s v="Prioridad Alta (Incidencias)"/>
    <x v="1"/>
    <x v="2"/>
    <x v="0"/>
    <s v="Gestión de Aplicaciones"/>
    <x v="10"/>
    <s v="02-13-2025 15:28"/>
    <s v="01:35:00"/>
    <s v="02-13-2025 16:57"/>
    <s v="02-13-2025 16:57"/>
    <s v="Afecta el Usuario"/>
    <s v="Nivel 1"/>
    <s v="Normal"/>
    <s v="02-13-2025 15:21"/>
    <s v="02-13-2025 16:57"/>
    <s v="false"/>
    <s v="02-13-2025 16:57"/>
    <x v="322"/>
    <d v="2025-02-13T16:57:00"/>
    <n v="6.6666666672972497E-2"/>
    <n v="1.6000000001513399"/>
    <n v="12.5"/>
    <n v="0"/>
    <n v="12.5"/>
    <x v="1"/>
  </r>
  <r>
    <s v="5111"/>
    <s v="02-13-2025 16:26"/>
    <s v="No asignado"/>
    <x v="0"/>
    <x v="0"/>
    <x v="0"/>
    <s v="Soporte TI"/>
    <x v="19"/>
    <s v="02-13-2025 16:38"/>
    <s v="26:12:41"/>
    <s v="03-11-2025 09:33"/>
    <s v="03-11-2025 09:33"/>
    <s v="Afecta el Usuario"/>
    <s v="No asignado"/>
    <s v="Normal"/>
    <s v="02-13-2025 16:26"/>
    <s v="03-11-2025 09:33"/>
    <s v="false"/>
    <s v="03-11-2025 09:33"/>
    <x v="323"/>
    <d v="2025-03-11T09:33:00"/>
    <n v="25.713194444448163"/>
    <n v="617.11666666675592"/>
    <n v="0"/>
    <n v="364"/>
    <n v="364"/>
    <x v="0"/>
  </r>
  <r>
    <s v="5182"/>
    <s v="02-21-2025 11:40"/>
    <s v="No asignado"/>
    <x v="1"/>
    <x v="2"/>
    <x v="0"/>
    <s v="Gestión de Aplicaciones"/>
    <x v="8"/>
    <s v="02-21-2025 14:57"/>
    <s v="02:17:04"/>
    <s v="02-21-2025 14:57"/>
    <s v="02-21-2025 14:57"/>
    <s v="Afecta el Usuario"/>
    <s v="Nivel 1"/>
    <s v="Normal"/>
    <s v="02-21-2025 11:40"/>
    <s v="02-21-2025 14:57"/>
    <s v="false"/>
    <s v="02-21-2025 14:57"/>
    <x v="324"/>
    <d v="2025-02-21T14:57:00"/>
    <n v="0.1368055555576575"/>
    <n v="3.28333333338378"/>
    <n v="0"/>
    <n v="0"/>
    <n v="0"/>
    <x v="0"/>
  </r>
  <r>
    <s v="5190"/>
    <s v="02-21-2025 16:24"/>
    <s v="No asignado"/>
    <x v="1"/>
    <x v="8"/>
    <x v="0"/>
    <s v="Gestión de Aplicaciones"/>
    <x v="8"/>
    <s v="02-24-2025 09:29"/>
    <s v="04:07:04"/>
    <s v="02-24-2025 11:31"/>
    <s v="02-24-2025 11:31"/>
    <s v="Afecta el Usuario"/>
    <s v="Nivel 1"/>
    <s v="Normal"/>
    <s v="02-21-2025 16:24"/>
    <s v="02-24-2025 11:31"/>
    <s v="false"/>
    <s v="02-24-2025 11:31"/>
    <x v="325"/>
    <d v="2025-02-24T11:31:00"/>
    <n v="2.796527777776646"/>
    <n v="67.116666666639503"/>
    <n v="0"/>
    <n v="42"/>
    <n v="42"/>
    <x v="0"/>
  </r>
  <r>
    <s v="5134"/>
    <s v="02-18-2025 11:56"/>
    <s v="No asignado"/>
    <x v="2"/>
    <x v="2"/>
    <x v="0"/>
    <s v="Formularios"/>
    <x v="13"/>
    <s v="02-18-2025 12:26"/>
    <s v="21:38:33"/>
    <s v="02-21-2025 10:07"/>
    <s v="02-21-2025 10:07"/>
    <s v="No asignado"/>
    <s v="No asignado"/>
    <s v="No asignado"/>
    <s v="02-18-2025 11:56"/>
    <s v="02-21-2025 10:07"/>
    <s v="false"/>
    <s v="02-21-2025 10:07"/>
    <x v="326"/>
    <d v="2025-02-21T10:07:00"/>
    <n v="2.9243055555562023"/>
    <n v="70.183333333348855"/>
    <n v="0"/>
    <n v="42"/>
    <n v="42"/>
    <x v="0"/>
  </r>
  <r>
    <s v="5185"/>
    <s v="02-21-2025 15:30"/>
    <s v="No asignado"/>
    <x v="1"/>
    <x v="8"/>
    <x v="0"/>
    <s v="Gestión de Aplicaciones"/>
    <x v="10"/>
    <s v="02-21-2025 15:34"/>
    <s v="21:11:05"/>
    <s v="02-26-2025 11:41"/>
    <s v="02-26-2025 11:41"/>
    <s v="Afecta el Usuario"/>
    <s v="Nivel 1"/>
    <s v="Normal"/>
    <s v="02-21-2025 15:30"/>
    <s v="02-26-2025 11:41"/>
    <s v="false"/>
    <s v="02-26-2025 11:41"/>
    <x v="327"/>
    <d v="2025-02-26T11:41:00"/>
    <n v="4.8409722222204437"/>
    <n v="116.18333333329065"/>
    <n v="0"/>
    <n v="70"/>
    <n v="70"/>
    <x v="0"/>
  </r>
  <r>
    <s v="5079"/>
    <s v="02-12-2025 10:47"/>
    <s v="No asignado"/>
    <x v="1"/>
    <x v="1"/>
    <x v="0"/>
    <s v="Gestión de Aplicaciones"/>
    <x v="3"/>
    <s v="02-12-2025 12:50"/>
    <s v="58:22:35"/>
    <s v="02-25-2025 10:13"/>
    <s v="02-25-2025 10:13"/>
    <s v="Afecta el Negocio"/>
    <s v="No asignado"/>
    <s v="No asignado"/>
    <s v="02-12-2025 10:47"/>
    <s v="02-25-2025 10:13"/>
    <s v="false"/>
    <s v="02-24-2025 09:27"/>
    <x v="328"/>
    <d v="2025-02-25T10:13:00"/>
    <n v="12.976388888884685"/>
    <n v="311.43333333323244"/>
    <n v="0"/>
    <n v="182"/>
    <n v="182"/>
    <x v="0"/>
  </r>
  <r>
    <s v="5081"/>
    <s v="02-12-2025 11:28"/>
    <s v="Prioridad Baja (Servicios)"/>
    <x v="1"/>
    <x v="3"/>
    <x v="0"/>
    <s v="Soporte TI"/>
    <x v="2"/>
    <s v="02-12-2025 12:18"/>
    <s v="05:32:14"/>
    <s v="02-12-2025 17:00"/>
    <s v="02-12-2025 17:00"/>
    <s v="Afecta el Usuario"/>
    <s v="No asignado"/>
    <s v="Normal"/>
    <s v="02-12-2025 11:28"/>
    <s v="02-12-2025 17:00"/>
    <s v="false"/>
    <s v="02-12-2025 17:00"/>
    <x v="329"/>
    <d v="2025-02-12T17:00:00"/>
    <n v="0.2305555555576575"/>
    <n v="5.53333333338378"/>
    <n v="120"/>
    <n v="0"/>
    <n v="120"/>
    <x v="1"/>
  </r>
  <r>
    <s v="5084"/>
    <s v="02-12-2025 14:21"/>
    <s v="Prioridad Baja (Servicios)"/>
    <x v="1"/>
    <x v="3"/>
    <x v="0"/>
    <s v="Soporte TI"/>
    <x v="2"/>
    <s v="02-12-2025 15:17"/>
    <s v="02:11:03"/>
    <s v="02-12-2025 16:32"/>
    <s v="02-12-2025 16:32"/>
    <s v="Afecta el Usuario"/>
    <s v="No asignado"/>
    <s v="Normal"/>
    <s v="02-12-2025 14:21"/>
    <s v="02-12-2025 16:32"/>
    <s v="false"/>
    <s v="02-12-2025 16:32"/>
    <x v="330"/>
    <d v="2025-02-12T16:32:00"/>
    <n v="9.0972222220443655E-2"/>
    <n v="2.1833333332906477"/>
    <n v="120"/>
    <n v="0"/>
    <n v="120"/>
    <x v="1"/>
  </r>
  <r>
    <s v="5145"/>
    <s v="02-19-2025 09:15"/>
    <s v="No asignado"/>
    <x v="1"/>
    <x v="2"/>
    <x v="0"/>
    <s v="Gestión de Aplicaciones"/>
    <x v="8"/>
    <s v="02-19-2025 09:43"/>
    <s v="00:28:06"/>
    <s v="02-19-2025 11:35"/>
    <s v="02-19-2025 11:35"/>
    <s v="Afecta el Usuario"/>
    <s v="Nivel 1"/>
    <s v="Normal"/>
    <s v="02-19-2025 09:15"/>
    <s v="02-19-2025 11:35"/>
    <s v="false"/>
    <s v="02-19-2025 11:35"/>
    <x v="331"/>
    <d v="2025-02-19T11:35:00"/>
    <n v="9.7222222226264421E-2"/>
    <n v="2.3333333334303461"/>
    <n v="0"/>
    <n v="0"/>
    <n v="0"/>
    <x v="0"/>
  </r>
  <r>
    <s v="5162"/>
    <s v="02-20-2025 08:55"/>
    <s v="No asignado"/>
    <x v="1"/>
    <x v="2"/>
    <x v="0"/>
    <s v="Gestión de Aplicaciones"/>
    <x v="8"/>
    <s v="02-20-2025 09:16"/>
    <s v="01:57:09"/>
    <s v="02-20-2025 10:52"/>
    <s v="02-20-2025 10:52"/>
    <s v="Afecta el Usuario"/>
    <s v="Nivel 1"/>
    <s v="Normal"/>
    <s v="02-20-2025 08:55"/>
    <s v="02-20-2025 10:52"/>
    <s v="false"/>
    <s v="02-20-2025 10:52"/>
    <x v="332"/>
    <d v="2025-02-20T10:52:00"/>
    <n v="8.1249999995634425E-2"/>
    <n v="1.9499999998952262"/>
    <n v="0"/>
    <n v="0"/>
    <n v="0"/>
    <x v="0"/>
  </r>
  <r>
    <s v="5187"/>
    <s v="02-21-2025 15:43"/>
    <s v="No asignado"/>
    <x v="1"/>
    <x v="2"/>
    <x v="0"/>
    <s v="Gestión de Aplicaciones"/>
    <x v="10"/>
    <s v="02-21-2025 15:45"/>
    <s v="37:18:18"/>
    <s v="03-03-2025 12:02"/>
    <s v="03-03-2025 12:02"/>
    <s v="Afecta el Usuario"/>
    <s v="Nivel 1"/>
    <s v="Normal"/>
    <s v="02-21-2025 15:43"/>
    <s v="03-03-2025 12:02"/>
    <s v="false"/>
    <s v="03-03-2025 12:02"/>
    <x v="333"/>
    <d v="2025-03-03T12:02:00"/>
    <n v="9.8465277777722804"/>
    <n v="236.31666666653473"/>
    <n v="0"/>
    <n v="140"/>
    <n v="140"/>
    <x v="0"/>
  </r>
  <r>
    <s v="5098"/>
    <s v="02-13-2025 11:36"/>
    <s v="No asignado"/>
    <x v="0"/>
    <x v="3"/>
    <x v="0"/>
    <s v="Soporte TI"/>
    <x v="19"/>
    <s v="02-13-2025 12:14"/>
    <s v="30:55:35"/>
    <s v="02-19-2025 10:31"/>
    <s v="02-19-2025 10:31"/>
    <s v="Afecta el Usuario"/>
    <s v="No asignado"/>
    <s v="Normal"/>
    <s v="02-13-2025 11:36"/>
    <s v="02-19-2025 10:31"/>
    <s v="false"/>
    <s v="02-19-2025 10:31"/>
    <x v="334"/>
    <d v="2025-02-19T10:31:00"/>
    <n v="5.9548611111167702"/>
    <n v="142.91666666680248"/>
    <n v="0"/>
    <n v="84"/>
    <n v="84"/>
    <x v="0"/>
  </r>
  <r>
    <s v="5121"/>
    <s v="02-17-2025 10:01"/>
    <s v="No asignado"/>
    <x v="1"/>
    <x v="3"/>
    <x v="0"/>
    <s v="Soporte TI"/>
    <x v="6"/>
    <s v="02-17-2025 10:22"/>
    <s v="03:45:19"/>
    <s v="02-17-2025 13:46"/>
    <s v="02-17-2025 13:46"/>
    <s v="Afecta el Usuario"/>
    <s v="No asignado"/>
    <s v="Normal"/>
    <s v="02-17-2025 10:01"/>
    <s v="02-17-2025 13:46"/>
    <s v="false"/>
    <s v="02-17-2025 13:46"/>
    <x v="335"/>
    <d v="2025-02-17T13:46:00"/>
    <n v="0.15625"/>
    <n v="3.75"/>
    <n v="0"/>
    <n v="0"/>
    <n v="0"/>
    <x v="0"/>
  </r>
  <r>
    <s v="5080"/>
    <s v="02-12-2025 11:21"/>
    <s v="No asignado"/>
    <x v="1"/>
    <x v="6"/>
    <x v="1"/>
    <s v="No asignado"/>
    <x v="9"/>
    <s v="No asignado"/>
    <s v="00:00:00"/>
    <s v="No asignado"/>
    <s v="02-12-2025 12:18"/>
    <s v="Afecta el Usuario"/>
    <s v="No asignado"/>
    <s v="Normal"/>
    <s v="02-12-2025 11:21"/>
    <s v="No asignado"/>
    <s v="false"/>
    <s v="No asignado"/>
    <x v="336"/>
    <d v="2025-02-12T12:18:00"/>
    <n v="3.9583333331393078E-2"/>
    <n v="0.94999999995343387"/>
    <n v="0"/>
    <n v="0"/>
    <n v="0"/>
    <x v="0"/>
  </r>
  <r>
    <s v="5158"/>
    <s v="02-19-2025 16:34"/>
    <s v="No asignado"/>
    <x v="1"/>
    <x v="6"/>
    <x v="1"/>
    <s v="No asignado"/>
    <x v="9"/>
    <s v="No asignado"/>
    <s v="00:00:00"/>
    <s v="No asignado"/>
    <s v="02-19-2025 16:40"/>
    <s v="Afecta el Usuario"/>
    <s v="No asignado"/>
    <s v="Normal"/>
    <s v="02-19-2025 16:34"/>
    <s v="No asignado"/>
    <s v="false"/>
    <s v="No asignado"/>
    <x v="337"/>
    <d v="2025-02-19T16:40:00"/>
    <n v="4.166666665696539E-3"/>
    <n v="9.9999999976716936E-2"/>
    <n v="0"/>
    <n v="0"/>
    <n v="0"/>
    <x v="0"/>
  </r>
  <r>
    <s v="5161"/>
    <s v="02-19-2025 17:55"/>
    <s v="No asignado"/>
    <x v="1"/>
    <x v="3"/>
    <x v="0"/>
    <s v="No asignado"/>
    <x v="2"/>
    <s v="02-20-2025 08:39"/>
    <s v="05:48:07"/>
    <s v="02-20-2025 15:18"/>
    <s v="02-20-2025 15:18"/>
    <s v="Afecta el Usuario"/>
    <s v="No asignado"/>
    <s v="Normal"/>
    <s v="02-19-2025 17:55"/>
    <s v="02-20-2025 15:18"/>
    <s v="false"/>
    <s v="02-20-2025 15:18"/>
    <x v="338"/>
    <d v="2025-02-20T15:18:00"/>
    <n v="0.89097222221607808"/>
    <n v="21.383333333185874"/>
    <n v="0"/>
    <n v="14"/>
    <n v="14"/>
    <x v="0"/>
  </r>
  <r>
    <s v="5082"/>
    <s v="02-12-2025 11:40"/>
    <s v="Prioridades Urgentes (Incidencias)"/>
    <x v="1"/>
    <x v="2"/>
    <x v="0"/>
    <s v="Gestión de Aplicaciones"/>
    <x v="8"/>
    <s v="02-12-2025 12:32"/>
    <s v="04:03:53"/>
    <s v="02-12-2025 15:44"/>
    <s v="02-12-2025 15:44"/>
    <s v="Afecta el Usuario"/>
    <s v="Nivel 1"/>
    <s v="Normal"/>
    <s v="02-12-2025 11:40"/>
    <s v="02-12-2025 15:44"/>
    <s v="false"/>
    <s v="02-12-2025 15:44"/>
    <x v="339"/>
    <d v="2025-02-12T15:44:00"/>
    <n v="0.16944444444379769"/>
    <n v="4.0666666666511446"/>
    <n v="12.5"/>
    <n v="0"/>
    <n v="12.5"/>
    <x v="1"/>
  </r>
  <r>
    <s v="5085"/>
    <s v="02-12-2025 14:25"/>
    <s v="No asignado"/>
    <x v="0"/>
    <x v="3"/>
    <x v="0"/>
    <s v="Soporte TI"/>
    <x v="4"/>
    <s v="02-12-2025 15:19"/>
    <s v="06:43:40"/>
    <s v="02-13-2025 11:08"/>
    <s v="02-13-2025 11:08"/>
    <s v="Afecta el Usuario"/>
    <s v="No asignado"/>
    <s v="Normal"/>
    <s v="02-12-2025 14:25"/>
    <s v="02-13-2025 11:08"/>
    <s v="false"/>
    <s v="02-13-2025 11:08"/>
    <x v="340"/>
    <d v="2025-02-13T11:08:00"/>
    <n v="0.8631944444423425"/>
    <n v="20.71666666661622"/>
    <n v="0"/>
    <n v="14"/>
    <n v="14"/>
    <x v="0"/>
  </r>
  <r>
    <s v="5105"/>
    <s v="02-13-2025 12:47"/>
    <s v="Prioridad Baja (Incidencias)"/>
    <x v="1"/>
    <x v="3"/>
    <x v="0"/>
    <s v="Soporte TI"/>
    <x v="4"/>
    <s v="02-13-2025 12:51"/>
    <s v="07:01:30"/>
    <s v="02-14-2025 09:51"/>
    <s v="02-14-2025 09:51"/>
    <s v="Afecta el Usuario"/>
    <s v="No asignado"/>
    <s v="Normal"/>
    <s v="02-13-2025 12:47"/>
    <s v="02-14-2025 09:51"/>
    <s v="false"/>
    <s v="02-14-2025 09:51"/>
    <x v="341"/>
    <d v="2025-02-14T09:51:00"/>
    <n v="0.87777777777955635"/>
    <n v="21.066666666709352"/>
    <n v="120"/>
    <n v="14"/>
    <n v="134"/>
    <x v="1"/>
  </r>
  <r>
    <s v="5114"/>
    <s v="02-14-2025 11:28"/>
    <s v="No asignado"/>
    <x v="0"/>
    <x v="3"/>
    <x v="0"/>
    <s v="Soporte TI"/>
    <x v="19"/>
    <s v="02-14-2025 11:31"/>
    <s v="00:03:27"/>
    <s v="02-14-2025 11:32"/>
    <s v="02-14-2025 11:32"/>
    <s v="Afecta el Usuario"/>
    <s v="No asignado"/>
    <s v="Normal"/>
    <s v="02-14-2025 11:28"/>
    <s v="02-14-2025 11:32"/>
    <s v="false"/>
    <s v="02-14-2025 11:32"/>
    <x v="342"/>
    <d v="2025-02-14T11:32:00"/>
    <n v="2.7777777795563452E-3"/>
    <n v="6.6666666709352285E-2"/>
    <n v="0"/>
    <n v="0"/>
    <n v="0"/>
    <x v="0"/>
  </r>
  <r>
    <s v="5130"/>
    <s v="02-17-2025 15:55"/>
    <s v="Prioridad Normal (Incidencias)"/>
    <x v="1"/>
    <x v="2"/>
    <x v="0"/>
    <s v="Gestión de Aplicaciones"/>
    <x v="9"/>
    <s v="02-17-2025 16:01"/>
    <s v="01:53:23"/>
    <s v="02-19-2025 09:11"/>
    <s v="02-19-2025 09:11"/>
    <s v="Afecta al Departamento"/>
    <s v="Nivel 1"/>
    <s v="No asignado"/>
    <s v="02-17-2025 15:55"/>
    <s v="02-19-2025 09:11"/>
    <s v="false"/>
    <s v="02-18-2025 08:49"/>
    <x v="343"/>
    <d v="2025-02-19T09:11:00"/>
    <n v="1.7194444444467081"/>
    <n v="41.266666666720994"/>
    <n v="72"/>
    <n v="28"/>
    <n v="100"/>
    <x v="1"/>
  </r>
  <r>
    <s v="5133"/>
    <s v="02-18-2025 11:30"/>
    <s v="Prioridad Alta (Incidencias)"/>
    <x v="1"/>
    <x v="2"/>
    <x v="0"/>
    <s v="Gestión de Aplicaciones"/>
    <x v="9"/>
    <s v="02-18-2025 11:49"/>
    <s v="00:19:41"/>
    <s v="02-18-2025 11:49"/>
    <s v="02-18-2025 11:49"/>
    <s v="Afecta al Departamento"/>
    <s v="Nivel 1"/>
    <s v="No asignado"/>
    <s v="02-18-2025 11:30"/>
    <s v="02-18-2025 11:49"/>
    <s v="false"/>
    <s v="02-18-2025 11:49"/>
    <x v="344"/>
    <d v="2025-02-18T11:49:00"/>
    <n v="1.3194444443797693E-2"/>
    <n v="0.31666666665114462"/>
    <n v="12.5"/>
    <n v="0"/>
    <n v="12.5"/>
    <x v="1"/>
  </r>
  <r>
    <s v="5159"/>
    <s v="02-19-2025 16:36"/>
    <s v="No asignado"/>
    <x v="1"/>
    <x v="3"/>
    <x v="0"/>
    <s v="Soporte TI"/>
    <x v="4"/>
    <s v="02-19-2025 16:41"/>
    <s v="00:21:11"/>
    <s v="02-19-2025 16:57"/>
    <s v="02-19-2025 16:57"/>
    <s v="Afecta el Usuario"/>
    <s v="No asignado"/>
    <s v="Normal"/>
    <s v="02-19-2025 16:36"/>
    <s v="02-19-2025 16:57"/>
    <s v="false"/>
    <s v="02-19-2025 16:57"/>
    <x v="345"/>
    <d v="2025-02-19T16:57:00"/>
    <n v="1.4583333337213844E-2"/>
    <n v="0.35000000009313226"/>
    <n v="0"/>
    <n v="0"/>
    <n v="0"/>
    <x v="0"/>
  </r>
  <r>
    <s v="5165"/>
    <s v="02-20-2025 09:25"/>
    <s v="No asignado"/>
    <x v="1"/>
    <x v="1"/>
    <x v="0"/>
    <s v="Gestión de Aplicaciones"/>
    <x v="23"/>
    <s v="02-20-2025 09:25"/>
    <s v="07:04:49"/>
    <s v="02-25-2025 13:22"/>
    <s v="02-25-2025 13:22"/>
    <s v="Afecta al Departamento"/>
    <s v="No asignado"/>
    <s v="No asignado"/>
    <s v="02-20-2025 09:25"/>
    <s v="02-25-2025 13:22"/>
    <s v="false"/>
    <s v="02-25-2025 13:22"/>
    <x v="346"/>
    <d v="2025-02-25T13:22:00"/>
    <n v="5.1645833333313931"/>
    <n v="123.94999999995343"/>
    <n v="0"/>
    <n v="70"/>
    <n v="70"/>
    <x v="0"/>
  </r>
  <r>
    <s v="5168"/>
    <s v="02-20-2025 10:44"/>
    <s v="No asignado"/>
    <x v="1"/>
    <x v="2"/>
    <x v="0"/>
    <s v="Gestión de Aplicaciones"/>
    <x v="9"/>
    <s v="02-20-2025 11:03"/>
    <s v="03:24:53"/>
    <s v="02-20-2025 15:09"/>
    <s v="02-20-2025 15:09"/>
    <s v="Afecta al Departamento"/>
    <s v="Nivel 1"/>
    <s v="No asignado"/>
    <s v="02-20-2025 10:44"/>
    <s v="02-20-2025 15:09"/>
    <s v="false"/>
    <s v="02-20-2025 15:09"/>
    <x v="347"/>
    <d v="2025-02-20T15:09:00"/>
    <n v="0.18402777777373558"/>
    <n v="4.4166666665696539"/>
    <n v="0"/>
    <n v="0"/>
    <n v="0"/>
    <x v="0"/>
  </r>
  <r>
    <s v="5117"/>
    <s v="02-14-2025 14:51"/>
    <s v="No asignado"/>
    <x v="0"/>
    <x v="9"/>
    <x v="0"/>
    <s v="Redes y Seguridad"/>
    <x v="25"/>
    <s v="02-14-2025 14:51"/>
    <s v="17:47:29"/>
    <s v="02-18-2025 12:39"/>
    <s v="02-18-2025 12:39"/>
    <s v="Afecta el Negocio"/>
    <s v="No asignado"/>
    <s v="No asignado"/>
    <s v="02-14-2025 14:51"/>
    <s v="02-18-2025 12:39"/>
    <s v="false"/>
    <s v="02-18-2025 12:39"/>
    <x v="348"/>
    <d v="2025-02-18T12:39:00"/>
    <n v="3.9083333333328483"/>
    <n v="93.799999999988358"/>
    <n v="0"/>
    <n v="56"/>
    <n v="56"/>
    <x v="0"/>
  </r>
  <r>
    <s v="5118"/>
    <s v="02-14-2025 17:06"/>
    <s v="Prioridad Normal (Incidencias)"/>
    <x v="1"/>
    <x v="3"/>
    <x v="0"/>
    <s v="No asignado"/>
    <x v="21"/>
    <s v="02-14-2025 17:06"/>
    <s v="00:05:48"/>
    <s v="02-14-2025 17:12"/>
    <s v="02-14-2025 17:12"/>
    <s v="Afecta el Usuario"/>
    <s v="No asignado"/>
    <s v="Normal"/>
    <s v="02-14-2025 17:06"/>
    <s v="02-14-2025 17:12"/>
    <s v="false"/>
    <s v="02-14-2025 17:12"/>
    <x v="349"/>
    <d v="2025-02-14T17:12:00"/>
    <n v="4.166666665696539E-3"/>
    <n v="9.9999999976716936E-2"/>
    <n v="72"/>
    <n v="0"/>
    <n v="72"/>
    <x v="1"/>
  </r>
  <r>
    <s v="5132"/>
    <s v="02-17-2025 17:39"/>
    <s v="No asignado"/>
    <x v="1"/>
    <x v="2"/>
    <x v="0"/>
    <s v="Gestión de Aplicaciones"/>
    <x v="10"/>
    <s v="02-18-2025 16:09"/>
    <s v="03:10:52"/>
    <s v="02-21-2025 12:12"/>
    <s v="02-21-2025 12:12"/>
    <s v="Afecta el Usuario"/>
    <s v="Nivel 1"/>
    <s v="Normal"/>
    <s v="02-17-2025 17:39"/>
    <s v="02-21-2025 12:12"/>
    <s v="false"/>
    <s v="02-20-2025 11:19"/>
    <x v="350"/>
    <d v="2025-02-21T12:12:00"/>
    <n v="3.772916666661331"/>
    <n v="90.549999999871943"/>
    <n v="0"/>
    <n v="56"/>
    <n v="56"/>
    <x v="0"/>
  </r>
  <r>
    <s v="5147"/>
    <s v="02-19-2025 09:50"/>
    <s v="No asignado"/>
    <x v="1"/>
    <x v="2"/>
    <x v="0"/>
    <s v="Gestión de Aplicaciones"/>
    <x v="9"/>
    <s v="02-19-2025 09:57"/>
    <s v="09:13:54"/>
    <s v="02-22-2025 10:12"/>
    <s v="02-22-2025 10:12"/>
    <s v="Afecta al Departamento"/>
    <s v="Nivel 1"/>
    <s v="No asignado"/>
    <s v="02-19-2025 09:50"/>
    <s v="02-22-2025 10:12"/>
    <s v="false"/>
    <s v="02-21-2025 10:09"/>
    <x v="351"/>
    <d v="2025-02-22T10:12:00"/>
    <n v="3.0152777777839219"/>
    <n v="72.366666666814126"/>
    <n v="0"/>
    <n v="42"/>
    <n v="42"/>
    <x v="0"/>
  </r>
  <r>
    <s v="5086"/>
    <s v="02-12-2025 15:18"/>
    <s v="No asignado"/>
    <x v="0"/>
    <x v="2"/>
    <x v="0"/>
    <s v="Gestión de Aplicaciones"/>
    <x v="9"/>
    <s v="02-12-2025 15:20"/>
    <s v="16:40:19"/>
    <s v="03-21-2025 17:23"/>
    <s v="03-21-2025 17:23"/>
    <s v="Afecta el Usuario"/>
    <s v="No asignado"/>
    <s v="Baja"/>
    <s v="02-12-2025 15:18"/>
    <s v="03-21-2025 17:23"/>
    <s v="false"/>
    <s v="03-20-2025 16:37"/>
    <x v="352"/>
    <d v="2025-03-21T17:23:00"/>
    <n v="37.086805555562023"/>
    <n v="890.08333333348855"/>
    <n v="0"/>
    <n v="518"/>
    <n v="518"/>
    <x v="0"/>
  </r>
  <r>
    <s v="5090"/>
    <s v="02-12-2025 16:50"/>
    <s v="No asignado"/>
    <x v="0"/>
    <x v="3"/>
    <x v="0"/>
    <s v="Soporte TI"/>
    <x v="26"/>
    <s v="02-12-2025 16:54"/>
    <s v="30:30:49"/>
    <s v="02-17-2025 17:21"/>
    <s v="02-17-2025 17:21"/>
    <s v="Afecta el Usuario"/>
    <s v="No asignado"/>
    <s v="Normal"/>
    <s v="02-12-2025 16:50"/>
    <s v="02-17-2025 17:21"/>
    <s v="false"/>
    <s v="02-17-2025 17:21"/>
    <x v="353"/>
    <d v="2025-02-17T17:21:00"/>
    <n v="5.0215277777751908"/>
    <n v="120.51666666660458"/>
    <n v="0"/>
    <n v="70"/>
    <n v="70"/>
    <x v="0"/>
  </r>
  <r>
    <s v="5096"/>
    <s v="02-13-2025 10:05"/>
    <s v="No asignado"/>
    <x v="0"/>
    <x v="3"/>
    <x v="0"/>
    <s v="Soporte TI"/>
    <x v="19"/>
    <s v="02-13-2025 10:41"/>
    <s v="32:14:12"/>
    <s v="02-19-2025 10:19"/>
    <s v="02-19-2025 10:19"/>
    <s v="Afecta el Usuario"/>
    <s v="No asignado"/>
    <s v="Normal"/>
    <s v="02-13-2025 10:05"/>
    <s v="02-19-2025 10:19"/>
    <s v="false"/>
    <s v="02-19-2025 10:19"/>
    <x v="354"/>
    <d v="2025-02-19T10:19:00"/>
    <n v="6.0097222222175333"/>
    <n v="144.2333333332208"/>
    <n v="0"/>
    <n v="84"/>
    <n v="84"/>
    <x v="0"/>
  </r>
  <r>
    <s v="5124"/>
    <s v="02-17-2025 11:03"/>
    <s v="No asignado"/>
    <x v="0"/>
    <x v="3"/>
    <x v="0"/>
    <s v="Gestión de Aplicaciones"/>
    <x v="15"/>
    <s v="02-17-2025 11:24"/>
    <s v="03:50:32"/>
    <s v="02-17-2025 14:54"/>
    <s v="02-17-2025 14:54"/>
    <s v="Afecta el Usuario"/>
    <s v="No asignado"/>
    <s v="Baja"/>
    <s v="02-17-2025 11:03"/>
    <s v="02-17-2025 14:54"/>
    <s v="false"/>
    <s v="02-17-2025 14:54"/>
    <x v="355"/>
    <d v="2025-02-17T14:54:00"/>
    <n v="0.16041666666569654"/>
    <n v="3.8499999999767169"/>
    <n v="0"/>
    <n v="0"/>
    <n v="0"/>
    <x v="0"/>
  </r>
  <r>
    <s v="5108"/>
    <s v="02-13-2025 15:08"/>
    <s v="No asignado"/>
    <x v="1"/>
    <x v="5"/>
    <x v="0"/>
    <s v="Gestión de Aplicaciones"/>
    <x v="1"/>
    <s v="02-13-2025 15:22"/>
    <s v="00:13:33"/>
    <s v="02-25-2025 10:37"/>
    <s v="02-25-2025 10:37"/>
    <s v="Afecta el Negocio"/>
    <s v="No asignado"/>
    <s v="No asignado"/>
    <s v="02-13-2025 15:08"/>
    <s v="02-25-2025 10:37"/>
    <s v="false"/>
    <s v="02-25-2025 10:37"/>
    <x v="356"/>
    <d v="2025-02-25T10:37:00"/>
    <n v="11.811805555553292"/>
    <n v="283.48333333327901"/>
    <n v="0"/>
    <n v="168"/>
    <n v="168"/>
    <x v="0"/>
  </r>
  <r>
    <s v="5148"/>
    <s v="02-19-2025 09:59"/>
    <s v="No asignado"/>
    <x v="1"/>
    <x v="3"/>
    <x v="0"/>
    <s v="Soporte TI"/>
    <x v="6"/>
    <s v="02-19-2025 10:00"/>
    <s v="00:49:05"/>
    <s v="02-19-2025 10:48"/>
    <s v="02-19-2025 10:48"/>
    <s v="Afecta el Usuario"/>
    <s v="No asignado"/>
    <s v="Normal"/>
    <s v="02-19-2025 09:59"/>
    <s v="02-19-2025 10:48"/>
    <s v="false"/>
    <s v="02-19-2025 10:48"/>
    <x v="357"/>
    <d v="2025-02-19T10:48:00"/>
    <n v="3.4027777772280388E-2"/>
    <n v="0.8166666665347293"/>
    <n v="0"/>
    <n v="0"/>
    <n v="0"/>
    <x v="0"/>
  </r>
  <r>
    <s v="5153"/>
    <s v="02-19-2025 12:05"/>
    <s v="No asignado"/>
    <x v="1"/>
    <x v="2"/>
    <x v="0"/>
    <s v="Gestión de Aplicaciones"/>
    <x v="9"/>
    <s v="02-19-2025 12:10"/>
    <s v="08:34:54"/>
    <s v="02-21-2025 14:49"/>
    <s v="02-21-2025 14:49"/>
    <s v="Afecta al Departamento"/>
    <s v="Nivel 1"/>
    <s v="No asignado"/>
    <s v="02-19-2025 12:05"/>
    <s v="02-21-2025 14:49"/>
    <s v="false"/>
    <s v="02-21-2025 14:49"/>
    <x v="358"/>
    <d v="2025-02-21T14:49:00"/>
    <n v="2.1138888888890506"/>
    <n v="50.733333333337214"/>
    <n v="0"/>
    <n v="28"/>
    <n v="28"/>
    <x v="0"/>
  </r>
  <r>
    <s v="5154"/>
    <s v="02-19-2025 14:06"/>
    <s v="No asignado"/>
    <x v="0"/>
    <x v="3"/>
    <x v="0"/>
    <s v="Soporte TI"/>
    <x v="5"/>
    <s v="02-19-2025 14:56"/>
    <s v="01:20:03"/>
    <s v="02-19-2025 16:00"/>
    <s v="02-19-2025 16:00"/>
    <s v="Afecta el Usuario"/>
    <s v="No asignado"/>
    <s v="Normal"/>
    <s v="02-19-2025 14:06"/>
    <s v="02-19-2025 16:00"/>
    <s v="false"/>
    <s v="02-19-2025 16:00"/>
    <x v="359"/>
    <d v="2025-02-19T16:00:00"/>
    <n v="7.9166666662786156E-2"/>
    <n v="1.8999999999068677"/>
    <n v="0"/>
    <n v="0"/>
    <n v="0"/>
    <x v="0"/>
  </r>
  <r>
    <s v="5184"/>
    <s v="02-21-2025 11:55"/>
    <s v="No asignado"/>
    <x v="1"/>
    <x v="3"/>
    <x v="0"/>
    <s v="Redes y Seguridad"/>
    <x v="11"/>
    <s v="02-21-2025 14:13"/>
    <s v="17:11:31"/>
    <s v="02-25-2025 14:07"/>
    <s v="02-25-2025 14:07"/>
    <s v="Afecta el Usuario"/>
    <s v="No asignado"/>
    <s v="Normal"/>
    <s v="02-21-2025 11:55"/>
    <s v="02-25-2025 14:07"/>
    <s v="false"/>
    <s v="02-25-2025 14:07"/>
    <x v="360"/>
    <d v="2025-02-25T14:07:00"/>
    <n v="4.0916666666598758"/>
    <n v="98.199999999837019"/>
    <n v="0"/>
    <n v="56"/>
    <n v="56"/>
    <x v="0"/>
  </r>
  <r>
    <s v="5100"/>
    <s v="02-13-2025 12:29"/>
    <s v="No asignado"/>
    <x v="0"/>
    <x v="3"/>
    <x v="0"/>
    <s v="Soporte TI"/>
    <x v="6"/>
    <s v="02-13-2025 12:29"/>
    <s v="00:00:56"/>
    <s v="02-13-2025 12:30"/>
    <s v="02-13-2025 12:30"/>
    <s v="Afecta el Cliente"/>
    <s v="No asignado"/>
    <s v="No asignado"/>
    <s v="02-13-2025 12:29"/>
    <s v="02-13-2025 12:30"/>
    <s v="false"/>
    <s v="02-13-2025 12:30"/>
    <x v="361"/>
    <d v="2025-02-13T12:30:00"/>
    <n v="6.944444467080757E-4"/>
    <n v="1.6666666720993817E-2"/>
    <n v="0"/>
    <n v="0"/>
    <n v="0"/>
    <x v="0"/>
  </r>
  <r>
    <s v="5101"/>
    <s v="02-13-2025 12:31"/>
    <s v="No asignado"/>
    <x v="0"/>
    <x v="3"/>
    <x v="0"/>
    <s v="Gestión de Aplicaciones"/>
    <x v="23"/>
    <s v="02-13-2025 12:38"/>
    <s v="00:09:22"/>
    <s v="02-13-2025 12:41"/>
    <s v="02-13-2025 12:41"/>
    <s v="Afecta al Departamento"/>
    <s v="No asignado"/>
    <s v="No asignado"/>
    <s v="02-13-2025 12:31"/>
    <s v="02-13-2025 12:41"/>
    <s v="false"/>
    <s v="02-13-2025 12:41"/>
    <x v="362"/>
    <d v="2025-02-13T12:41:00"/>
    <n v="6.9444444452528842E-3"/>
    <n v="0.16666666668606922"/>
    <n v="0"/>
    <n v="0"/>
    <n v="0"/>
    <x v="0"/>
  </r>
  <r>
    <s v="5102"/>
    <s v="02-13-2025 12:33"/>
    <s v="Prioridad Normal (Incidencias)"/>
    <x v="1"/>
    <x v="3"/>
    <x v="0"/>
    <s v="Soporte TI"/>
    <x v="11"/>
    <s v="02-13-2025 12:39"/>
    <s v="00:08:45"/>
    <s v="02-13-2025 12:42"/>
    <s v="02-13-2025 12:42"/>
    <s v="Afecta el Usuario"/>
    <s v="No asignado"/>
    <s v="Normal"/>
    <s v="02-13-2025 12:33"/>
    <s v="02-13-2025 12:42"/>
    <s v="false"/>
    <s v="02-13-2025 12:42"/>
    <x v="363"/>
    <d v="2025-02-13T12:42:00"/>
    <n v="6.2499999985448085E-3"/>
    <n v="0.1499999999650754"/>
    <n v="72"/>
    <n v="0"/>
    <n v="72"/>
    <x v="1"/>
  </r>
  <r>
    <s v="5103"/>
    <s v="02-13-2025 12:35"/>
    <s v="Prioridad Baja (Incidencias)"/>
    <x v="1"/>
    <x v="3"/>
    <x v="0"/>
    <s v="Soporte TI"/>
    <x v="19"/>
    <s v="02-13-2025 12:40"/>
    <s v="00:07:26"/>
    <s v="02-13-2025 12:43"/>
    <s v="02-13-2025 12:43"/>
    <s v="Afecta el Usuario"/>
    <s v="No asignado"/>
    <s v="Normal"/>
    <s v="02-13-2025 12:35"/>
    <s v="02-13-2025 12:43"/>
    <s v="false"/>
    <s v="02-13-2025 12:43"/>
    <x v="364"/>
    <d v="2025-02-13T12:43:00"/>
    <n v="5.5555555591126904E-3"/>
    <n v="0.13333333341870457"/>
    <n v="120"/>
    <n v="0"/>
    <n v="120"/>
    <x v="1"/>
  </r>
  <r>
    <s v="5115"/>
    <s v="02-14-2025 11:29"/>
    <s v="No asignado"/>
    <x v="0"/>
    <x v="3"/>
    <x v="0"/>
    <s v="Soporte TI"/>
    <x v="19"/>
    <s v="02-14-2025 11:30"/>
    <s v="00:01:52"/>
    <s v="02-14-2025 11:30"/>
    <s v="02-14-2025 11:30"/>
    <s v="Afecta el Usuario"/>
    <s v="No asignado"/>
    <s v="Normal"/>
    <s v="02-14-2025 11:29"/>
    <s v="02-14-2025 11:30"/>
    <s v="false"/>
    <s v="02-14-2025 11:30"/>
    <x v="365"/>
    <d v="2025-02-14T11:30:00"/>
    <n v="6.9444443943211809E-4"/>
    <n v="1.6666666546370834E-2"/>
    <n v="0"/>
    <n v="0"/>
    <n v="0"/>
    <x v="0"/>
  </r>
  <r>
    <s v="5116"/>
    <s v="02-14-2025 12:59"/>
    <s v="Prioridad Normal (Incidencias)"/>
    <x v="1"/>
    <x v="3"/>
    <x v="0"/>
    <s v="Soporte TI"/>
    <x v="0"/>
    <s v="02-14-2025 14:56"/>
    <s v="02:53:14"/>
    <s v="02-14-2025 15:52"/>
    <s v="02-14-2025 15:52"/>
    <s v="Afecta el Usuario"/>
    <s v="No asignado"/>
    <s v="Normal"/>
    <s v="02-14-2025 12:59"/>
    <s v="02-14-2025 15:52"/>
    <s v="false"/>
    <s v="02-14-2025 15:52"/>
    <x v="366"/>
    <d v="2025-02-14T15:52:00"/>
    <n v="0.12013888888759539"/>
    <n v="2.8833333333022892"/>
    <n v="72"/>
    <n v="0"/>
    <n v="72"/>
    <x v="1"/>
  </r>
  <r>
    <s v="5089"/>
    <s v="02-12-2025 16:26"/>
    <s v="Prioridad Baja (Incidencias)"/>
    <x v="1"/>
    <x v="2"/>
    <x v="0"/>
    <s v="Gestión de Aplicaciones"/>
    <x v="10"/>
    <s v="02-12-2025 16:31"/>
    <s v="02:30:32"/>
    <s v="02-17-2025 15:31"/>
    <s v="02-17-2025 15:31"/>
    <s v="Afecta el Usuario"/>
    <s v="Nivel 1"/>
    <s v="Normal"/>
    <s v="02-12-2025 16:26"/>
    <s v="02-17-2025 15:31"/>
    <s v="false"/>
    <s v="02-17-2025 15:31"/>
    <x v="367"/>
    <d v="2025-02-17T15:31:00"/>
    <n v="4.9618055555547471"/>
    <n v="119.08333333331393"/>
    <n v="120"/>
    <n v="70"/>
    <n v="190"/>
    <x v="1"/>
  </r>
  <r>
    <s v="5091"/>
    <s v="02-12-2025 23:11"/>
    <s v="Prioridad Normal (Incidencias)"/>
    <x v="1"/>
    <x v="2"/>
    <x v="0"/>
    <s v="Gestión de Aplicaciones"/>
    <x v="9"/>
    <s v="02-13-2025 08:11"/>
    <s v="05:09:26"/>
    <s v="02-14-2025 16:09"/>
    <s v="02-14-2025 16:09"/>
    <s v="Afecta al Departamento"/>
    <s v="Nivel 1"/>
    <s v="No asignado"/>
    <s v="02-12-2025 23:11"/>
    <s v="02-14-2025 16:09"/>
    <s v="false"/>
    <s v="02-13-2025 15:27"/>
    <x v="368"/>
    <d v="2025-02-14T16:09:00"/>
    <n v="1.7069444444496185"/>
    <n v="40.966666666790843"/>
    <n v="72"/>
    <n v="28"/>
    <n v="100"/>
    <x v="1"/>
  </r>
  <r>
    <s v="5120"/>
    <s v="02-17-2025 09:32"/>
    <s v="Prioridades Urgentes (Incidencias)"/>
    <x v="1"/>
    <x v="2"/>
    <x v="0"/>
    <s v="Gestión de Aplicaciones"/>
    <x v="8"/>
    <s v="02-17-2025 09:36"/>
    <s v="07:26:26"/>
    <s v="02-17-2025 16:58"/>
    <s v="02-17-2025 16:58"/>
    <s v="Afecta el Usuario"/>
    <s v="Nivel 1"/>
    <s v="Normal"/>
    <s v="02-17-2025 09:32"/>
    <s v="02-17-2025 16:58"/>
    <s v="true"/>
    <s v="02-17-2025 16:58"/>
    <x v="369"/>
    <d v="2025-02-17T16:58:00"/>
    <n v="0.30972222222044365"/>
    <n v="7.4333333332906477"/>
    <n v="12.5"/>
    <n v="0"/>
    <n v="12.5"/>
    <x v="1"/>
  </r>
  <r>
    <s v="5123"/>
    <s v="02-17-2025 11:02"/>
    <s v="No asignado"/>
    <x v="0"/>
    <x v="3"/>
    <x v="0"/>
    <s v="Soporte TI"/>
    <x v="19"/>
    <s v="02-17-2025 11:13"/>
    <s v="01:03:12"/>
    <s v="02-17-2025 12:06"/>
    <s v="02-17-2025 12:06"/>
    <s v="Afecta el Usuario"/>
    <s v="No asignado"/>
    <s v="Normal"/>
    <s v="02-17-2025 11:02"/>
    <s v="02-17-2025 12:06"/>
    <s v="false"/>
    <s v="02-17-2025 12:06"/>
    <x v="370"/>
    <d v="2025-02-17T12:06:00"/>
    <n v="4.4444444443797693E-2"/>
    <n v="1.0666666666511446"/>
    <n v="0"/>
    <n v="0"/>
    <n v="0"/>
    <x v="0"/>
  </r>
  <r>
    <s v="5170"/>
    <s v="02-20-2025 14:19"/>
    <s v="No asignado"/>
    <x v="0"/>
    <x v="2"/>
    <x v="0"/>
    <s v="Gestión de Aplicaciones"/>
    <x v="1"/>
    <s v="02-20-2025 15:10"/>
    <s v="04:54:20"/>
    <s v="02-21-2025 10:13"/>
    <s v="02-21-2025 10:13"/>
    <s v="Afecta el Negocio"/>
    <s v="No asignado"/>
    <s v="No asignado"/>
    <s v="02-20-2025 14:19"/>
    <s v="02-21-2025 10:13"/>
    <s v="false"/>
    <s v="02-21-2025 10:13"/>
    <x v="371"/>
    <d v="2025-02-21T10:13:00"/>
    <n v="0.82916666666278616"/>
    <n v="19.899999999906868"/>
    <n v="0"/>
    <n v="14"/>
    <n v="14"/>
    <x v="0"/>
  </r>
  <r>
    <s v="5112"/>
    <s v="02-14-2025 09:26"/>
    <s v="No asignado"/>
    <x v="1"/>
    <x v="5"/>
    <x v="0"/>
    <s v="Gestión de Aplicaciones"/>
    <x v="1"/>
    <s v="02-14-2025 09:54"/>
    <s v="57:06:28"/>
    <s v="02-25-2025 10:33"/>
    <s v="02-25-2025 10:33"/>
    <s v="Afecta el Negocio"/>
    <s v="No asignado"/>
    <s v="No asignado"/>
    <s v="02-14-2025 09:26"/>
    <s v="02-25-2025 10:33"/>
    <s v="false"/>
    <s v="02-25-2025 10:33"/>
    <x v="372"/>
    <d v="2025-02-25T10:33:00"/>
    <n v="11.046527777776646"/>
    <n v="265.1166666666395"/>
    <n v="0"/>
    <n v="154"/>
    <n v="154"/>
    <x v="0"/>
  </r>
  <r>
    <s v="5094"/>
    <s v="02-13-2025 09:34"/>
    <s v="No asignado"/>
    <x v="0"/>
    <x v="1"/>
    <x v="0"/>
    <s v="Gestión de Aplicaciones"/>
    <x v="3"/>
    <s v="02-13-2025 09:53"/>
    <s v="04:13:19"/>
    <s v="02-14-2025 17:09"/>
    <s v="02-14-2025 17:09"/>
    <s v="Afecta el Negocio"/>
    <s v="No asignado"/>
    <s v="No asignado"/>
    <s v="02-13-2025 09:34"/>
    <s v="02-14-2025 17:09"/>
    <s v="false"/>
    <s v="02-13-2025 16:34"/>
    <x v="373"/>
    <d v="2025-02-14T17:09:00"/>
    <n v="1.3159722222262644"/>
    <n v="31.583333333430346"/>
    <n v="0"/>
    <n v="14"/>
    <n v="14"/>
    <x v="0"/>
  </r>
  <r>
    <s v="5138"/>
    <s v="02-18-2025 14:04"/>
    <s v="No asignado"/>
    <x v="0"/>
    <x v="0"/>
    <x v="0"/>
    <s v="Gestion + Humana"/>
    <x v="14"/>
    <s v="02-18-2025 14:53"/>
    <s v="00:00:00"/>
    <s v="02-25-2025 11:58"/>
    <s v="02-25-2025 11:58"/>
    <s v="No asignado"/>
    <s v="No asignado"/>
    <s v="Baja"/>
    <s v="02-18-2025 14:04"/>
    <s v="02-25-2025 11:58"/>
    <s v="false"/>
    <s v="02-25-2025 11:58"/>
    <x v="374"/>
    <d v="2025-02-25T11:58:00"/>
    <n v="6.9125000000058208"/>
    <n v="165.9000000001397"/>
    <n v="0"/>
    <n v="98"/>
    <n v="98"/>
    <x v="0"/>
  </r>
  <r>
    <s v="5139"/>
    <s v="02-18-2025 14:08"/>
    <s v="No asignado"/>
    <x v="0"/>
    <x v="1"/>
    <x v="0"/>
    <s v="Gestión de Aplicaciones"/>
    <x v="23"/>
    <s v="02-18-2025 14:57"/>
    <s v="01:42:57"/>
    <s v="03-21-2025 13:00"/>
    <s v="03-21-2025 13:00"/>
    <s v="Afecta al Departamento"/>
    <s v="No asignado"/>
    <s v="No asignado"/>
    <s v="02-18-2025 14:08"/>
    <s v="03-21-2025 13:00"/>
    <s v="false"/>
    <s v="03-21-2025 13:00"/>
    <x v="375"/>
    <d v="2025-03-21T13:00:00"/>
    <n v="30.952777777776646"/>
    <n v="742.8666666666395"/>
    <n v="0"/>
    <n v="434"/>
    <n v="434"/>
    <x v="0"/>
  </r>
  <r>
    <s v="5152"/>
    <s v="02-19-2025 11:53"/>
    <s v="No asignado"/>
    <x v="0"/>
    <x v="2"/>
    <x v="0"/>
    <s v="Gestión de Aplicaciones"/>
    <x v="9"/>
    <s v="02-19-2025 12:08"/>
    <s v="05:55:33"/>
    <s v="02-22-2025 10:12"/>
    <s v="02-22-2025 10:12"/>
    <s v="Afecta el Usuario"/>
    <s v="No asignado"/>
    <s v="Baja"/>
    <s v="02-19-2025 11:53"/>
    <s v="02-22-2025 10:12"/>
    <s v="false"/>
    <s v="02-21-2025 10:08"/>
    <x v="376"/>
    <d v="2025-02-22T10:12:00"/>
    <n v="2.929861111115315"/>
    <n v="70.31666666676756"/>
    <n v="0"/>
    <n v="42"/>
    <n v="42"/>
    <x v="0"/>
  </r>
  <r>
    <s v="5095"/>
    <s v="02-13-2025 09:56"/>
    <s v="No asignado"/>
    <x v="0"/>
    <x v="3"/>
    <x v="0"/>
    <s v="Soporte TI"/>
    <x v="6"/>
    <s v="02-13-2025 10:02"/>
    <s v="00:30:19"/>
    <s v="02-13-2025 10:26"/>
    <s v="02-13-2025 10:26"/>
    <s v="Afecta el Cliente"/>
    <s v="No asignado"/>
    <s v="No asignado"/>
    <s v="02-13-2025 09:56"/>
    <s v="02-13-2025 10:26"/>
    <s v="false"/>
    <s v="02-13-2025 10:26"/>
    <x v="377"/>
    <d v="2025-02-13T10:26:00"/>
    <n v="2.0833333328482695E-2"/>
    <n v="0.49999999988358468"/>
    <n v="0"/>
    <n v="0"/>
    <n v="0"/>
    <x v="0"/>
  </r>
  <r>
    <s v="5110"/>
    <s v="02-13-2025 15:36"/>
    <s v="No asignado"/>
    <x v="1"/>
    <x v="5"/>
    <x v="0"/>
    <s v="Gestión de Aplicaciones"/>
    <x v="1"/>
    <s v="02-13-2025 15:51"/>
    <s v="00:16:28"/>
    <s v="02-25-2025 10:33"/>
    <s v="02-25-2025 10:33"/>
    <s v="Afecta el Negocio"/>
    <s v="No asignado"/>
    <s v="No asignado"/>
    <s v="02-13-2025 15:36"/>
    <s v="02-25-2025 10:33"/>
    <s v="false"/>
    <s v="02-25-2025 10:33"/>
    <x v="378"/>
    <d v="2025-02-25T10:33:00"/>
    <n v="11.789583333331393"/>
    <n v="282.94999999995343"/>
    <n v="0"/>
    <n v="168"/>
    <n v="168"/>
    <x v="0"/>
  </r>
  <r>
    <s v="5150"/>
    <s v="02-19-2025 11:16"/>
    <s v="No asignado"/>
    <x v="0"/>
    <x v="1"/>
    <x v="0"/>
    <s v="Gestión de Aplicaciones"/>
    <x v="3"/>
    <s v="02-19-2025 11:18"/>
    <s v="13:13:27"/>
    <s v="02-20-2025 18:05"/>
    <s v="02-20-2025 18:05"/>
    <s v="Afecta el Negocio"/>
    <s v="No asignado"/>
    <s v="No asignado"/>
    <s v="02-19-2025 11:16"/>
    <s v="02-20-2025 18:05"/>
    <s v="false"/>
    <s v="02-20-2025 18:05"/>
    <x v="379"/>
    <d v="2025-02-20T18:05:00"/>
    <n v="1.2840277777722804"/>
    <n v="30.816666666534729"/>
    <n v="0"/>
    <n v="14"/>
    <n v="14"/>
    <x v="0"/>
  </r>
  <r>
    <s v="5155"/>
    <s v="02-19-2025 15:13"/>
    <s v="No asignado"/>
    <x v="0"/>
    <x v="3"/>
    <x v="0"/>
    <s v="Soporte TI"/>
    <x v="19"/>
    <s v="02-19-2025 15:18"/>
    <s v="00:07:26"/>
    <s v="02-19-2025 15:21"/>
    <s v="02-19-2025 15:21"/>
    <s v="Afecta el Usuario"/>
    <s v="No asignado"/>
    <s v="Normal"/>
    <s v="02-19-2025 15:13"/>
    <s v="02-19-2025 15:21"/>
    <s v="false"/>
    <s v="02-19-2025 15:21"/>
    <x v="380"/>
    <d v="2025-02-19T15:21:00"/>
    <n v="5.5555555518367328E-3"/>
    <n v="0.13333333324408159"/>
    <n v="0"/>
    <n v="0"/>
    <n v="0"/>
    <x v="0"/>
  </r>
  <r>
    <s v="5144"/>
    <s v="02-19-2025 07:49"/>
    <s v="No asignado"/>
    <x v="0"/>
    <x v="3"/>
    <x v="0"/>
    <s v="Soporte TI"/>
    <x v="19"/>
    <s v="02-19-2025 07:49"/>
    <s v="00:09:00"/>
    <s v="02-19-2025 08:39"/>
    <s v="02-19-2025 08:39"/>
    <s v="Afecta el Usuario"/>
    <s v="No asignado"/>
    <s v="Normal"/>
    <s v="02-19-2025 07:49"/>
    <s v="02-19-2025 08:39"/>
    <s v="false"/>
    <s v="02-19-2025 08:39"/>
    <x v="381"/>
    <d v="2025-02-19T08:39:00"/>
    <n v="3.4722222226264421E-2"/>
    <n v="0.8333333334303461"/>
    <n v="0"/>
    <n v="0"/>
    <n v="0"/>
    <x v="0"/>
  </r>
  <r>
    <s v="5097"/>
    <s v="02-13-2025 10:37"/>
    <s v="Prioridad Baja (Incidencias)"/>
    <x v="1"/>
    <x v="3"/>
    <x v="0"/>
    <s v="Soporte TI"/>
    <x v="4"/>
    <s v="02-13-2025 10:40"/>
    <s v="00:05:58"/>
    <s v="02-13-2025 10:43"/>
    <s v="02-13-2025 10:43"/>
    <s v="Afecta el Usuario"/>
    <s v="No asignado"/>
    <s v="Normal"/>
    <s v="02-13-2025 10:37"/>
    <s v="02-13-2025 10:43"/>
    <s v="false"/>
    <s v="02-13-2025 10:43"/>
    <x v="382"/>
    <d v="2025-02-13T10:43:00"/>
    <n v="4.166666665696539E-3"/>
    <n v="9.9999999976716936E-2"/>
    <n v="120"/>
    <n v="0"/>
    <n v="120"/>
    <x v="1"/>
  </r>
  <r>
    <s v="5099"/>
    <s v="02-13-2025 12:27"/>
    <s v="No asignado"/>
    <x v="0"/>
    <x v="2"/>
    <x v="0"/>
    <s v="Gestión de Aplicaciones"/>
    <x v="1"/>
    <s v="02-13-2025 12:27"/>
    <s v="32:22:47"/>
    <s v="02-18-2025 14:50"/>
    <s v="02-18-2025 14:50"/>
    <s v="Afecta el Negocio"/>
    <s v="No asignado"/>
    <s v="No asignado"/>
    <s v="02-13-2025 12:27"/>
    <s v="02-18-2025 14:50"/>
    <s v="false"/>
    <s v="02-18-2025 14:50"/>
    <x v="383"/>
    <d v="2025-02-18T14:50:00"/>
    <n v="5.0993055555518367"/>
    <n v="122.38333333324408"/>
    <n v="0"/>
    <n v="70"/>
    <n v="70"/>
    <x v="0"/>
  </r>
  <r>
    <s v="5179"/>
    <s v="02-20-2025 17:03"/>
    <s v="No asignado"/>
    <x v="0"/>
    <x v="3"/>
    <x v="0"/>
    <s v="Soporte TI"/>
    <x v="4"/>
    <s v="02-21-2025 08:41"/>
    <s v="11:09:59"/>
    <s v="02-24-2025 11:13"/>
    <s v="02-24-2025 11:13"/>
    <s v="Afecta el Usuario"/>
    <s v="No asignado"/>
    <s v="Normal"/>
    <s v="02-20-2025 17:03"/>
    <s v="02-24-2025 11:13"/>
    <s v="false"/>
    <s v="02-24-2025 11:13"/>
    <x v="384"/>
    <d v="2025-02-24T11:13:00"/>
    <n v="3.7569444444452529"/>
    <n v="90.166666666686069"/>
    <n v="0"/>
    <n v="56"/>
    <n v="56"/>
    <x v="0"/>
  </r>
  <r>
    <s v="5113"/>
    <s v="02-14-2025 10:03"/>
    <s v="Prioridades Urgentes (Incidencias)"/>
    <x v="1"/>
    <x v="2"/>
    <x v="0"/>
    <s v="Gestión de Aplicaciones"/>
    <x v="8"/>
    <s v="02-14-2025 10:26"/>
    <s v="00:25:52"/>
    <s v="02-14-2025 10:29"/>
    <s v="02-14-2025 10:29"/>
    <s v="Afecta el Usuario"/>
    <s v="Nivel 1"/>
    <s v="Normal"/>
    <s v="02-14-2025 10:03"/>
    <s v="02-14-2025 10:29"/>
    <s v="false"/>
    <s v="02-14-2025 10:29"/>
    <x v="385"/>
    <d v="2025-02-14T10:29:00"/>
    <n v="1.8055555556202307E-2"/>
    <n v="0.43333333334885538"/>
    <n v="12.5"/>
    <n v="0"/>
    <n v="12.5"/>
    <x v="1"/>
  </r>
  <r>
    <s v="5122"/>
    <s v="02-17-2025 10:04"/>
    <s v="Prioridad Alta (Incidencias)"/>
    <x v="1"/>
    <x v="2"/>
    <x v="0"/>
    <s v="Gestión de Aplicaciones"/>
    <x v="10"/>
    <s v="02-17-2025 10:23"/>
    <s v="00:40:23"/>
    <s v="02-17-2025 10:44"/>
    <s v="02-17-2025 10:44"/>
    <s v="Afecta el Usuario"/>
    <s v="Nivel 1"/>
    <s v="Normal"/>
    <s v="02-17-2025 10:04"/>
    <s v="02-17-2025 10:44"/>
    <s v="false"/>
    <s v="02-17-2025 10:44"/>
    <x v="386"/>
    <d v="2025-02-17T10:44:00"/>
    <n v="2.7777777781011537E-2"/>
    <n v="0.66666666674427688"/>
    <n v="12.5"/>
    <n v="0"/>
    <n v="12.5"/>
    <x v="1"/>
  </r>
  <r>
    <s v="5126"/>
    <s v="02-17-2025 11:08"/>
    <s v="No asignado"/>
    <x v="1"/>
    <x v="2"/>
    <x v="0"/>
    <s v="Gestión de Aplicaciones"/>
    <x v="7"/>
    <s v="02-17-2025 11:18"/>
    <s v="05:21:10"/>
    <s v="02-19-2025 09:40"/>
    <s v="02-19-2025 09:40"/>
    <s v="Afecta al Departamento"/>
    <s v="Nivel 1"/>
    <s v="No asignado"/>
    <s v="02-17-2025 11:08"/>
    <s v="02-19-2025 09:40"/>
    <s v="false"/>
    <s v="02-19-2025 09:40"/>
    <x v="387"/>
    <d v="2025-02-19T09:40:00"/>
    <n v="1.9388888888934162"/>
    <n v="46.533333333441988"/>
    <n v="0"/>
    <n v="28"/>
    <n v="28"/>
    <x v="0"/>
  </r>
  <r>
    <s v="5128"/>
    <s v="02-17-2025 12:49"/>
    <s v="Prioridad Baja (Incidencias)"/>
    <x v="1"/>
    <x v="3"/>
    <x v="0"/>
    <s v="Soporte TI"/>
    <x v="4"/>
    <s v="02-17-2025 12:58"/>
    <s v="00:09:17"/>
    <s v="02-17-2025 12:58"/>
    <s v="02-17-2025 12:58"/>
    <s v="Afecta el Usuario"/>
    <s v="No asignado"/>
    <s v="Normal"/>
    <s v="02-17-2025 12:49"/>
    <s v="02-17-2025 12:58"/>
    <s v="false"/>
    <s v="02-17-2025 12:58"/>
    <x v="388"/>
    <d v="2025-02-17T12:58:00"/>
    <n v="6.2499999985448085E-3"/>
    <n v="0.1499999999650754"/>
    <n v="120"/>
    <n v="0"/>
    <n v="120"/>
    <x v="1"/>
  </r>
  <r>
    <s v="5136"/>
    <s v="02-18-2025 12:43"/>
    <s v="No asignado"/>
    <x v="0"/>
    <x v="3"/>
    <x v="0"/>
    <s v="Soporte TI"/>
    <x v="0"/>
    <s v="02-18-2025 14:59"/>
    <s v="02:17:20"/>
    <s v="02-18-2025 15:00"/>
    <s v="02-18-2025 15:00"/>
    <s v="Afecta el Usuario"/>
    <s v="No asignado"/>
    <s v="Normal"/>
    <s v="02-18-2025 12:43"/>
    <s v="02-18-2025 15:00"/>
    <s v="false"/>
    <s v="02-18-2025 15:00"/>
    <x v="389"/>
    <d v="2025-02-18T15:00:00"/>
    <n v="9.5138888886140194E-2"/>
    <n v="2.2833333332673647"/>
    <n v="0"/>
    <n v="0"/>
    <n v="0"/>
    <x v="0"/>
  </r>
  <r>
    <s v="5164"/>
    <s v="02-20-2025 09:19"/>
    <s v="No asignado"/>
    <x v="1"/>
    <x v="2"/>
    <x v="0"/>
    <s v="Gestión de Aplicaciones"/>
    <x v="10"/>
    <s v="02-20-2025 09:25"/>
    <s v="01:21:40"/>
    <s v="02-20-2025 10:41"/>
    <s v="02-20-2025 10:41"/>
    <s v="Afecta el Usuario"/>
    <s v="Nivel 1"/>
    <s v="Normal"/>
    <s v="02-20-2025 09:19"/>
    <s v="02-20-2025 10:41"/>
    <s v="false"/>
    <s v="02-20-2025 10:41"/>
    <x v="390"/>
    <d v="2025-02-20T10:41:00"/>
    <n v="5.6944444448163267E-2"/>
    <n v="1.3666666667559184"/>
    <n v="0"/>
    <n v="0"/>
    <n v="0"/>
    <x v="0"/>
  </r>
  <r>
    <s v="5177"/>
    <s v="02-20-2025 16:56"/>
    <s v="No asignado"/>
    <x v="0"/>
    <x v="3"/>
    <x v="0"/>
    <s v="Soporte TI"/>
    <x v="19"/>
    <s v="02-21-2025 08:41"/>
    <s v="00:45:05"/>
    <s v="02-21-2025 08:41"/>
    <s v="02-21-2025 08:41"/>
    <s v="Afecta el Usuario"/>
    <s v="No asignado"/>
    <s v="Normal"/>
    <s v="02-20-2025 16:56"/>
    <s v="02-21-2025 08:41"/>
    <s v="false"/>
    <s v="02-21-2025 08:41"/>
    <x v="391"/>
    <d v="2025-02-21T08:41:00"/>
    <n v="0.65625"/>
    <n v="15.75"/>
    <n v="0"/>
    <n v="14"/>
    <n v="14"/>
    <x v="0"/>
  </r>
  <r>
    <s v="5125"/>
    <s v="02-17-2025 11:04"/>
    <s v="No asignado"/>
    <x v="1"/>
    <x v="8"/>
    <x v="0"/>
    <s v="Gestión de Aplicaciones"/>
    <x v="9"/>
    <s v="02-17-2025 11:32"/>
    <s v="10:13:01"/>
    <s v="02-20-2025 10:56"/>
    <s v="02-20-2025 10:56"/>
    <s v="Afecta al Departamento"/>
    <s v="Nivel 1"/>
    <s v="No asignado"/>
    <s v="02-17-2025 11:04"/>
    <s v="02-20-2025 10:56"/>
    <s v="false"/>
    <s v="02-20-2025 10:56"/>
    <x v="392"/>
    <d v="2025-02-20T10:56:00"/>
    <n v="2.9944444444481633"/>
    <n v="71.866666666755918"/>
    <n v="0"/>
    <n v="42"/>
    <n v="42"/>
    <x v="0"/>
  </r>
  <r>
    <s v="5151"/>
    <s v="02-19-2025 11:19"/>
    <s v="No asignado"/>
    <x v="1"/>
    <x v="2"/>
    <x v="0"/>
    <s v="Gestión de Aplicaciones"/>
    <x v="9"/>
    <s v="02-19-2025 11:20"/>
    <s v="04:23:33"/>
    <s v="03-14-2025 16:20"/>
    <s v="03-14-2025 16:20"/>
    <s v="Afecta al Departamento"/>
    <s v="Nivel 1"/>
    <s v="No asignado"/>
    <s v="02-19-2025 11:19"/>
    <s v="03-14-2025 16:20"/>
    <s v="false"/>
    <s v="03-13-2025 16:18"/>
    <x v="393"/>
    <d v="2025-03-14T16:20:00"/>
    <n v="23.209027777775191"/>
    <n v="557.01666666660458"/>
    <n v="0"/>
    <n v="322"/>
    <n v="322"/>
    <x v="0"/>
  </r>
  <r>
    <s v="5180"/>
    <s v="02-21-2025 09:12"/>
    <s v="No asignado"/>
    <x v="0"/>
    <x v="2"/>
    <x v="0"/>
    <s v="Gestión de Aplicaciones"/>
    <x v="16"/>
    <s v="02-21-2025 09:20"/>
    <s v="00:24:53"/>
    <s v="02-21-2025 11:51"/>
    <s v="02-21-2025 11:51"/>
    <s v="Afecta al Departamento"/>
    <s v="No asignado"/>
    <s v="No asignado"/>
    <s v="02-21-2025 09:12"/>
    <s v="02-21-2025 11:51"/>
    <s v="false"/>
    <s v="02-21-2025 11:51"/>
    <x v="394"/>
    <d v="2025-02-21T11:51:00"/>
    <n v="0.11041666667006211"/>
    <n v="2.6500000000814907"/>
    <n v="0"/>
    <n v="0"/>
    <n v="0"/>
    <x v="0"/>
  </r>
  <r>
    <s v="5157"/>
    <s v="02-19-2025 15:58"/>
    <s v="No asignado"/>
    <x v="0"/>
    <x v="0"/>
    <x v="0"/>
    <s v="Gestion + Humana"/>
    <x v="14"/>
    <s v="02-19-2025 16:05"/>
    <s v="76:00:52"/>
    <s v="03-06-2025 10:59"/>
    <s v="03-06-2025 10:59"/>
    <s v="No asignado"/>
    <s v="No asignado"/>
    <s v="Baja"/>
    <s v="02-19-2025 15:58"/>
    <s v="03-06-2025 10:59"/>
    <s v="false"/>
    <s v="03-06-2025 10:59"/>
    <x v="395"/>
    <d v="2025-03-06T10:59:00"/>
    <n v="14.792361111110949"/>
    <n v="355.01666666666279"/>
    <n v="0"/>
    <n v="210"/>
    <n v="210"/>
    <x v="0"/>
  </r>
  <r>
    <s v="5143"/>
    <s v="02-18-2025 18:25"/>
    <s v="No asignado"/>
    <x v="2"/>
    <x v="2"/>
    <x v="0"/>
    <s v="Formularios"/>
    <x v="13"/>
    <s v="02-19-2025 08:42"/>
    <s v="13:13:44"/>
    <s v="02-20-2025 15:19"/>
    <s v="02-20-2025 15:19"/>
    <s v="No asignado"/>
    <s v="No asignado"/>
    <s v="No asignado"/>
    <s v="02-18-2025 18:25"/>
    <s v="02-20-2025 15:19"/>
    <s v="false"/>
    <s v="02-20-2025 15:19"/>
    <x v="396"/>
    <d v="2025-02-20T15:19:00"/>
    <n v="1.8708333333343035"/>
    <n v="44.900000000023283"/>
    <n v="0"/>
    <n v="28"/>
    <n v="28"/>
    <x v="0"/>
  </r>
  <r>
    <s v="5137"/>
    <s v="02-18-2025 12:55"/>
    <s v="No asignado"/>
    <x v="0"/>
    <x v="1"/>
    <x v="0"/>
    <s v="Gestión de Aplicaciones"/>
    <x v="3"/>
    <s v="03-03-2025 10:08"/>
    <s v="60:11:41"/>
    <s v="03-05-2025 16:17"/>
    <s v="03-05-2025 16:17"/>
    <s v="Afecta al Departamento"/>
    <s v="No asignado"/>
    <s v="No asignado"/>
    <s v="02-18-2025 12:55"/>
    <s v="03-05-2025 16:17"/>
    <s v="false"/>
    <s v="03-04-2025 15:44"/>
    <x v="397"/>
    <d v="2025-03-05T16:17:00"/>
    <n v="15.140277777776646"/>
    <n v="363.3666666666395"/>
    <n v="0"/>
    <n v="210"/>
    <n v="210"/>
    <x v="0"/>
  </r>
  <r>
    <s v="5141"/>
    <s v="02-18-2025 16:30"/>
    <s v="Prioridades Urgentes (Incidencias)"/>
    <x v="1"/>
    <x v="2"/>
    <x v="1"/>
    <s v="Gestión de Aplicaciones"/>
    <x v="8"/>
    <s v="02-18-2025 16:30"/>
    <s v="00:00:00"/>
    <s v="No asignado"/>
    <s v="02-18-2025 16:34"/>
    <s v="Afecta el Usuario"/>
    <s v="Nivel 1"/>
    <s v="Normal"/>
    <s v="02-18-2025 16:30"/>
    <s v="No asignado"/>
    <s v="false"/>
    <s v="No asignado"/>
    <x v="398"/>
    <d v="2025-02-18T16:34:00"/>
    <n v="2.7777777795563452E-3"/>
    <n v="6.6666666709352285E-2"/>
    <n v="12.5"/>
    <n v="0"/>
    <n v="12.5"/>
    <x v="1"/>
  </r>
  <r>
    <s v="5140"/>
    <s v="02-18-2025 15:35"/>
    <s v="No asignado"/>
    <x v="0"/>
    <x v="2"/>
    <x v="0"/>
    <s v="Soporte TI"/>
    <x v="5"/>
    <s v="02-19-2025 08:33"/>
    <s v="12:40:41"/>
    <s v="02-21-2025 12:12"/>
    <s v="02-21-2025 12:12"/>
    <s v="Afecta el Usuario"/>
    <s v="No asignado"/>
    <s v="Normal"/>
    <s v="02-18-2025 15:35"/>
    <s v="02-21-2025 12:12"/>
    <s v="false"/>
    <s v="02-20-2025 11:15"/>
    <x v="399"/>
    <d v="2025-02-21T12:12:00"/>
    <n v="2.859027777776646"/>
    <n v="68.616666666639503"/>
    <n v="0"/>
    <n v="42"/>
    <n v="42"/>
    <x v="0"/>
  </r>
  <r>
    <s v="5167"/>
    <s v="02-20-2025 09:37"/>
    <s v="No asignado"/>
    <x v="0"/>
    <x v="1"/>
    <x v="0"/>
    <s v="Gestión de Aplicaciones"/>
    <x v="3"/>
    <s v="02-24-2025 08:58"/>
    <s v="36:53:09"/>
    <s v="03-05-2025 15:05"/>
    <s v="03-05-2025 15:05"/>
    <s v="Afecta el Negocio"/>
    <s v="No asignado"/>
    <s v="No asignado"/>
    <s v="02-20-2025 09:37"/>
    <s v="03-05-2025 15:05"/>
    <s v="false"/>
    <s v="03-05-2025 15:05"/>
    <x v="400"/>
    <d v="2025-03-05T15:05:00"/>
    <n v="13.227777777778101"/>
    <n v="317.46666666667443"/>
    <n v="0"/>
    <n v="182"/>
    <n v="182"/>
    <x v="0"/>
  </r>
  <r>
    <s v="5169"/>
    <s v="02-20-2025 10:56"/>
    <s v="No asignado"/>
    <x v="0"/>
    <x v="1"/>
    <x v="0"/>
    <s v="Gestión de Aplicaciones"/>
    <x v="3"/>
    <s v="03-05-2025 08:08"/>
    <s v="73:33:54"/>
    <s v="03-13-2025 10:06"/>
    <s v="03-13-2025 10:06"/>
    <s v="Afecta el Negocio"/>
    <s v="No asignado"/>
    <s v="No asignado"/>
    <s v="02-20-2025 10:56"/>
    <s v="03-13-2025 10:06"/>
    <s v="false"/>
    <s v="03-13-2025 10:06"/>
    <x v="401"/>
    <d v="2025-03-13T10:06:00"/>
    <n v="20.965277777773736"/>
    <n v="503.16666666656965"/>
    <n v="0"/>
    <n v="294"/>
    <n v="294"/>
    <x v="0"/>
  </r>
  <r>
    <s v="5173"/>
    <s v="02-20-2025 15:47"/>
    <s v="No asignado"/>
    <x v="0"/>
    <x v="2"/>
    <x v="0"/>
    <s v="Gestión de Aplicaciones"/>
    <x v="15"/>
    <s v="02-20-2025 16:07"/>
    <s v="01:29:28"/>
    <s v="02-21-2025 18:12"/>
    <s v="02-21-2025 18:12"/>
    <s v="Afecta el Usuario"/>
    <s v="No asignado"/>
    <s v="Baja"/>
    <s v="02-20-2025 15:47"/>
    <s v="02-21-2025 18:12"/>
    <s v="false"/>
    <s v="02-20-2025 17:16"/>
    <x v="402"/>
    <d v="2025-02-21T18:12:00"/>
    <n v="1.1006944444452529"/>
    <n v="26.416666666686069"/>
    <n v="0"/>
    <n v="14"/>
    <n v="14"/>
    <x v="0"/>
  </r>
  <r>
    <s v="5174"/>
    <s v="02-20-2025 16:23"/>
    <s v="No asignado"/>
    <x v="0"/>
    <x v="3"/>
    <x v="0"/>
    <s v="Soporte TI"/>
    <x v="6"/>
    <s v="02-20-2025 16:40"/>
    <s v="02:08:10"/>
    <s v="02-21-2025 09:31"/>
    <s v="02-21-2025 09:31"/>
    <s v="Afecta el Cliente"/>
    <s v="No asignado"/>
    <s v="No asignado"/>
    <s v="02-20-2025 16:23"/>
    <s v="02-21-2025 09:31"/>
    <s v="false"/>
    <s v="02-21-2025 09:31"/>
    <x v="403"/>
    <d v="2025-02-21T09:31:00"/>
    <n v="0.71388888888759539"/>
    <n v="17.133333333302289"/>
    <n v="0"/>
    <n v="14"/>
    <n v="14"/>
    <x v="0"/>
  </r>
  <r>
    <s v="5189"/>
    <s v="02-21-2025 16:06"/>
    <s v="No asignado"/>
    <x v="0"/>
    <x v="2"/>
    <x v="0"/>
    <s v="Gestión de Aplicaciones"/>
    <x v="15"/>
    <s v="02-21-2025 16:16"/>
    <s v="00:10:13"/>
    <s v="03-07-2025 11:47"/>
    <s v="03-07-2025 11:47"/>
    <s v="Afecta el Usuario"/>
    <s v="No asignado"/>
    <s v="Baja"/>
    <s v="02-21-2025 16:06"/>
    <s v="03-07-2025 11:47"/>
    <s v="false"/>
    <s v="03-07-2025 11:47"/>
    <x v="404"/>
    <d v="2025-03-07T11:47:00"/>
    <n v="13.820138888891961"/>
    <n v="331.68333333340706"/>
    <n v="0"/>
    <n v="196"/>
    <n v="196"/>
    <x v="0"/>
  </r>
  <r>
    <s v="5156"/>
    <s v="02-19-2025 15:23"/>
    <s v="No asignado"/>
    <x v="1"/>
    <x v="4"/>
    <x v="0"/>
    <s v="Gestión de Aplicaciones"/>
    <x v="10"/>
    <s v="02-19-2025 15:33"/>
    <s v="00:11:18"/>
    <s v="02-20-2025 11:02"/>
    <s v="02-20-2025 11:02"/>
    <s v="Afecta el Usuario"/>
    <s v="Nivel 1"/>
    <s v="Normal"/>
    <s v="02-19-2025 15:23"/>
    <s v="02-20-2025 11:02"/>
    <s v="false"/>
    <s v="02-20-2025 11:02"/>
    <x v="405"/>
    <d v="2025-02-20T11:02:00"/>
    <n v="0.81874999999854481"/>
    <n v="19.649999999965075"/>
    <n v="0"/>
    <n v="14"/>
    <n v="14"/>
    <x v="0"/>
  </r>
  <r>
    <s v="5172"/>
    <s v="02-20-2025 15:33"/>
    <s v="No asignado"/>
    <x v="1"/>
    <x v="2"/>
    <x v="0"/>
    <s v="Gestión de Aplicaciones"/>
    <x v="9"/>
    <s v="02-20-2025 15:54"/>
    <s v="00:25:18"/>
    <s v="02-22-2025 09:12"/>
    <s v="02-22-2025 09:12"/>
    <s v="Afecta al Departamento"/>
    <s v="Nivel 1"/>
    <s v="No asignado"/>
    <s v="02-20-2025 15:33"/>
    <s v="02-22-2025 09:12"/>
    <s v="false"/>
    <s v="02-21-2025 08:42"/>
    <x v="406"/>
    <d v="2025-02-22T09:12:00"/>
    <n v="1.7354166666627862"/>
    <n v="41.649999999906868"/>
    <n v="0"/>
    <n v="28"/>
    <n v="28"/>
    <x v="0"/>
  </r>
  <r>
    <s v="5176"/>
    <s v="02-20-2025 16:37"/>
    <s v="No asignado"/>
    <x v="0"/>
    <x v="3"/>
    <x v="0"/>
    <s v="Soporte TI"/>
    <x v="4"/>
    <s v="02-20-2025 16:45"/>
    <s v="44:52:43"/>
    <s v="03-03-2025 12:30"/>
    <s v="03-03-2025 12:30"/>
    <s v="Afecta el Usuario"/>
    <s v="No asignado"/>
    <s v="Normal"/>
    <s v="02-20-2025 16:37"/>
    <s v="03-03-2025 12:30"/>
    <s v="false"/>
    <s v="03-03-2025 12:30"/>
    <x v="407"/>
    <d v="2025-03-03T12:30:00"/>
    <n v="10.828472222223354"/>
    <n v="259.8833333333605"/>
    <n v="0"/>
    <n v="154"/>
    <n v="154"/>
    <x v="0"/>
  </r>
  <r>
    <s v="5203"/>
    <s v="02-25-2025 09:08"/>
    <s v="No asignado"/>
    <x v="1"/>
    <x v="3"/>
    <x v="0"/>
    <s v="Soporte TI"/>
    <x v="4"/>
    <s v="02-25-2025 09:19"/>
    <s v="02:47:48"/>
    <s v="02-25-2025 11:56"/>
    <s v="02-25-2025 11:56"/>
    <s v="Afecta el Usuario"/>
    <s v="No asignado"/>
    <s v="Normal"/>
    <s v="02-25-2025 09:08"/>
    <s v="02-25-2025 11:56"/>
    <s v="false"/>
    <s v="02-25-2025 11:56"/>
    <x v="408"/>
    <d v="2025-02-25T11:56:00"/>
    <n v="0.11666666666133096"/>
    <n v="2.7999999998719431"/>
    <n v="0"/>
    <n v="0"/>
    <n v="0"/>
    <x v="0"/>
  </r>
  <r>
    <s v="5207"/>
    <s v="02-25-2025 11:04"/>
    <s v="No asignado"/>
    <x v="3"/>
    <x v="3"/>
    <x v="0"/>
    <s v="Redes y Seguridad"/>
    <x v="2"/>
    <s v="02-25-2025 11:27"/>
    <s v="15:13:12"/>
    <s v="02-28-2025 10:18"/>
    <s v="02-28-2025 10:18"/>
    <s v="Afecta el Usuario"/>
    <s v="No asignado"/>
    <s v="Normal"/>
    <s v="02-25-2025 11:04"/>
    <s v="02-28-2025 10:18"/>
    <s v="false"/>
    <s v="02-28-2025 10:18"/>
    <x v="409"/>
    <d v="2025-02-28T10:18:00"/>
    <n v="2.9680555555605679"/>
    <n v="71.233333333453629"/>
    <n v="0"/>
    <n v="42"/>
    <n v="42"/>
    <x v="0"/>
  </r>
  <r>
    <s v="5193"/>
    <s v="02-24-2025 09:23"/>
    <s v="No asignado"/>
    <x v="1"/>
    <x v="8"/>
    <x v="0"/>
    <s v="Gestión de Aplicaciones"/>
    <x v="8"/>
    <s v="02-24-2025 09:27"/>
    <s v="03:06:33"/>
    <s v="02-24-2025 12:57"/>
    <s v="02-24-2025 12:57"/>
    <s v="Afecta el Usuario"/>
    <s v="Nivel 1"/>
    <s v="Normal"/>
    <s v="02-24-2025 09:23"/>
    <s v="02-24-2025 12:57"/>
    <s v="false"/>
    <s v="02-24-2025 12:57"/>
    <x v="410"/>
    <d v="2025-02-24T12:57:00"/>
    <n v="0.14861111110803904"/>
    <n v="3.566666666592937"/>
    <n v="0"/>
    <n v="0"/>
    <n v="0"/>
    <x v="0"/>
  </r>
  <r>
    <s v="5211"/>
    <s v="02-25-2025 12:01"/>
    <s v="No asignado"/>
    <x v="1"/>
    <x v="4"/>
    <x v="0"/>
    <s v="Gestión de Aplicaciones"/>
    <x v="10"/>
    <s v="02-25-2025 12:43"/>
    <s v="00:28:04"/>
    <s v="02-26-2025 11:27"/>
    <s v="02-26-2025 11:27"/>
    <s v="Afecta el Usuario"/>
    <s v="Nivel 1"/>
    <s v="Normal"/>
    <s v="02-25-2025 12:01"/>
    <s v="02-26-2025 11:27"/>
    <s v="false"/>
    <s v="02-26-2025 11:27"/>
    <x v="411"/>
    <d v="2025-02-26T11:27:00"/>
    <n v="0.976388888884685"/>
    <n v="23.43333333323244"/>
    <n v="0"/>
    <n v="14"/>
    <n v="14"/>
    <x v="0"/>
  </r>
  <r>
    <s v="5194"/>
    <s v="02-24-2025 11:58"/>
    <s v="No asignado"/>
    <x v="0"/>
    <x v="3"/>
    <x v="0"/>
    <s v="Soporte TI"/>
    <x v="6"/>
    <s v="02-24-2025 14:50"/>
    <s v="75:52:16"/>
    <s v="03-10-2025 16:50"/>
    <s v="03-10-2025 16:50"/>
    <s v="Afecta el Usuario"/>
    <s v="No asignado"/>
    <s v="Normal"/>
    <s v="02-24-2025 11:58"/>
    <s v="03-10-2025 16:50"/>
    <s v="false"/>
    <s v="03-10-2025 16:50"/>
    <x v="412"/>
    <d v="2025-03-10T16:50:00"/>
    <n v="14.202777777776646"/>
    <n v="340.8666666666395"/>
    <n v="0"/>
    <n v="196"/>
    <n v="196"/>
    <x v="0"/>
  </r>
  <r>
    <s v="5195"/>
    <s v="02-24-2025 12:36"/>
    <s v="No asignado"/>
    <x v="1"/>
    <x v="2"/>
    <x v="0"/>
    <s v="Gestión de Aplicaciones"/>
    <x v="9"/>
    <s v="02-24-2025 13:58"/>
    <s v="00:28:51"/>
    <s v="02-24-2025 13:58"/>
    <s v="02-24-2025 13:58"/>
    <s v="Afecta al Departamento"/>
    <s v="Nivel 1"/>
    <s v="No asignado"/>
    <s v="02-24-2025 12:36"/>
    <s v="02-24-2025 13:58"/>
    <s v="false"/>
    <s v="02-24-2025 13:58"/>
    <x v="413"/>
    <d v="2025-02-24T13:58:00"/>
    <n v="5.694444444088731E-2"/>
    <n v="1.3666666665812954"/>
    <n v="0"/>
    <n v="0"/>
    <n v="0"/>
    <x v="0"/>
  </r>
  <r>
    <s v="5199"/>
    <s v="02-24-2025 18:30"/>
    <s v="No asignado"/>
    <x v="1"/>
    <x v="2"/>
    <x v="0"/>
    <s v="Gestión de Aplicaciones"/>
    <x v="7"/>
    <s v="02-25-2025 08:47"/>
    <s v="02:07:43"/>
    <s v="02-26-2025 11:32"/>
    <s v="02-26-2025 11:32"/>
    <s v="Afecta al Departamento"/>
    <s v="Nivel 1"/>
    <s v="No asignado"/>
    <s v="02-24-2025 18:30"/>
    <s v="02-26-2025 11:32"/>
    <s v="false"/>
    <s v="02-26-2025 11:32"/>
    <x v="414"/>
    <d v="2025-02-26T11:32:00"/>
    <n v="1.7097222222218988"/>
    <n v="41.033333333325572"/>
    <n v="0"/>
    <n v="28"/>
    <n v="28"/>
    <x v="0"/>
  </r>
  <r>
    <s v="5200"/>
    <s v="02-24-2025 18:36"/>
    <s v="No asignado"/>
    <x v="1"/>
    <x v="2"/>
    <x v="0"/>
    <s v="Gestión de Aplicaciones"/>
    <x v="1"/>
    <s v="02-25-2025 08:47"/>
    <s v="02:02:58"/>
    <s v="02-25-2025 10:32"/>
    <s v="02-25-2025 10:32"/>
    <s v="Afecta el Negocio"/>
    <s v="No asignado"/>
    <s v="No asignado"/>
    <s v="02-24-2025 18:36"/>
    <s v="02-25-2025 10:32"/>
    <s v="false"/>
    <s v="02-25-2025 10:32"/>
    <x v="415"/>
    <d v="2025-02-25T10:32:00"/>
    <n v="0.663888888884685"/>
    <n v="15.93333333323244"/>
    <n v="0"/>
    <n v="14"/>
    <n v="14"/>
    <x v="0"/>
  </r>
  <r>
    <s v="5208"/>
    <s v="02-25-2025 11:34"/>
    <s v="No asignado"/>
    <x v="1"/>
    <x v="2"/>
    <x v="0"/>
    <s v="Gestión de Aplicaciones"/>
    <x v="7"/>
    <s v="02-25-2025 11:39"/>
    <s v="16:09:33"/>
    <s v="02-28-2025 11:44"/>
    <s v="02-28-2025 11:44"/>
    <s v="Afecta al Departamento"/>
    <s v="Nivel 1"/>
    <s v="No asignado"/>
    <s v="02-25-2025 11:34"/>
    <s v="02-28-2025 11:44"/>
    <s v="false"/>
    <s v="02-28-2025 11:44"/>
    <x v="416"/>
    <d v="2025-02-28T11:44:00"/>
    <n v="3.0069444444452529"/>
    <n v="72.166666666686069"/>
    <n v="0"/>
    <n v="42"/>
    <n v="42"/>
    <x v="0"/>
  </r>
  <r>
    <s v="5196"/>
    <s v="02-24-2025 13:40"/>
    <s v="No asignado"/>
    <x v="0"/>
    <x v="0"/>
    <x v="0"/>
    <s v="Redes y Seguridad"/>
    <x v="20"/>
    <s v="02-24-2025 13:40"/>
    <s v="57:32:38"/>
    <s v="03-06-2025 15:13"/>
    <s v="03-06-2025 15:13"/>
    <s v="Afecta el Usuario"/>
    <s v="No asignado"/>
    <s v="Baja"/>
    <s v="02-24-2025 13:40"/>
    <s v="03-06-2025 15:13"/>
    <s v="false"/>
    <s v="03-06-2025 15:13"/>
    <x v="417"/>
    <d v="2025-03-06T15:13:00"/>
    <n v="10.064583333332848"/>
    <n v="241.54999999998836"/>
    <n v="0"/>
    <n v="140"/>
    <n v="140"/>
    <x v="0"/>
  </r>
  <r>
    <s v="5197"/>
    <s v="02-24-2025 13:49"/>
    <s v="No asignado"/>
    <x v="2"/>
    <x v="2"/>
    <x v="0"/>
    <s v="Formularios"/>
    <x v="13"/>
    <s v="02-24-2025 14:48"/>
    <s v="23:28:35"/>
    <s v="02-28-2025 12:20"/>
    <s v="02-28-2025 12:20"/>
    <s v="No asignado"/>
    <s v="No asignado"/>
    <s v="No asignado"/>
    <s v="02-24-2025 13:49"/>
    <s v="02-28-2025 12:20"/>
    <s v="false"/>
    <s v="02-28-2025 12:20"/>
    <x v="418"/>
    <d v="2025-02-28T12:20:00"/>
    <n v="3.9381944444467081"/>
    <n v="94.516666666720994"/>
    <n v="0"/>
    <n v="56"/>
    <n v="56"/>
    <x v="0"/>
  </r>
  <r>
    <s v="5198"/>
    <s v="02-24-2025 14:05"/>
    <s v="No asignado"/>
    <x v="2"/>
    <x v="2"/>
    <x v="0"/>
    <s v="Formularios"/>
    <x v="13"/>
    <s v="02-24-2025 14:48"/>
    <s v="23:10:35"/>
    <s v="02-28-2025 12:20"/>
    <s v="02-28-2025 12:20"/>
    <s v="No asignado"/>
    <s v="No asignado"/>
    <s v="No asignado"/>
    <s v="02-24-2025 14:05"/>
    <s v="02-28-2025 12:20"/>
    <s v="false"/>
    <s v="02-28-2025 12:20"/>
    <x v="419"/>
    <d v="2025-02-28T12:20:00"/>
    <n v="3.9270833333357587"/>
    <n v="94.250000000058208"/>
    <n v="0"/>
    <n v="56"/>
    <n v="56"/>
    <x v="0"/>
  </r>
  <r>
    <s v="5201"/>
    <s v="02-25-2025 08:39"/>
    <s v="No asignado"/>
    <x v="0"/>
    <x v="1"/>
    <x v="0"/>
    <s v="Gestión de Aplicaciones"/>
    <x v="3"/>
    <s v="02-25-2025 08:47"/>
    <s v="39:53:15"/>
    <s v="03-05-2025 17:26"/>
    <s v="03-05-2025 17:26"/>
    <s v="Afecta el Negocio"/>
    <s v="No asignado"/>
    <s v="No asignado"/>
    <s v="02-25-2025 08:39"/>
    <s v="03-05-2025 17:26"/>
    <s v="false"/>
    <s v="03-05-2025 17:26"/>
    <x v="420"/>
    <d v="2025-03-05T17:26:00"/>
    <n v="8.3659722222218988"/>
    <n v="200.78333333332557"/>
    <n v="0"/>
    <n v="112"/>
    <n v="112"/>
    <x v="0"/>
  </r>
  <r>
    <s v="5202"/>
    <s v="02-25-2025 08:42"/>
    <s v="No asignado"/>
    <x v="0"/>
    <x v="1"/>
    <x v="0"/>
    <s v="Gestión de Aplicaciones"/>
    <x v="3"/>
    <s v="02-25-2025 08:47"/>
    <s v="39:51:57"/>
    <s v="03-10-2025 11:06"/>
    <s v="03-10-2025 11:06"/>
    <s v="Afecta el Negocio"/>
    <s v="No asignado"/>
    <s v="No asignado"/>
    <s v="02-25-2025 08:42"/>
    <s v="03-10-2025 11:06"/>
    <s v="false"/>
    <s v="03-10-2025 11:06"/>
    <x v="421"/>
    <d v="2025-03-10T11:06:00"/>
    <n v="13.099999999998545"/>
    <n v="314.39999999996508"/>
    <n v="0"/>
    <n v="182"/>
    <n v="182"/>
    <x v="0"/>
  </r>
  <r>
    <s v="5204"/>
    <s v="02-25-2025 10:07"/>
    <s v="No asignado"/>
    <x v="0"/>
    <x v="1"/>
    <x v="0"/>
    <s v="Gestión de Aplicaciones"/>
    <x v="3"/>
    <s v="02-25-2025 10:07"/>
    <s v="38:31:21"/>
    <s v="03-06-2025 09:17"/>
    <s v="03-06-2025 09:17"/>
    <s v="Afecta el Negocio"/>
    <s v="No asignado"/>
    <s v="No asignado"/>
    <s v="02-25-2025 10:07"/>
    <s v="03-06-2025 09:17"/>
    <s v="false"/>
    <s v="03-05-2025 08:38"/>
    <x v="422"/>
    <d v="2025-03-06T09:17:00"/>
    <n v="8.9652777777810115"/>
    <n v="215.16666666674428"/>
    <n v="0"/>
    <n v="126"/>
    <n v="126"/>
    <x v="0"/>
  </r>
  <r>
    <s v="5209"/>
    <s v="02-25-2025 11:39"/>
    <s v="No asignado"/>
    <x v="0"/>
    <x v="3"/>
    <x v="0"/>
    <s v="Gestión de Aplicaciones"/>
    <x v="1"/>
    <s v="02-25-2025 11:55"/>
    <s v="14:42:41"/>
    <s v="02-28-2025 10:21"/>
    <s v="02-28-2025 10:21"/>
    <s v="Afecta el Negocio"/>
    <s v="No asignado"/>
    <s v="No asignado"/>
    <s v="02-25-2025 11:39"/>
    <s v="02-28-2025 10:21"/>
    <s v="false"/>
    <s v="02-28-2025 10:21"/>
    <x v="423"/>
    <d v="2025-02-28T10:21:00"/>
    <n v="2.9458333333313931"/>
    <n v="70.699999999953434"/>
    <n v="0"/>
    <n v="42"/>
    <n v="42"/>
    <x v="0"/>
  </r>
  <r>
    <s v="5205"/>
    <s v="02-25-2025 10:30"/>
    <s v="No asignado"/>
    <x v="0"/>
    <x v="2"/>
    <x v="0"/>
    <s v="Kondor"/>
    <x v="1"/>
    <s v="02-25-2025 10:48"/>
    <s v="20:26:13"/>
    <s v="02-28-2025 15:57"/>
    <s v="02-28-2025 15:57"/>
    <s v="No asignado"/>
    <s v="No asignado"/>
    <s v="No asignado"/>
    <s v="02-25-2025 10:30"/>
    <s v="02-28-2025 15:57"/>
    <s v="false"/>
    <s v="02-28-2025 15:57"/>
    <x v="424"/>
    <d v="2025-02-28T15:57:00"/>
    <n v="3.2270833333313931"/>
    <n v="77.449999999953434"/>
    <n v="0"/>
    <n v="42"/>
    <n v="42"/>
    <x v="0"/>
  </r>
  <r>
    <s v="5206"/>
    <s v="02-25-2025 11:04"/>
    <s v="No asignado"/>
    <x v="0"/>
    <x v="2"/>
    <x v="0"/>
    <s v="Gestión de Aplicaciones"/>
    <x v="9"/>
    <s v="02-25-2025 11:20"/>
    <s v="00:16:25"/>
    <s v="02-26-2025 11:30"/>
    <s v="02-26-2025 11:30"/>
    <s v="Afecta el Usuario"/>
    <s v="No asignado"/>
    <s v="Baja"/>
    <s v="02-25-2025 11:04"/>
    <s v="02-26-2025 11:30"/>
    <s v="false"/>
    <s v="02-26-2025 11:30"/>
    <x v="409"/>
    <d v="2025-02-26T11:30:00"/>
    <n v="1.0180555555562023"/>
    <n v="24.433333333348855"/>
    <n v="0"/>
    <n v="14"/>
    <n v="14"/>
    <x v="0"/>
  </r>
  <r>
    <s v="5210"/>
    <s v="02-25-2025 11:41"/>
    <s v="No asignado"/>
    <x v="0"/>
    <x v="1"/>
    <x v="0"/>
    <s v="Gestión de Aplicaciones"/>
    <x v="3"/>
    <s v="03-12-2025 09:33"/>
    <s v="66:42:02"/>
    <s v="03-20-2025 11:16"/>
    <s v="03-20-2025 11:16"/>
    <s v="Afecta el Negocio"/>
    <s v="No asignado"/>
    <s v="No asignado"/>
    <s v="02-25-2025 11:41"/>
    <s v="03-20-2025 11:16"/>
    <s v="false"/>
    <s v="03-20-2025 11:16"/>
    <x v="425"/>
    <d v="2025-03-20T11:16:00"/>
    <n v="22.982638888890506"/>
    <n v="551.58333333337214"/>
    <n v="0"/>
    <n v="322"/>
    <n v="322"/>
    <x v="0"/>
  </r>
  <r>
    <s v="5212"/>
    <s v="02-26-2025 08:24"/>
    <s v="No asignado"/>
    <x v="1"/>
    <x v="5"/>
    <x v="0"/>
    <s v="Gestión de Aplicaciones"/>
    <x v="7"/>
    <s v="02-28-2025 14:47"/>
    <s v="05:52:04"/>
    <s v="02-28-2025 15:48"/>
    <s v="02-28-2025 15:48"/>
    <s v="Afecta al Departamento"/>
    <s v="Nivel 1"/>
    <s v="No asignado"/>
    <s v="02-26-2025 08:24"/>
    <s v="02-28-2025 15:48"/>
    <s v="false"/>
    <s v="02-28-2025 15:48"/>
    <x v="426"/>
    <d v="2025-02-28T15:48:00"/>
    <n v="2.3083333333343035"/>
    <n v="55.400000000023283"/>
    <n v="0"/>
    <n v="28"/>
    <n v="28"/>
    <x v="0"/>
  </r>
  <r>
    <s v="5213"/>
    <s v="02-26-2025 10:35"/>
    <s v="No asignado"/>
    <x v="0"/>
    <x v="2"/>
    <x v="0"/>
    <s v="Gestión de Aplicaciones"/>
    <x v="16"/>
    <s v="02-26-2025 12:10"/>
    <s v="09:26:42"/>
    <s v="02-28-2025 15:52"/>
    <s v="02-28-2025 15:52"/>
    <s v="Afecta al Departamento"/>
    <s v="No asignado"/>
    <s v="No asignado"/>
    <s v="02-26-2025 10:35"/>
    <s v="02-28-2025 15:52"/>
    <s v="false"/>
    <s v="02-28-2025 15:52"/>
    <x v="427"/>
    <d v="2025-02-28T15:52:00"/>
    <n v="2.2201388888934162"/>
    <n v="53.283333333441988"/>
    <n v="0"/>
    <n v="28"/>
    <n v="28"/>
    <x v="0"/>
  </r>
  <r>
    <s v="5214"/>
    <s v="02-26-2025 11:13"/>
    <s v="No asignado"/>
    <x v="1"/>
    <x v="3"/>
    <x v="0"/>
    <s v="Soporte TI"/>
    <x v="11"/>
    <s v="02-26-2025 11:18"/>
    <s v="00:27:11"/>
    <s v="02-26-2025 11:40"/>
    <s v="02-26-2025 11:44"/>
    <s v="Afecta el Usuario"/>
    <s v="No asignado"/>
    <s v="Normal"/>
    <s v="02-26-2025 11:13"/>
    <s v="02-26-2025 11:40"/>
    <s v="false"/>
    <s v="02-26-2025 11:40"/>
    <x v="428"/>
    <d v="2025-02-26T11:44:00"/>
    <n v="2.1527777775190771E-2"/>
    <n v="0.5166666666045785"/>
    <n v="0"/>
    <n v="0"/>
    <n v="0"/>
    <x v="0"/>
  </r>
  <r>
    <s v="5215"/>
    <s v="02-26-2025 11:31"/>
    <s v="No asignado"/>
    <x v="1"/>
    <x v="8"/>
    <x v="0"/>
    <s v="Gestión de Aplicaciones"/>
    <x v="10"/>
    <s v="02-28-2025 11:47"/>
    <s v="28:28:09"/>
    <s v="03-04-2025 16:59"/>
    <s v="03-04-2025 16:59"/>
    <s v="Afecta el Usuario"/>
    <s v="Nivel 1"/>
    <s v="Normal"/>
    <s v="02-26-2025 11:31"/>
    <s v="03-04-2025 16:59"/>
    <s v="false"/>
    <s v="03-04-2025 16:59"/>
    <x v="429"/>
    <d v="2025-03-04T16:59:00"/>
    <n v="6.2277777777781012"/>
    <n v="149.46666666667443"/>
    <n v="0"/>
    <n v="84"/>
    <n v="84"/>
    <x v="0"/>
  </r>
  <r>
    <s v="5216"/>
    <s v="02-26-2025 16:12"/>
    <s v="No asignado"/>
    <x v="0"/>
    <x v="0"/>
    <x v="0"/>
    <s v="Gestion + Humana"/>
    <x v="18"/>
    <s v="02-26-2025 16:13"/>
    <s v="88:19:12"/>
    <s v="03-14-2025 16:31"/>
    <s v="03-14-2025 16:31"/>
    <s v="No asignado"/>
    <s v="No asignado"/>
    <s v="Media"/>
    <s v="02-26-2025 16:12"/>
    <s v="03-14-2025 16:31"/>
    <s v="false"/>
    <s v="03-14-2025 16:31"/>
    <x v="430"/>
    <d v="2025-03-14T16:31:00"/>
    <n v="16.013194444443798"/>
    <n v="384.31666666665114"/>
    <n v="0"/>
    <n v="224"/>
    <n v="224"/>
    <x v="0"/>
  </r>
  <r>
    <s v="5219"/>
    <s v="02-26-2025 17:16"/>
    <s v="No asignado"/>
    <x v="1"/>
    <x v="2"/>
    <x v="0"/>
    <s v="Gestión de Aplicaciones"/>
    <x v="8"/>
    <s v="02-26-2025 17:17"/>
    <s v="00:13:33"/>
    <s v="02-28-2025 11:45"/>
    <s v="02-28-2025 11:45"/>
    <s v="Afecta el Usuario"/>
    <s v="Nivel 1"/>
    <s v="Normal"/>
    <s v="02-26-2025 17:16"/>
    <s v="02-28-2025 11:45"/>
    <s v="false"/>
    <s v="02-28-2025 11:45"/>
    <x v="431"/>
    <d v="2025-02-28T11:45:00"/>
    <n v="1.7701388888890506"/>
    <n v="42.483333333337214"/>
    <n v="0"/>
    <n v="28"/>
    <n v="28"/>
    <x v="0"/>
  </r>
  <r>
    <s v="5217"/>
    <s v="02-26-2025 16:18"/>
    <s v="No asignado"/>
    <x v="1"/>
    <x v="1"/>
    <x v="0"/>
    <s v="Gestión de Aplicaciones"/>
    <x v="3"/>
    <s v="02-26-2025 16:42"/>
    <s v="38:29:17"/>
    <s v="03-07-2025 15:17"/>
    <s v="03-07-2025 15:17"/>
    <s v="Afecta el Negocio"/>
    <s v="No asignado"/>
    <s v="No asignado"/>
    <s v="02-26-2025 16:18"/>
    <s v="03-07-2025 15:17"/>
    <s v="false"/>
    <s v="03-06-2025 14:48"/>
    <x v="432"/>
    <d v="2025-03-07T15:17:00"/>
    <n v="8.9576388888890506"/>
    <n v="214.98333333333721"/>
    <n v="0"/>
    <n v="126"/>
    <n v="126"/>
    <x v="0"/>
  </r>
  <r>
    <s v="5218"/>
    <s v="02-26-2025 16:59"/>
    <s v="No asignado"/>
    <x v="2"/>
    <x v="8"/>
    <x v="0"/>
    <s v="Formularios"/>
    <x v="13"/>
    <s v="02-26-2025 17:04"/>
    <s v="08:31:56"/>
    <s v="03-03-2025 09:00"/>
    <s v="03-03-2025 09:00"/>
    <s v="No asignado"/>
    <s v="No asignado"/>
    <s v="No asignado"/>
    <s v="02-26-2025 16:59"/>
    <s v="03-03-2025 09:00"/>
    <s v="false"/>
    <s v="03-03-2025 09:00"/>
    <x v="433"/>
    <d v="2025-03-03T09:00:00"/>
    <n v="4.6673611111109494"/>
    <n v="112.01666666666279"/>
    <n v="0"/>
    <n v="70"/>
    <n v="70"/>
    <x v="0"/>
  </r>
  <r>
    <s v="5221"/>
    <s v="02-26-2025 19:10"/>
    <s v="No asignado"/>
    <x v="0"/>
    <x v="3"/>
    <x v="0"/>
    <s v="Soporte TI"/>
    <x v="27"/>
    <s v="02-28-2025 09:03"/>
    <s v="26:25:32"/>
    <s v="03-05-2025 10:55"/>
    <s v="03-05-2025 10:55"/>
    <s v="Afecta el Cliente"/>
    <s v="No asignado"/>
    <s v="No asignado"/>
    <s v="02-26-2025 19:10"/>
    <s v="03-05-2025 10:55"/>
    <s v="false"/>
    <s v="03-05-2025 10:55"/>
    <x v="434"/>
    <d v="2025-03-05T10:55:00"/>
    <n v="6.65625"/>
    <n v="159.75"/>
    <n v="0"/>
    <n v="98"/>
    <n v="98"/>
    <x v="0"/>
  </r>
  <r>
    <s v="5223"/>
    <s v="02-28-2025 08:59"/>
    <s v="No asignado"/>
    <x v="1"/>
    <x v="3"/>
    <x v="0"/>
    <s v="Soporte TI"/>
    <x v="11"/>
    <s v="02-28-2025 09:31"/>
    <s v="12:06:26"/>
    <s v="03-03-2025 14:06"/>
    <s v="03-03-2025 14:06"/>
    <s v="Afecta el Usuario"/>
    <s v="No asignado"/>
    <s v="Normal"/>
    <s v="02-28-2025 08:59"/>
    <s v="03-03-2025 14:06"/>
    <s v="false"/>
    <s v="03-03-2025 14:06"/>
    <x v="435"/>
    <d v="2025-03-03T14:06:00"/>
    <n v="3.2131944444481633"/>
    <n v="77.116666666755918"/>
    <n v="0"/>
    <n v="42"/>
    <n v="42"/>
    <x v="0"/>
  </r>
  <r>
    <s v="5222"/>
    <s v="02-28-2025 08:56"/>
    <s v="No asignado"/>
    <x v="0"/>
    <x v="1"/>
    <x v="1"/>
    <s v="Gestión de Aplicaciones"/>
    <x v="3"/>
    <s v="02-28-2025 09:26"/>
    <s v="00:00:00"/>
    <s v="No asignado"/>
    <s v="02-28-2025 12:14"/>
    <s v="Afecta el Negocio"/>
    <s v="No asignado"/>
    <s v="No asignado"/>
    <s v="02-28-2025 08:56"/>
    <s v="No asignado"/>
    <s v="false"/>
    <s v="No asignado"/>
    <x v="436"/>
    <d v="2025-02-28T12:14:00"/>
    <n v="0.13750000000436557"/>
    <n v="3.3000000001047738"/>
    <n v="0"/>
    <n v="0"/>
    <n v="0"/>
    <x v="0"/>
  </r>
  <r>
    <s v="5228"/>
    <s v="02-28-2025 11:51"/>
    <s v="No asignado"/>
    <x v="0"/>
    <x v="2"/>
    <x v="0"/>
    <s v="Gestión de Aplicaciones"/>
    <x v="9"/>
    <s v="02-28-2025 11:51"/>
    <s v="47:34:56"/>
    <s v="03-14-2025 16:20"/>
    <s v="03-14-2025 16:20"/>
    <s v="Afecta el Usuario"/>
    <s v="No asignado"/>
    <s v="Alta"/>
    <s v="02-28-2025 11:51"/>
    <s v="03-14-2025 16:20"/>
    <s v="false"/>
    <s v="03-13-2025 16:19"/>
    <x v="437"/>
    <d v="2025-03-14T16:20:00"/>
    <n v="14.186805555553292"/>
    <n v="340.48333333327901"/>
    <n v="0"/>
    <n v="196"/>
    <n v="196"/>
    <x v="0"/>
  </r>
  <r>
    <s v="5229"/>
    <s v="02-28-2025 15:29"/>
    <s v="No asignado"/>
    <x v="2"/>
    <x v="8"/>
    <x v="0"/>
    <s v="Formularios"/>
    <x v="13"/>
    <s v="02-28-2025 15:34"/>
    <s v="51:11:50"/>
    <s v="03-11-2025 09:59"/>
    <s v="03-11-2025 09:59"/>
    <s v="No asignado"/>
    <s v="No asignado"/>
    <s v="No asignado"/>
    <s v="02-28-2025 15:29"/>
    <s v="03-11-2025 09:59"/>
    <s v="false"/>
    <s v="03-11-2025 09:59"/>
    <x v="438"/>
    <d v="2025-03-11T09:59:00"/>
    <n v="10.770833333335759"/>
    <n v="258.50000000005821"/>
    <n v="0"/>
    <n v="154"/>
    <n v="154"/>
    <x v="0"/>
  </r>
  <r>
    <s v="5230"/>
    <s v="02-28-2025 16:26"/>
    <s v="No asignado"/>
    <x v="1"/>
    <x v="8"/>
    <x v="0"/>
    <s v="Gestión de Aplicaciones"/>
    <x v="3"/>
    <s v="02-28-2025 17:09"/>
    <s v="09:30:23"/>
    <s v="03-04-2025 08:56"/>
    <s v="03-04-2025 08:56"/>
    <s v="Afecta el Negocio"/>
    <s v="No asignado"/>
    <s v="No asignado"/>
    <s v="02-28-2025 16:26"/>
    <s v="03-04-2025 08:56"/>
    <s v="false"/>
    <s v="03-04-2025 08:56"/>
    <x v="439"/>
    <d v="2025-03-04T08:56:00"/>
    <n v="3.6875"/>
    <n v="88.5"/>
    <n v="0"/>
    <n v="56"/>
    <n v="56"/>
    <x v="0"/>
  </r>
  <r>
    <s v="5225"/>
    <s v="02-28-2025 10:17"/>
    <s v="No asignado"/>
    <x v="1"/>
    <x v="3"/>
    <x v="0"/>
    <s v="Redes y Seguridad"/>
    <x v="17"/>
    <s v="03-18-2025 10:05"/>
    <s v="00:22:39"/>
    <s v="03-18-2025 10:06"/>
    <s v="03-18-2025 10:06"/>
    <s v="Afecta el Usuario"/>
    <s v="No asignado"/>
    <s v="Normal"/>
    <s v="02-28-2025 10:17"/>
    <s v="03-18-2025 10:06"/>
    <s v="false"/>
    <s v="03-18-2025 10:06"/>
    <x v="440"/>
    <d v="2025-03-18T10:06:00"/>
    <n v="17.992361111108039"/>
    <n v="431.81666666659294"/>
    <n v="0"/>
    <n v="252"/>
    <n v="252"/>
    <x v="0"/>
  </r>
  <r>
    <s v="5224"/>
    <s v="02-28-2025 09:33"/>
    <s v="No asignado"/>
    <x v="1"/>
    <x v="2"/>
    <x v="0"/>
    <s v="No asignado"/>
    <x v="9"/>
    <s v="02-28-2025 09:40"/>
    <s v="01:21:16"/>
    <s v="02-28-2025 10:54"/>
    <s v="02-28-2025 10:54"/>
    <s v="Afecta el Usuario"/>
    <s v="No asignado"/>
    <s v="Normal"/>
    <s v="02-28-2025 09:33"/>
    <s v="02-28-2025 10:54"/>
    <s v="false"/>
    <s v="02-28-2025 10:54"/>
    <x v="441"/>
    <d v="2025-02-28T10:54:00"/>
    <n v="5.6250000001455192E-2"/>
    <n v="1.3500000000349246"/>
    <n v="0"/>
    <n v="0"/>
    <n v="0"/>
    <x v="0"/>
  </r>
  <r>
    <s v="5227"/>
    <s v="02-28-2025 11:05"/>
    <s v="No asignado"/>
    <x v="1"/>
    <x v="6"/>
    <x v="1"/>
    <s v="No asignado"/>
    <x v="9"/>
    <s v="No asignado"/>
    <s v="00:00:00"/>
    <s v="No asignado"/>
    <s v="02-28-2025 11:32"/>
    <s v="Afecta el Usuario"/>
    <s v="No asignado"/>
    <s v="Normal"/>
    <s v="02-28-2025 11:05"/>
    <s v="No asignado"/>
    <s v="false"/>
    <s v="No asignado"/>
    <x v="442"/>
    <d v="2025-02-28T11:32:00"/>
    <n v="1.8750000002910383E-2"/>
    <n v="0.45000000006984919"/>
    <n v="0"/>
    <n v="0"/>
    <n v="0"/>
    <x v="0"/>
  </r>
  <r>
    <s v="5226"/>
    <s v="02-28-2025 10:39"/>
    <s v="No asignado"/>
    <x v="1"/>
    <x v="2"/>
    <x v="0"/>
    <s v="Gestión de Aplicaciones"/>
    <x v="10"/>
    <s v="02-28-2025 10:56"/>
    <s v="00:46:56"/>
    <s v="02-28-2025 12:31"/>
    <s v="02-28-2025 12:31"/>
    <s v="Afecta el Usuario"/>
    <s v="Nivel 1"/>
    <s v="Normal"/>
    <s v="02-28-2025 10:39"/>
    <s v="02-28-2025 12:31"/>
    <s v="false"/>
    <s v="02-28-2025 12:31"/>
    <x v="443"/>
    <d v="2025-02-28T12:31:00"/>
    <n v="7.7777777776645962E-2"/>
    <n v="1.8666666666395031"/>
    <n v="0"/>
    <n v="0"/>
    <n v="0"/>
    <x v="0"/>
  </r>
  <r>
    <s v="5231"/>
    <s v="02-28-2025 17:54"/>
    <s v="No asignado"/>
    <x v="0"/>
    <x v="2"/>
    <x v="0"/>
    <s v="Soporte TI"/>
    <x v="10"/>
    <s v="03-03-2025 08:23"/>
    <s v="03:50:20"/>
    <s v="03-04-2025 11:31"/>
    <s v="03-04-2025 11:31"/>
    <s v="Afecta el Cliente"/>
    <s v="No asignado"/>
    <s v="No asignado"/>
    <s v="02-28-2025 17:54"/>
    <s v="03-04-2025 11:31"/>
    <s v="false"/>
    <s v="03-04-2025 11:31"/>
    <x v="444"/>
    <d v="2025-03-04T11:31:00"/>
    <n v="3.734027777776646"/>
    <n v="89.616666666639503"/>
    <n v="0"/>
    <n v="56"/>
    <n v="56"/>
    <x v="0"/>
  </r>
  <r>
    <s v="5236"/>
    <s v="03-03-2025 15:25"/>
    <s v="No asignado"/>
    <x v="1"/>
    <x v="2"/>
    <x v="0"/>
    <s v="No asignado"/>
    <x v="8"/>
    <s v="03-03-2025 15:25"/>
    <s v="00:01:01"/>
    <s v="03-03-2025 15:26"/>
    <s v="03-03-2025 15:26"/>
    <s v="Afecta el Usuario"/>
    <s v="No asignado"/>
    <s v="Normal"/>
    <s v="03-03-2025 15:25"/>
    <s v="03-03-2025 15:26"/>
    <s v="false"/>
    <s v="03-03-2025 15:26"/>
    <x v="445"/>
    <d v="2025-03-03T15:26:00"/>
    <n v="6.944444467080757E-4"/>
    <n v="1.6666666720993817E-2"/>
    <n v="0"/>
    <n v="0"/>
    <n v="0"/>
    <x v="0"/>
  </r>
  <r>
    <s v="5237"/>
    <s v="03-03-2025 15:45"/>
    <s v="No asignado"/>
    <x v="1"/>
    <x v="2"/>
    <x v="0"/>
    <s v="Gestión de Aplicaciones"/>
    <x v="9"/>
    <s v="03-03-2025 16:30"/>
    <s v="01:44:04"/>
    <s v="03-03-2025 19:28"/>
    <s v="03-03-2025 19:28"/>
    <s v="Afecta al Departamento"/>
    <s v="Nivel 1"/>
    <s v="No asignado"/>
    <s v="03-03-2025 15:45"/>
    <s v="03-03-2025 19:28"/>
    <s v="false"/>
    <s v="03-03-2025 19:28"/>
    <x v="446"/>
    <d v="2025-03-03T19:28:00"/>
    <n v="0.15486111111385981"/>
    <n v="3.7166666667326353"/>
    <n v="0"/>
    <n v="0"/>
    <n v="0"/>
    <x v="0"/>
  </r>
  <r>
    <s v="5233"/>
    <s v="03-03-2025 11:56"/>
    <s v="Prioridad Alta (Incidencias)"/>
    <x v="1"/>
    <x v="2"/>
    <x v="0"/>
    <s v="Gestión de Aplicaciones"/>
    <x v="10"/>
    <s v="03-03-2025 12:20"/>
    <s v="00:23:59"/>
    <s v="03-06-2025 12:23"/>
    <s v="03-27-2025 15:45"/>
    <s v="Afecta el Usuario"/>
    <s v="Nivel 1"/>
    <s v="Normal"/>
    <s v="03-03-2025 11:56"/>
    <s v="03-06-2025 12:23"/>
    <s v="false"/>
    <s v="03-06-2025 12:23"/>
    <x v="447"/>
    <d v="2025-03-27T15:45:00"/>
    <n v="24.159027777779556"/>
    <n v="579.81666666670935"/>
    <n v="12.5"/>
    <n v="336"/>
    <n v="348.5"/>
    <x v="2"/>
  </r>
  <r>
    <s v="5234"/>
    <s v="03-03-2025 14:09"/>
    <s v="No asignado"/>
    <x v="1"/>
    <x v="2"/>
    <x v="0"/>
    <s v="Gestión de Aplicaciones"/>
    <x v="8"/>
    <s v="03-03-2025 15:08"/>
    <s v="01:05:04"/>
    <s v="03-03-2025 17:39"/>
    <s v="03-03-2025 17:39"/>
    <s v="Afecta el Usuario"/>
    <s v="Nivel 1"/>
    <s v="Normal"/>
    <s v="03-03-2025 14:09"/>
    <s v="03-03-2025 17:39"/>
    <s v="false"/>
    <s v="03-03-2025 17:39"/>
    <x v="448"/>
    <d v="2025-03-03T17:39:00"/>
    <n v="0.14583333333575865"/>
    <n v="3.5000000000582077"/>
    <n v="0"/>
    <n v="0"/>
    <n v="0"/>
    <x v="0"/>
  </r>
  <r>
    <s v="5232"/>
    <s v="03-03-2025 09:22"/>
    <s v="No asignado"/>
    <x v="1"/>
    <x v="2"/>
    <x v="0"/>
    <s v="Gestión de Aplicaciones"/>
    <x v="9"/>
    <s v="03-03-2025 10:23"/>
    <s v="01:44:16"/>
    <s v="03-03-2025 11:06"/>
    <s v="03-03-2025 11:06"/>
    <s v="Afecta al Departamento"/>
    <s v="Nivel 1"/>
    <s v="No asignado"/>
    <s v="03-03-2025 09:22"/>
    <s v="03-03-2025 11:06"/>
    <s v="false"/>
    <s v="03-03-2025 11:06"/>
    <x v="449"/>
    <d v="2025-03-03T11:06:00"/>
    <n v="7.2222222224809229E-2"/>
    <n v="1.7333333333954215"/>
    <n v="0"/>
    <n v="0"/>
    <n v="0"/>
    <x v="0"/>
  </r>
  <r>
    <s v="5238"/>
    <s v="03-03-2025 15:48"/>
    <s v="No asignado"/>
    <x v="1"/>
    <x v="8"/>
    <x v="0"/>
    <s v="Gestión de Aplicaciones"/>
    <x v="8"/>
    <s v="03-04-2025 08:56"/>
    <s v="01:41:36"/>
    <s v="03-10-2025 10:53"/>
    <s v="03-10-2025 10:53"/>
    <s v="Afecta el Usuario"/>
    <s v="Nivel 1"/>
    <s v="Normal"/>
    <s v="03-03-2025 15:48"/>
    <s v="03-10-2025 10:53"/>
    <s v="false"/>
    <s v="03-10-2025 10:53"/>
    <x v="450"/>
    <d v="2025-03-10T10:53:00"/>
    <n v="6.7951388888905058"/>
    <n v="163.08333333337214"/>
    <n v="0"/>
    <n v="98"/>
    <n v="98"/>
    <x v="0"/>
  </r>
  <r>
    <s v="5235"/>
    <s v="03-03-2025 15:21"/>
    <s v="SLA Requerimientos - Medio"/>
    <x v="0"/>
    <x v="2"/>
    <x v="3"/>
    <s v="Soporte TI"/>
    <x v="4"/>
    <s v="03-03-2025 15:38"/>
    <s v="00:00:00"/>
    <s v="No asignado"/>
    <s v="05-30-2025 10:29"/>
    <s v="Afecta el Usuario"/>
    <s v="No asignado"/>
    <s v="Normal"/>
    <s v="03-03-2025 15:21"/>
    <s v="No asignado"/>
    <s v="true"/>
    <s v="No asignado"/>
    <x v="451"/>
    <d v="2025-05-30T10:29:00"/>
    <n v="87.797222222223354"/>
    <n v="2107.1333333333605"/>
    <n v="72"/>
    <n v="1232"/>
    <n v="1304"/>
    <x v="2"/>
  </r>
  <r>
    <s v="5239"/>
    <s v="03-03-2025 16:19"/>
    <s v="Prioridad Normal (Incidencias)"/>
    <x v="1"/>
    <x v="8"/>
    <x v="0"/>
    <s v="Gestión de Aplicaciones"/>
    <x v="9"/>
    <s v="03-25-2025 12:04"/>
    <s v="05:57:25"/>
    <s v="04-02-2025 11:16"/>
    <s v="04-02-2025 12:20"/>
    <s v="Afecta al Departamento"/>
    <s v="Nivel 1"/>
    <s v="No asignado"/>
    <s v="03-03-2025 16:19"/>
    <s v="04-02-2025 11:16"/>
    <s v="false"/>
    <s v="04-02-2025 11:16"/>
    <x v="452"/>
    <d v="2025-04-02T12:20:00"/>
    <n v="29.834027777782467"/>
    <n v="716.0166666667792"/>
    <n v="72"/>
    <n v="420"/>
    <n v="492"/>
    <x v="2"/>
  </r>
  <r>
    <s v="5240"/>
    <s v="03-03-2025 18:13"/>
    <s v="No asignado"/>
    <x v="0"/>
    <x v="3"/>
    <x v="0"/>
    <s v="Gestión de Aplicaciones"/>
    <x v="1"/>
    <s v="03-04-2025 10:53"/>
    <s v="02:58:50"/>
    <s v="03-04-2025 11:28"/>
    <s v="03-04-2025 11:28"/>
    <s v="Afecta el Negocio"/>
    <s v="No asignado"/>
    <s v="No asignado"/>
    <s v="03-03-2025 18:13"/>
    <s v="03-04-2025 11:28"/>
    <s v="false"/>
    <s v="03-04-2025 11:28"/>
    <x v="453"/>
    <d v="2025-03-04T11:28:00"/>
    <n v="0.71875"/>
    <n v="17.25"/>
    <n v="0"/>
    <n v="14"/>
    <n v="14"/>
    <x v="0"/>
  </r>
  <r>
    <s v="5243"/>
    <s v="03-04-2025 10:53"/>
    <s v="SLA Requerimientos - Medio"/>
    <x v="0"/>
    <x v="10"/>
    <x v="0"/>
    <s v="Redes y Seguridad"/>
    <x v="25"/>
    <s v="03-04-2025 10:53"/>
    <s v="116:22:36"/>
    <s v="03-24-2025 16:19"/>
    <s v="03-24-2025 16:19"/>
    <s v="Afecta el Usuario"/>
    <s v="No asignado"/>
    <s v="Normal"/>
    <s v="03-04-2025 10:53"/>
    <s v="03-24-2025 16:19"/>
    <s v="true"/>
    <s v="03-24-2025 16:19"/>
    <x v="454"/>
    <d v="2025-03-24T16:19:00"/>
    <n v="20.226388888884685"/>
    <n v="485.43333333323244"/>
    <n v="72"/>
    <n v="280"/>
    <n v="352"/>
    <x v="2"/>
  </r>
  <r>
    <s v="5245"/>
    <s v="03-04-2025 12:27"/>
    <s v="No asignado"/>
    <x v="1"/>
    <x v="2"/>
    <x v="0"/>
    <s v="Gestión de Aplicaciones"/>
    <x v="10"/>
    <s v="03-04-2025 14:19"/>
    <s v="04:03:00"/>
    <s v="03-05-2025 10:38"/>
    <s v="03-05-2025 10:38"/>
    <s v="Afecta el Usuario"/>
    <s v="Nivel 1"/>
    <s v="Normal"/>
    <s v="03-04-2025 12:27"/>
    <s v="03-05-2025 10:38"/>
    <s v="false"/>
    <s v="03-05-2025 10:38"/>
    <x v="455"/>
    <d v="2025-03-05T10:38:00"/>
    <n v="0.92430555555620231"/>
    <n v="22.183333333348855"/>
    <n v="0"/>
    <n v="14"/>
    <n v="14"/>
    <x v="0"/>
  </r>
  <r>
    <s v="5276"/>
    <s v="03-05-2025 16:39"/>
    <s v="SLA Requerimientos - Baja"/>
    <x v="0"/>
    <x v="2"/>
    <x v="0"/>
    <s v="Soporte TI"/>
    <x v="6"/>
    <s v="03-20-2025 16:08"/>
    <s v="54:46:28"/>
    <s v="03-24-2025 14:30"/>
    <s v="03-24-2025 14:30"/>
    <s v="Afecta el Cliente"/>
    <s v="No asignado"/>
    <s v="No asignado"/>
    <s v="03-05-2025 16:39"/>
    <s v="03-24-2025 14:30"/>
    <s v="true"/>
    <s v="03-24-2025 14:30"/>
    <x v="456"/>
    <d v="2025-03-24T14:30:00"/>
    <n v="18.910416666665697"/>
    <n v="453.84999999997672"/>
    <n v="120"/>
    <n v="266"/>
    <n v="386"/>
    <x v="2"/>
  </r>
  <r>
    <s v="5274"/>
    <s v="03-05-2025 16:36"/>
    <s v="No asignado"/>
    <x v="0"/>
    <x v="9"/>
    <x v="0"/>
    <s v="Redes y Seguridad"/>
    <x v="26"/>
    <s v="03-05-2025 16:36"/>
    <s v="06:35:56"/>
    <s v="03-06-2025 15:12"/>
    <s v="03-06-2025 15:12"/>
    <s v="Afecta el Usuario"/>
    <s v="No asignado"/>
    <s v="Baja"/>
    <s v="03-05-2025 16:36"/>
    <s v="03-06-2025 15:12"/>
    <s v="false"/>
    <s v="03-06-2025 15:12"/>
    <x v="457"/>
    <d v="2025-03-06T15:12:00"/>
    <n v="0.94166666666569654"/>
    <n v="22.599999999976717"/>
    <n v="0"/>
    <n v="14"/>
    <n v="14"/>
    <x v="0"/>
  </r>
  <r>
    <s v="5280"/>
    <s v="03-06-2025 11:31"/>
    <s v="No asignado"/>
    <x v="1"/>
    <x v="2"/>
    <x v="0"/>
    <s v="Gestión de Aplicaciones"/>
    <x v="7"/>
    <s v="03-06-2025 12:03"/>
    <s v="04:42:44"/>
    <s v="03-06-2025 17:13"/>
    <s v="03-06-2025 17:13"/>
    <s v="Afecta al Departamento"/>
    <s v="Nivel 1"/>
    <s v="No asignado"/>
    <s v="03-06-2025 11:31"/>
    <s v="03-06-2025 17:13"/>
    <s v="false"/>
    <s v="03-06-2025 17:13"/>
    <x v="458"/>
    <d v="2025-03-06T17:13:00"/>
    <n v="0.23750000000291038"/>
    <n v="5.7000000000698492"/>
    <n v="0"/>
    <n v="0"/>
    <n v="0"/>
    <x v="0"/>
  </r>
  <r>
    <s v="5244"/>
    <s v="03-04-2025 11:44"/>
    <s v="No asignado"/>
    <x v="1"/>
    <x v="1"/>
    <x v="0"/>
    <s v="Kondor"/>
    <x v="3"/>
    <s v="07-08-2025 09:40"/>
    <s v="17:56:27"/>
    <s v="07-10-2025 12:01"/>
    <s v="07-10-2025 12:01"/>
    <s v="No asignado"/>
    <s v="No asignado"/>
    <s v="No asignado"/>
    <s v="03-04-2025 11:44"/>
    <s v="07-10-2025 12:01"/>
    <s v="false"/>
    <s v="07-10-2025 12:01"/>
    <x v="459"/>
    <d v="2025-07-10T12:01:00"/>
    <n v="128.01180555555766"/>
    <n v="3072.2833333333838"/>
    <n v="0"/>
    <n v="1792"/>
    <n v="1792"/>
    <x v="0"/>
  </r>
  <r>
    <s v="5251"/>
    <s v="03-04-2025 16:15"/>
    <s v="No asignado"/>
    <x v="0"/>
    <x v="2"/>
    <x v="0"/>
    <s v="Gestión de Aplicaciones"/>
    <x v="3"/>
    <s v="03-06-2025 08:53"/>
    <s v="09:39:30"/>
    <s v="03-06-2025 16:17"/>
    <s v="03-06-2025 16:17"/>
    <s v="Afecta el Negocio"/>
    <s v="No asignado"/>
    <s v="No asignado"/>
    <s v="03-04-2025 16:15"/>
    <s v="03-06-2025 16:17"/>
    <s v="false"/>
    <s v="03-06-2025 16:17"/>
    <x v="460"/>
    <d v="2025-03-06T16:17:00"/>
    <n v="2.0013888888861402"/>
    <n v="48.033333333267365"/>
    <n v="0"/>
    <n v="28"/>
    <n v="28"/>
    <x v="0"/>
  </r>
  <r>
    <s v="5259"/>
    <s v="03-05-2025 09:05"/>
    <s v="No asignado"/>
    <x v="0"/>
    <x v="1"/>
    <x v="0"/>
    <s v="Gestión de Aplicaciones"/>
    <x v="3"/>
    <s v="03-05-2025 15:06"/>
    <s v="22:40:45"/>
    <s v="03-07-2025 16:46"/>
    <s v="03-07-2025 16:46"/>
    <s v="Afecta el Negocio"/>
    <s v="No asignado"/>
    <s v="No asignado"/>
    <s v="03-05-2025 09:05"/>
    <s v="03-07-2025 16:46"/>
    <s v="false"/>
    <s v="03-07-2025 16:46"/>
    <x v="461"/>
    <d v="2025-03-07T16:46:00"/>
    <n v="2.320138888891961"/>
    <n v="55.683333333407063"/>
    <n v="0"/>
    <n v="28"/>
    <n v="28"/>
    <x v="0"/>
  </r>
  <r>
    <s v="5301"/>
    <s v="03-07-2025 17:02"/>
    <s v="No asignado"/>
    <x v="0"/>
    <x v="3"/>
    <x v="0"/>
    <s v="Soporte TI"/>
    <x v="5"/>
    <s v="03-07-2025 17:25"/>
    <s v="10:09:38"/>
    <s v="03-11-2025 10:12"/>
    <s v="03-11-2025 10:12"/>
    <s v="Afecta el Usuario"/>
    <s v="No asignado"/>
    <s v="Normal"/>
    <s v="03-07-2025 17:02"/>
    <s v="03-11-2025 10:12"/>
    <s v="false"/>
    <s v="03-11-2025 10:12"/>
    <x v="462"/>
    <d v="2025-03-11T10:12:00"/>
    <n v="3.7152777777810115"/>
    <n v="89.166666666744277"/>
    <n v="0"/>
    <n v="56"/>
    <n v="56"/>
    <x v="0"/>
  </r>
  <r>
    <s v="5268"/>
    <s v="03-05-2025 12:10"/>
    <s v="Prioridad Normal (Incidencias)"/>
    <x v="1"/>
    <x v="2"/>
    <x v="0"/>
    <s v="Gestión de Aplicaciones"/>
    <x v="9"/>
    <s v="03-07-2025 10:42"/>
    <s v="38:09:12"/>
    <s v="04-10-2025 10:32"/>
    <s v="04-10-2025 10:32"/>
    <s v="Afecta al Departamento"/>
    <s v="Nivel 1"/>
    <s v="No asignado"/>
    <s v="03-05-2025 12:10"/>
    <s v="04-10-2025 10:32"/>
    <s v="true"/>
    <s v="04-09-2025 10:05"/>
    <x v="463"/>
    <d v="2025-04-10T10:32:00"/>
    <n v="35.931944444440887"/>
    <n v="862.3666666665813"/>
    <n v="72"/>
    <n v="504"/>
    <n v="576"/>
    <x v="2"/>
  </r>
  <r>
    <s v="5278"/>
    <s v="03-06-2025 11:03"/>
    <s v="No asignado"/>
    <x v="2"/>
    <x v="2"/>
    <x v="0"/>
    <s v="Formularios"/>
    <x v="13"/>
    <s v="03-06-2025 11:07"/>
    <s v="05:06:58"/>
    <s v="03-06-2025 18:34"/>
    <s v="03-06-2025 18:34"/>
    <s v="No asignado"/>
    <s v="No asignado"/>
    <s v="No asignado"/>
    <s v="03-06-2025 11:03"/>
    <s v="03-06-2025 18:34"/>
    <s v="false"/>
    <s v="03-06-2025 18:34"/>
    <x v="464"/>
    <d v="2025-03-06T18:34:00"/>
    <n v="0.31319444443943212"/>
    <n v="7.5166666665463708"/>
    <n v="0"/>
    <n v="0"/>
    <n v="0"/>
    <x v="0"/>
  </r>
  <r>
    <s v="5298"/>
    <s v="03-07-2025 13:00"/>
    <s v="No asignado"/>
    <x v="0"/>
    <x v="3"/>
    <x v="0"/>
    <s v="Gestion + Humana"/>
    <x v="18"/>
    <s v="03-07-2025 15:53"/>
    <s v="43:00:54"/>
    <s v="03-14-2025 16:30"/>
    <s v="03-14-2025 16:30"/>
    <s v="No asignado"/>
    <s v="No asignado"/>
    <s v="Media"/>
    <s v="03-07-2025 13:00"/>
    <s v="03-14-2025 16:30"/>
    <s v="false"/>
    <s v="03-14-2025 16:30"/>
    <x v="465"/>
    <d v="2025-03-14T16:30:00"/>
    <n v="7.1458333333357587"/>
    <n v="171.50000000005821"/>
    <n v="0"/>
    <n v="98"/>
    <n v="98"/>
    <x v="0"/>
  </r>
  <r>
    <s v="5241"/>
    <s v="03-04-2025 09:33"/>
    <s v="No asignado"/>
    <x v="1"/>
    <x v="1"/>
    <x v="0"/>
    <s v="Gestión de Aplicaciones"/>
    <x v="3"/>
    <s v="03-04-2025 10:08"/>
    <s v="00:39:07"/>
    <s v="03-05-2025 10:17"/>
    <s v="03-05-2025 10:17"/>
    <s v="Afecta el Negocio"/>
    <s v="No asignado"/>
    <s v="No asignado"/>
    <s v="03-04-2025 09:33"/>
    <s v="03-05-2025 10:17"/>
    <s v="false"/>
    <s v="03-04-2025 10:12"/>
    <x v="466"/>
    <d v="2025-03-05T10:17:00"/>
    <n v="1.0305555555532919"/>
    <n v="24.733333333279006"/>
    <n v="0"/>
    <n v="14"/>
    <n v="14"/>
    <x v="0"/>
  </r>
  <r>
    <s v="5300"/>
    <s v="03-07-2025 16:44"/>
    <s v="Prioridad Normal (Incidencias)"/>
    <x v="0"/>
    <x v="1"/>
    <x v="0"/>
    <s v="Gestión de Aplicaciones"/>
    <x v="3"/>
    <s v="03-21-2025 19:24"/>
    <s v="00:39:49"/>
    <s v="03-24-2025 14:43"/>
    <s v="03-24-2025 14:43"/>
    <s v="Afecta el Negocio"/>
    <s v="No asignado"/>
    <s v="No asignado"/>
    <s v="03-07-2025 16:44"/>
    <s v="03-24-2025 14:43"/>
    <s v="false"/>
    <s v="03-24-2025 14:43"/>
    <x v="467"/>
    <d v="2025-03-24T14:43:00"/>
    <n v="16.915972222217533"/>
    <n v="405.9833333332208"/>
    <n v="72"/>
    <n v="238"/>
    <n v="310"/>
    <x v="2"/>
  </r>
  <r>
    <s v="5303"/>
    <s v="03-07-2025 18:18"/>
    <s v="No asignado"/>
    <x v="2"/>
    <x v="8"/>
    <x v="0"/>
    <s v="Formularios"/>
    <x v="13"/>
    <s v="03-07-2025 19:40"/>
    <s v="15:35:37"/>
    <s v="03-12-2025 10:55"/>
    <s v="03-12-2025 10:55"/>
    <s v="No asignado"/>
    <s v="No asignado"/>
    <s v="No asignado"/>
    <s v="03-07-2025 18:18"/>
    <s v="03-12-2025 10:55"/>
    <s v="false"/>
    <s v="03-12-2025 10:55"/>
    <x v="468"/>
    <d v="2025-03-12T10:55:00"/>
    <n v="4.6923611111124046"/>
    <n v="112.61666666669771"/>
    <n v="0"/>
    <n v="70"/>
    <n v="70"/>
    <x v="0"/>
  </r>
  <r>
    <s v="5293"/>
    <s v="03-07-2025 09:59"/>
    <s v="No asignado"/>
    <x v="1"/>
    <x v="3"/>
    <x v="0"/>
    <s v="Soporte TI"/>
    <x v="0"/>
    <s v="03-07-2025 10:03"/>
    <s v="00:27:55"/>
    <s v="03-07-2025 10:27"/>
    <s v="03-07-2025 10:27"/>
    <s v="Afecta el Usuario"/>
    <s v="No asignado"/>
    <s v="Normal"/>
    <s v="03-07-2025 09:59"/>
    <s v="03-07-2025 10:27"/>
    <s v="false"/>
    <s v="03-07-2025 10:27"/>
    <x v="469"/>
    <d v="2025-03-07T10:27:00"/>
    <n v="1.9444444442342501E-2"/>
    <n v="0.46666666661622003"/>
    <n v="0"/>
    <n v="0"/>
    <n v="0"/>
    <x v="0"/>
  </r>
  <r>
    <s v="5242"/>
    <s v="03-04-2025 10:11"/>
    <s v="No asignado"/>
    <x v="0"/>
    <x v="3"/>
    <x v="0"/>
    <s v="Gestión de Aplicaciones"/>
    <x v="9"/>
    <s v="03-04-2025 10:57"/>
    <s v="02:02:20"/>
    <s v="03-04-2025 12:14"/>
    <s v="03-04-2025 12:14"/>
    <s v="Afecta el Usuario"/>
    <s v="No asignado"/>
    <s v="Baja"/>
    <s v="03-04-2025 10:11"/>
    <s v="03-04-2025 12:14"/>
    <s v="false"/>
    <s v="03-04-2025 12:14"/>
    <x v="470"/>
    <d v="2025-03-04T12:14:00"/>
    <n v="8.5416666668606922E-2"/>
    <n v="2.0500000000465661"/>
    <n v="0"/>
    <n v="0"/>
    <n v="0"/>
    <x v="0"/>
  </r>
  <r>
    <s v="5260"/>
    <s v="03-05-2025 09:08"/>
    <s v="No asignado"/>
    <x v="0"/>
    <x v="3"/>
    <x v="0"/>
    <s v="Soporte TI"/>
    <x v="0"/>
    <s v="03-05-2025 09:08"/>
    <s v="01:15:26"/>
    <s v="03-05-2025 10:24"/>
    <s v="03-05-2025 10:24"/>
    <s v="Afecta el Usuario"/>
    <s v="No asignado"/>
    <s v="Normal"/>
    <s v="03-05-2025 09:08"/>
    <s v="03-05-2025 10:24"/>
    <s v="false"/>
    <s v="03-05-2025 10:24"/>
    <x v="471"/>
    <d v="2025-03-05T10:24:00"/>
    <n v="5.2777777775190771E-2"/>
    <n v="1.2666666666045785"/>
    <n v="0"/>
    <n v="0"/>
    <n v="0"/>
    <x v="0"/>
  </r>
  <r>
    <s v="5266"/>
    <s v="03-05-2025 11:55"/>
    <s v="No asignado"/>
    <x v="1"/>
    <x v="2"/>
    <x v="0"/>
    <s v="Gestión de Aplicaciones"/>
    <x v="10"/>
    <s v="03-07-2025 10:42"/>
    <s v="41:54:12"/>
    <s v="03-13-2025 15:20"/>
    <s v="03-13-2025 15:20"/>
    <s v="Afecta el Usuario"/>
    <s v="Nivel 1"/>
    <s v="Normal"/>
    <s v="03-05-2025 11:55"/>
    <s v="03-13-2025 15:20"/>
    <s v="false"/>
    <s v="03-12-2025 14:49"/>
    <x v="472"/>
    <d v="2025-03-13T15:20:00"/>
    <n v="8.1423611111094942"/>
    <n v="195.41666666662786"/>
    <n v="0"/>
    <n v="112"/>
    <n v="112"/>
    <x v="0"/>
  </r>
  <r>
    <s v="5273"/>
    <s v="03-05-2025 16:26"/>
    <s v="No asignado"/>
    <x v="0"/>
    <x v="3"/>
    <x v="0"/>
    <s v="Gestión de Aplicaciones"/>
    <x v="15"/>
    <s v="03-05-2025 16:41"/>
    <s v="27:59:59"/>
    <s v="03-11-2025 11:26"/>
    <s v="03-11-2025 11:26"/>
    <s v="Afecta el Usuario"/>
    <s v="No asignado"/>
    <s v="Baja"/>
    <s v="03-05-2025 16:26"/>
    <s v="03-11-2025 11:26"/>
    <s v="false"/>
    <s v="03-11-2025 11:26"/>
    <x v="473"/>
    <d v="2025-03-11T11:26:00"/>
    <n v="5.7916666666715173"/>
    <n v="139.00000000011642"/>
    <n v="0"/>
    <n v="84"/>
    <n v="84"/>
    <x v="0"/>
  </r>
  <r>
    <s v="5257"/>
    <s v="03-05-2025 07:10"/>
    <s v="No asignado"/>
    <x v="1"/>
    <x v="3"/>
    <x v="0"/>
    <s v="No asignado"/>
    <x v="11"/>
    <s v="03-05-2025 08:36"/>
    <s v="17:49:55"/>
    <s v="05-13-2025 11:52"/>
    <s v="05-13-2025 12:34"/>
    <s v="Afecta el Usuario"/>
    <s v="No asignado"/>
    <s v="Normal"/>
    <s v="03-05-2025 07:10"/>
    <s v="05-13-2025 11:52"/>
    <s v="false"/>
    <s v="05-13-2025 11:52"/>
    <x v="474"/>
    <d v="2025-05-13T12:34:00"/>
    <n v="69.224999999998545"/>
    <n v="1661.3999999999651"/>
    <n v="0"/>
    <n v="966"/>
    <n v="966"/>
    <x v="0"/>
  </r>
  <r>
    <s v="5261"/>
    <s v="03-05-2025 10:12"/>
    <s v="No asignado"/>
    <x v="1"/>
    <x v="2"/>
    <x v="0"/>
    <s v="No asignado"/>
    <x v="7"/>
    <s v="03-05-2025 11:02"/>
    <s v="05:08:17"/>
    <s v="03-05-2025 16:20"/>
    <s v="03-05-2025 16:20"/>
    <s v="Afecta el Usuario"/>
    <s v="No asignado"/>
    <s v="Normal"/>
    <s v="03-05-2025 10:12"/>
    <s v="03-05-2025 16:20"/>
    <s v="false"/>
    <s v="03-05-2025 16:20"/>
    <x v="475"/>
    <d v="2025-03-05T16:20:00"/>
    <n v="0.25555555555183673"/>
    <n v="6.1333333332440816"/>
    <n v="0"/>
    <n v="0"/>
    <n v="0"/>
    <x v="0"/>
  </r>
  <r>
    <s v="5283"/>
    <s v="03-06-2025 12:40"/>
    <s v="No asignado"/>
    <x v="1"/>
    <x v="2"/>
    <x v="0"/>
    <s v="No asignado"/>
    <x v="9"/>
    <s v="03-06-2025 13:05"/>
    <s v="00:00:00"/>
    <s v="03-06-2025 13:05"/>
    <s v="03-06-2025 13:05"/>
    <s v="Afecta el Usuario"/>
    <s v="No asignado"/>
    <s v="Normal"/>
    <s v="03-06-2025 12:40"/>
    <s v="03-06-2025 13:05"/>
    <s v="false"/>
    <s v="03-06-2025 13:05"/>
    <x v="476"/>
    <d v="2025-03-06T13:05:00"/>
    <n v="1.7361111109494232E-2"/>
    <n v="0.41666666662786156"/>
    <n v="0"/>
    <n v="0"/>
    <n v="0"/>
    <x v="0"/>
  </r>
  <r>
    <s v="5288"/>
    <s v="03-06-2025 16:25"/>
    <s v="No asignado"/>
    <x v="1"/>
    <x v="3"/>
    <x v="0"/>
    <s v="No asignado"/>
    <x v="2"/>
    <s v="03-06-2025 16:36"/>
    <s v="03:37:28"/>
    <s v="03-07-2025 11:02"/>
    <s v="03-07-2025 11:02"/>
    <s v="Afecta el Usuario"/>
    <s v="No asignado"/>
    <s v="Normal"/>
    <s v="03-06-2025 16:25"/>
    <s v="03-07-2025 11:02"/>
    <s v="false"/>
    <s v="03-07-2025 11:02"/>
    <x v="477"/>
    <d v="2025-03-07T11:02:00"/>
    <n v="0.77569444444088731"/>
    <n v="18.616666666581295"/>
    <n v="0"/>
    <n v="14"/>
    <n v="14"/>
    <x v="0"/>
  </r>
  <r>
    <s v="5295"/>
    <s v="03-07-2025 11:16"/>
    <s v="No asignado"/>
    <x v="1"/>
    <x v="6"/>
    <x v="1"/>
    <s v="No asignado"/>
    <x v="9"/>
    <s v="No asignado"/>
    <s v="00:00:00"/>
    <s v="No asignado"/>
    <s v="03-07-2025 11:40"/>
    <s v="Afecta el Usuario"/>
    <s v="No asignado"/>
    <s v="Normal"/>
    <s v="03-07-2025 11:16"/>
    <s v="No asignado"/>
    <s v="false"/>
    <s v="No asignado"/>
    <x v="478"/>
    <d v="2025-03-07T11:40:00"/>
    <n v="1.6666666662786156E-2"/>
    <n v="0.39999999990686774"/>
    <n v="0"/>
    <n v="0"/>
    <n v="0"/>
    <x v="0"/>
  </r>
  <r>
    <s v="5297"/>
    <s v="03-07-2025 12:48"/>
    <s v="No asignado"/>
    <x v="1"/>
    <x v="2"/>
    <x v="0"/>
    <s v="No asignado"/>
    <x v="9"/>
    <s v="03-07-2025 12:51"/>
    <s v="05:03:25"/>
    <s v="03-11-2025 10:19"/>
    <s v="03-11-2025 10:19"/>
    <s v="Afecta el Usuario"/>
    <s v="No asignado"/>
    <s v="Normal"/>
    <s v="03-07-2025 12:48"/>
    <s v="03-11-2025 10:19"/>
    <s v="false"/>
    <s v="03-10-2025 09:33"/>
    <x v="479"/>
    <d v="2025-03-11T10:19:00"/>
    <n v="3.8965277777751908"/>
    <n v="93.516666666604578"/>
    <n v="0"/>
    <n v="56"/>
    <n v="56"/>
    <x v="0"/>
  </r>
  <r>
    <s v="5287"/>
    <s v="03-06-2025 15:46"/>
    <s v="No asignado"/>
    <x v="0"/>
    <x v="8"/>
    <x v="0"/>
    <s v="Soporte TI"/>
    <x v="11"/>
    <s v="03-06-2025 15:54"/>
    <s v="15:49:21"/>
    <s v="03-10-2025 15:35"/>
    <s v="03-10-2025 15:35"/>
    <s v="Afecta el Usuario"/>
    <s v="No asignado"/>
    <s v="Normal"/>
    <s v="03-06-2025 15:46"/>
    <s v="03-10-2025 15:35"/>
    <s v="false"/>
    <s v="03-10-2025 15:35"/>
    <x v="480"/>
    <d v="2025-03-10T15:35:00"/>
    <n v="3.992361111108039"/>
    <n v="95.816666666592937"/>
    <n v="0"/>
    <n v="56"/>
    <n v="56"/>
    <x v="0"/>
  </r>
  <r>
    <s v="5281"/>
    <s v="03-06-2025 12:15"/>
    <s v="No asignado"/>
    <x v="0"/>
    <x v="2"/>
    <x v="0"/>
    <s v="Gestión de Aplicaciones"/>
    <x v="14"/>
    <s v="03-06-2025 16:35"/>
    <s v="18:57:46"/>
    <s v="03-10-2025 16:13"/>
    <s v="03-10-2025 16:13"/>
    <s v="Afecta el Negocio"/>
    <s v="No asignado"/>
    <s v="No asignado"/>
    <s v="03-06-2025 12:15"/>
    <s v="03-10-2025 16:13"/>
    <s v="false"/>
    <s v="03-10-2025 16:13"/>
    <x v="481"/>
    <d v="2025-03-10T16:13:00"/>
    <n v="4.1652777777781012"/>
    <n v="99.966666666674428"/>
    <n v="0"/>
    <n v="56"/>
    <n v="56"/>
    <x v="0"/>
  </r>
  <r>
    <s v="5282"/>
    <s v="03-06-2025 12:18"/>
    <s v="No asignado"/>
    <x v="0"/>
    <x v="2"/>
    <x v="0"/>
    <s v="Gestión de Aplicaciones"/>
    <x v="14"/>
    <s v="03-06-2025 16:35"/>
    <s v="85:20:47"/>
    <s v="03-21-2025 09:39"/>
    <s v="03-21-2025 09:39"/>
    <s v="Afecta el Negocio"/>
    <s v="No asignado"/>
    <s v="No asignado"/>
    <s v="03-06-2025 12:18"/>
    <s v="03-21-2025 09:39"/>
    <s v="false"/>
    <s v="03-21-2025 09:39"/>
    <x v="482"/>
    <d v="2025-03-21T09:39:00"/>
    <n v="14.889583333337214"/>
    <n v="357.35000000009313"/>
    <n v="0"/>
    <n v="210"/>
    <n v="210"/>
    <x v="0"/>
  </r>
  <r>
    <s v="5285"/>
    <s v="03-06-2025 15:19"/>
    <s v="No asignado"/>
    <x v="1"/>
    <x v="2"/>
    <x v="0"/>
    <s v="Gestión de Aplicaciones"/>
    <x v="9"/>
    <s v="03-06-2025 15:35"/>
    <s v="82:10:24"/>
    <s v="03-21-2025 19:23"/>
    <s v="03-21-2025 19:23"/>
    <s v="Afecta al Departamento"/>
    <s v="Nivel 1"/>
    <s v="No asignado"/>
    <s v="03-06-2025 15:19"/>
    <s v="03-21-2025 19:23"/>
    <s v="false"/>
    <s v="03-20-2025 18:44"/>
    <x v="483"/>
    <d v="2025-03-21T19:23:00"/>
    <n v="15.169444444443798"/>
    <n v="364.06666666665114"/>
    <n v="0"/>
    <n v="210"/>
    <n v="210"/>
    <x v="0"/>
  </r>
  <r>
    <s v="5246"/>
    <s v="03-04-2025 12:30"/>
    <s v="No asignado"/>
    <x v="1"/>
    <x v="2"/>
    <x v="0"/>
    <s v="Gestión de Aplicaciones"/>
    <x v="7"/>
    <s v="03-04-2025 16:51"/>
    <s v="03:24:52"/>
    <s v="03-05-2025 16:21"/>
    <s v="03-05-2025 16:21"/>
    <s v="Afecta al Departamento"/>
    <s v="Nivel 1"/>
    <s v="No asignado"/>
    <s v="03-04-2025 12:30"/>
    <s v="03-05-2025 16:21"/>
    <s v="false"/>
    <s v="03-05-2025 16:21"/>
    <x v="484"/>
    <d v="2025-03-05T16:21:00"/>
    <n v="1.1604166666656965"/>
    <n v="27.849999999976717"/>
    <n v="0"/>
    <n v="14"/>
    <n v="14"/>
    <x v="0"/>
  </r>
  <r>
    <s v="5253"/>
    <s v="03-04-2025 16:50"/>
    <s v="No asignado"/>
    <x v="0"/>
    <x v="3"/>
    <x v="0"/>
    <s v="Soporte TI"/>
    <x v="19"/>
    <s v="03-04-2025 17:08"/>
    <s v="00:39:28"/>
    <s v="03-10-2025 12:18"/>
    <s v="03-10-2025 12:18"/>
    <s v="Afecta el Usuario"/>
    <s v="No asignado"/>
    <s v="Normal"/>
    <s v="03-04-2025 16:50"/>
    <s v="03-10-2025 12:18"/>
    <s v="false"/>
    <s v="03-10-2025 12:18"/>
    <x v="485"/>
    <d v="2025-03-10T12:18:00"/>
    <n v="5.8111111111065838"/>
    <n v="139.46666666655801"/>
    <n v="0"/>
    <n v="84"/>
    <n v="84"/>
    <x v="0"/>
  </r>
  <r>
    <s v="5264"/>
    <s v="03-05-2025 11:19"/>
    <s v="No asignado"/>
    <x v="0"/>
    <x v="0"/>
    <x v="0"/>
    <s v="Gestion + Humana"/>
    <x v="14"/>
    <s v="03-05-2025 15:31"/>
    <s v="31:32:11"/>
    <s v="03-11-2025 10:51"/>
    <s v="03-11-2025 10:51"/>
    <s v="No asignado"/>
    <s v="No asignado"/>
    <s v="Baja"/>
    <s v="03-05-2025 11:19"/>
    <s v="03-11-2025 10:51"/>
    <s v="false"/>
    <s v="03-11-2025 10:51"/>
    <x v="486"/>
    <d v="2025-03-11T10:51:00"/>
    <n v="5.9805555555503815"/>
    <n v="143.53333333320916"/>
    <n v="0"/>
    <n v="84"/>
    <n v="84"/>
    <x v="0"/>
  </r>
  <r>
    <s v="5248"/>
    <s v="03-04-2025 15:45"/>
    <s v="No asignado"/>
    <x v="1"/>
    <x v="2"/>
    <x v="0"/>
    <s v="Gestión de Aplicaciones"/>
    <x v="7"/>
    <s v="03-07-2025 10:40"/>
    <s v="55:39:31"/>
    <s v="03-21-2025 17:23"/>
    <s v="03-21-2025 17:23"/>
    <s v="Afecta al Departamento"/>
    <s v="Nivel 1"/>
    <s v="No asignado"/>
    <s v="03-04-2025 15:45"/>
    <s v="03-21-2025 17:23"/>
    <s v="false"/>
    <s v="03-20-2025 16:33"/>
    <x v="487"/>
    <d v="2025-03-21T17:23:00"/>
    <n v="17.068055555559113"/>
    <n v="409.6333333334187"/>
    <n v="0"/>
    <n v="238"/>
    <n v="238"/>
    <x v="0"/>
  </r>
  <r>
    <s v="5252"/>
    <s v="03-04-2025 16:38"/>
    <s v="No asignado"/>
    <x v="0"/>
    <x v="3"/>
    <x v="0"/>
    <s v="Soporte TI"/>
    <x v="4"/>
    <s v="03-04-2025 16:48"/>
    <s v="02:13:00"/>
    <s v="03-05-2025 09:51"/>
    <s v="03-05-2025 09:51"/>
    <s v="Afecta el Usuario"/>
    <s v="No asignado"/>
    <s v="Normal"/>
    <s v="03-04-2025 16:38"/>
    <s v="03-05-2025 09:51"/>
    <s v="false"/>
    <s v="03-05-2025 09:51"/>
    <x v="488"/>
    <d v="2025-03-05T09:51:00"/>
    <n v="0.71736111110658385"/>
    <n v="17.216666666558012"/>
    <n v="0"/>
    <n v="14"/>
    <n v="14"/>
    <x v="0"/>
  </r>
  <r>
    <s v="5289"/>
    <s v="03-07-2025 08:48"/>
    <s v="No asignado"/>
    <x v="1"/>
    <x v="3"/>
    <x v="0"/>
    <s v="Soporte TI"/>
    <x v="0"/>
    <s v="03-07-2025 08:49"/>
    <s v="01:50:12"/>
    <s v="03-07-2025 10:38"/>
    <s v="03-07-2025 10:38"/>
    <s v="Afecta el Usuario"/>
    <s v="No asignado"/>
    <s v="Normal"/>
    <s v="03-07-2025 08:48"/>
    <s v="03-07-2025 10:38"/>
    <s v="false"/>
    <s v="03-07-2025 10:38"/>
    <x v="489"/>
    <d v="2025-03-07T10:38:00"/>
    <n v="7.6388888890505768E-2"/>
    <n v="1.8333333333721384"/>
    <n v="0"/>
    <n v="0"/>
    <n v="0"/>
    <x v="0"/>
  </r>
  <r>
    <s v="5254"/>
    <s v="03-04-2025 17:03"/>
    <s v="No asignado"/>
    <x v="2"/>
    <x v="2"/>
    <x v="0"/>
    <s v="Formularios"/>
    <x v="13"/>
    <s v="03-04-2025 17:11"/>
    <s v="15:30:38"/>
    <s v="03-06-2025 16:52"/>
    <s v="03-06-2025 16:52"/>
    <s v="No asignado"/>
    <s v="No asignado"/>
    <s v="No asignado"/>
    <s v="03-04-2025 17:03"/>
    <s v="03-06-2025 16:52"/>
    <s v="false"/>
    <s v="03-06-2025 16:52"/>
    <x v="490"/>
    <d v="2025-03-06T16:52:00"/>
    <n v="1.992361111108039"/>
    <n v="47.816666666592937"/>
    <n v="0"/>
    <n v="28"/>
    <n v="28"/>
    <x v="0"/>
  </r>
  <r>
    <s v="5255"/>
    <s v="03-04-2025 17:04"/>
    <s v="No asignado"/>
    <x v="2"/>
    <x v="2"/>
    <x v="0"/>
    <s v="Formularios"/>
    <x v="13"/>
    <s v="03-04-2025 17:12"/>
    <s v="16:07:25"/>
    <s v="03-06-2025 18:33"/>
    <s v="03-06-2025 18:33"/>
    <s v="No asignado"/>
    <s v="No asignado"/>
    <s v="No asignado"/>
    <s v="03-04-2025 17:04"/>
    <s v="03-06-2025 18:33"/>
    <s v="false"/>
    <s v="03-06-2025 18:33"/>
    <x v="491"/>
    <d v="2025-03-06T18:33:00"/>
    <n v="2.0618055555605679"/>
    <n v="49.483333333453629"/>
    <n v="0"/>
    <n v="28"/>
    <n v="28"/>
    <x v="0"/>
  </r>
  <r>
    <s v="5247"/>
    <s v="03-04-2025 14:49"/>
    <s v="No asignado"/>
    <x v="0"/>
    <x v="3"/>
    <x v="0"/>
    <s v="Gestion + Humana"/>
    <x v="14"/>
    <s v="03-04-2025 16:11"/>
    <s v="00:00:01"/>
    <s v="03-17-2025 15:30"/>
    <s v="03-17-2025 15:30"/>
    <s v="No asignado"/>
    <s v="No asignado"/>
    <s v="Baja"/>
    <s v="03-04-2025 14:49"/>
    <s v="03-17-2025 15:30"/>
    <s v="false"/>
    <s v="03-17-2025 15:30"/>
    <x v="492"/>
    <d v="2025-03-17T15:30:00"/>
    <n v="13.02847222222772"/>
    <n v="312.68333333346527"/>
    <n v="0"/>
    <n v="182"/>
    <n v="182"/>
    <x v="0"/>
  </r>
  <r>
    <s v="5279"/>
    <s v="03-06-2025 11:05"/>
    <s v="No asignado"/>
    <x v="2"/>
    <x v="2"/>
    <x v="0"/>
    <s v="Formularios"/>
    <x v="13"/>
    <s v="03-06-2025 11:07"/>
    <s v="75:27:49"/>
    <s v="03-19-2025 15:52"/>
    <s v="03-19-2025 15:52"/>
    <s v="No asignado"/>
    <s v="No asignado"/>
    <s v="No asignado"/>
    <s v="03-06-2025 11:05"/>
    <s v="03-19-2025 15:52"/>
    <s v="false"/>
    <s v="03-19-2025 15:52"/>
    <x v="493"/>
    <d v="2025-03-19T15:52:00"/>
    <n v="13.199305555557657"/>
    <n v="316.78333333338378"/>
    <n v="0"/>
    <n v="182"/>
    <n v="182"/>
    <x v="0"/>
  </r>
  <r>
    <s v="5249"/>
    <s v="03-04-2025 15:57"/>
    <s v="No asignado"/>
    <x v="1"/>
    <x v="5"/>
    <x v="0"/>
    <s v="Gestión de Aplicaciones"/>
    <x v="1"/>
    <s v="03-04-2025 16:16"/>
    <s v="00:20:39"/>
    <s v="03-05-2025 15:06"/>
    <s v="03-05-2025 15:06"/>
    <s v="Afecta el Negocio"/>
    <s v="No asignado"/>
    <s v="No asignado"/>
    <s v="03-04-2025 15:57"/>
    <s v="03-05-2025 15:06"/>
    <s v="false"/>
    <s v="03-05-2025 15:06"/>
    <x v="494"/>
    <d v="2025-03-05T15:06:00"/>
    <n v="0.96458333333430346"/>
    <n v="23.150000000023283"/>
    <n v="0"/>
    <n v="14"/>
    <n v="14"/>
    <x v="0"/>
  </r>
  <r>
    <s v="5270"/>
    <s v="03-05-2025 15:40"/>
    <s v="No asignado"/>
    <x v="0"/>
    <x v="9"/>
    <x v="0"/>
    <s v="Soporte TI"/>
    <x v="6"/>
    <s v="03-05-2025 15:56"/>
    <s v="00:57:58"/>
    <s v="03-05-2025 16:38"/>
    <s v="03-05-2025 16:38"/>
    <s v="Afecta el Cliente"/>
    <s v="No asignado"/>
    <s v="No asignado"/>
    <s v="03-05-2025 15:40"/>
    <s v="03-05-2025 16:38"/>
    <s v="false"/>
    <s v="03-05-2025 16:38"/>
    <x v="495"/>
    <d v="2025-03-05T16:38:00"/>
    <n v="4.0277777778101154E-2"/>
    <n v="0.96666666667442769"/>
    <n v="0"/>
    <n v="0"/>
    <n v="0"/>
    <x v="0"/>
  </r>
  <r>
    <s v="5250"/>
    <s v="03-04-2025 16:00"/>
    <s v="No asignado"/>
    <x v="1"/>
    <x v="2"/>
    <x v="0"/>
    <s v="Gestión de Aplicaciones"/>
    <x v="10"/>
    <s v="03-04-2025 16:19"/>
    <s v="06:56:17"/>
    <s v="03-05-2025 15:33"/>
    <s v="03-05-2025 15:33"/>
    <s v="Afecta el Usuario"/>
    <s v="Nivel 1"/>
    <s v="Normal"/>
    <s v="03-04-2025 16:00"/>
    <s v="03-05-2025 15:33"/>
    <s v="false"/>
    <s v="03-05-2025 15:33"/>
    <x v="496"/>
    <d v="2025-03-05T15:33:00"/>
    <n v="0.98125000000436557"/>
    <n v="23.550000000104774"/>
    <n v="0"/>
    <n v="14"/>
    <n v="14"/>
    <x v="0"/>
  </r>
  <r>
    <s v="5269"/>
    <s v="03-05-2025 12:28"/>
    <s v="No asignado"/>
    <x v="1"/>
    <x v="2"/>
    <x v="0"/>
    <s v="Gestión de Aplicaciones"/>
    <x v="10"/>
    <s v="03-05-2025 14:03"/>
    <s v="01:37:54"/>
    <s v="03-05-2025 15:39"/>
    <s v="03-05-2025 15:39"/>
    <s v="Afecta el Usuario"/>
    <s v="Nivel 1"/>
    <s v="Normal"/>
    <s v="03-05-2025 12:28"/>
    <s v="03-05-2025 15:39"/>
    <s v="false"/>
    <s v="03-05-2025 15:39"/>
    <x v="497"/>
    <d v="2025-03-05T15:39:00"/>
    <n v="0.13263888889196096"/>
    <n v="3.183333333407063"/>
    <n v="0"/>
    <n v="0"/>
    <n v="0"/>
    <x v="0"/>
  </r>
  <r>
    <s v="5277"/>
    <s v="03-06-2025 09:47"/>
    <s v="No asignado"/>
    <x v="1"/>
    <x v="2"/>
    <x v="0"/>
    <s v="Gestión de Aplicaciones"/>
    <x v="10"/>
    <s v="03-06-2025 09:54"/>
    <s v="01:44:28"/>
    <s v="03-06-2025 12:12"/>
    <s v="03-06-2025 12:12"/>
    <s v="Afecta el Usuario"/>
    <s v="Nivel 1"/>
    <s v="Normal"/>
    <s v="03-06-2025 09:47"/>
    <s v="03-06-2025 12:12"/>
    <s v="false"/>
    <s v="03-06-2025 12:12"/>
    <x v="498"/>
    <d v="2025-03-06T12:12:00"/>
    <n v="0.10069444444525288"/>
    <n v="2.4166666666860692"/>
    <n v="0"/>
    <n v="0"/>
    <n v="0"/>
    <x v="0"/>
  </r>
  <r>
    <s v="5267"/>
    <s v="03-05-2025 12:07"/>
    <s v="No asignado"/>
    <x v="0"/>
    <x v="2"/>
    <x v="0"/>
    <s v="Gestión de Aplicaciones"/>
    <x v="18"/>
    <s v="03-05-2025 12:19"/>
    <s v="00:12:02"/>
    <s v="03-05-2025 12:19"/>
    <s v="03-05-2025 12:20"/>
    <s v="Afecta el Negocio"/>
    <s v="No asignado"/>
    <s v="No asignado"/>
    <s v="03-05-2025 12:07"/>
    <s v="03-05-2025 12:19"/>
    <s v="false"/>
    <s v="03-05-2025 12:19"/>
    <x v="499"/>
    <d v="2025-03-05T12:20:00"/>
    <n v="9.0277777781011537E-3"/>
    <n v="0.21666666667442769"/>
    <n v="0"/>
    <n v="0"/>
    <n v="0"/>
    <x v="0"/>
  </r>
  <r>
    <s v="5272"/>
    <s v="03-05-2025 16:10"/>
    <s v="No asignado"/>
    <x v="1"/>
    <x v="2"/>
    <x v="0"/>
    <s v="Gestión de Aplicaciones"/>
    <x v="1"/>
    <s v="03-05-2025 16:12"/>
    <s v="04:59:44"/>
    <s v="03-06-2025 12:10"/>
    <s v="03-06-2025 12:10"/>
    <s v="Afecta el Negocio"/>
    <s v="No asignado"/>
    <s v="No asignado"/>
    <s v="03-05-2025 16:10"/>
    <s v="03-06-2025 12:10"/>
    <s v="false"/>
    <s v="03-06-2025 12:10"/>
    <x v="500"/>
    <d v="2025-03-06T12:10:00"/>
    <n v="0.83333333333575865"/>
    <n v="20.000000000058208"/>
    <n v="0"/>
    <n v="14"/>
    <n v="14"/>
    <x v="0"/>
  </r>
  <r>
    <s v="5284"/>
    <s v="03-06-2025 13:43"/>
    <s v="No asignado"/>
    <x v="1"/>
    <x v="2"/>
    <x v="0"/>
    <s v="Gestión de Aplicaciones"/>
    <x v="10"/>
    <s v="03-06-2025 14:43"/>
    <s v="05:16:50"/>
    <s v="03-07-2025 10:00"/>
    <s v="03-07-2025 10:00"/>
    <s v="Afecta el Usuario"/>
    <s v="Nivel 1"/>
    <s v="Normal"/>
    <s v="03-06-2025 13:43"/>
    <s v="03-07-2025 10:00"/>
    <s v="false"/>
    <s v="03-07-2025 10:00"/>
    <x v="501"/>
    <d v="2025-03-07T10:00:00"/>
    <n v="0.84513888888614019"/>
    <n v="20.283333333267365"/>
    <n v="0"/>
    <n v="14"/>
    <n v="14"/>
    <x v="0"/>
  </r>
  <r>
    <s v="5299"/>
    <s v="03-07-2025 16:13"/>
    <s v="No asignado"/>
    <x v="1"/>
    <x v="2"/>
    <x v="0"/>
    <s v="Gestión de Aplicaciones"/>
    <x v="7"/>
    <s v="03-07-2025 16:19"/>
    <s v="04:05:28"/>
    <s v="03-11-2025 11:19"/>
    <s v="03-11-2025 11:19"/>
    <s v="Afecta al Departamento"/>
    <s v="Nivel 1"/>
    <s v="No asignado"/>
    <s v="03-07-2025 16:13"/>
    <s v="03-11-2025 11:19"/>
    <s v="false"/>
    <s v="03-10-2025 11:19"/>
    <x v="502"/>
    <d v="2025-03-11T11:19:00"/>
    <n v="3.7958333333372138"/>
    <n v="91.100000000093132"/>
    <n v="0"/>
    <n v="56"/>
    <n v="56"/>
    <x v="0"/>
  </r>
  <r>
    <s v="5263"/>
    <s v="03-05-2025 11:05"/>
    <s v="No asignado"/>
    <x v="1"/>
    <x v="5"/>
    <x v="0"/>
    <s v="Gestión de Aplicaciones"/>
    <x v="1"/>
    <s v="03-05-2025 11:54"/>
    <s v="00:49:25"/>
    <s v="03-21-2025 10:48"/>
    <s v="03-21-2025 10:48"/>
    <s v="Afecta el Negocio"/>
    <s v="No asignado"/>
    <s v="No asignado"/>
    <s v="03-05-2025 11:05"/>
    <s v="03-21-2025 10:48"/>
    <s v="false"/>
    <s v="03-21-2025 10:48"/>
    <x v="503"/>
    <d v="2025-03-21T10:48:00"/>
    <n v="15.988194444442343"/>
    <n v="383.71666666661622"/>
    <n v="0"/>
    <n v="224"/>
    <n v="224"/>
    <x v="0"/>
  </r>
  <r>
    <s v="5256"/>
    <s v="03-04-2025 17:13"/>
    <s v="No asignado"/>
    <x v="2"/>
    <x v="2"/>
    <x v="0"/>
    <s v="Formularios"/>
    <x v="13"/>
    <s v="03-04-2025 17:32"/>
    <s v="96:16:46"/>
    <s v="03-20-2025 17:45"/>
    <s v="03-20-2025 17:45"/>
    <s v="No asignado"/>
    <s v="No asignado"/>
    <s v="No asignado"/>
    <s v="03-04-2025 17:13"/>
    <s v="03-20-2025 17:45"/>
    <s v="false"/>
    <s v="03-20-2025 17:45"/>
    <x v="504"/>
    <d v="2025-03-20T17:45:00"/>
    <n v="16.022222222221899"/>
    <n v="384.53333333332557"/>
    <n v="0"/>
    <n v="224"/>
    <n v="224"/>
    <x v="0"/>
  </r>
  <r>
    <s v="5271"/>
    <s v="03-05-2025 16:03"/>
    <s v="No asignado"/>
    <x v="0"/>
    <x v="2"/>
    <x v="0"/>
    <s v="Soporte TI"/>
    <x v="6"/>
    <s v="03-12-2025 10:54"/>
    <s v="89:26:42"/>
    <s v="03-21-2025 19:23"/>
    <s v="03-21-2025 19:23"/>
    <s v="Afecta el Cliente"/>
    <s v="No asignado"/>
    <s v="No asignado"/>
    <s v="03-05-2025 16:03"/>
    <s v="03-21-2025 19:23"/>
    <s v="false"/>
    <s v="03-20-2025 18:42"/>
    <x v="505"/>
    <d v="2025-03-21T19:23:00"/>
    <n v="16.138888888890506"/>
    <n v="387.33333333337214"/>
    <n v="0"/>
    <n v="224"/>
    <n v="224"/>
    <x v="0"/>
  </r>
  <r>
    <s v="5265"/>
    <s v="03-05-2025 11:27"/>
    <s v="No asignado"/>
    <x v="1"/>
    <x v="1"/>
    <x v="0"/>
    <s v="Gestión de Aplicaciones"/>
    <x v="3"/>
    <s v="03-05-2025 12:04"/>
    <s v="00:57:15"/>
    <s v="03-06-2025 11:18"/>
    <s v="03-06-2025 11:18"/>
    <s v="Afecta el Negocio"/>
    <s v="No asignado"/>
    <s v="No asignado"/>
    <s v="03-05-2025 11:27"/>
    <s v="03-06-2025 11:18"/>
    <s v="false"/>
    <s v="03-06-2025 11:18"/>
    <x v="506"/>
    <d v="2025-03-06T11:18:00"/>
    <n v="0.99375000000145519"/>
    <n v="23.850000000034925"/>
    <n v="0"/>
    <n v="14"/>
    <n v="14"/>
    <x v="0"/>
  </r>
  <r>
    <s v="5292"/>
    <s v="03-07-2025 09:46"/>
    <s v="No asignado"/>
    <x v="0"/>
    <x v="1"/>
    <x v="0"/>
    <s v="Gestión de Aplicaciones"/>
    <x v="3"/>
    <s v="03-07-2025 09:46"/>
    <s v="14:43:54"/>
    <s v="03-11-2025 08:11"/>
    <s v="03-11-2025 08:11"/>
    <s v="Afecta el Negocio"/>
    <s v="No asignado"/>
    <s v="No asignado"/>
    <s v="03-07-2025 09:46"/>
    <s v="03-11-2025 08:11"/>
    <s v="false"/>
    <s v="03-11-2025 08:11"/>
    <x v="507"/>
    <d v="2025-03-11T08:11:00"/>
    <n v="3.9340277777737356"/>
    <n v="94.416666666569654"/>
    <n v="0"/>
    <n v="56"/>
    <n v="56"/>
    <x v="0"/>
  </r>
  <r>
    <s v="5304"/>
    <s v="03-07-2025 18:27"/>
    <s v="No asignado"/>
    <x v="0"/>
    <x v="3"/>
    <x v="0"/>
    <s v="Soporte TI"/>
    <x v="5"/>
    <s v="03-10-2025 11:11"/>
    <s v="19:39:44"/>
    <s v="03-12-2025 16:57"/>
    <s v="03-12-2025 16:57"/>
    <s v="Afecta el Usuario"/>
    <s v="No asignado"/>
    <s v="Normal"/>
    <s v="03-07-2025 18:27"/>
    <s v="03-12-2025 16:57"/>
    <s v="false"/>
    <s v="03-12-2025 16:57"/>
    <x v="508"/>
    <d v="2025-03-12T16:57:00"/>
    <n v="4.9375"/>
    <n v="118.5"/>
    <n v="0"/>
    <n v="70"/>
    <n v="70"/>
    <x v="0"/>
  </r>
  <r>
    <s v="5305"/>
    <s v="03-07-2025 18:30"/>
    <s v="SLA Requerimientos - Medio"/>
    <x v="0"/>
    <x v="10"/>
    <x v="0"/>
    <s v="Soporte TI"/>
    <x v="19"/>
    <s v="03-18-2025 15:27"/>
    <s v="73:54:44"/>
    <s v="04-23-2025 10:23"/>
    <s v="04-23-2025 10:23"/>
    <s v="Afecta el Usuario"/>
    <s v="No asignado"/>
    <s v="Normal"/>
    <s v="03-07-2025 18:30"/>
    <s v="04-23-2025 10:23"/>
    <s v="true"/>
    <s v="04-23-2025 10:23"/>
    <x v="509"/>
    <d v="2025-04-23T10:23:00"/>
    <n v="46.661805555551837"/>
    <n v="1119.8833333332441"/>
    <n v="72"/>
    <n v="658"/>
    <n v="730"/>
    <x v="2"/>
  </r>
  <r>
    <s v="5258"/>
    <s v="03-05-2025 08:29"/>
    <s v="Prioridad Alta (Incidencias)"/>
    <x v="1"/>
    <x v="2"/>
    <x v="0"/>
    <s v="Gestión de Aplicaciones"/>
    <x v="8"/>
    <s v="03-05-2025 10:34"/>
    <s v="02:04:00"/>
    <s v="03-05-2025 10:34"/>
    <s v="03-27-2025 15:46"/>
    <s v="Afecta el Usuario"/>
    <s v="Nivel 1"/>
    <s v="Normal"/>
    <s v="03-05-2025 08:29"/>
    <s v="03-05-2025 10:34"/>
    <s v="false"/>
    <s v="03-05-2025 10:34"/>
    <x v="510"/>
    <d v="2025-03-27T15:46:00"/>
    <n v="22.303472222221899"/>
    <n v="535.28333333332557"/>
    <n v="12.5"/>
    <n v="308"/>
    <n v="320.5"/>
    <x v="2"/>
  </r>
  <r>
    <s v="5275"/>
    <s v="03-05-2025 16:38"/>
    <s v="Prioridad Normal (Incidencias)"/>
    <x v="1"/>
    <x v="2"/>
    <x v="0"/>
    <s v="Gestión de Aplicaciones"/>
    <x v="9"/>
    <s v="03-06-2025 18:18"/>
    <s v="112:22:36"/>
    <s v="03-29-2025 11:26"/>
    <s v="03-29-2025 11:26"/>
    <s v="Afecta al Departamento"/>
    <s v="Nivel 1"/>
    <s v="No asignado"/>
    <s v="03-05-2025 16:38"/>
    <s v="03-29-2025 11:26"/>
    <s v="true"/>
    <s v="03-28-2025 11:12"/>
    <x v="511"/>
    <d v="2025-03-29T11:26:00"/>
    <n v="23.783333333332848"/>
    <n v="570.79999999998836"/>
    <n v="72"/>
    <n v="336"/>
    <n v="408"/>
    <x v="2"/>
  </r>
  <r>
    <s v="5286"/>
    <s v="03-06-2025 15:21"/>
    <s v="No asignado"/>
    <x v="1"/>
    <x v="2"/>
    <x v="0"/>
    <s v="Gestión de Aplicaciones"/>
    <x v="1"/>
    <s v="03-06-2025 15:35"/>
    <s v="322:08:24"/>
    <s v="05-02-2025 23:41"/>
    <s v="05-02-2025 23:41"/>
    <s v="Afecta el Negocio"/>
    <s v="No asignado"/>
    <s v="No asignado"/>
    <s v="03-06-2025 15:21"/>
    <s v="05-02-2025 23:41"/>
    <s v="false"/>
    <s v="05-01-2025 23:10"/>
    <x v="512"/>
    <d v="2025-05-02T23:41:00"/>
    <n v="57.347222222226264"/>
    <n v="1376.3333333334303"/>
    <n v="0"/>
    <n v="798"/>
    <n v="798"/>
    <x v="0"/>
  </r>
  <r>
    <s v="5291"/>
    <s v="03-07-2025 09:43"/>
    <s v="No asignado"/>
    <x v="1"/>
    <x v="2"/>
    <x v="0"/>
    <s v="Gestión de Aplicaciones"/>
    <x v="7"/>
    <s v="03-10-2025 15:12"/>
    <s v="13:54:30"/>
    <s v="03-12-2025 16:19"/>
    <s v="03-12-2025 16:19"/>
    <s v="Afecta al Departamento"/>
    <s v="Nivel 1"/>
    <s v="No asignado"/>
    <s v="03-07-2025 09:43"/>
    <s v="03-12-2025 16:19"/>
    <s v="false"/>
    <s v="03-11-2025 15:48"/>
    <x v="513"/>
    <d v="2025-03-12T16:19:00"/>
    <n v="5.2749999999941792"/>
    <n v="126.5999999998603"/>
    <n v="0"/>
    <n v="70"/>
    <n v="70"/>
    <x v="0"/>
  </r>
  <r>
    <s v="5296"/>
    <s v="03-07-2025 11:41"/>
    <s v="No asignado"/>
    <x v="1"/>
    <x v="2"/>
    <x v="0"/>
    <s v="Gestión de Aplicaciones"/>
    <x v="8"/>
    <s v="03-07-2025 11:42"/>
    <s v="00:30:48"/>
    <s v="03-11-2025 10:19"/>
    <s v="03-11-2025 10:19"/>
    <s v="Afecta el Usuario"/>
    <s v="Nivel 1"/>
    <s v="Normal"/>
    <s v="03-07-2025 11:41"/>
    <s v="03-11-2025 10:19"/>
    <s v="false"/>
    <s v="03-10-2025 09:42"/>
    <x v="514"/>
    <d v="2025-03-11T10:19:00"/>
    <n v="3.9430555555518367"/>
    <n v="94.633333333244082"/>
    <n v="0"/>
    <n v="56"/>
    <n v="56"/>
    <x v="0"/>
  </r>
  <r>
    <s v="5262"/>
    <s v="03-05-2025 11:03"/>
    <s v="No asignado"/>
    <x v="1"/>
    <x v="8"/>
    <x v="0"/>
    <s v="Gestión de Aplicaciones"/>
    <x v="10"/>
    <s v="03-05-2025 12:14"/>
    <s v="76:31:43"/>
    <s v="03-19-2025 11:14"/>
    <s v="03-19-2025 11:14"/>
    <s v="Afecta el Usuario"/>
    <s v="Nivel 1"/>
    <s v="Normal"/>
    <s v="03-05-2025 11:03"/>
    <s v="03-19-2025 11:14"/>
    <s v="false"/>
    <s v="03-19-2025 11:14"/>
    <x v="515"/>
    <d v="2025-03-19T11:14:00"/>
    <n v="14.007638888884685"/>
    <n v="336.18333333323244"/>
    <n v="0"/>
    <n v="196"/>
    <n v="196"/>
    <x v="0"/>
  </r>
  <r>
    <s v="5302"/>
    <s v="03-07-2025 17:35"/>
    <s v="No asignado"/>
    <x v="2"/>
    <x v="8"/>
    <x v="0"/>
    <s v="Formularios"/>
    <x v="13"/>
    <s v="03-07-2025 19:39"/>
    <s v="29:32:13"/>
    <s v="03-14-2025 08:49"/>
    <s v="03-14-2025 08:49"/>
    <s v="No asignado"/>
    <s v="No asignado"/>
    <s v="No asignado"/>
    <s v="03-07-2025 17:35"/>
    <s v="03-14-2025 08:49"/>
    <s v="false"/>
    <s v="03-14-2025 08:49"/>
    <x v="516"/>
    <d v="2025-03-14T08:49:00"/>
    <n v="6.6347222222175333"/>
    <n v="159.2333333332208"/>
    <n v="0"/>
    <n v="98"/>
    <n v="98"/>
    <x v="0"/>
  </r>
  <r>
    <s v="5290"/>
    <s v="03-07-2025 09:26"/>
    <s v="No asignado"/>
    <x v="0"/>
    <x v="8"/>
    <x v="0"/>
    <s v="Soporte TI"/>
    <x v="27"/>
    <s v="03-07-2025 09:36"/>
    <s v="32:23:03"/>
    <s v="03-13-2025 09:49"/>
    <s v="03-13-2025 09:49"/>
    <s v="Afecta el Cliente"/>
    <s v="No asignado"/>
    <s v="No asignado"/>
    <s v="03-07-2025 09:26"/>
    <s v="03-13-2025 09:49"/>
    <s v="false"/>
    <s v="03-13-2025 09:49"/>
    <x v="517"/>
    <d v="2025-03-13T09:49:00"/>
    <n v="6.015972222223354"/>
    <n v="144.3833333333605"/>
    <n v="0"/>
    <n v="84"/>
    <n v="84"/>
    <x v="0"/>
  </r>
  <r>
    <s v="5294"/>
    <s v="03-07-2025 10:52"/>
    <s v="SLA Requerimientos - Baja"/>
    <x v="0"/>
    <x v="3"/>
    <x v="0"/>
    <s v="Gestión de Aplicaciones"/>
    <x v="9"/>
    <s v="03-07-2025 11:26"/>
    <s v="13:39:53"/>
    <s v="03-26-2025 08:53"/>
    <s v="03-26-2025 08:53"/>
    <s v="Afecta el Usuario"/>
    <s v="No asignado"/>
    <s v="Baja"/>
    <s v="03-07-2025 10:52"/>
    <s v="03-26-2025 08:53"/>
    <s v="false"/>
    <s v="03-26-2025 08:53"/>
    <x v="518"/>
    <d v="2025-03-26T08:53:00"/>
    <n v="18.917361111110949"/>
    <n v="454.01666666666279"/>
    <n v="120"/>
    <n v="266"/>
    <n v="386"/>
    <x v="2"/>
  </r>
  <r>
    <s v="5306"/>
    <s v="03-07-2025 19:10"/>
    <s v="SLA Requerimientos - Medio"/>
    <x v="0"/>
    <x v="0"/>
    <x v="0"/>
    <s v="Gestion + Humana"/>
    <x v="14"/>
    <s v="03-17-2025 10:32"/>
    <s v="87:34:28"/>
    <s v="03-24-2025 17:04"/>
    <s v="03-24-2025 17:04"/>
    <s v="No asignado"/>
    <s v="No asignado"/>
    <s v="Baja"/>
    <s v="03-07-2025 19:10"/>
    <s v="03-24-2025 17:04"/>
    <s v="true"/>
    <s v="03-24-2025 17:04"/>
    <x v="519"/>
    <d v="2025-03-24T17:04:00"/>
    <n v="16.912499999998545"/>
    <n v="405.89999999996508"/>
    <n v="72"/>
    <n v="238"/>
    <n v="310"/>
    <x v="2"/>
  </r>
  <r>
    <s v="5310"/>
    <s v="03-10-2025 09:55"/>
    <s v="No asignado"/>
    <x v="1"/>
    <x v="2"/>
    <x v="0"/>
    <s v="Soporte TI"/>
    <x v="1"/>
    <s v="03-10-2025 10:01"/>
    <s v="13:05:01"/>
    <s v="03-22-2025 15:23"/>
    <s v="03-22-2025 15:23"/>
    <s v="Afecta el Usuario"/>
    <s v="No asignado"/>
    <s v="Alta"/>
    <s v="03-10-2025 09:55"/>
    <s v="03-22-2025 15:23"/>
    <s v="false"/>
    <s v="03-21-2025 14:47"/>
    <x v="520"/>
    <d v="2025-03-22T15:23:00"/>
    <n v="12.227777777778101"/>
    <n v="293.46666666667443"/>
    <n v="0"/>
    <n v="168"/>
    <n v="168"/>
    <x v="0"/>
  </r>
  <r>
    <s v="5322"/>
    <s v="03-11-2025 10:19"/>
    <s v="SLA Requerimientos - Baja"/>
    <x v="0"/>
    <x v="1"/>
    <x v="0"/>
    <s v="Gestión de Aplicaciones"/>
    <x v="3"/>
    <s v="04-28-2025 11:50"/>
    <s v="56:54:24"/>
    <s v="05-19-2025 15:23"/>
    <s v="05-19-2025 15:23"/>
    <s v="Afecta el Negocio"/>
    <s v="No asignado"/>
    <s v="No asignado"/>
    <s v="03-11-2025 10:19"/>
    <s v="05-19-2025 15:23"/>
    <s v="true"/>
    <s v="05-19-2025 15:23"/>
    <x v="521"/>
    <d v="2025-05-19T15:23:00"/>
    <n v="69.211111111115315"/>
    <n v="1661.0666666667676"/>
    <n v="120"/>
    <n v="966"/>
    <n v="1086"/>
    <x v="2"/>
  </r>
  <r>
    <s v="5314"/>
    <s v="03-10-2025 13:23"/>
    <s v="No asignado"/>
    <x v="1"/>
    <x v="3"/>
    <x v="0"/>
    <s v="Soporte TI"/>
    <x v="11"/>
    <s v="03-10-2025 14:31"/>
    <s v="02:46:12"/>
    <s v="03-10-2025 16:16"/>
    <s v="03-10-2025 16:16"/>
    <s v="Afecta el Usuario"/>
    <s v="No asignado"/>
    <s v="Normal"/>
    <s v="03-10-2025 13:23"/>
    <s v="03-10-2025 16:16"/>
    <s v="false"/>
    <s v="03-10-2025 16:16"/>
    <x v="522"/>
    <d v="2025-03-10T16:16:00"/>
    <n v="0.12013888888759539"/>
    <n v="2.8833333333022892"/>
    <n v="0"/>
    <n v="0"/>
    <n v="0"/>
    <x v="0"/>
  </r>
  <r>
    <s v="5327"/>
    <s v="03-11-2025 12:10"/>
    <s v="No asignado"/>
    <x v="2"/>
    <x v="1"/>
    <x v="0"/>
    <s v="Formularios"/>
    <x v="13"/>
    <s v="03-11-2025 15:17"/>
    <s v="08:59:16"/>
    <s v="03-12-2025 14:11"/>
    <s v="03-12-2025 14:11"/>
    <s v="No asignado"/>
    <s v="No asignado"/>
    <s v="No asignado"/>
    <s v="03-11-2025 12:10"/>
    <s v="03-12-2025 14:11"/>
    <s v="false"/>
    <s v="03-12-2025 14:11"/>
    <x v="523"/>
    <d v="2025-03-12T14:11:00"/>
    <n v="1.0840277777751908"/>
    <n v="26.016666666604578"/>
    <n v="0"/>
    <n v="14"/>
    <n v="14"/>
    <x v="0"/>
  </r>
  <r>
    <s v="5307"/>
    <s v="03-10-2025 08:46"/>
    <s v="No asignado"/>
    <x v="1"/>
    <x v="8"/>
    <x v="0"/>
    <s v="Gestión de Aplicaciones"/>
    <x v="10"/>
    <s v="03-17-2025 11:21"/>
    <s v="35:45:25"/>
    <s v="03-18-2025 16:19"/>
    <s v="03-18-2025 16:19"/>
    <s v="Afecta el Usuario"/>
    <s v="Nivel 1"/>
    <s v="Normal"/>
    <s v="03-10-2025 08:46"/>
    <s v="03-18-2025 16:19"/>
    <s v="false"/>
    <s v="03-18-2025 16:19"/>
    <x v="524"/>
    <d v="2025-03-18T16:19:00"/>
    <n v="8.3145833333328483"/>
    <n v="199.54999999998836"/>
    <n v="0"/>
    <n v="112"/>
    <n v="112"/>
    <x v="0"/>
  </r>
  <r>
    <s v="5308"/>
    <s v="03-10-2025 09:09"/>
    <s v="No asignado"/>
    <x v="1"/>
    <x v="2"/>
    <x v="0"/>
    <s v="Gestión de Aplicaciones"/>
    <x v="10"/>
    <s v="03-10-2025 09:18"/>
    <s v="00:32:59"/>
    <s v="03-11-2025 10:19"/>
    <s v="03-11-2025 10:19"/>
    <s v="Afecta el Usuario"/>
    <s v="Nivel 1"/>
    <s v="Normal"/>
    <s v="03-10-2025 09:09"/>
    <s v="03-11-2025 10:19"/>
    <s v="false"/>
    <s v="03-10-2025 09:42"/>
    <x v="525"/>
    <d v="2025-03-11T10:19:00"/>
    <n v="1.0486111111094942"/>
    <n v="25.166666666627862"/>
    <n v="0"/>
    <n v="14"/>
    <n v="14"/>
    <x v="0"/>
  </r>
  <r>
    <s v="5333"/>
    <s v="03-11-2025 16:17"/>
    <s v="No asignado"/>
    <x v="0"/>
    <x v="0"/>
    <x v="2"/>
    <s v="Gestion + Humana"/>
    <x v="14"/>
    <s v="03-12-2025 08:34"/>
    <s v="00:00:00"/>
    <s v="No asignado"/>
    <s v="03-12-2025 08:35"/>
    <s v="No asignado"/>
    <s v="No asignado"/>
    <s v="Baja"/>
    <s v="03-11-2025 16:17"/>
    <s v="No asignado"/>
    <s v="false"/>
    <s v="No asignado"/>
    <x v="526"/>
    <d v="2025-03-12T08:35:00"/>
    <n v="0.67916666666860692"/>
    <n v="16.300000000046566"/>
    <n v="0"/>
    <n v="14"/>
    <n v="14"/>
    <x v="0"/>
  </r>
  <r>
    <s v="5309"/>
    <s v="03-10-2025 09:50"/>
    <s v="No asignado"/>
    <x v="1"/>
    <x v="9"/>
    <x v="0"/>
    <s v="Redes y Seguridad"/>
    <x v="17"/>
    <s v="03-10-2025 09:50"/>
    <s v="00:57:52"/>
    <s v="03-10-2025 10:48"/>
    <s v="03-10-2025 10:48"/>
    <s v="Afecta el Usuario"/>
    <s v="No asignado"/>
    <s v="Normal"/>
    <s v="03-10-2025 09:50"/>
    <s v="03-10-2025 10:48"/>
    <s v="false"/>
    <s v="03-10-2025 10:48"/>
    <x v="527"/>
    <d v="2025-03-10T10:48:00"/>
    <n v="4.0277777778101154E-2"/>
    <n v="0.96666666667442769"/>
    <n v="0"/>
    <n v="0"/>
    <n v="0"/>
    <x v="0"/>
  </r>
  <r>
    <s v="5332"/>
    <s v="03-11-2025 16:13"/>
    <s v="No asignado"/>
    <x v="1"/>
    <x v="2"/>
    <x v="0"/>
    <s v="Gestión de Aplicaciones"/>
    <x v="9"/>
    <s v="03-11-2025 17:01"/>
    <s v="12:56:22"/>
    <s v="03-14-2025 12:20"/>
    <s v="03-14-2025 12:20"/>
    <s v="Afecta al Departamento"/>
    <s v="Nivel 1"/>
    <s v="No asignado"/>
    <s v="03-11-2025 16:13"/>
    <s v="03-14-2025 12:20"/>
    <s v="false"/>
    <s v="03-13-2025 12:09"/>
    <x v="528"/>
    <d v="2025-03-14T12:20:00"/>
    <n v="2.8381944444481633"/>
    <n v="68.116666666755918"/>
    <n v="0"/>
    <n v="42"/>
    <n v="42"/>
    <x v="0"/>
  </r>
  <r>
    <s v="5336"/>
    <s v="03-11-2025 16:44"/>
    <s v="No asignado"/>
    <x v="1"/>
    <x v="2"/>
    <x v="0"/>
    <s v="Gestión de Aplicaciones"/>
    <x v="1"/>
    <s v="03-11-2025 16:54"/>
    <s v="01:02:13"/>
    <s v="03-13-2025 09:20"/>
    <s v="03-13-2025 09:20"/>
    <s v="Afecta el Negocio"/>
    <s v="No asignado"/>
    <s v="No asignado"/>
    <s v="03-11-2025 16:44"/>
    <s v="03-13-2025 09:20"/>
    <s v="false"/>
    <s v="03-12-2025 08:46"/>
    <x v="529"/>
    <d v="2025-03-13T09:20:00"/>
    <n v="1.6916666666656965"/>
    <n v="40.599999999976717"/>
    <n v="0"/>
    <n v="28"/>
    <n v="28"/>
    <x v="0"/>
  </r>
  <r>
    <s v="5311"/>
    <s v="03-10-2025 10:49"/>
    <s v="No asignado"/>
    <x v="0"/>
    <x v="3"/>
    <x v="0"/>
    <s v="Soporte TI"/>
    <x v="11"/>
    <s v="03-10-2025 11:07"/>
    <s v="47:23:57"/>
    <s v="03-18-2025 10:13"/>
    <s v="03-18-2025 10:13"/>
    <s v="Afecta el Usuario"/>
    <s v="No asignado"/>
    <s v="Normal"/>
    <s v="03-10-2025 10:49"/>
    <s v="03-18-2025 10:13"/>
    <s v="false"/>
    <s v="03-18-2025 10:13"/>
    <x v="530"/>
    <d v="2025-03-18T10:13:00"/>
    <n v="7.9749999999985448"/>
    <n v="191.39999999996508"/>
    <n v="0"/>
    <n v="112"/>
    <n v="112"/>
    <x v="0"/>
  </r>
  <r>
    <s v="5346"/>
    <s v="03-12-2025 11:30"/>
    <s v="SLA Requerimientos - Medio"/>
    <x v="0"/>
    <x v="2"/>
    <x v="0"/>
    <s v="Gestión de Aplicaciones"/>
    <x v="1"/>
    <s v="03-21-2025 15:24"/>
    <s v="07:47:26"/>
    <s v="03-24-2025 08:52"/>
    <s v="03-24-2025 08:52"/>
    <s v="Afecta el Negocio"/>
    <s v="No asignado"/>
    <s v="No asignado"/>
    <s v="03-12-2025 11:30"/>
    <s v="03-24-2025 08:52"/>
    <s v="false"/>
    <s v="03-24-2025 08:52"/>
    <x v="531"/>
    <d v="2025-03-24T08:52:00"/>
    <n v="11.890277777776646"/>
    <n v="285.3666666666395"/>
    <n v="72"/>
    <n v="168"/>
    <n v="240"/>
    <x v="2"/>
  </r>
  <r>
    <s v="5348"/>
    <s v="03-12-2025 13:53"/>
    <s v="No asignado"/>
    <x v="0"/>
    <x v="2"/>
    <x v="0"/>
    <s v="Gestión de Aplicaciones"/>
    <x v="1"/>
    <s v="03-12-2025 14:58"/>
    <s v="07:18:03"/>
    <s v="03-14-2025 12:20"/>
    <s v="03-14-2025 12:20"/>
    <s v="Afecta el Negocio"/>
    <s v="No asignado"/>
    <s v="No asignado"/>
    <s v="03-12-2025 13:53"/>
    <s v="03-14-2025 12:20"/>
    <s v="false"/>
    <s v="03-13-2025 12:11"/>
    <x v="532"/>
    <d v="2025-03-14T12:20:00"/>
    <n v="1.9354166666671517"/>
    <n v="46.450000000011642"/>
    <n v="0"/>
    <n v="28"/>
    <n v="28"/>
    <x v="0"/>
  </r>
  <r>
    <s v="5312"/>
    <s v="03-10-2025 11:00"/>
    <s v="No asignado"/>
    <x v="1"/>
    <x v="9"/>
    <x v="0"/>
    <s v="Redes y Seguridad"/>
    <x v="22"/>
    <s v="03-10-2025 11:01"/>
    <s v="05:29:20"/>
    <s v="03-10-2025 22:47"/>
    <s v="03-10-2025 22:47"/>
    <s v="Afecta el Usuario"/>
    <s v="No asignado"/>
    <s v="Normal"/>
    <s v="03-10-2025 11:00"/>
    <s v="03-10-2025 22:47"/>
    <s v="false"/>
    <s v="03-10-2025 22:47"/>
    <x v="533"/>
    <d v="2025-03-10T22:47:00"/>
    <n v="0.49097222222189885"/>
    <n v="11.783333333325572"/>
    <n v="0"/>
    <n v="0"/>
    <n v="0"/>
    <x v="0"/>
  </r>
  <r>
    <s v="5352"/>
    <s v="03-12-2025 17:45"/>
    <s v="No asignado"/>
    <x v="0"/>
    <x v="1"/>
    <x v="0"/>
    <s v="Gestión de Aplicaciones"/>
    <x v="3"/>
    <s v="03-13-2025 08:10"/>
    <s v="16:00:00"/>
    <s v="03-17-2025 12:35"/>
    <s v="03-17-2025 12:35"/>
    <s v="Afecta el Negocio"/>
    <s v="No asignado"/>
    <s v="No asignado"/>
    <s v="03-12-2025 17:45"/>
    <s v="03-17-2025 12:35"/>
    <s v="false"/>
    <s v="03-17-2025 12:35"/>
    <x v="534"/>
    <d v="2025-03-17T12:35:00"/>
    <n v="4.7847222222189885"/>
    <n v="114.83333333325572"/>
    <n v="0"/>
    <n v="70"/>
    <n v="70"/>
    <x v="0"/>
  </r>
  <r>
    <s v="5325"/>
    <s v="03-11-2025 11:41"/>
    <s v="No asignado"/>
    <x v="1"/>
    <x v="6"/>
    <x v="1"/>
    <s v="No asignado"/>
    <x v="9"/>
    <s v="No asignado"/>
    <s v="00:00:00"/>
    <s v="No asignado"/>
    <s v="03-11-2025 11:52"/>
    <s v="Afecta el Usuario"/>
    <s v="No asignado"/>
    <s v="Normal"/>
    <s v="03-11-2025 11:41"/>
    <s v="No asignado"/>
    <s v="false"/>
    <s v="No asignado"/>
    <x v="535"/>
    <d v="2025-03-11T11:52:00"/>
    <n v="7.6388888846850023E-3"/>
    <n v="0.18333333323244005"/>
    <n v="0"/>
    <n v="0"/>
    <n v="0"/>
    <x v="0"/>
  </r>
  <r>
    <s v="5326"/>
    <s v="03-11-2025 11:44"/>
    <s v="No asignado"/>
    <x v="1"/>
    <x v="6"/>
    <x v="1"/>
    <s v="No asignado"/>
    <x v="9"/>
    <s v="No asignado"/>
    <s v="00:00:00"/>
    <s v="No asignado"/>
    <s v="03-11-2025 11:52"/>
    <s v="Afecta el Usuario"/>
    <s v="No asignado"/>
    <s v="Normal"/>
    <s v="03-11-2025 11:44"/>
    <s v="No asignado"/>
    <s v="false"/>
    <s v="No asignado"/>
    <x v="536"/>
    <d v="2025-03-11T11:52:00"/>
    <n v="5.5555555518367328E-3"/>
    <n v="0.13333333324408159"/>
    <n v="0"/>
    <n v="0"/>
    <n v="0"/>
    <x v="0"/>
  </r>
  <r>
    <s v="5331"/>
    <s v="03-11-2025 15:49"/>
    <s v="No asignado"/>
    <x v="1"/>
    <x v="6"/>
    <x v="1"/>
    <s v="No asignado"/>
    <x v="9"/>
    <s v="No asignado"/>
    <s v="00:00:00"/>
    <s v="No asignado"/>
    <s v="03-11-2025 15:54"/>
    <s v="Afecta el Usuario"/>
    <s v="No asignado"/>
    <s v="Normal"/>
    <s v="03-11-2025 15:49"/>
    <s v="No asignado"/>
    <s v="false"/>
    <s v="No asignado"/>
    <x v="537"/>
    <d v="2025-03-11T15:54:00"/>
    <n v="3.4722222189884633E-3"/>
    <n v="8.3333333255723119E-2"/>
    <n v="0"/>
    <n v="0"/>
    <n v="0"/>
    <x v="0"/>
  </r>
  <r>
    <s v="5338"/>
    <s v="03-11-2025 17:16"/>
    <s v="No asignado"/>
    <x v="1"/>
    <x v="6"/>
    <x v="1"/>
    <s v="No asignado"/>
    <x v="9"/>
    <s v="No asignado"/>
    <s v="00:00:00"/>
    <s v="No asignado"/>
    <s v="03-11-2025 17:22"/>
    <s v="Afecta el Usuario"/>
    <s v="No asignado"/>
    <s v="Normal"/>
    <s v="03-11-2025 17:16"/>
    <s v="No asignado"/>
    <s v="false"/>
    <s v="No asignado"/>
    <x v="538"/>
    <d v="2025-03-11T17:22:00"/>
    <n v="4.166666665696539E-3"/>
    <n v="9.9999999976716936E-2"/>
    <n v="0"/>
    <n v="0"/>
    <n v="0"/>
    <x v="0"/>
  </r>
  <r>
    <s v="5347"/>
    <s v="03-12-2025 12:14"/>
    <s v="No asignado"/>
    <x v="0"/>
    <x v="1"/>
    <x v="0"/>
    <s v="Gestión de Aplicaciones"/>
    <x v="3"/>
    <s v="03-12-2025 12:24"/>
    <s v="01:58:53"/>
    <s v="03-13-2025 10:45"/>
    <s v="03-13-2025 10:45"/>
    <s v="Afecta el Negocio"/>
    <s v="No asignado"/>
    <s v="No asignado"/>
    <s v="03-12-2025 12:14"/>
    <s v="03-13-2025 10:45"/>
    <s v="false"/>
    <s v="03-13-2025 10:45"/>
    <x v="539"/>
    <d v="2025-03-13T10:45:00"/>
    <n v="0.93819444443943212"/>
    <n v="22.516666666546371"/>
    <n v="0"/>
    <n v="14"/>
    <n v="14"/>
    <x v="0"/>
  </r>
  <r>
    <s v="5313"/>
    <s v="03-10-2025 12:40"/>
    <s v="No asignado"/>
    <x v="0"/>
    <x v="3"/>
    <x v="0"/>
    <s v="Soporte TI"/>
    <x v="4"/>
    <s v="03-10-2025 14:25"/>
    <s v="06:54:00"/>
    <s v="03-11-2025 11:24"/>
    <s v="03-11-2025 11:24"/>
    <s v="Afecta el Usuario"/>
    <s v="No asignado"/>
    <s v="Normal"/>
    <s v="03-10-2025 12:40"/>
    <s v="03-11-2025 11:24"/>
    <s v="false"/>
    <s v="03-11-2025 11:24"/>
    <x v="540"/>
    <d v="2025-03-11T11:24:00"/>
    <n v="0.94722222221753327"/>
    <n v="22.733333333220799"/>
    <n v="0"/>
    <n v="14"/>
    <n v="14"/>
    <x v="0"/>
  </r>
  <r>
    <s v="5334"/>
    <s v="03-11-2025 16:34"/>
    <s v="No asignado"/>
    <x v="1"/>
    <x v="1"/>
    <x v="0"/>
    <s v="Gestión de Aplicaciones"/>
    <x v="3"/>
    <s v="03-11-2025 16:49"/>
    <s v="45:59:05"/>
    <s v="03-21-2025 13:17"/>
    <s v="03-21-2025 13:17"/>
    <s v="Afecta el Negocio"/>
    <s v="No asignado"/>
    <s v="No asignado"/>
    <s v="03-11-2025 16:34"/>
    <s v="03-21-2025 13:17"/>
    <s v="false"/>
    <s v="03-21-2025 13:17"/>
    <x v="541"/>
    <d v="2025-03-21T13:17:00"/>
    <n v="9.8631944444423425"/>
    <n v="236.71666666661622"/>
    <n v="0"/>
    <n v="140"/>
    <n v="140"/>
    <x v="0"/>
  </r>
  <r>
    <s v="5335"/>
    <s v="03-11-2025 16:41"/>
    <s v="SLA Requerimientos - Medio"/>
    <x v="0"/>
    <x v="1"/>
    <x v="0"/>
    <s v="Gestión de Aplicaciones"/>
    <x v="3"/>
    <s v="03-11-2025 16:51"/>
    <s v="28:34:03"/>
    <s v="03-27-2025 15:19"/>
    <s v="03-27-2025 15:19"/>
    <s v="Afecta el Negocio"/>
    <s v="No asignado"/>
    <s v="No asignado"/>
    <s v="03-11-2025 16:41"/>
    <s v="03-27-2025 15:19"/>
    <s v="true"/>
    <s v="03-27-2025 15:19"/>
    <x v="542"/>
    <d v="2025-03-27T15:19:00"/>
    <n v="15.943055555551837"/>
    <n v="382.63333333324408"/>
    <n v="72"/>
    <n v="224"/>
    <n v="296"/>
    <x v="2"/>
  </r>
  <r>
    <s v="5315"/>
    <s v="03-10-2025 16:57"/>
    <s v="No asignado"/>
    <x v="1"/>
    <x v="1"/>
    <x v="0"/>
    <s v="Gestión de Aplicaciones"/>
    <x v="23"/>
    <s v="03-10-2025 16:57"/>
    <s v="00:32:08"/>
    <s v="03-11-2025 11:14"/>
    <s v="03-11-2025 11:14"/>
    <s v="Afecta al Departamento"/>
    <s v="No asignado"/>
    <s v="No asignado"/>
    <s v="03-10-2025 16:57"/>
    <s v="03-11-2025 11:14"/>
    <s v="false"/>
    <s v="03-11-2025 11:14"/>
    <x v="543"/>
    <d v="2025-03-11T11:14:00"/>
    <n v="0.76180555555038154"/>
    <n v="18.283333333209157"/>
    <n v="0"/>
    <n v="14"/>
    <n v="14"/>
    <x v="0"/>
  </r>
  <r>
    <s v="5351"/>
    <s v="03-12-2025 17:14"/>
    <s v="No asignado"/>
    <x v="0"/>
    <x v="3"/>
    <x v="0"/>
    <s v="Soporte TI"/>
    <x v="4"/>
    <s v="03-13-2025 08:08"/>
    <s v="43:34:20"/>
    <s v="03-20-2025 11:49"/>
    <s v="03-20-2025 11:49"/>
    <s v="Afecta el Usuario"/>
    <s v="No asignado"/>
    <s v="Normal"/>
    <s v="03-12-2025 17:14"/>
    <s v="03-20-2025 11:49"/>
    <s v="false"/>
    <s v="03-20-2025 11:49"/>
    <x v="544"/>
    <d v="2025-03-20T11:49:00"/>
    <n v="7.7743055555547471"/>
    <n v="186.58333333331393"/>
    <n v="0"/>
    <n v="112"/>
    <n v="112"/>
    <x v="0"/>
  </r>
  <r>
    <s v="5353"/>
    <s v="03-12-2025 17:53"/>
    <s v="No asignado"/>
    <x v="0"/>
    <x v="1"/>
    <x v="0"/>
    <s v="Gestión de Aplicaciones"/>
    <x v="23"/>
    <s v="03-13-2025 10:33"/>
    <s v="02:06:24"/>
    <s v="03-13-2025 12:42"/>
    <s v="03-13-2025 12:42"/>
    <s v="Afecta al Departamento"/>
    <s v="No asignado"/>
    <s v="No asignado"/>
    <s v="03-12-2025 17:53"/>
    <s v="03-13-2025 12:42"/>
    <s v="false"/>
    <s v="03-13-2025 12:42"/>
    <x v="545"/>
    <d v="2025-03-13T12:42:00"/>
    <n v="0.78402777777955635"/>
    <n v="18.816666666709352"/>
    <n v="0"/>
    <n v="14"/>
    <n v="14"/>
    <x v="0"/>
  </r>
  <r>
    <s v="5316"/>
    <s v="03-10-2025 18:46"/>
    <s v="No asignado"/>
    <x v="0"/>
    <x v="1"/>
    <x v="4"/>
    <s v="Gestión de Aplicaciones"/>
    <x v="3"/>
    <s v="03-11-2025 09:13"/>
    <s v="00:00:00"/>
    <s v="No asignado"/>
    <s v="06-12-2025 10:11"/>
    <s v="Afecta el Negocio"/>
    <s v="No asignado"/>
    <s v="No asignado"/>
    <s v="03-10-2025 18:46"/>
    <s v="No asignado"/>
    <s v="false"/>
    <s v="No asignado"/>
    <x v="546"/>
    <d v="2025-06-12T10:11:00"/>
    <n v="93.642361111109494"/>
    <n v="2247.4166666666279"/>
    <n v="0"/>
    <n v="1316"/>
    <n v="1316"/>
    <x v="0"/>
  </r>
  <r>
    <s v="5317"/>
    <s v="03-10-2025 18:56"/>
    <s v="No asignado"/>
    <x v="0"/>
    <x v="1"/>
    <x v="0"/>
    <s v="Gestión de Aplicaciones"/>
    <x v="3"/>
    <s v="03-11-2025 09:13"/>
    <s v="10:09:33"/>
    <s v="03-13-2025 15:52"/>
    <s v="03-13-2025 15:52"/>
    <s v="Afecta el Negocio"/>
    <s v="No asignado"/>
    <s v="No asignado"/>
    <s v="03-10-2025 18:56"/>
    <s v="03-13-2025 15:52"/>
    <s v="false"/>
    <s v="03-13-2025 15:52"/>
    <x v="547"/>
    <d v="2025-03-13T15:52:00"/>
    <n v="2.8722222222204437"/>
    <n v="68.933333333290648"/>
    <n v="0"/>
    <n v="42"/>
    <n v="42"/>
    <x v="0"/>
  </r>
  <r>
    <s v="5318"/>
    <s v="03-10-2025 19:22"/>
    <s v="No asignado"/>
    <x v="0"/>
    <x v="1"/>
    <x v="0"/>
    <s v="Gestión de Aplicaciones"/>
    <x v="3"/>
    <s v="03-11-2025 09:13"/>
    <s v="06:53:14"/>
    <s v="03-13-2025 15:45"/>
    <s v="03-13-2025 15:45"/>
    <s v="Afecta el Negocio"/>
    <s v="No asignado"/>
    <s v="No asignado"/>
    <s v="03-10-2025 19:22"/>
    <s v="03-13-2025 15:45"/>
    <s v="false"/>
    <s v="03-13-2025 15:45"/>
    <x v="548"/>
    <d v="2025-03-13T15:45:00"/>
    <n v="2.8493055555591127"/>
    <n v="68.383333333418705"/>
    <n v="0"/>
    <n v="42"/>
    <n v="42"/>
    <x v="0"/>
  </r>
  <r>
    <s v="5319"/>
    <s v="03-10-2025 19:26"/>
    <s v="No asignado"/>
    <x v="0"/>
    <x v="1"/>
    <x v="0"/>
    <s v="Gestión de Aplicaciones"/>
    <x v="3"/>
    <s v="03-11-2025 09:14"/>
    <s v="06:59:50"/>
    <s v="03-13-2025 15:51"/>
    <s v="03-13-2025 15:51"/>
    <s v="Afecta el Negocio"/>
    <s v="No asignado"/>
    <s v="No asignado"/>
    <s v="03-10-2025 19:26"/>
    <s v="03-13-2025 15:51"/>
    <s v="false"/>
    <s v="03-13-2025 15:51"/>
    <x v="549"/>
    <d v="2025-03-13T15:51:00"/>
    <n v="2.8506944444452529"/>
    <n v="68.416666666686069"/>
    <n v="0"/>
    <n v="42"/>
    <n v="42"/>
    <x v="0"/>
  </r>
  <r>
    <s v="5320"/>
    <s v="03-11-2025 09:05"/>
    <s v="No asignado"/>
    <x v="1"/>
    <x v="2"/>
    <x v="0"/>
    <s v="Gestión de Aplicaciones"/>
    <x v="10"/>
    <s v="03-11-2025 09:07"/>
    <s v="01:11:12"/>
    <s v="03-11-2025 10:49"/>
    <s v="03-11-2025 10:49"/>
    <s v="Afecta el Usuario"/>
    <s v="Nivel 1"/>
    <s v="Normal"/>
    <s v="03-11-2025 09:05"/>
    <s v="03-11-2025 10:49"/>
    <s v="false"/>
    <s v="03-11-2025 10:49"/>
    <x v="550"/>
    <d v="2025-03-11T10:49:00"/>
    <n v="7.2222222224809229E-2"/>
    <n v="1.7333333333954215"/>
    <n v="0"/>
    <n v="0"/>
    <n v="0"/>
    <x v="0"/>
  </r>
  <r>
    <s v="5321"/>
    <s v="03-11-2025 09:54"/>
    <s v="No asignado"/>
    <x v="1"/>
    <x v="2"/>
    <x v="0"/>
    <s v="Gestión de Aplicaciones"/>
    <x v="10"/>
    <s v="03-11-2025 10:28"/>
    <s v="00:34:23"/>
    <s v="03-13-2025 10:24"/>
    <s v="03-13-2025 10:24"/>
    <s v="Afecta el Usuario"/>
    <s v="Nivel 1"/>
    <s v="Normal"/>
    <s v="03-11-2025 09:54"/>
    <s v="03-13-2025 10:24"/>
    <s v="false"/>
    <s v="03-13-2025 10:24"/>
    <x v="551"/>
    <d v="2025-03-13T10:24:00"/>
    <n v="2.0208333333357587"/>
    <n v="48.500000000058208"/>
    <n v="0"/>
    <n v="28"/>
    <n v="28"/>
    <x v="0"/>
  </r>
  <r>
    <s v="5324"/>
    <s v="03-11-2025 11:23"/>
    <s v="No asignado"/>
    <x v="1"/>
    <x v="2"/>
    <x v="0"/>
    <s v="Gestión de Aplicaciones"/>
    <x v="9"/>
    <s v="03-11-2025 11:39"/>
    <s v="00:16:13"/>
    <s v="03-11-2025 11:39"/>
    <s v="03-11-2025 11:39"/>
    <s v="Afecta al Departamento"/>
    <s v="Nivel 1"/>
    <s v="No asignado"/>
    <s v="03-11-2025 11:23"/>
    <s v="03-11-2025 11:39"/>
    <s v="false"/>
    <s v="03-11-2025 11:39"/>
    <x v="552"/>
    <d v="2025-03-11T11:39:00"/>
    <n v="1.1111111110949423E-2"/>
    <n v="0.26666666666278616"/>
    <n v="0"/>
    <n v="0"/>
    <n v="0"/>
    <x v="0"/>
  </r>
  <r>
    <s v="5342"/>
    <s v="03-12-2025 10:40"/>
    <s v="No asignado"/>
    <x v="0"/>
    <x v="1"/>
    <x v="0"/>
    <s v="Gestión de Aplicaciones"/>
    <x v="3"/>
    <s v="03-12-2025 11:13"/>
    <s v="07:30:22"/>
    <s v="03-13-2025 10:10"/>
    <s v="03-13-2025 10:10"/>
    <s v="Afecta el Negocio"/>
    <s v="No asignado"/>
    <s v="No asignado"/>
    <s v="03-12-2025 10:40"/>
    <s v="03-13-2025 10:10"/>
    <s v="false"/>
    <s v="03-13-2025 10:10"/>
    <x v="553"/>
    <d v="2025-03-13T10:10:00"/>
    <n v="0.97916666666424135"/>
    <n v="23.499999999941792"/>
    <n v="0"/>
    <n v="14"/>
    <n v="14"/>
    <x v="0"/>
  </r>
  <r>
    <s v="5343"/>
    <s v="03-12-2025 10:44"/>
    <s v="No asignado"/>
    <x v="0"/>
    <x v="1"/>
    <x v="0"/>
    <s v="Gestión de Aplicaciones"/>
    <x v="3"/>
    <s v="03-12-2025 11:08"/>
    <s v="07:26:42"/>
    <s v="03-13-2025 10:11"/>
    <s v="03-13-2025 10:11"/>
    <s v="Afecta el Negocio"/>
    <s v="No asignado"/>
    <s v="No asignado"/>
    <s v="03-12-2025 10:44"/>
    <s v="03-13-2025 10:11"/>
    <s v="false"/>
    <s v="03-13-2025 10:11"/>
    <x v="554"/>
    <d v="2025-03-13T10:11:00"/>
    <n v="0.97708333333139308"/>
    <n v="23.449999999953434"/>
    <n v="0"/>
    <n v="14"/>
    <n v="14"/>
    <x v="0"/>
  </r>
  <r>
    <s v="5323"/>
    <s v="03-11-2025 10:25"/>
    <s v="No asignado"/>
    <x v="1"/>
    <x v="8"/>
    <x v="0"/>
    <s v="Gestión de Aplicaciones"/>
    <x v="10"/>
    <s v="03-11-2025 10:45"/>
    <s v="01:31:57"/>
    <s v="03-11-2025 11:57"/>
    <s v="03-11-2025 11:57"/>
    <s v="Afecta el Usuario"/>
    <s v="Nivel 1"/>
    <s v="Normal"/>
    <s v="03-11-2025 10:25"/>
    <s v="03-11-2025 11:57"/>
    <s v="false"/>
    <s v="03-11-2025 11:57"/>
    <x v="555"/>
    <d v="2025-03-11T11:57:00"/>
    <n v="6.3888888886140194E-2"/>
    <n v="1.5333333332673647"/>
    <n v="0"/>
    <n v="0"/>
    <n v="0"/>
    <x v="0"/>
  </r>
  <r>
    <s v="5329"/>
    <s v="03-11-2025 12:49"/>
    <s v="Prioridad Baja (Incidencias)"/>
    <x v="1"/>
    <x v="1"/>
    <x v="0"/>
    <s v="Gestión de Aplicaciones"/>
    <x v="3"/>
    <s v="04-28-2025 11:41"/>
    <s v="114:54:43"/>
    <s v="06-17-2025 16:59"/>
    <s v="06-17-2025 16:59"/>
    <s v="Afecta el Negocio"/>
    <s v="No asignado"/>
    <s v="No asignado"/>
    <s v="03-11-2025 12:49"/>
    <s v="06-17-2025 16:59"/>
    <s v="true"/>
    <s v="06-17-2025 16:59"/>
    <x v="556"/>
    <d v="2025-06-17T16:59:00"/>
    <n v="98.173611111109494"/>
    <n v="2356.1666666666279"/>
    <n v="120"/>
    <n v="1372"/>
    <n v="1492"/>
    <x v="2"/>
  </r>
  <r>
    <s v="5337"/>
    <s v="03-11-2025 17:09"/>
    <s v="No asignado"/>
    <x v="2"/>
    <x v="2"/>
    <x v="0"/>
    <s v="Formularios"/>
    <x v="13"/>
    <s v="03-18-2025 09:12"/>
    <s v="06:37:14"/>
    <s v="03-28-2025 11:29"/>
    <s v="03-28-2025 11:29"/>
    <s v="No asignado"/>
    <s v="No asignado"/>
    <s v="No asignado"/>
    <s v="03-11-2025 17:09"/>
    <s v="03-28-2025 11:29"/>
    <s v="false"/>
    <s v="03-28-2025 11:29"/>
    <x v="557"/>
    <d v="2025-03-28T11:29:00"/>
    <n v="16.763888888890506"/>
    <n v="402.33333333337214"/>
    <n v="0"/>
    <n v="238"/>
    <n v="238"/>
    <x v="0"/>
  </r>
  <r>
    <s v="5328"/>
    <s v="03-11-2025 12:20"/>
    <s v="No asignado"/>
    <x v="0"/>
    <x v="1"/>
    <x v="0"/>
    <s v="Gestión de Aplicaciones"/>
    <x v="1"/>
    <s v="03-11-2025 15:13"/>
    <s v="03:29:15"/>
    <s v="03-11-2025 16:49"/>
    <s v="03-11-2025 16:49"/>
    <s v="Afecta el Negocio"/>
    <s v="No asignado"/>
    <s v="No asignado"/>
    <s v="03-11-2025 12:20"/>
    <s v="03-11-2025 16:49"/>
    <s v="false"/>
    <s v="03-11-2025 16:49"/>
    <x v="558"/>
    <d v="2025-03-11T16:49:00"/>
    <n v="0.18680555555329192"/>
    <n v="4.4833333332790062"/>
    <n v="0"/>
    <n v="0"/>
    <n v="0"/>
    <x v="0"/>
  </r>
  <r>
    <s v="5330"/>
    <s v="03-11-2025 15:34"/>
    <s v="SLA Requerimientos - Medio"/>
    <x v="0"/>
    <x v="5"/>
    <x v="0"/>
    <s v="Gestión de Aplicaciones"/>
    <x v="1"/>
    <s v="03-11-2025 15:40"/>
    <s v="00:04:16"/>
    <s v="04-24-2025 11:52"/>
    <s v="04-24-2025 11:52"/>
    <s v="Afecta el Negocio"/>
    <s v="No asignado"/>
    <s v="No asignado"/>
    <s v="03-11-2025 15:34"/>
    <s v="04-24-2025 11:52"/>
    <s v="false"/>
    <s v="04-24-2025 11:52"/>
    <x v="559"/>
    <d v="2025-04-24T11:52:00"/>
    <n v="43.845833333332848"/>
    <n v="1052.2999999999884"/>
    <n v="72"/>
    <n v="616"/>
    <n v="688"/>
    <x v="2"/>
  </r>
  <r>
    <s v="5340"/>
    <s v="03-12-2025 08:57"/>
    <s v="No asignado"/>
    <x v="1"/>
    <x v="8"/>
    <x v="0"/>
    <s v="Gestión de Aplicaciones"/>
    <x v="10"/>
    <s v="03-17-2025 16:15"/>
    <s v="13:32:51"/>
    <s v="03-19-2025 11:08"/>
    <s v="03-19-2025 11:08"/>
    <s v="Afecta el Usuario"/>
    <s v="Nivel 1"/>
    <s v="Normal"/>
    <s v="03-12-2025 08:57"/>
    <s v="03-19-2025 11:08"/>
    <s v="false"/>
    <s v="03-19-2025 11:08"/>
    <x v="560"/>
    <d v="2025-03-19T11:08:00"/>
    <n v="7.0909722222204437"/>
    <n v="170.18333333329065"/>
    <n v="0"/>
    <n v="98"/>
    <n v="98"/>
    <x v="0"/>
  </r>
  <r>
    <s v="5345"/>
    <s v="03-12-2025 11:25"/>
    <s v="No asignado"/>
    <x v="1"/>
    <x v="2"/>
    <x v="0"/>
    <s v="Gestión de Aplicaciones"/>
    <x v="9"/>
    <s v="03-12-2025 11:27"/>
    <s v="01:56:33"/>
    <s v="03-21-2025 17:23"/>
    <s v="03-21-2025 17:23"/>
    <s v="Afecta al Departamento"/>
    <s v="Nivel 1"/>
    <s v="No asignado"/>
    <s v="03-12-2025 11:25"/>
    <s v="03-21-2025 17:23"/>
    <s v="false"/>
    <s v="03-20-2025 16:36"/>
    <x v="561"/>
    <d v="2025-03-21T17:23:00"/>
    <n v="9.2486111111138598"/>
    <n v="221.96666666673264"/>
    <n v="0"/>
    <n v="126"/>
    <n v="126"/>
    <x v="0"/>
  </r>
  <r>
    <s v="5339"/>
    <s v="03-12-2025 08:00"/>
    <s v="No asignado"/>
    <x v="1"/>
    <x v="2"/>
    <x v="0"/>
    <s v="No asignado"/>
    <x v="7"/>
    <s v="03-12-2025 09:56"/>
    <s v="02:21:22"/>
    <s v="03-12-2025 10:51"/>
    <s v="03-12-2025 10:51"/>
    <s v="Afecta el Usuario"/>
    <s v="No asignado"/>
    <s v="Normal"/>
    <s v="03-12-2025 08:00"/>
    <s v="03-12-2025 10:51"/>
    <s v="false"/>
    <s v="03-12-2025 10:51"/>
    <x v="562"/>
    <d v="2025-03-12T10:51:00"/>
    <n v="0.11874999999417923"/>
    <n v="2.8499999998603016"/>
    <n v="0"/>
    <n v="0"/>
    <n v="0"/>
    <x v="0"/>
  </r>
  <r>
    <s v="5341"/>
    <s v="03-12-2025 09:24"/>
    <s v="No asignado"/>
    <x v="2"/>
    <x v="1"/>
    <x v="0"/>
    <s v="Formularios"/>
    <x v="13"/>
    <s v="03-12-2025 10:53"/>
    <s v="06:45:34"/>
    <s v="03-12-2025 17:11"/>
    <s v="03-12-2025 17:11"/>
    <s v="No asignado"/>
    <s v="No asignado"/>
    <s v="No asignado"/>
    <s v="03-12-2025 09:24"/>
    <s v="03-12-2025 17:11"/>
    <s v="false"/>
    <s v="03-12-2025 17:11"/>
    <x v="563"/>
    <d v="2025-03-12T17:11:00"/>
    <n v="0.32430555555038154"/>
    <n v="7.783333333209157"/>
    <n v="0"/>
    <n v="0"/>
    <n v="0"/>
    <x v="0"/>
  </r>
  <r>
    <s v="5350"/>
    <s v="03-12-2025 16:27"/>
    <s v="No asignado"/>
    <x v="0"/>
    <x v="2"/>
    <x v="0"/>
    <s v="Gestion + Humana"/>
    <x v="14"/>
    <s v="03-12-2025 16:27"/>
    <s v="38:00:01"/>
    <s v="03-19-2025 14:27"/>
    <s v="03-26-2025 15:15"/>
    <s v="No asignado"/>
    <s v="No asignado"/>
    <s v="No asignado"/>
    <s v="03-12-2025 16:27"/>
    <s v="03-19-2025 14:27"/>
    <s v="false"/>
    <s v="03-19-2025 14:27"/>
    <x v="564"/>
    <d v="2025-03-26T15:15:00"/>
    <n v="13.94999999999709"/>
    <n v="334.79999999993015"/>
    <n v="0"/>
    <n v="196"/>
    <n v="196"/>
    <x v="0"/>
  </r>
  <r>
    <s v="5344"/>
    <s v="03-12-2025 10:53"/>
    <s v="No asignado"/>
    <x v="0"/>
    <x v="2"/>
    <x v="0"/>
    <s v="Kondor"/>
    <x v="1"/>
    <s v="03-12-2025 11:20"/>
    <s v="15:08:31"/>
    <s v="03-21-2025 19:23"/>
    <s v="03-21-2025 19:23"/>
    <s v="No asignado"/>
    <s v="No asignado"/>
    <s v="No asignado"/>
    <s v="03-12-2025 10:53"/>
    <s v="03-21-2025 19:23"/>
    <s v="false"/>
    <s v="03-20-2025 18:46"/>
    <x v="565"/>
    <d v="2025-03-21T19:23:00"/>
    <n v="9.3541666666642413"/>
    <n v="224.49999999994179"/>
    <n v="0"/>
    <n v="126"/>
    <n v="126"/>
    <x v="0"/>
  </r>
  <r>
    <s v="5349"/>
    <s v="03-12-2025 16:24"/>
    <s v="No asignado"/>
    <x v="0"/>
    <x v="9"/>
    <x v="0"/>
    <s v="Soporte TI"/>
    <x v="19"/>
    <s v="03-12-2025 16:24"/>
    <s v="05:43:13"/>
    <s v="03-21-2025 12:38"/>
    <s v="03-21-2025 12:38"/>
    <s v="Afecta el Usuario"/>
    <s v="No asignado"/>
    <s v="Normal"/>
    <s v="03-12-2025 16:24"/>
    <s v="03-21-2025 12:38"/>
    <s v="false"/>
    <s v="03-21-2025 12:38"/>
    <x v="566"/>
    <d v="2025-03-21T12:38:00"/>
    <n v="8.8430555555532919"/>
    <n v="212.23333333327901"/>
    <n v="0"/>
    <n v="126"/>
    <n v="126"/>
    <x v="0"/>
  </r>
  <r>
    <s v="5365"/>
    <s v="03-13-2025 18:34"/>
    <s v="No asignado"/>
    <x v="1"/>
    <x v="6"/>
    <x v="1"/>
    <s v="No asignado"/>
    <x v="9"/>
    <s v="No asignado"/>
    <s v="00:00:00"/>
    <s v="No asignado"/>
    <s v="03-14-2025 08:36"/>
    <s v="Afecta el Usuario"/>
    <s v="No asignado"/>
    <s v="Normal"/>
    <s v="03-13-2025 18:34"/>
    <s v="No asignado"/>
    <s v="false"/>
    <s v="No asignado"/>
    <x v="567"/>
    <d v="2025-03-14T08:36:00"/>
    <n v="0.58472222222189885"/>
    <n v="14.033333333325572"/>
    <n v="0"/>
    <n v="14"/>
    <n v="14"/>
    <x v="0"/>
  </r>
  <r>
    <s v="5366"/>
    <s v="03-14-2025 08:33"/>
    <s v="No asignado"/>
    <x v="1"/>
    <x v="2"/>
    <x v="0"/>
    <s v="No asignado"/>
    <x v="1"/>
    <s v="03-14-2025 08:37"/>
    <s v="17:18:46"/>
    <s v="03-19-2025 10:22"/>
    <s v="03-19-2025 10:22"/>
    <s v="Afecta el Usuario"/>
    <s v="No asignado"/>
    <s v="Normal"/>
    <s v="03-14-2025 08:33"/>
    <s v="03-19-2025 10:22"/>
    <s v="false"/>
    <s v="03-18-2025 09:52"/>
    <x v="568"/>
    <d v="2025-03-19T10:22:00"/>
    <n v="5.0756944444437977"/>
    <n v="121.81666666665114"/>
    <n v="0"/>
    <n v="70"/>
    <n v="70"/>
    <x v="0"/>
  </r>
  <r>
    <s v="5367"/>
    <s v="03-14-2025 09:24"/>
    <s v="No asignado"/>
    <x v="1"/>
    <x v="2"/>
    <x v="0"/>
    <s v="Gestión de Aplicaciones"/>
    <x v="10"/>
    <s v="03-18-2025 09:38"/>
    <s v="16:20:17"/>
    <s v="03-18-2025 09:48"/>
    <s v="03-18-2025 09:48"/>
    <s v="Afecta el Usuario"/>
    <s v="Nivel 1"/>
    <s v="Normal"/>
    <s v="03-14-2025 09:24"/>
    <s v="03-18-2025 09:48"/>
    <s v="false"/>
    <s v="03-18-2025 09:48"/>
    <x v="569"/>
    <d v="2025-03-18T09:48:00"/>
    <n v="4.0166666666627862"/>
    <n v="96.399999999906868"/>
    <n v="0"/>
    <n v="56"/>
    <n v="56"/>
    <x v="0"/>
  </r>
  <r>
    <s v="5354"/>
    <s v="03-13-2025 08:57"/>
    <s v="SLA Requerimientos - Medio"/>
    <x v="0"/>
    <x v="0"/>
    <x v="0"/>
    <s v="Gestion + Humana"/>
    <x v="14"/>
    <s v="03-13-2025 08:58"/>
    <s v="55:38:25"/>
    <s v="03-24-2025 08:36"/>
    <s v="03-24-2025 08:36"/>
    <s v="No asignado"/>
    <s v="No asignado"/>
    <s v="Baja"/>
    <s v="03-13-2025 08:57"/>
    <s v="03-24-2025 08:36"/>
    <s v="true"/>
    <s v="03-24-2025 08:36"/>
    <x v="570"/>
    <d v="2025-03-24T08:36:00"/>
    <n v="10.985416666662786"/>
    <n v="263.64999999990687"/>
    <n v="72"/>
    <n v="154"/>
    <n v="226"/>
    <x v="2"/>
  </r>
  <r>
    <s v="5357"/>
    <s v="03-13-2025 10:52"/>
    <s v="No asignado"/>
    <x v="2"/>
    <x v="2"/>
    <x v="0"/>
    <s v="Formularios"/>
    <x v="13"/>
    <s v="03-18-2025 09:12"/>
    <s v="45:29:14"/>
    <s v="03-20-2025 17:44"/>
    <s v="03-20-2025 17:44"/>
    <s v="No asignado"/>
    <s v="No asignado"/>
    <s v="No asignado"/>
    <s v="03-13-2025 10:52"/>
    <s v="03-20-2025 17:44"/>
    <s v="false"/>
    <s v="03-20-2025 17:44"/>
    <x v="571"/>
    <d v="2025-03-20T17:44:00"/>
    <n v="7.2861111111124046"/>
    <n v="174.86666666669771"/>
    <n v="0"/>
    <n v="98"/>
    <n v="98"/>
    <x v="0"/>
  </r>
  <r>
    <s v="5359"/>
    <s v="03-13-2025 13:16"/>
    <s v="No asignado"/>
    <x v="1"/>
    <x v="2"/>
    <x v="0"/>
    <s v="Gestión de Aplicaciones"/>
    <x v="10"/>
    <s v="03-13-2025 14:53"/>
    <s v="01:48:09"/>
    <s v="03-13-2025 15:26"/>
    <s v="03-13-2025 15:26"/>
    <s v="Afecta el Usuario"/>
    <s v="Nivel 1"/>
    <s v="Normal"/>
    <s v="03-13-2025 13:16"/>
    <s v="03-13-2025 15:26"/>
    <s v="false"/>
    <s v="03-13-2025 15:18"/>
    <x v="572"/>
    <d v="2025-03-13T15:26:00"/>
    <n v="9.0277777781011537E-2"/>
    <n v="2.1666666667442769"/>
    <n v="0"/>
    <n v="0"/>
    <n v="0"/>
    <x v="0"/>
  </r>
  <r>
    <s v="5355"/>
    <s v="03-13-2025 09:10"/>
    <s v="SLA Requerimientos - Medio"/>
    <x v="0"/>
    <x v="0"/>
    <x v="0"/>
    <s v="Gestion + Humana"/>
    <x v="14"/>
    <s v="04-23-2025 10:36"/>
    <s v="63:19:26"/>
    <s v="04-28-2025 10:19"/>
    <s v="04-28-2025 10:19"/>
    <s v="No asignado"/>
    <s v="No asignado"/>
    <s v="Baja"/>
    <s v="03-13-2025 09:10"/>
    <s v="04-28-2025 10:19"/>
    <s v="true"/>
    <s v="04-28-2025 10:19"/>
    <x v="573"/>
    <d v="2025-04-28T10:19:00"/>
    <n v="46.047916666662786"/>
    <n v="1105.1499999999069"/>
    <n v="72"/>
    <n v="644"/>
    <n v="716"/>
    <x v="2"/>
  </r>
  <r>
    <s v="5356"/>
    <s v="03-13-2025 09:52"/>
    <s v="No asignado"/>
    <x v="0"/>
    <x v="2"/>
    <x v="0"/>
    <s v="Gestión de Aplicaciones"/>
    <x v="15"/>
    <s v="03-13-2025 09:53"/>
    <s v="02:37:47"/>
    <s v="03-14-2025 14:20"/>
    <s v="03-14-2025 14:20"/>
    <s v="Afecta el Usuario"/>
    <s v="No asignado"/>
    <s v="Baja"/>
    <s v="03-13-2025 09:52"/>
    <s v="03-14-2025 14:20"/>
    <s v="false"/>
    <s v="03-13-2025 13:25"/>
    <x v="574"/>
    <d v="2025-03-14T14:20:00"/>
    <n v="1.1861111111065838"/>
    <n v="28.466666666558012"/>
    <n v="0"/>
    <n v="14"/>
    <n v="14"/>
    <x v="0"/>
  </r>
  <r>
    <s v="5360"/>
    <s v="03-13-2025 15:01"/>
    <s v="No asignado"/>
    <x v="0"/>
    <x v="2"/>
    <x v="0"/>
    <s v="Gestión de Aplicaciones"/>
    <x v="14"/>
    <s v="03-13-2025 15:07"/>
    <s v="44:29:06"/>
    <s v="03-21-2025 10:30"/>
    <s v="03-21-2025 10:30"/>
    <s v="Afecta el Negocio"/>
    <s v="No asignado"/>
    <s v="No asignado"/>
    <s v="03-13-2025 15:01"/>
    <s v="03-21-2025 10:30"/>
    <s v="false"/>
    <s v="03-21-2025 10:30"/>
    <x v="575"/>
    <d v="2025-03-21T10:30:00"/>
    <n v="7.8118055555532919"/>
    <n v="187.48333333327901"/>
    <n v="0"/>
    <n v="112"/>
    <n v="112"/>
    <x v="0"/>
  </r>
  <r>
    <s v="5358"/>
    <s v="03-13-2025 11:19"/>
    <s v="No asignado"/>
    <x v="1"/>
    <x v="3"/>
    <x v="0"/>
    <s v="Soporte TI"/>
    <x v="0"/>
    <s v="03-13-2025 11:22"/>
    <s v="05:35:51"/>
    <s v="03-14-2025 08:55"/>
    <s v="03-14-2025 08:55"/>
    <s v="Afecta el Usuario"/>
    <s v="No asignado"/>
    <s v="Normal"/>
    <s v="03-13-2025 11:19"/>
    <s v="03-14-2025 08:55"/>
    <s v="false"/>
    <s v="03-14-2025 08:55"/>
    <x v="576"/>
    <d v="2025-03-14T08:55:00"/>
    <n v="0.90000000000145519"/>
    <n v="21.600000000034925"/>
    <n v="0"/>
    <n v="14"/>
    <n v="14"/>
    <x v="0"/>
  </r>
  <r>
    <s v="5361"/>
    <s v="03-13-2025 15:19"/>
    <s v="No asignado"/>
    <x v="1"/>
    <x v="5"/>
    <x v="1"/>
    <s v="Gestión de Aplicaciones"/>
    <x v="1"/>
    <s v="03-13-2025 15:27"/>
    <s v="00:00:00"/>
    <s v="No asignado"/>
    <s v="03-19-2025 10:24"/>
    <s v="Afecta el Negocio"/>
    <s v="No asignado"/>
    <s v="No asignado"/>
    <s v="03-13-2025 15:19"/>
    <s v="No asignado"/>
    <s v="false"/>
    <s v="No asignado"/>
    <x v="577"/>
    <d v="2025-03-19T10:24:00"/>
    <n v="5.7951388888905058"/>
    <n v="139.08333333337214"/>
    <n v="0"/>
    <n v="84"/>
    <n v="84"/>
    <x v="0"/>
  </r>
  <r>
    <s v="5362"/>
    <s v="03-13-2025 15:22"/>
    <s v="No asignado"/>
    <x v="1"/>
    <x v="5"/>
    <x v="1"/>
    <s v="Gestión de Aplicaciones"/>
    <x v="1"/>
    <s v="03-13-2025 15:29"/>
    <s v="00:00:00"/>
    <s v="No asignado"/>
    <s v="03-19-2025 10:23"/>
    <s v="Afecta el Negocio"/>
    <s v="No asignado"/>
    <s v="No asignado"/>
    <s v="03-13-2025 15:22"/>
    <s v="No asignado"/>
    <s v="false"/>
    <s v="No asignado"/>
    <x v="578"/>
    <d v="2025-03-19T10:23:00"/>
    <n v="5.7923611111109494"/>
    <n v="139.01666666666279"/>
    <n v="0"/>
    <n v="84"/>
    <n v="84"/>
    <x v="0"/>
  </r>
  <r>
    <s v="5364"/>
    <s v="03-13-2025 15:51"/>
    <s v="No asignado"/>
    <x v="1"/>
    <x v="5"/>
    <x v="0"/>
    <s v="Gestión de Aplicaciones"/>
    <x v="1"/>
    <s v="03-13-2025 16:01"/>
    <s v="00:10:25"/>
    <s v="04-30-2025 10:21"/>
    <s v="04-30-2025 10:21"/>
    <s v="Afecta el Negocio"/>
    <s v="No asignado"/>
    <s v="No asignado"/>
    <s v="03-13-2025 15:51"/>
    <s v="04-30-2025 10:21"/>
    <s v="false"/>
    <s v="04-30-2025 10:21"/>
    <x v="579"/>
    <d v="2025-04-30T10:21:00"/>
    <n v="47.770833333335759"/>
    <n v="1146.5000000000582"/>
    <n v="0"/>
    <n v="672"/>
    <n v="672"/>
    <x v="0"/>
  </r>
  <r>
    <s v="5363"/>
    <s v="03-13-2025 15:26"/>
    <s v="No asignado"/>
    <x v="1"/>
    <x v="2"/>
    <x v="0"/>
    <s v="Gestión de Aplicaciones"/>
    <x v="10"/>
    <s v="03-13-2025 15:32"/>
    <s v="00:23:35"/>
    <s v="03-13-2025 15:49"/>
    <s v="03-13-2025 15:49"/>
    <s v="Afecta el Usuario"/>
    <s v="Nivel 1"/>
    <s v="Normal"/>
    <s v="03-13-2025 15:26"/>
    <s v="03-13-2025 15:49"/>
    <s v="false"/>
    <s v="03-13-2025 15:49"/>
    <x v="580"/>
    <d v="2025-03-13T15:49:00"/>
    <n v="1.5972222223354038E-2"/>
    <n v="0.38333333336049691"/>
    <n v="0"/>
    <n v="0"/>
    <n v="0"/>
    <x v="0"/>
  </r>
  <r>
    <s v="5379"/>
    <s v="03-17-2025 10:42"/>
    <s v="No asignado"/>
    <x v="0"/>
    <x v="3"/>
    <x v="0"/>
    <s v="Gestion + Humana"/>
    <x v="14"/>
    <s v="03-17-2025 10:47"/>
    <s v="00:00:00"/>
    <s v="03-20-2025 15:46"/>
    <s v="03-20-2025 15:46"/>
    <s v="No asignado"/>
    <s v="No asignado"/>
    <s v="Baja"/>
    <s v="03-17-2025 10:42"/>
    <s v="03-20-2025 15:46"/>
    <s v="false"/>
    <s v="03-20-2025 15:46"/>
    <x v="581"/>
    <d v="2025-03-20T15:46:00"/>
    <n v="3.211111111115315"/>
    <n v="77.06666666676756"/>
    <n v="0"/>
    <n v="42"/>
    <n v="42"/>
    <x v="0"/>
  </r>
  <r>
    <s v="5368"/>
    <s v="03-14-2025 09:44"/>
    <s v="No asignado"/>
    <x v="0"/>
    <x v="3"/>
    <x v="0"/>
    <s v="Gestion + Humana"/>
    <x v="14"/>
    <s v="03-14-2025 10:01"/>
    <s v="00:00:00"/>
    <s v="03-17-2025 15:30"/>
    <s v="03-17-2025 15:30"/>
    <s v="No asignado"/>
    <s v="No asignado"/>
    <s v="Baja"/>
    <s v="03-14-2025 09:44"/>
    <s v="03-17-2025 15:30"/>
    <s v="false"/>
    <s v="03-17-2025 15:30"/>
    <x v="582"/>
    <d v="2025-03-17T15:30:00"/>
    <n v="3.2402777777824667"/>
    <n v="77.766666666779201"/>
    <n v="0"/>
    <n v="42"/>
    <n v="42"/>
    <x v="0"/>
  </r>
  <r>
    <s v="5369"/>
    <s v="03-14-2025 09:58"/>
    <s v="No asignado"/>
    <x v="1"/>
    <x v="8"/>
    <x v="0"/>
    <s v="Soporte TI"/>
    <x v="6"/>
    <s v="03-14-2025 12:09"/>
    <s v="02:11:29"/>
    <s v="03-14-2025 12:10"/>
    <s v="03-14-2025 12:10"/>
    <s v="Afecta el Usuario"/>
    <s v="No asignado"/>
    <s v="Normal"/>
    <s v="03-14-2025 09:58"/>
    <s v="03-14-2025 12:10"/>
    <s v="false"/>
    <s v="03-14-2025 12:10"/>
    <x v="583"/>
    <d v="2025-03-14T12:10:00"/>
    <n v="9.1666666667151731E-2"/>
    <n v="2.2000000000116415"/>
    <n v="0"/>
    <n v="0"/>
    <n v="0"/>
    <x v="0"/>
  </r>
  <r>
    <s v="5371"/>
    <s v="03-14-2025 11:13"/>
    <s v="No asignado"/>
    <x v="0"/>
    <x v="1"/>
    <x v="0"/>
    <s v="Gestión de Aplicaciones"/>
    <x v="3"/>
    <s v="03-14-2025 12:11"/>
    <s v="05:16:26"/>
    <s v="03-15-2025 21:21"/>
    <s v="03-15-2025 21:21"/>
    <s v="Afecta el Negocio"/>
    <s v="No asignado"/>
    <s v="No asignado"/>
    <s v="03-14-2025 11:13"/>
    <s v="03-15-2025 21:21"/>
    <s v="false"/>
    <s v="03-14-2025 20:51"/>
    <x v="584"/>
    <d v="2025-03-15T21:21:00"/>
    <n v="1.4222222222160781"/>
    <n v="34.133333333185874"/>
    <n v="0"/>
    <n v="14"/>
    <n v="14"/>
    <x v="0"/>
  </r>
  <r>
    <s v="5372"/>
    <s v="03-14-2025 11:21"/>
    <s v="No asignado"/>
    <x v="0"/>
    <x v="1"/>
    <x v="0"/>
    <s v="Gestión de Aplicaciones"/>
    <x v="3"/>
    <s v="03-14-2025 16:07"/>
    <s v="06:07:21"/>
    <s v="03-18-2025 10:45"/>
    <s v="03-18-2025 10:45"/>
    <s v="Afecta el Negocio"/>
    <s v="No asignado"/>
    <s v="No asignado"/>
    <s v="03-14-2025 11:21"/>
    <s v="03-18-2025 10:45"/>
    <s v="false"/>
    <s v="03-18-2025 10:45"/>
    <x v="585"/>
    <d v="2025-03-18T10:45:00"/>
    <n v="3.9749999999985448"/>
    <n v="95.399999999965075"/>
    <n v="0"/>
    <n v="56"/>
    <n v="56"/>
    <x v="0"/>
  </r>
  <r>
    <s v="5381"/>
    <s v="03-17-2025 11:22"/>
    <s v="No asignado"/>
    <x v="0"/>
    <x v="5"/>
    <x v="0"/>
    <s v="Gestión de Aplicaciones"/>
    <x v="1"/>
    <s v="03-17-2025 11:30"/>
    <s v="00:08:16"/>
    <s v="03-18-2025 10:20"/>
    <s v="03-18-2025 10:20"/>
    <s v="Afecta el Negocio"/>
    <s v="No asignado"/>
    <s v="No asignado"/>
    <s v="03-17-2025 11:22"/>
    <s v="03-18-2025 10:20"/>
    <s v="false"/>
    <s v="03-18-2025 10:20"/>
    <x v="586"/>
    <d v="2025-03-18T10:20:00"/>
    <n v="0.9569444444423425"/>
    <n v="22.96666666661622"/>
    <n v="0"/>
    <n v="14"/>
    <n v="14"/>
    <x v="0"/>
  </r>
  <r>
    <s v="5387"/>
    <s v="03-17-2025 17:09"/>
    <s v="No asignado"/>
    <x v="0"/>
    <x v="2"/>
    <x v="0"/>
    <s v="Gestión de Aplicaciones"/>
    <x v="28"/>
    <s v="03-17-2025 17:49"/>
    <s v="00:20:25"/>
    <s v="03-17-2025 17:49"/>
    <s v="03-17-2025 17:49"/>
    <s v="No asignado"/>
    <s v="No asignado"/>
    <s v="No asignado"/>
    <s v="03-17-2025 17:09"/>
    <s v="03-17-2025 17:49"/>
    <s v="false"/>
    <s v="03-17-2025 17:49"/>
    <x v="587"/>
    <d v="2025-03-17T17:49:00"/>
    <n v="2.7777777773735579E-2"/>
    <n v="0.6666666665696539"/>
    <n v="0"/>
    <n v="0"/>
    <n v="0"/>
    <x v="0"/>
  </r>
  <r>
    <s v="5374"/>
    <s v="03-14-2025 15:54"/>
    <s v="No asignado"/>
    <x v="1"/>
    <x v="5"/>
    <x v="0"/>
    <s v="Gestión de Aplicaciones"/>
    <x v="1"/>
    <s v="03-14-2025 16:04"/>
    <s v="00:08:02"/>
    <s v="05-07-2025 12:35"/>
    <s v="05-07-2025 12:35"/>
    <s v="Afecta el Negocio"/>
    <s v="No asignado"/>
    <s v="No asignado"/>
    <s v="03-14-2025 15:54"/>
    <s v="05-07-2025 12:35"/>
    <s v="false"/>
    <s v="05-07-2025 12:35"/>
    <x v="588"/>
    <d v="2025-05-07T12:35:00"/>
    <n v="53.861805555556202"/>
    <n v="1292.6833333333489"/>
    <n v="0"/>
    <n v="756"/>
    <n v="756"/>
    <x v="0"/>
  </r>
  <r>
    <s v="5380"/>
    <s v="03-17-2025 11:16"/>
    <s v="SLA Requerimientos - Baja"/>
    <x v="0"/>
    <x v="9"/>
    <x v="0"/>
    <s v="Redes y Seguridad"/>
    <x v="20"/>
    <s v="03-17-2025 11:16"/>
    <s v="03:10:32"/>
    <s v="03-24-2025 08:40"/>
    <s v="03-24-2025 08:40"/>
    <s v="Afecta el Usuario"/>
    <s v="No asignado"/>
    <s v="Baja"/>
    <s v="03-17-2025 11:16"/>
    <s v="03-24-2025 08:40"/>
    <s v="false"/>
    <s v="03-24-2025 08:40"/>
    <x v="589"/>
    <d v="2025-03-24T08:40:00"/>
    <n v="6.8916666666627862"/>
    <n v="165.39999999990687"/>
    <n v="120"/>
    <n v="98"/>
    <n v="218"/>
    <x v="1"/>
  </r>
  <r>
    <s v="5370"/>
    <s v="03-14-2025 10:47"/>
    <s v="SLA Requerimientos - Medio"/>
    <x v="0"/>
    <x v="1"/>
    <x v="0"/>
    <s v="Gestión de Aplicaciones"/>
    <x v="3"/>
    <s v="03-14-2025 12:10"/>
    <s v="05:42:06"/>
    <s v="04-03-2025 18:50"/>
    <s v="04-03-2025 18:50"/>
    <s v="Afecta el Negocio"/>
    <s v="No asignado"/>
    <s v="No asignado"/>
    <s v="03-14-2025 10:47"/>
    <s v="04-03-2025 18:50"/>
    <s v="false"/>
    <s v="04-03-2025 18:50"/>
    <x v="590"/>
    <d v="2025-04-03T18:50:00"/>
    <n v="20.335416666661331"/>
    <n v="488.04999999987194"/>
    <n v="72"/>
    <n v="280"/>
    <n v="352"/>
    <x v="2"/>
  </r>
  <r>
    <s v="5373"/>
    <s v="03-14-2025 12:47"/>
    <s v="No asignado"/>
    <x v="0"/>
    <x v="2"/>
    <x v="0"/>
    <s v="Soporte TI"/>
    <x v="6"/>
    <s v="03-14-2025 15:19"/>
    <s v="36:00:00"/>
    <s v="03-21-2025 19:23"/>
    <s v="03-21-2025 19:23"/>
    <s v="Afecta el Cliente"/>
    <s v="No asignado"/>
    <s v="No asignado"/>
    <s v="03-14-2025 12:47"/>
    <s v="03-21-2025 19:23"/>
    <s v="false"/>
    <s v="03-20-2025 18:43"/>
    <x v="591"/>
    <d v="2025-03-21T19:23:00"/>
    <n v="7.2750000000014552"/>
    <n v="174.60000000003492"/>
    <n v="0"/>
    <n v="98"/>
    <n v="98"/>
    <x v="0"/>
  </r>
  <r>
    <s v="5378"/>
    <s v="03-17-2025 10:41"/>
    <s v="No asignado"/>
    <x v="0"/>
    <x v="2"/>
    <x v="0"/>
    <s v="Gestión de Aplicaciones"/>
    <x v="9"/>
    <s v="03-17-2025 10:42"/>
    <s v="20:24:43"/>
    <s v="03-21-2025 19:23"/>
    <s v="03-21-2025 19:23"/>
    <s v="Afecta al Departamento"/>
    <s v="Nivel 1"/>
    <s v="No asignado"/>
    <s v="03-17-2025 10:41"/>
    <s v="03-21-2025 19:23"/>
    <s v="false"/>
    <s v="03-20-2025 18:45"/>
    <x v="592"/>
    <d v="2025-03-21T19:23:00"/>
    <n v="4.3624999999956344"/>
    <n v="104.69999999989523"/>
    <n v="0"/>
    <n v="56"/>
    <n v="56"/>
    <x v="0"/>
  </r>
  <r>
    <s v="5399"/>
    <s v="03-18-2025 12:03"/>
    <s v="No asignado"/>
    <x v="1"/>
    <x v="3"/>
    <x v="0"/>
    <s v="Soporte TI"/>
    <x v="11"/>
    <s v="03-18-2025 15:18"/>
    <s v="05:21:46"/>
    <s v="03-19-2025 09:25"/>
    <s v="03-19-2025 09:25"/>
    <s v="Afecta el Usuario"/>
    <s v="No asignado"/>
    <s v="Normal"/>
    <s v="03-18-2025 12:03"/>
    <s v="03-19-2025 09:25"/>
    <s v="false"/>
    <s v="03-19-2025 09:25"/>
    <x v="593"/>
    <d v="2025-03-19T09:25:00"/>
    <n v="0.89027777777664596"/>
    <n v="21.366666666639503"/>
    <n v="0"/>
    <n v="14"/>
    <n v="14"/>
    <x v="0"/>
  </r>
  <r>
    <s v="5375"/>
    <s v="03-14-2025 16:00"/>
    <s v="No asignado"/>
    <x v="1"/>
    <x v="1"/>
    <x v="0"/>
    <s v="Gestión de Aplicaciones"/>
    <x v="3"/>
    <s v="03-14-2025 16:12"/>
    <s v="01:23:10"/>
    <s v="03-17-2025 12:38"/>
    <s v="03-17-2025 12:38"/>
    <s v="Afecta el Negocio"/>
    <s v="No asignado"/>
    <s v="No asignado"/>
    <s v="03-14-2025 16:00"/>
    <s v="03-17-2025 12:38"/>
    <s v="false"/>
    <s v="03-17-2025 12:38"/>
    <x v="594"/>
    <d v="2025-03-17T12:38:00"/>
    <n v="2.859722222223354"/>
    <n v="68.633333333360497"/>
    <n v="0"/>
    <n v="42"/>
    <n v="42"/>
    <x v="0"/>
  </r>
  <r>
    <s v="5392"/>
    <s v="03-18-2025 08:49"/>
    <s v="No asignado"/>
    <x v="1"/>
    <x v="1"/>
    <x v="0"/>
    <s v="Gestión de Aplicaciones"/>
    <x v="3"/>
    <s v="03-18-2025 09:45"/>
    <s v="11:15:11"/>
    <s v="03-19-2025 13:35"/>
    <s v="03-19-2025 13:35"/>
    <s v="Afecta el Negocio"/>
    <s v="No asignado"/>
    <s v="No asignado"/>
    <s v="03-18-2025 08:49"/>
    <s v="03-19-2025 13:35"/>
    <s v="false"/>
    <s v="03-19-2025 13:35"/>
    <x v="595"/>
    <d v="2025-03-19T13:35:00"/>
    <n v="1.1986111111109494"/>
    <n v="28.766666666662786"/>
    <n v="0"/>
    <n v="14"/>
    <n v="14"/>
    <x v="0"/>
  </r>
  <r>
    <s v="5400"/>
    <s v="03-18-2025 12:05"/>
    <s v="No asignado"/>
    <x v="1"/>
    <x v="2"/>
    <x v="0"/>
    <s v="Gestión de Aplicaciones"/>
    <x v="9"/>
    <s v="03-18-2025 15:07"/>
    <s v="02:31:42"/>
    <s v="03-19-2025 16:22"/>
    <s v="03-19-2025 16:22"/>
    <s v="Afecta al Departamento"/>
    <s v="Nivel 1"/>
    <s v="No asignado"/>
    <s v="03-18-2025 12:05"/>
    <s v="03-19-2025 16:22"/>
    <s v="false"/>
    <s v="03-18-2025 15:37"/>
    <x v="596"/>
    <d v="2025-03-19T16:22:00"/>
    <n v="1.1784722222218988"/>
    <n v="28.283333333325572"/>
    <n v="0"/>
    <n v="14"/>
    <n v="14"/>
    <x v="0"/>
  </r>
  <r>
    <s v="5401"/>
    <s v="03-18-2025 13:26"/>
    <s v="No asignado"/>
    <x v="1"/>
    <x v="4"/>
    <x v="0"/>
    <s v="Gestión de Aplicaciones"/>
    <x v="10"/>
    <s v="03-18-2025 15:07"/>
    <s v="01:47:54"/>
    <s v="03-18-2025 15:17"/>
    <s v="03-18-2025 15:17"/>
    <s v="Afecta el Usuario"/>
    <s v="Nivel 1"/>
    <s v="Normal"/>
    <s v="03-18-2025 13:26"/>
    <s v="03-18-2025 15:17"/>
    <s v="false"/>
    <s v="03-18-2025 15:17"/>
    <x v="597"/>
    <d v="2025-03-18T15:17:00"/>
    <n v="7.7083333337213844E-2"/>
    <n v="1.8500000000931323"/>
    <n v="0"/>
    <n v="0"/>
    <n v="0"/>
    <x v="0"/>
  </r>
  <r>
    <s v="5402"/>
    <s v="03-18-2025 13:28"/>
    <s v="No asignado"/>
    <x v="1"/>
    <x v="8"/>
    <x v="0"/>
    <s v="Gestión de Aplicaciones"/>
    <x v="10"/>
    <s v="03-18-2025 15:26"/>
    <s v="09:48:30"/>
    <s v="03-19-2025 15:18"/>
    <s v="03-19-2025 15:18"/>
    <s v="Afecta el Usuario"/>
    <s v="Nivel 1"/>
    <s v="Normal"/>
    <s v="03-18-2025 13:28"/>
    <s v="03-19-2025 15:18"/>
    <s v="false"/>
    <s v="03-19-2025 15:18"/>
    <x v="598"/>
    <d v="2025-03-19T15:18:00"/>
    <n v="1.0763888888832298"/>
    <n v="25.833333333197515"/>
    <n v="0"/>
    <n v="14"/>
    <n v="14"/>
    <x v="0"/>
  </r>
  <r>
    <s v="5376"/>
    <s v="03-14-2025 17:23"/>
    <s v="No asignado"/>
    <x v="0"/>
    <x v="3"/>
    <x v="0"/>
    <s v="Gestion + Humana"/>
    <x v="18"/>
    <s v="03-17-2025 10:10"/>
    <s v="21:48:01"/>
    <s v="03-19-2025 15:11"/>
    <s v="03-19-2025 15:11"/>
    <s v="No asignado"/>
    <s v="No asignado"/>
    <s v="Media"/>
    <s v="03-14-2025 17:23"/>
    <s v="03-19-2025 15:11"/>
    <s v="false"/>
    <s v="03-19-2025 15:11"/>
    <x v="599"/>
    <d v="2025-03-19T15:11:00"/>
    <n v="4.9083333333328483"/>
    <n v="117.79999999998836"/>
    <n v="0"/>
    <n v="70"/>
    <n v="70"/>
    <x v="0"/>
  </r>
  <r>
    <s v="5396"/>
    <s v="03-18-2025 09:59"/>
    <s v="No asignado"/>
    <x v="1"/>
    <x v="2"/>
    <x v="0"/>
    <s v="Gestión de Aplicaciones"/>
    <x v="9"/>
    <s v="03-18-2025 10:00"/>
    <s v="00:02:55"/>
    <s v="03-19-2025 10:22"/>
    <s v="03-19-2025 10:22"/>
    <s v="Afecta al Departamento"/>
    <s v="Nivel 1"/>
    <s v="No asignado"/>
    <s v="03-18-2025 09:59"/>
    <s v="03-19-2025 10:22"/>
    <s v="false"/>
    <s v="03-18-2025 10:02"/>
    <x v="600"/>
    <d v="2025-03-19T10:22:00"/>
    <n v="1.0159722222160781"/>
    <n v="24.383333333185874"/>
    <n v="0"/>
    <n v="14"/>
    <n v="14"/>
    <x v="0"/>
  </r>
  <r>
    <s v="5398"/>
    <s v="03-18-2025 11:00"/>
    <s v="No asignado"/>
    <x v="1"/>
    <x v="2"/>
    <x v="0"/>
    <s v="Gestión de Aplicaciones"/>
    <x v="8"/>
    <s v="03-18-2025 11:26"/>
    <s v="01:18:58"/>
    <s v="03-18-2025 15:24"/>
    <s v="03-18-2025 15:24"/>
    <s v="Afecta el Usuario"/>
    <s v="Nivel 1"/>
    <s v="Normal"/>
    <s v="03-18-2025 11:00"/>
    <s v="03-18-2025 15:24"/>
    <s v="false"/>
    <s v="03-18-2025 15:24"/>
    <x v="601"/>
    <d v="2025-03-18T15:24:00"/>
    <n v="0.18333333333430346"/>
    <n v="4.4000000000232831"/>
    <n v="0"/>
    <n v="0"/>
    <n v="0"/>
    <x v="0"/>
  </r>
  <r>
    <s v="5405"/>
    <s v="03-18-2025 16:36"/>
    <s v="No asignado"/>
    <x v="1"/>
    <x v="2"/>
    <x v="0"/>
    <s v="Gestión de Aplicaciones"/>
    <x v="8"/>
    <s v="03-18-2025 16:48"/>
    <s v="07:10:16"/>
    <s v="03-19-2025 15:46"/>
    <s v="03-19-2025 15:46"/>
    <s v="Afecta el Usuario"/>
    <s v="Nivel 1"/>
    <s v="Normal"/>
    <s v="03-18-2025 16:36"/>
    <s v="03-19-2025 15:46"/>
    <s v="false"/>
    <s v="03-19-2025 15:46"/>
    <x v="602"/>
    <d v="2025-03-19T15:46:00"/>
    <n v="0.96527777778101154"/>
    <n v="23.166666666744277"/>
    <n v="0"/>
    <n v="14"/>
    <n v="14"/>
    <x v="0"/>
  </r>
  <r>
    <s v="5397"/>
    <s v="03-18-2025 10:24"/>
    <s v="No asignado"/>
    <x v="1"/>
    <x v="6"/>
    <x v="1"/>
    <s v="No asignado"/>
    <x v="9"/>
    <s v="No asignado"/>
    <s v="00:00:00"/>
    <s v="No asignado"/>
    <s v="03-18-2025 10:54"/>
    <s v="Afecta el Usuario"/>
    <s v="No asignado"/>
    <s v="Normal"/>
    <s v="03-18-2025 10:24"/>
    <s v="No asignado"/>
    <s v="false"/>
    <s v="No asignado"/>
    <x v="603"/>
    <d v="2025-03-18T10:54:00"/>
    <n v="2.0833333335758653E-2"/>
    <n v="0.50000000005820766"/>
    <n v="0"/>
    <n v="0"/>
    <n v="0"/>
    <x v="0"/>
  </r>
  <r>
    <s v="5382"/>
    <s v="03-17-2025 11:46"/>
    <s v="No asignado"/>
    <x v="1"/>
    <x v="2"/>
    <x v="0"/>
    <s v="Gestión de Aplicaciones"/>
    <x v="8"/>
    <s v="03-17-2025 12:25"/>
    <s v="03:01:23"/>
    <s v="03-18-2025 09:54"/>
    <s v="03-18-2025 09:54"/>
    <s v="Afecta el Usuario"/>
    <s v="Nivel 1"/>
    <s v="Normal"/>
    <s v="03-17-2025 11:46"/>
    <s v="03-18-2025 09:54"/>
    <s v="false"/>
    <s v="03-18-2025 09:54"/>
    <x v="604"/>
    <d v="2025-03-18T09:54:00"/>
    <n v="0.92222222222335404"/>
    <n v="22.133333333360497"/>
    <n v="0"/>
    <n v="14"/>
    <n v="14"/>
    <x v="0"/>
  </r>
  <r>
    <s v="5394"/>
    <s v="03-18-2025 09:47"/>
    <s v="No asignado"/>
    <x v="1"/>
    <x v="9"/>
    <x v="0"/>
    <s v="Redes y Seguridad"/>
    <x v="25"/>
    <s v="03-18-2025 09:47"/>
    <s v="00:16:33"/>
    <s v="03-18-2025 10:03"/>
    <s v="03-18-2025 10:03"/>
    <s v="Afecta el Usuario"/>
    <s v="No asignado"/>
    <s v="Normal"/>
    <s v="03-18-2025 09:47"/>
    <s v="03-18-2025 10:03"/>
    <s v="false"/>
    <s v="03-18-2025 10:03"/>
    <x v="605"/>
    <d v="2025-03-18T10:03:00"/>
    <n v="1.1111111110949423E-2"/>
    <n v="0.26666666666278616"/>
    <n v="0"/>
    <n v="0"/>
    <n v="0"/>
    <x v="0"/>
  </r>
  <r>
    <s v="5383"/>
    <s v="03-17-2025 12:07"/>
    <s v="SLA Requerimientos - Medio"/>
    <x v="0"/>
    <x v="0"/>
    <x v="0"/>
    <s v="Gestion + Humana"/>
    <x v="14"/>
    <s v="04-10-2025 15:44"/>
    <s v="44:22:44"/>
    <s v="04-21-2025 09:57"/>
    <s v="04-21-2025 09:57"/>
    <s v="No asignado"/>
    <s v="No asignado"/>
    <s v="Baja"/>
    <s v="03-17-2025 12:07"/>
    <s v="04-21-2025 09:57"/>
    <s v="true"/>
    <s v="04-21-2025 09:57"/>
    <x v="606"/>
    <d v="2025-04-21T09:57:00"/>
    <n v="34.909722222218988"/>
    <n v="837.83333333325572"/>
    <n v="72"/>
    <n v="490"/>
    <n v="562"/>
    <x v="2"/>
  </r>
  <r>
    <s v="5386"/>
    <s v="03-17-2025 17:06"/>
    <s v="No asignado"/>
    <x v="0"/>
    <x v="2"/>
    <x v="0"/>
    <s v="Gestión de Aplicaciones"/>
    <x v="28"/>
    <s v="03-17-2025 17:49"/>
    <s v="00:23:02"/>
    <s v="03-17-2025 17:50"/>
    <s v="03-17-2025 17:50"/>
    <s v="No asignado"/>
    <s v="No asignado"/>
    <s v="No asignado"/>
    <s v="03-17-2025 17:06"/>
    <s v="03-17-2025 17:50"/>
    <s v="false"/>
    <s v="03-17-2025 17:50"/>
    <x v="607"/>
    <d v="2025-03-17T17:50:00"/>
    <n v="3.0555555553291924E-2"/>
    <n v="0.73333333327900618"/>
    <n v="0"/>
    <n v="0"/>
    <n v="0"/>
    <x v="0"/>
  </r>
  <r>
    <s v="5384"/>
    <s v="03-17-2025 12:10"/>
    <s v="No asignado"/>
    <x v="1"/>
    <x v="2"/>
    <x v="0"/>
    <s v="Gestión de Aplicaciones"/>
    <x v="9"/>
    <s v="03-17-2025 12:29"/>
    <s v="18:28:57"/>
    <s v="03-22-2025 15:23"/>
    <s v="03-22-2025 15:23"/>
    <s v="Afecta al Departamento"/>
    <s v="Nivel 1"/>
    <s v="No asignado"/>
    <s v="03-17-2025 12:10"/>
    <s v="03-22-2025 15:23"/>
    <s v="false"/>
    <s v="03-21-2025 14:49"/>
    <x v="608"/>
    <d v="2025-03-22T15:23:00"/>
    <n v="5.1340277777781012"/>
    <n v="123.21666666667443"/>
    <n v="0"/>
    <n v="70"/>
    <n v="70"/>
    <x v="0"/>
  </r>
  <r>
    <s v="5385"/>
    <s v="03-17-2025 14:55"/>
    <s v="No asignado"/>
    <x v="1"/>
    <x v="5"/>
    <x v="0"/>
    <s v="Gestión de Aplicaciones"/>
    <x v="1"/>
    <s v="03-17-2025 15:05"/>
    <s v="00:10:21"/>
    <s v="03-24-2025 09:23"/>
    <s v="03-24-2025 09:23"/>
    <s v="Afecta el Negocio"/>
    <s v="No asignado"/>
    <s v="No asignado"/>
    <s v="03-17-2025 14:55"/>
    <s v="03-24-2025 09:23"/>
    <s v="false"/>
    <s v="03-24-2025 09:23"/>
    <x v="609"/>
    <d v="2025-03-24T09:23:00"/>
    <n v="6.7694444444423425"/>
    <n v="162.46666666661622"/>
    <n v="0"/>
    <n v="98"/>
    <n v="98"/>
    <x v="0"/>
  </r>
  <r>
    <s v="5388"/>
    <s v="03-17-2025 17:09"/>
    <s v="No asignado"/>
    <x v="0"/>
    <x v="2"/>
    <x v="0"/>
    <s v="Gestión de Aplicaciones"/>
    <x v="28"/>
    <s v="03-17-2025 17:47"/>
    <s v="00:20:13"/>
    <s v="03-17-2025 17:47"/>
    <s v="03-17-2025 17:47"/>
    <s v="No asignado"/>
    <s v="No asignado"/>
    <s v="No asignado"/>
    <s v="03-17-2025 17:09"/>
    <s v="03-17-2025 17:47"/>
    <s v="false"/>
    <s v="03-17-2025 17:47"/>
    <x v="587"/>
    <d v="2025-03-17T17:47:00"/>
    <n v="2.6388888887595385E-2"/>
    <n v="0.63333333330228925"/>
    <n v="0"/>
    <n v="0"/>
    <n v="0"/>
    <x v="0"/>
  </r>
  <r>
    <s v="5389"/>
    <s v="03-17-2025 17:14"/>
    <s v="No asignado"/>
    <x v="1"/>
    <x v="8"/>
    <x v="0"/>
    <s v="Gestión de Aplicaciones"/>
    <x v="10"/>
    <s v="03-17-2025 17:58"/>
    <s v="06:02:01"/>
    <s v="03-19-2025 15:07"/>
    <s v="03-19-2025 15:07"/>
    <s v="Afecta el Usuario"/>
    <s v="Nivel 1"/>
    <s v="Normal"/>
    <s v="03-17-2025 17:14"/>
    <s v="03-19-2025 15:07"/>
    <s v="false"/>
    <s v="03-18-2025 15:16"/>
    <x v="610"/>
    <d v="2025-03-19T15:07:00"/>
    <n v="1.9118055555591127"/>
    <n v="45.883333333418705"/>
    <n v="0"/>
    <n v="28"/>
    <n v="28"/>
    <x v="0"/>
  </r>
  <r>
    <s v="5403"/>
    <s v="03-18-2025 15:05"/>
    <s v="No asignado"/>
    <x v="0"/>
    <x v="3"/>
    <x v="0"/>
    <s v="Soporte TI"/>
    <x v="19"/>
    <s v="03-18-2025 15:32"/>
    <s v="00:47:49"/>
    <s v="03-18-2025 15:52"/>
    <s v="03-18-2025 15:52"/>
    <s v="Afecta el Usuario"/>
    <s v="No asignado"/>
    <s v="Normal"/>
    <s v="03-18-2025 15:05"/>
    <s v="03-18-2025 15:52"/>
    <s v="false"/>
    <s v="03-18-2025 15:52"/>
    <x v="611"/>
    <d v="2025-03-18T15:52:00"/>
    <n v="3.2638888893416151E-2"/>
    <n v="0.78333333344198763"/>
    <n v="0"/>
    <n v="0"/>
    <n v="0"/>
    <x v="0"/>
  </r>
  <r>
    <s v="5390"/>
    <s v="03-17-2025 18:16"/>
    <s v="No asignado"/>
    <x v="1"/>
    <x v="2"/>
    <x v="0"/>
    <s v="Gestión de Aplicaciones"/>
    <x v="10"/>
    <s v="03-18-2025 08:45"/>
    <s v="00:15:05"/>
    <s v="03-19-2025 14:33"/>
    <s v="03-19-2025 14:33"/>
    <s v="Afecta el Usuario"/>
    <s v="Nivel 1"/>
    <s v="Normal"/>
    <s v="03-17-2025 18:16"/>
    <s v="03-19-2025 14:33"/>
    <s v="false"/>
    <s v="03-19-2025 14:33"/>
    <x v="612"/>
    <d v="2025-03-19T14:33:00"/>
    <n v="1.8451388888861402"/>
    <n v="44.283333333267365"/>
    <n v="0"/>
    <n v="28"/>
    <n v="28"/>
    <x v="0"/>
  </r>
  <r>
    <s v="5391"/>
    <s v="03-18-2025 07:04"/>
    <s v="No asignado"/>
    <x v="1"/>
    <x v="2"/>
    <x v="0"/>
    <s v="Gestión de Aplicaciones"/>
    <x v="15"/>
    <s v="03-18-2025 09:37"/>
    <s v="01:19:22"/>
    <s v="03-19-2025 10:22"/>
    <s v="03-19-2025 10:22"/>
    <s v="Afecta al Departamento"/>
    <s v="Nivel 1"/>
    <s v="No asignado"/>
    <s v="03-18-2025 07:04"/>
    <s v="03-19-2025 10:22"/>
    <s v="false"/>
    <s v="03-18-2025 09:49"/>
    <x v="613"/>
    <d v="2025-03-19T10:22:00"/>
    <n v="1.1374999999970896"/>
    <n v="27.299999999930151"/>
    <n v="0"/>
    <n v="14"/>
    <n v="14"/>
    <x v="0"/>
  </r>
  <r>
    <s v="5393"/>
    <s v="03-18-2025 09:44"/>
    <s v="No asignado"/>
    <x v="0"/>
    <x v="9"/>
    <x v="0"/>
    <s v="Redes y Seguridad"/>
    <x v="26"/>
    <s v="03-18-2025 09:44"/>
    <s v="00:05:59"/>
    <s v="03-19-2025 10:22"/>
    <s v="03-19-2025 10:22"/>
    <s v="Afecta el Usuario"/>
    <s v="No asignado"/>
    <s v="Baja"/>
    <s v="03-18-2025 09:44"/>
    <s v="03-19-2025 10:22"/>
    <s v="false"/>
    <s v="03-18-2025 09:50"/>
    <x v="614"/>
    <d v="2025-03-19T10:22:00"/>
    <n v="1.0263888888875954"/>
    <n v="24.633333333302289"/>
    <n v="0"/>
    <n v="14"/>
    <n v="14"/>
    <x v="0"/>
  </r>
  <r>
    <s v="5395"/>
    <s v="03-18-2025 09:50"/>
    <s v="No asignado"/>
    <x v="0"/>
    <x v="3"/>
    <x v="0"/>
    <s v="Redes y Seguridad"/>
    <x v="25"/>
    <s v="03-18-2025 09:51"/>
    <s v="00:10:04"/>
    <s v="03-18-2025 10:00"/>
    <s v="03-18-2025 10:00"/>
    <s v="Afecta el Usuario"/>
    <s v="No asignado"/>
    <s v="Baja"/>
    <s v="03-18-2025 09:50"/>
    <s v="03-18-2025 10:00"/>
    <s v="false"/>
    <s v="03-18-2025 10:00"/>
    <x v="615"/>
    <d v="2025-03-18T10:00:00"/>
    <n v="6.9444444452528842E-3"/>
    <n v="0.16666666668606922"/>
    <n v="0"/>
    <n v="0"/>
    <n v="0"/>
    <x v="0"/>
  </r>
  <r>
    <s v="5404"/>
    <s v="03-18-2025 16:24"/>
    <s v="Prioridad Normal (Incidencias)"/>
    <x v="1"/>
    <x v="2"/>
    <x v="0"/>
    <s v="Gestión de Aplicaciones"/>
    <x v="9"/>
    <s v="04-09-2025 10:38"/>
    <s v="23:06:01"/>
    <s v="04-10-2025 11:32"/>
    <s v="04-10-2025 11:32"/>
    <s v="Afecta al Departamento"/>
    <s v="Nivel 1"/>
    <s v="No asignado"/>
    <s v="03-18-2025 16:24"/>
    <s v="04-10-2025 11:32"/>
    <s v="false"/>
    <s v="04-09-2025 10:49"/>
    <x v="616"/>
    <d v="2025-04-10T11:32:00"/>
    <n v="22.797222222223354"/>
    <n v="547.1333333333605"/>
    <n v="72"/>
    <n v="322"/>
    <n v="394"/>
    <x v="2"/>
  </r>
  <r>
    <s v="5406"/>
    <s v="03-19-2025 09:04"/>
    <s v="No asignado"/>
    <x v="1"/>
    <x v="2"/>
    <x v="0"/>
    <s v="Gestión de Aplicaciones"/>
    <x v="10"/>
    <s v="03-19-2025 10:35"/>
    <s v="01:32:11"/>
    <s v="03-19-2025 10:36"/>
    <s v="03-19-2025 10:36"/>
    <s v="Afecta el Usuario"/>
    <s v="Nivel 1"/>
    <s v="Normal"/>
    <s v="03-19-2025 09:04"/>
    <s v="03-19-2025 10:36"/>
    <s v="false"/>
    <s v="03-19-2025 10:36"/>
    <x v="617"/>
    <d v="2025-03-19T10:36:00"/>
    <n v="6.3888888886140194E-2"/>
    <n v="1.5333333332673647"/>
    <n v="0"/>
    <n v="0"/>
    <n v="0"/>
    <x v="0"/>
  </r>
  <r>
    <s v="5417"/>
    <s v="03-20-2025 10:35"/>
    <s v="Prioridad Normal (Incidencias)"/>
    <x v="1"/>
    <x v="2"/>
    <x v="0"/>
    <s v="Gestión de Aplicaciones"/>
    <x v="9"/>
    <s v="03-20-2025 10:55"/>
    <s v="18:41:02"/>
    <s v="03-24-2025 14:16"/>
    <s v="03-24-2025 14:16"/>
    <s v="Afecta al Departamento"/>
    <s v="Nivel 1"/>
    <s v="No asignado"/>
    <s v="03-20-2025 10:35"/>
    <s v="03-24-2025 14:16"/>
    <s v="false"/>
    <s v="03-24-2025 14:16"/>
    <x v="618"/>
    <d v="2025-03-24T14:16:00"/>
    <n v="4.1534722222277196"/>
    <n v="99.683333333465271"/>
    <n v="72"/>
    <n v="56"/>
    <n v="128"/>
    <x v="1"/>
  </r>
  <r>
    <s v="5433"/>
    <s v="03-21-2025 11:27"/>
    <s v="Prioridad Alta (Incidencias)"/>
    <x v="1"/>
    <x v="8"/>
    <x v="0"/>
    <s v="Gestión de Aplicaciones"/>
    <x v="10"/>
    <s v="03-21-2025 14:57"/>
    <s v="13:33:50"/>
    <s v="04-02-2025 10:28"/>
    <s v="04-02-2025 10:28"/>
    <s v="Afecta el Usuario"/>
    <s v="Nivel 1"/>
    <s v="Normal"/>
    <s v="03-21-2025 11:27"/>
    <s v="04-02-2025 10:28"/>
    <s v="true"/>
    <s v="04-02-2025 10:28"/>
    <x v="619"/>
    <d v="2025-04-02T10:28:00"/>
    <n v="11.959027777782467"/>
    <n v="287.0166666667792"/>
    <n v="12.5"/>
    <n v="168"/>
    <n v="180.5"/>
    <x v="2"/>
  </r>
  <r>
    <s v="5462"/>
    <s v="03-24-2025 15:53"/>
    <s v="Prioridades Urgentes (Incidencias)"/>
    <x v="1"/>
    <x v="2"/>
    <x v="0"/>
    <s v="Gestión de Aplicaciones"/>
    <x v="10"/>
    <s v="03-24-2025 15:54"/>
    <s v="00:08:31"/>
    <s v="03-24-2025 16:02"/>
    <s v="03-24-2025 16:02"/>
    <s v="Afecta el Usuario"/>
    <s v="Nivel 1"/>
    <s v="Normal"/>
    <s v="03-24-2025 15:53"/>
    <s v="03-24-2025 16:02"/>
    <s v="false"/>
    <s v="03-24-2025 16:02"/>
    <x v="620"/>
    <d v="2025-03-24T16:02:00"/>
    <n v="6.2499999985448085E-3"/>
    <n v="0.1499999999650754"/>
    <n v="12.5"/>
    <n v="0"/>
    <n v="12.5"/>
    <x v="1"/>
  </r>
  <r>
    <s v="5467"/>
    <s v="03-24-2025 17:16"/>
    <s v="Prioridad Alta (Incidencias)"/>
    <x v="1"/>
    <x v="2"/>
    <x v="0"/>
    <s v="Gestión de Aplicaciones"/>
    <x v="7"/>
    <s v="03-25-2025 08:30"/>
    <s v="00:13:21"/>
    <s v="03-25-2025 10:27"/>
    <s v="03-25-2025 10:27"/>
    <s v="Afecta al Departamento"/>
    <s v="Nivel 1"/>
    <s v="No asignado"/>
    <s v="03-24-2025 17:16"/>
    <s v="03-25-2025 10:27"/>
    <s v="false"/>
    <s v="03-25-2025 10:27"/>
    <x v="621"/>
    <d v="2025-03-25T10:27:00"/>
    <n v="0.71597222222044365"/>
    <n v="17.183333333290648"/>
    <n v="12.5"/>
    <n v="14"/>
    <n v="26.5"/>
    <x v="1"/>
  </r>
  <r>
    <s v="5468"/>
    <s v="03-24-2025 17:24"/>
    <s v="No asignado"/>
    <x v="1"/>
    <x v="2"/>
    <x v="0"/>
    <s v="Soporte TI"/>
    <x v="1"/>
    <s v="03-25-2025 08:16"/>
    <s v="02:58:29"/>
    <s v="03-26-2025 11:25"/>
    <s v="03-26-2025 11:25"/>
    <s v="Afecta el Negocio"/>
    <s v="No asignado"/>
    <s v="No asignado"/>
    <s v="03-24-2025 17:24"/>
    <s v="03-26-2025 11:25"/>
    <s v="false"/>
    <s v="03-25-2025 11:23"/>
    <x v="622"/>
    <d v="2025-03-26T11:25:00"/>
    <n v="1.7506944444467081"/>
    <n v="42.016666666720994"/>
    <n v="0"/>
    <n v="28"/>
    <n v="28"/>
    <x v="0"/>
  </r>
  <r>
    <s v="5470"/>
    <s v="03-25-2025 09:04"/>
    <s v="Prioridades Urgentes (Incidencias)"/>
    <x v="1"/>
    <x v="2"/>
    <x v="0"/>
    <s v="Gestión de Aplicaciones"/>
    <x v="10"/>
    <s v="03-25-2025 09:11"/>
    <s v="01:10:28"/>
    <s v="03-25-2025 10:37"/>
    <s v="03-25-2025 10:37"/>
    <s v="Afecta el Usuario"/>
    <s v="Nivel 1"/>
    <s v="Normal"/>
    <s v="03-25-2025 09:04"/>
    <s v="03-25-2025 10:37"/>
    <s v="false"/>
    <s v="03-25-2025 10:30"/>
    <x v="623"/>
    <d v="2025-03-25T10:37:00"/>
    <n v="6.4583333332848269E-2"/>
    <n v="1.5499999999883585"/>
    <n v="12.5"/>
    <n v="0"/>
    <n v="12.5"/>
    <x v="1"/>
  </r>
  <r>
    <s v="5472"/>
    <s v="03-25-2025 10:57"/>
    <s v="SLA Requerimientos - Baja"/>
    <x v="0"/>
    <x v="2"/>
    <x v="0"/>
    <s v="Gestión de Aplicaciones"/>
    <x v="9"/>
    <s v="03-25-2025 11:01"/>
    <s v="23:48:32"/>
    <s v="06-13-2025 10:57"/>
    <s v="06-13-2025 10:57"/>
    <s v="Afecta el Usuario"/>
    <s v="No asignado"/>
    <s v="Baja"/>
    <s v="03-25-2025 10:57"/>
    <s v="06-13-2025 10:57"/>
    <s v="false"/>
    <s v="06-12-2025 10:01"/>
    <x v="624"/>
    <d v="2025-06-13T10:57:00"/>
    <n v="80"/>
    <n v="1920"/>
    <n v="120"/>
    <n v="1120"/>
    <n v="1240"/>
    <x v="2"/>
  </r>
  <r>
    <s v="5474"/>
    <s v="03-25-2025 13:21"/>
    <s v="Prioridad Alta (Incidencias)"/>
    <x v="1"/>
    <x v="2"/>
    <x v="0"/>
    <s v="Gestión de Aplicaciones"/>
    <x v="7"/>
    <s v="03-25-2025 14:36"/>
    <s v="01:19:46"/>
    <s v="03-27-2025 18:23"/>
    <s v="03-27-2025 18:23"/>
    <s v="Afecta al Departamento"/>
    <s v="Nivel 1"/>
    <s v="No asignado"/>
    <s v="03-25-2025 13:21"/>
    <s v="03-27-2025 18:23"/>
    <s v="false"/>
    <s v="03-27-2025 18:23"/>
    <x v="625"/>
    <d v="2025-03-27T18:23:00"/>
    <n v="2.2097222222218988"/>
    <n v="53.033333333325572"/>
    <n v="12.5"/>
    <n v="28"/>
    <n v="40.5"/>
    <x v="2"/>
  </r>
  <r>
    <s v="5407"/>
    <s v="03-19-2025 09:20"/>
    <s v="No asignado"/>
    <x v="1"/>
    <x v="4"/>
    <x v="0"/>
    <s v="Gestión de Aplicaciones"/>
    <x v="10"/>
    <s v="03-19-2025 10:40"/>
    <s v="01:19:27"/>
    <s v="03-19-2025 10:40"/>
    <s v="03-19-2025 10:40"/>
    <s v="Afecta el Usuario"/>
    <s v="Nivel 1"/>
    <s v="Normal"/>
    <s v="03-19-2025 09:20"/>
    <s v="03-19-2025 10:40"/>
    <s v="false"/>
    <s v="03-19-2025 10:40"/>
    <x v="626"/>
    <d v="2025-03-19T10:40:00"/>
    <n v="5.5555555554747116E-2"/>
    <n v="1.3333333333139308"/>
    <n v="0"/>
    <n v="0"/>
    <n v="0"/>
    <x v="0"/>
  </r>
  <r>
    <s v="5419"/>
    <s v="03-20-2025 11:44"/>
    <s v="No asignado"/>
    <x v="0"/>
    <x v="1"/>
    <x v="0"/>
    <s v="Gestión de Aplicaciones"/>
    <x v="3"/>
    <s v="03-20-2025 11:50"/>
    <s v="11:52:29"/>
    <s v="03-21-2025 16:37"/>
    <s v="03-21-2025 16:38"/>
    <s v="Afecta el Negocio"/>
    <s v="No asignado"/>
    <s v="No asignado"/>
    <s v="03-20-2025 11:44"/>
    <s v="03-21-2025 16:37"/>
    <s v="false"/>
    <s v="03-21-2025 16:37"/>
    <x v="627"/>
    <d v="2025-03-21T16:38:00"/>
    <n v="1.2041666666700621"/>
    <n v="28.900000000081491"/>
    <n v="0"/>
    <n v="14"/>
    <n v="14"/>
    <x v="0"/>
  </r>
  <r>
    <s v="5418"/>
    <s v="03-20-2025 11:29"/>
    <s v="Prioridad Alta (Incidencias)"/>
    <x v="1"/>
    <x v="2"/>
    <x v="0"/>
    <s v="Kondor"/>
    <x v="9"/>
    <s v="03-20-2025 11:29"/>
    <s v="27:27:38"/>
    <s v="04-04-2025 16:28"/>
    <s v="04-04-2025 16:28"/>
    <s v="Afecta el Negocio"/>
    <s v="Nivel 1"/>
    <s v="No asignado"/>
    <s v="03-20-2025 11:29"/>
    <s v="04-04-2025 16:28"/>
    <s v="true"/>
    <s v="04-04-2025 16:28"/>
    <x v="628"/>
    <d v="2025-04-04T16:28:00"/>
    <n v="15.207638888889051"/>
    <n v="364.98333333333721"/>
    <n v="12.5"/>
    <n v="210"/>
    <n v="222.5"/>
    <x v="2"/>
  </r>
  <r>
    <s v="5423"/>
    <s v="03-20-2025 15:13"/>
    <s v="No asignado"/>
    <x v="0"/>
    <x v="2"/>
    <x v="0"/>
    <s v="Soporte TI"/>
    <x v="28"/>
    <s v="03-20-2025 15:59"/>
    <s v="02:16:15"/>
    <s v="03-20-2025 17:49"/>
    <s v="03-20-2025 17:49"/>
    <s v="Afecta el Cliente"/>
    <s v="No asignado"/>
    <s v="No asignado"/>
    <s v="03-20-2025 15:13"/>
    <s v="03-20-2025 17:49"/>
    <s v="false"/>
    <s v="03-20-2025 17:49"/>
    <x v="629"/>
    <d v="2025-03-20T17:49:00"/>
    <n v="0.10833333332993789"/>
    <n v="2.5999999999185093"/>
    <n v="0"/>
    <n v="0"/>
    <n v="0"/>
    <x v="0"/>
  </r>
  <r>
    <s v="5453"/>
    <s v="03-24-2025 09:37"/>
    <s v="SLA Requerimientos - Medio"/>
    <x v="0"/>
    <x v="1"/>
    <x v="1"/>
    <s v="Gestión de Aplicaciones"/>
    <x v="3"/>
    <s v="03-24-2025 09:37"/>
    <s v="00:00:00"/>
    <s v="No asignado"/>
    <s v="03-24-2025 09:52"/>
    <s v="Afecta el Negocio"/>
    <s v="No asignado"/>
    <s v="No asignado"/>
    <s v="03-24-2025 09:37"/>
    <s v="No asignado"/>
    <s v="false"/>
    <s v="No asignado"/>
    <x v="630"/>
    <d v="2025-03-24T09:52:00"/>
    <n v="1.0416666671517305E-2"/>
    <n v="0.25000000011641532"/>
    <n v="72"/>
    <n v="0"/>
    <n v="72"/>
    <x v="1"/>
  </r>
  <r>
    <s v="5458"/>
    <s v="03-24-2025 14:59"/>
    <s v="SLA Requerimientos - Medio"/>
    <x v="0"/>
    <x v="2"/>
    <x v="0"/>
    <s v="Gestión de Aplicaciones"/>
    <x v="1"/>
    <s v="03-24-2025 15:02"/>
    <s v="13:14:31"/>
    <s v="04-21-2025 17:20"/>
    <s v="04-21-2025 17:20"/>
    <s v="Afecta el Negocio"/>
    <s v="No asignado"/>
    <s v="No asignado"/>
    <s v="03-24-2025 14:59"/>
    <s v="04-21-2025 17:20"/>
    <s v="false"/>
    <s v="04-21-2025 17:20"/>
    <x v="631"/>
    <d v="2025-04-21T17:20:00"/>
    <n v="28.097916666665697"/>
    <n v="674.34999999997672"/>
    <n v="72"/>
    <n v="392"/>
    <n v="464"/>
    <x v="2"/>
  </r>
  <r>
    <s v="5420"/>
    <s v="03-20-2025 12:53"/>
    <s v="Prioridad Normal (Incidencias)"/>
    <x v="1"/>
    <x v="8"/>
    <x v="0"/>
    <s v="No asignado"/>
    <x v="9"/>
    <s v="03-21-2025 10:21"/>
    <s v="20:36:35"/>
    <s v="04-02-2025 12:19"/>
    <s v="04-02-2025 12:19"/>
    <s v="Afecta el Usuario"/>
    <s v="No asignado"/>
    <s v="Normal"/>
    <s v="03-20-2025 12:53"/>
    <s v="04-02-2025 12:19"/>
    <s v="false"/>
    <s v="04-02-2025 12:19"/>
    <x v="632"/>
    <d v="2025-04-02T12:19:00"/>
    <n v="12.976388888884685"/>
    <n v="311.43333333323244"/>
    <n v="72"/>
    <n v="182"/>
    <n v="254"/>
    <x v="2"/>
  </r>
  <r>
    <s v="5469"/>
    <s v="03-25-2025 08:43"/>
    <s v="No asignado"/>
    <x v="1"/>
    <x v="2"/>
    <x v="0"/>
    <s v="No asignado"/>
    <x v="9"/>
    <s v="03-25-2025 09:10"/>
    <s v="02:03:28"/>
    <s v="03-25-2025 14:55"/>
    <s v="03-25-2025 14:55"/>
    <s v="Afecta el Usuario"/>
    <s v="No asignado"/>
    <s v="Normal"/>
    <s v="03-25-2025 08:43"/>
    <s v="03-25-2025 14:55"/>
    <s v="false"/>
    <s v="03-25-2025 14:55"/>
    <x v="633"/>
    <d v="2025-03-25T14:55:00"/>
    <n v="0.25833333333866904"/>
    <n v="6.2000000001280569"/>
    <n v="0"/>
    <n v="0"/>
    <n v="0"/>
    <x v="0"/>
  </r>
  <r>
    <s v="5408"/>
    <s v="03-19-2025 11:12"/>
    <s v="SLA Requerimientos - Medio"/>
    <x v="0"/>
    <x v="1"/>
    <x v="0"/>
    <s v="Gestión de Aplicaciones"/>
    <x v="3"/>
    <s v="03-19-2025 11:48"/>
    <s v="60:36:40"/>
    <s v="04-02-2025 09:18"/>
    <s v="04-02-2025 09:18"/>
    <s v="Afecta el Negocio"/>
    <s v="No asignado"/>
    <s v="No asignado"/>
    <s v="03-19-2025 11:12"/>
    <s v="04-02-2025 09:18"/>
    <s v="true"/>
    <s v="04-02-2025 09:18"/>
    <x v="634"/>
    <d v="2025-04-02T09:18:00"/>
    <n v="13.920833333329938"/>
    <n v="334.09999999991851"/>
    <n v="72"/>
    <n v="196"/>
    <n v="268"/>
    <x v="2"/>
  </r>
  <r>
    <s v="5436"/>
    <s v="03-21-2025 11:37"/>
    <s v="SLA Requerimientos - Medio"/>
    <x v="0"/>
    <x v="9"/>
    <x v="0"/>
    <s v="Soporte TI"/>
    <x v="19"/>
    <s v="03-21-2025 11:42"/>
    <s v="13:21:46"/>
    <s v="03-31-2025 15:20"/>
    <s v="03-31-2025 15:20"/>
    <s v="Afecta el Usuario"/>
    <s v="No asignado"/>
    <s v="Normal"/>
    <s v="03-21-2025 11:37"/>
    <s v="03-31-2025 15:20"/>
    <s v="false"/>
    <s v="03-31-2025 15:20"/>
    <x v="635"/>
    <d v="2025-03-31T15:20:00"/>
    <n v="10.15486111111386"/>
    <n v="243.71666666673264"/>
    <n v="72"/>
    <n v="140"/>
    <n v="212"/>
    <x v="2"/>
  </r>
  <r>
    <s v="5464"/>
    <s v="03-24-2025 16:24"/>
    <s v="SLA Requerimientos - Medio"/>
    <x v="0"/>
    <x v="0"/>
    <x v="0"/>
    <s v="Gestion + Humana"/>
    <x v="14"/>
    <s v="03-24-2025 16:28"/>
    <s v="00:04:28"/>
    <s v="04-04-2025 10:06"/>
    <s v="04-04-2025 10:06"/>
    <s v="No asignado"/>
    <s v="No asignado"/>
    <s v="Baja"/>
    <s v="03-24-2025 16:24"/>
    <s v="04-04-2025 10:06"/>
    <s v="false"/>
    <s v="04-04-2025 10:06"/>
    <x v="636"/>
    <d v="2025-04-04T10:06:00"/>
    <n v="10.737499999995634"/>
    <n v="257.69999999989523"/>
    <n v="72"/>
    <n v="154"/>
    <n v="226"/>
    <x v="2"/>
  </r>
  <r>
    <s v="5409"/>
    <s v="03-19-2025 12:17"/>
    <s v="No asignado"/>
    <x v="0"/>
    <x v="2"/>
    <x v="0"/>
    <s v="Gestión de Aplicaciones"/>
    <x v="28"/>
    <s v="03-19-2025 12:18"/>
    <s v="01:14:33"/>
    <s v="03-19-2025 14:31"/>
    <s v="03-19-2025 14:31"/>
    <s v="No asignado"/>
    <s v="No asignado"/>
    <s v="No asignado"/>
    <s v="03-19-2025 12:17"/>
    <s v="03-19-2025 14:31"/>
    <s v="false"/>
    <s v="03-19-2025 14:31"/>
    <x v="637"/>
    <d v="2025-03-19T14:31:00"/>
    <n v="9.3055555553291924E-2"/>
    <n v="2.2333333332790062"/>
    <n v="0"/>
    <n v="0"/>
    <n v="0"/>
    <x v="0"/>
  </r>
  <r>
    <s v="5411"/>
    <s v="03-20-2025 09:10"/>
    <s v="No asignado"/>
    <x v="0"/>
    <x v="1"/>
    <x v="0"/>
    <s v="Gestión de Aplicaciones"/>
    <x v="3"/>
    <s v="03-20-2025 10:11"/>
    <s v="01:07:24"/>
    <s v="03-20-2025 10:17"/>
    <s v="03-20-2025 10:17"/>
    <s v="Afecta el Negocio"/>
    <s v="No asignado"/>
    <s v="No asignado"/>
    <s v="03-20-2025 09:10"/>
    <s v="03-20-2025 10:17"/>
    <s v="false"/>
    <s v="03-20-2025 10:17"/>
    <x v="638"/>
    <d v="2025-03-20T10:17:00"/>
    <n v="4.6527777776645962E-2"/>
    <n v="1.1166666666395031"/>
    <n v="0"/>
    <n v="0"/>
    <n v="0"/>
    <x v="0"/>
  </r>
  <r>
    <s v="5412"/>
    <s v="03-20-2025 09:11"/>
    <s v="SLA Requerimientos - Medio"/>
    <x v="0"/>
    <x v="1"/>
    <x v="0"/>
    <s v="Gestión de Aplicaciones"/>
    <x v="3"/>
    <s v="03-20-2025 10:13"/>
    <s v="49:44:50"/>
    <s v="04-03-2025 08:41"/>
    <s v="04-03-2025 08:41"/>
    <s v="Afecta el Negocio"/>
    <s v="No asignado"/>
    <s v="No asignado"/>
    <s v="03-20-2025 09:11"/>
    <s v="04-03-2025 08:41"/>
    <s v="true"/>
    <s v="04-03-2025 08:41"/>
    <x v="639"/>
    <d v="2025-04-03T08:41:00"/>
    <n v="13.979166666664241"/>
    <n v="335.49999999994179"/>
    <n v="72"/>
    <n v="196"/>
    <n v="268"/>
    <x v="2"/>
  </r>
  <r>
    <s v="5416"/>
    <s v="03-20-2025 10:33"/>
    <s v="No asignado"/>
    <x v="1"/>
    <x v="2"/>
    <x v="0"/>
    <s v="Kondor"/>
    <x v="1"/>
    <s v="03-20-2025 10:53"/>
    <s v="21:56:45"/>
    <s v="03-24-2025 17:53"/>
    <s v="03-24-2025 17:53"/>
    <s v="Afecta el Negocio"/>
    <s v="No asignado"/>
    <s v="No asignado"/>
    <s v="03-20-2025 10:33"/>
    <s v="03-24-2025 17:53"/>
    <s v="false"/>
    <s v="03-24-2025 17:53"/>
    <x v="640"/>
    <d v="2025-03-24T17:53:00"/>
    <n v="4.3055555555547471"/>
    <n v="103.33333333331393"/>
    <n v="0"/>
    <n v="56"/>
    <n v="56"/>
    <x v="0"/>
  </r>
  <r>
    <s v="5422"/>
    <s v="03-20-2025 14:03"/>
    <s v="Prioridad Alta (Incidencias)"/>
    <x v="1"/>
    <x v="2"/>
    <x v="0"/>
    <s v="Gestión de Aplicaciones"/>
    <x v="8"/>
    <s v="03-20-2025 15:09"/>
    <s v="109:31:32"/>
    <s v="04-10-2025 11:32"/>
    <s v="04-10-2025 11:32"/>
    <s v="Afecta el Usuario"/>
    <s v="Nivel 1"/>
    <s v="Normal"/>
    <s v="03-20-2025 14:03"/>
    <s v="04-10-2025 11:32"/>
    <s v="true"/>
    <s v="04-09-2025 10:34"/>
    <x v="641"/>
    <d v="2025-04-10T11:32:00"/>
    <n v="20.895138888889051"/>
    <n v="501.48333333333721"/>
    <n v="12.5"/>
    <n v="294"/>
    <n v="306.5"/>
    <x v="2"/>
  </r>
  <r>
    <s v="5410"/>
    <s v="03-19-2025 15:18"/>
    <s v="No asignado"/>
    <x v="1"/>
    <x v="2"/>
    <x v="0"/>
    <s v="Gestión de Aplicaciones"/>
    <x v="10"/>
    <s v="03-19-2025 15:21"/>
    <s v="03:27:59"/>
    <s v="03-21-2025 13:23"/>
    <s v="03-21-2025 13:23"/>
    <s v="Afecta el Usuario"/>
    <s v="Nivel 1"/>
    <s v="Normal"/>
    <s v="03-19-2025 15:18"/>
    <s v="03-21-2025 13:23"/>
    <s v="false"/>
    <s v="03-20-2025 12:39"/>
    <x v="642"/>
    <d v="2025-03-21T13:23:00"/>
    <n v="1.9201388888905058"/>
    <n v="46.083333333372138"/>
    <n v="0"/>
    <n v="28"/>
    <n v="28"/>
    <x v="0"/>
  </r>
  <r>
    <s v="5429"/>
    <s v="03-21-2025 10:59"/>
    <s v="Prioridad Alta (Incidencias)"/>
    <x v="1"/>
    <x v="7"/>
    <x v="5"/>
    <s v="Gestión de Aplicaciones"/>
    <x v="8"/>
    <s v="07-14-2025 11:19"/>
    <s v="00:00:00"/>
    <s v="No asignado"/>
    <s v="07-14-2025 11:19"/>
    <s v="Afecta el Usuario"/>
    <s v="Nivel 1"/>
    <s v="Normal"/>
    <s v="03-21-2025 10:59"/>
    <s v="No asignado"/>
    <s v="false"/>
    <s v="No asignado"/>
    <x v="643"/>
    <d v="2025-07-14T11:19:00"/>
    <n v="115.01388888889051"/>
    <n v="2760.3333333333721"/>
    <n v="12.5"/>
    <n v="1610"/>
    <n v="1622.5"/>
    <x v="2"/>
  </r>
  <r>
    <s v="5430"/>
    <s v="03-21-2025 11:04"/>
    <s v="Prioridades Urgentes (Incidencias)"/>
    <x v="1"/>
    <x v="2"/>
    <x v="0"/>
    <s v="Gestión de Aplicaciones"/>
    <x v="10"/>
    <s v="05-21-2025 09:56"/>
    <s v="342:51:36"/>
    <s v="05-21-2025 10:26"/>
    <s v="05-21-2025 10:26"/>
    <s v="Afecta el Usuario"/>
    <s v="Nivel 1"/>
    <s v="Normal"/>
    <s v="03-21-2025 11:04"/>
    <s v="05-21-2025 10:26"/>
    <s v="true"/>
    <s v="05-21-2025 10:26"/>
    <x v="644"/>
    <d v="2025-05-21T10:26:00"/>
    <n v="60.973611111112405"/>
    <n v="1463.3666666666977"/>
    <n v="12.5"/>
    <n v="854"/>
    <n v="866.5"/>
    <x v="2"/>
  </r>
  <r>
    <s v="5432"/>
    <s v="03-21-2025 11:09"/>
    <s v="No asignado"/>
    <x v="1"/>
    <x v="5"/>
    <x v="1"/>
    <s v="Gestión de Aplicaciones"/>
    <x v="1"/>
    <s v="03-21-2025 11:09"/>
    <s v="00:00:00"/>
    <s v="No asignado"/>
    <s v="06-12-2025 15:35"/>
    <s v="Afecta el Negocio"/>
    <s v="No asignado"/>
    <s v="No asignado"/>
    <s v="03-21-2025 11:09"/>
    <s v="No asignado"/>
    <s v="false"/>
    <s v="No asignado"/>
    <x v="645"/>
    <d v="2025-06-12T15:35:00"/>
    <n v="83.184722222220444"/>
    <n v="1996.4333333332906"/>
    <n v="0"/>
    <n v="1162"/>
    <n v="1162"/>
    <x v="0"/>
  </r>
  <r>
    <s v="5434"/>
    <s v="03-21-2025 11:28"/>
    <s v="Prioridad Normal (Incidencias)"/>
    <x v="1"/>
    <x v="2"/>
    <x v="0"/>
    <s v="Gestión de Aplicaciones"/>
    <x v="9"/>
    <s v="03-21-2025 11:28"/>
    <s v="00:02:13"/>
    <s v="04-03-2025 09:28"/>
    <s v="04-03-2025 09:28"/>
    <s v="Afecta al Departamento"/>
    <s v="Nivel 1"/>
    <s v="No asignado"/>
    <s v="03-21-2025 11:28"/>
    <s v="04-03-2025 09:28"/>
    <s v="false"/>
    <s v="04-02-2025 09:02"/>
    <x v="646"/>
    <d v="2025-04-03T09:28:00"/>
    <n v="12.916666666664241"/>
    <n v="309.99999999994179"/>
    <n v="72"/>
    <n v="182"/>
    <n v="254"/>
    <x v="2"/>
  </r>
  <r>
    <s v="5435"/>
    <s v="03-21-2025 11:36"/>
    <s v="Prioridad Alta (Incidencias)"/>
    <x v="1"/>
    <x v="2"/>
    <x v="4"/>
    <s v="Gestión de Aplicaciones"/>
    <x v="15"/>
    <s v="06-02-2025 08:43"/>
    <s v="00:00:00"/>
    <s v="No asignado"/>
    <s v="06-02-2025 08:43"/>
    <s v="Afecta al Departamento"/>
    <s v="Nivel 1"/>
    <s v="No asignado"/>
    <s v="03-21-2025 11:36"/>
    <s v="No asignado"/>
    <s v="false"/>
    <s v="No asignado"/>
    <x v="647"/>
    <d v="2025-06-02T08:43:00"/>
    <n v="72.879861111112405"/>
    <n v="1749.1166666666977"/>
    <n v="12.5"/>
    <n v="1022"/>
    <n v="1034.5"/>
    <x v="2"/>
  </r>
  <r>
    <s v="5437"/>
    <s v="03-21-2025 11:39"/>
    <s v="Prioridad Alta (Incidencias)"/>
    <x v="1"/>
    <x v="2"/>
    <x v="0"/>
    <s v="Gestión de Aplicaciones"/>
    <x v="7"/>
    <s v="04-15-2025 15:28"/>
    <s v="00:01:50"/>
    <s v="06-03-2025 10:14"/>
    <s v="06-03-2025 10:14"/>
    <s v="Afecta al Departamento"/>
    <s v="Nivel 1"/>
    <s v="No asignado"/>
    <s v="03-21-2025 11:39"/>
    <s v="06-03-2025 10:14"/>
    <s v="false"/>
    <s v="06-03-2025 10:14"/>
    <x v="648"/>
    <d v="2025-06-03T10:14:00"/>
    <n v="73.940972222218988"/>
    <n v="1774.5833333332557"/>
    <n v="12.5"/>
    <n v="1036"/>
    <n v="1048.5"/>
    <x v="2"/>
  </r>
  <r>
    <s v="5438"/>
    <s v="03-21-2025 11:46"/>
    <s v="Prioridad Normal (Incidencias)"/>
    <x v="1"/>
    <x v="2"/>
    <x v="0"/>
    <s v="Gestión de Aplicaciones"/>
    <x v="9"/>
    <s v="03-21-2025 11:46"/>
    <s v="00:00:26"/>
    <s v="04-22-2025 16:48"/>
    <s v="04-22-2025 16:48"/>
    <s v="Afecta al Departamento"/>
    <s v="Nivel 1"/>
    <s v="No asignado"/>
    <s v="03-21-2025 11:46"/>
    <s v="04-22-2025 16:48"/>
    <s v="false"/>
    <s v="04-22-2025 16:48"/>
    <x v="649"/>
    <d v="2025-04-22T16:48:00"/>
    <n v="32.209722222221899"/>
    <n v="773.03333333332557"/>
    <n v="72"/>
    <n v="448"/>
    <n v="520"/>
    <x v="2"/>
  </r>
  <r>
    <s v="5439"/>
    <s v="03-21-2025 11:50"/>
    <s v="No asignado"/>
    <x v="1"/>
    <x v="2"/>
    <x v="6"/>
    <s v="Gestión de Aplicaciones"/>
    <x v="1"/>
    <s v="03-21-2025 11:50"/>
    <s v="00:00:00"/>
    <s v="No asignado"/>
    <s v="05-29-2025 17:14"/>
    <s v="Afecta el Negocio"/>
    <s v="No asignado"/>
    <s v="No asignado"/>
    <s v="03-21-2025 11:50"/>
    <s v="No asignado"/>
    <s v="false"/>
    <s v="No asignado"/>
    <x v="650"/>
    <d v="2025-05-29T17:14:00"/>
    <n v="69.224999999998545"/>
    <n v="1661.3999999999651"/>
    <n v="0"/>
    <n v="966"/>
    <n v="966"/>
    <x v="0"/>
  </r>
  <r>
    <s v="5440"/>
    <s v="03-21-2025 11:58"/>
    <s v="No asignado"/>
    <x v="1"/>
    <x v="5"/>
    <x v="0"/>
    <s v="Gestión de Aplicaciones"/>
    <x v="1"/>
    <s v="03-21-2025 11:58"/>
    <s v="00:01:03"/>
    <s v="04-24-2025 11:57"/>
    <s v="04-24-2025 11:57"/>
    <s v="Afecta el Negocio"/>
    <s v="No asignado"/>
    <s v="No asignado"/>
    <s v="03-21-2025 11:58"/>
    <s v="04-24-2025 11:57"/>
    <s v="false"/>
    <s v="04-24-2025 11:57"/>
    <x v="651"/>
    <d v="2025-04-24T11:57:00"/>
    <n v="33.999305555553292"/>
    <n v="815.98333333327901"/>
    <n v="0"/>
    <n v="476"/>
    <n v="476"/>
    <x v="0"/>
  </r>
  <r>
    <s v="5441"/>
    <s v="03-21-2025 12:06"/>
    <s v="SLA Requerimientos - Medio"/>
    <x v="0"/>
    <x v="1"/>
    <x v="0"/>
    <s v="Gestión de Aplicaciones"/>
    <x v="3"/>
    <s v="03-21-2025 12:06"/>
    <s v="00:03:52"/>
    <s v="03-26-2025 08:42"/>
    <s v="03-26-2025 08:42"/>
    <s v="Afecta el Negocio"/>
    <s v="No asignado"/>
    <s v="No asignado"/>
    <s v="03-21-2025 12:06"/>
    <s v="03-26-2025 08:42"/>
    <s v="false"/>
    <s v="03-26-2025 08:42"/>
    <x v="652"/>
    <d v="2025-03-26T08:42:00"/>
    <n v="4.8583333333372138"/>
    <n v="116.60000000009313"/>
    <n v="72"/>
    <n v="70"/>
    <n v="142"/>
    <x v="1"/>
  </r>
  <r>
    <s v="5442"/>
    <s v="03-21-2025 12:22"/>
    <s v="SLA Requerimientos - Medio"/>
    <x v="0"/>
    <x v="1"/>
    <x v="0"/>
    <s v="Gestión de Aplicaciones"/>
    <x v="3"/>
    <s v="03-21-2025 12:22"/>
    <s v="00:01:34"/>
    <s v="03-24-2025 14:55"/>
    <s v="03-24-2025 14:55"/>
    <s v="Afecta el Negocio"/>
    <s v="No asignado"/>
    <s v="No asignado"/>
    <s v="03-21-2025 12:22"/>
    <s v="03-24-2025 14:55"/>
    <s v="false"/>
    <s v="03-24-2025 14:55"/>
    <x v="653"/>
    <d v="2025-03-24T14:55:00"/>
    <n v="3.1062500000043656"/>
    <n v="74.550000000104774"/>
    <n v="72"/>
    <n v="42"/>
    <n v="114"/>
    <x v="1"/>
  </r>
  <r>
    <s v="5443"/>
    <s v="03-21-2025 12:26"/>
    <s v="SLA Requerimientos - Baja"/>
    <x v="0"/>
    <x v="9"/>
    <x v="0"/>
    <s v="Redes y Seguridad"/>
    <x v="24"/>
    <s v="03-21-2025 12:26"/>
    <s v="00:50:10"/>
    <s v="03-26-2025 08:44"/>
    <s v="03-26-2025 08:44"/>
    <s v="Afecta el Usuario"/>
    <s v="No asignado"/>
    <s v="Baja"/>
    <s v="03-21-2025 12:26"/>
    <s v="03-26-2025 08:44"/>
    <s v="false"/>
    <s v="03-26-2025 08:44"/>
    <x v="654"/>
    <d v="2025-03-26T08:44:00"/>
    <n v="4.8458333333328483"/>
    <n v="116.29999999998836"/>
    <n v="120"/>
    <n v="70"/>
    <n v="190"/>
    <x v="1"/>
  </r>
  <r>
    <s v="5444"/>
    <s v="03-21-2025 12:39"/>
    <s v="Prioridad Normal (Incidencias)"/>
    <x v="1"/>
    <x v="2"/>
    <x v="0"/>
    <s v="Gestión de Aplicaciones"/>
    <x v="9"/>
    <s v="03-21-2025 12:39"/>
    <s v="00:00:01"/>
    <s v="06-25-2025 12:03"/>
    <s v="06-25-2025 12:03"/>
    <s v="Afecta al Departamento"/>
    <s v="Nivel 1"/>
    <s v="No asignado"/>
    <s v="03-21-2025 12:39"/>
    <s v="06-25-2025 12:03"/>
    <s v="false"/>
    <s v="06-24-2025 11:06"/>
    <x v="655"/>
    <d v="2025-06-25T12:03:00"/>
    <n v="95.974999999998545"/>
    <n v="2303.3999999999651"/>
    <n v="72"/>
    <n v="1344"/>
    <n v="1416"/>
    <x v="2"/>
  </r>
  <r>
    <s v="5445"/>
    <s v="03-21-2025 12:42"/>
    <s v="SLA Requerimientos - Medio"/>
    <x v="0"/>
    <x v="3"/>
    <x v="0"/>
    <s v="Soporte TI"/>
    <x v="11"/>
    <s v="03-21-2025 12:42"/>
    <s v="00:00:00"/>
    <s v="06-05-2025 15:52"/>
    <s v="06-05-2025 15:52"/>
    <s v="Afecta el Usuario"/>
    <s v="No asignado"/>
    <s v="Normal"/>
    <s v="03-21-2025 12:42"/>
    <s v="06-05-2025 15:52"/>
    <s v="false"/>
    <s v="06-05-2025 15:52"/>
    <x v="656"/>
    <d v="2025-06-05T15:52:00"/>
    <n v="76.131944444445253"/>
    <n v="1827.1666666666861"/>
    <n v="72"/>
    <n v="1064"/>
    <n v="1136"/>
    <x v="2"/>
  </r>
  <r>
    <s v="5446"/>
    <s v="03-21-2025 12:48"/>
    <s v="No asignado"/>
    <x v="1"/>
    <x v="1"/>
    <x v="0"/>
    <s v="Gestión de Aplicaciones"/>
    <x v="23"/>
    <s v="04-04-2025 11:53"/>
    <s v="00:00:00"/>
    <s v="04-29-2025 10:11"/>
    <s v="04-29-2025 10:11"/>
    <s v="Afecta el Negocio"/>
    <s v="No asignado"/>
    <s v="No asignado"/>
    <s v="03-21-2025 12:48"/>
    <s v="04-29-2025 10:11"/>
    <s v="false"/>
    <s v="04-29-2025 10:11"/>
    <x v="657"/>
    <d v="2025-04-29T10:11:00"/>
    <n v="38.890972222223354"/>
    <n v="933.3833333333605"/>
    <n v="0"/>
    <n v="546"/>
    <n v="546"/>
    <x v="0"/>
  </r>
  <r>
    <s v="5447"/>
    <s v="03-21-2025 13:05"/>
    <s v="SLA Requerimientos - Medio"/>
    <x v="0"/>
    <x v="1"/>
    <x v="0"/>
    <s v="Gestión de Aplicaciones"/>
    <x v="3"/>
    <s v="04-04-2025 11:54"/>
    <s v="09:50:05"/>
    <s v="06-04-2025 16:30"/>
    <s v="06-04-2025 16:30"/>
    <s v="Afecta el Negocio"/>
    <s v="No asignado"/>
    <s v="No asignado"/>
    <s v="03-21-2025 13:05"/>
    <s v="06-04-2025 16:30"/>
    <s v="false"/>
    <s v="06-04-2025 16:30"/>
    <x v="658"/>
    <d v="2025-06-04T16:30:00"/>
    <n v="75.142361111109494"/>
    <n v="1803.4166666666279"/>
    <n v="72"/>
    <n v="1050"/>
    <n v="1122"/>
    <x v="2"/>
  </r>
  <r>
    <s v="5448"/>
    <s v="03-21-2025 13:11"/>
    <s v="Prioridad Alta (Incidencias)"/>
    <x v="1"/>
    <x v="8"/>
    <x v="0"/>
    <s v="Gestión de Aplicaciones"/>
    <x v="7"/>
    <s v="03-21-2025 13:11"/>
    <s v="00:00:01"/>
    <s v="04-12-2025 11:32"/>
    <s v="04-12-2025 11:32"/>
    <s v="Afecta al Departamento"/>
    <s v="Nivel 1"/>
    <s v="No asignado"/>
    <s v="03-21-2025 13:11"/>
    <s v="04-12-2025 11:32"/>
    <s v="false"/>
    <s v="04-11-2025 11:10"/>
    <x v="659"/>
    <d v="2025-04-12T11:32:00"/>
    <n v="21.931250000001455"/>
    <n v="526.35000000003492"/>
    <n v="12.5"/>
    <n v="308"/>
    <n v="320.5"/>
    <x v="2"/>
  </r>
  <r>
    <s v="5449"/>
    <s v="03-21-2025 13:18"/>
    <s v="SLA Requerimientos - Medio"/>
    <x v="0"/>
    <x v="1"/>
    <x v="0"/>
    <s v="Gestión de Aplicaciones"/>
    <x v="3"/>
    <s v="03-21-2025 13:18"/>
    <s v="07:07:12"/>
    <s v="05-01-2025 16:28"/>
    <s v="05-01-2025 16:28"/>
    <s v="Afecta el Negocio"/>
    <s v="No asignado"/>
    <s v="No asignado"/>
    <s v="03-21-2025 13:18"/>
    <s v="05-01-2025 16:28"/>
    <s v="false"/>
    <s v="05-01-2025 16:28"/>
    <x v="660"/>
    <d v="2025-05-01T16:28:00"/>
    <n v="41.131944444445253"/>
    <n v="987.16666666668607"/>
    <n v="72"/>
    <n v="574"/>
    <n v="646"/>
    <x v="2"/>
  </r>
  <r>
    <s v="5450"/>
    <s v="03-21-2025 13:23"/>
    <s v="Prioridad Normal (Incidencias)"/>
    <x v="1"/>
    <x v="8"/>
    <x v="0"/>
    <s v="Gestión de Aplicaciones"/>
    <x v="9"/>
    <s v="03-21-2025 13:23"/>
    <s v="12:31:53"/>
    <s v="04-03-2025 10:51"/>
    <s v="04-03-2025 10:51"/>
    <s v="Afecta al Departamento"/>
    <s v="Nivel 1"/>
    <s v="No asignado"/>
    <s v="03-21-2025 13:23"/>
    <s v="04-03-2025 10:51"/>
    <s v="false"/>
    <s v="04-03-2025 10:51"/>
    <x v="661"/>
    <d v="2025-04-03T10:51:00"/>
    <n v="12.894444444442343"/>
    <n v="309.46666666661622"/>
    <n v="72"/>
    <n v="182"/>
    <n v="254"/>
    <x v="2"/>
  </r>
  <r>
    <s v="5466"/>
    <s v="03-24-2025 17:07"/>
    <s v="No asignado"/>
    <x v="2"/>
    <x v="8"/>
    <x v="0"/>
    <s v="Formularios"/>
    <x v="13"/>
    <s v="03-24-2025 17:08"/>
    <s v="02:09:16"/>
    <s v="03-25-2025 10:38"/>
    <s v="03-25-2025 10:38"/>
    <s v="No asignado"/>
    <s v="No asignado"/>
    <s v="No asignado"/>
    <s v="03-24-2025 17:07"/>
    <s v="03-25-2025 10:38"/>
    <s v="false"/>
    <s v="03-25-2025 10:38"/>
    <x v="662"/>
    <d v="2025-03-25T10:38:00"/>
    <n v="0.72986111111822538"/>
    <n v="17.516666666837409"/>
    <n v="0"/>
    <n v="14"/>
    <n v="14"/>
    <x v="0"/>
  </r>
  <r>
    <s v="5475"/>
    <s v="03-25-2025 15:23"/>
    <s v="Prioridad Normal (Incidencias)"/>
    <x v="0"/>
    <x v="2"/>
    <x v="0"/>
    <s v="Gestión de Aplicaciones"/>
    <x v="9"/>
    <s v="03-25-2025 15:27"/>
    <s v="03:46:36"/>
    <s v="03-28-2025 17:26"/>
    <s v="03-28-2025 17:26"/>
    <s v="Afecta al Departamento"/>
    <s v="Nivel 1"/>
    <s v="No asignado"/>
    <s v="03-25-2025 15:23"/>
    <s v="03-28-2025 17:26"/>
    <s v="false"/>
    <s v="03-27-2025 16:44"/>
    <x v="663"/>
    <d v="2025-03-28T17:26:00"/>
    <n v="3.0854166666686069"/>
    <n v="74.050000000046566"/>
    <n v="72"/>
    <n v="42"/>
    <n v="114"/>
    <x v="1"/>
  </r>
  <r>
    <s v="5455"/>
    <s v="03-24-2025 11:12"/>
    <s v="Prioridad Alta (Incidencias)"/>
    <x v="1"/>
    <x v="4"/>
    <x v="0"/>
    <s v="Gestión de Aplicaciones"/>
    <x v="7"/>
    <s v="03-24-2025 11:48"/>
    <s v="00:35:55"/>
    <s v="03-24-2025 12:17"/>
    <s v="03-24-2025 12:17"/>
    <s v="Afecta al Departamento"/>
    <s v="Nivel 1"/>
    <s v="No asignado"/>
    <s v="03-24-2025 11:12"/>
    <s v="03-24-2025 12:17"/>
    <s v="false"/>
    <s v="03-24-2025 12:17"/>
    <x v="664"/>
    <d v="2025-03-24T12:17:00"/>
    <n v="4.5138888890505768E-2"/>
    <n v="1.0833333333721384"/>
    <n v="12.5"/>
    <n v="0"/>
    <n v="12.5"/>
    <x v="1"/>
  </r>
  <r>
    <s v="5471"/>
    <s v="03-25-2025 10:29"/>
    <s v="Prioridad Alta (Incidencias)"/>
    <x v="1"/>
    <x v="2"/>
    <x v="0"/>
    <s v="Gestión de Aplicaciones"/>
    <x v="10"/>
    <s v="03-25-2025 10:42"/>
    <s v="00:31:38"/>
    <s v="03-25-2025 11:00"/>
    <s v="03-25-2025 11:00"/>
    <s v="Afecta el Usuario"/>
    <s v="Nivel 1"/>
    <s v="Normal"/>
    <s v="03-25-2025 10:29"/>
    <s v="03-25-2025 11:00"/>
    <s v="false"/>
    <s v="03-25-2025 11:00"/>
    <x v="665"/>
    <d v="2025-03-25T11:00:00"/>
    <n v="2.1527777782466728E-2"/>
    <n v="0.51666666677920148"/>
    <n v="12.5"/>
    <n v="0"/>
    <n v="12.5"/>
    <x v="1"/>
  </r>
  <r>
    <s v="5473"/>
    <s v="03-25-2025 11:09"/>
    <s v="Prioridad Normal (Incidencias)"/>
    <x v="1"/>
    <x v="1"/>
    <x v="0"/>
    <s v="Gestión de Aplicaciones"/>
    <x v="23"/>
    <s v="03-25-2025 11:17"/>
    <s v="00:40:33"/>
    <s v="03-25-2025 15:11"/>
    <s v="03-25-2025 15:11"/>
    <s v="Afecta al Departamento"/>
    <s v="No asignado"/>
    <s v="No asignado"/>
    <s v="03-25-2025 11:09"/>
    <s v="03-25-2025 15:11"/>
    <s v="false"/>
    <s v="03-25-2025 15:11"/>
    <x v="666"/>
    <d v="2025-03-25T15:11:00"/>
    <n v="0.1680555555576575"/>
    <n v="4.03333333338378"/>
    <n v="72"/>
    <n v="0"/>
    <n v="72"/>
    <x v="1"/>
  </r>
  <r>
    <s v="5413"/>
    <s v="03-20-2025 09:14"/>
    <s v="Prioridad Normal (Incidencias)"/>
    <x v="0"/>
    <x v="2"/>
    <x v="0"/>
    <s v="Gestión de Aplicaciones"/>
    <x v="9"/>
    <s v="03-20-2025 09:41"/>
    <s v="17:12:19"/>
    <s v="03-24-2025 16:22"/>
    <s v="03-24-2025 16:22"/>
    <s v="Afecta al Departamento"/>
    <s v="Nivel 1"/>
    <s v="No asignado"/>
    <s v="03-20-2025 09:14"/>
    <s v="03-24-2025 16:22"/>
    <s v="false"/>
    <s v="03-24-2025 16:22"/>
    <x v="667"/>
    <d v="2025-03-24T16:22:00"/>
    <n v="4.2972222222160781"/>
    <n v="103.13333333318587"/>
    <n v="72"/>
    <n v="56"/>
    <n v="128"/>
    <x v="1"/>
  </r>
  <r>
    <s v="5414"/>
    <s v="03-20-2025 09:17"/>
    <s v="SLA Requerimientos - Medio"/>
    <x v="0"/>
    <x v="1"/>
    <x v="0"/>
    <s v="Gestión de Aplicaciones"/>
    <x v="3"/>
    <s v="04-04-2025 11:56"/>
    <s v="16:28:12"/>
    <s v="05-13-2025 11:17"/>
    <s v="05-13-2025 11:17"/>
    <s v="Afecta el Negocio"/>
    <s v="No asignado"/>
    <s v="No asignado"/>
    <s v="03-20-2025 09:17"/>
    <s v="05-13-2025 11:17"/>
    <s v="false"/>
    <s v="05-13-2025 11:16"/>
    <x v="668"/>
    <d v="2025-05-13T11:17:00"/>
    <n v="54.083333333328483"/>
    <n v="1297.9999999998836"/>
    <n v="72"/>
    <n v="756"/>
    <n v="828"/>
    <x v="2"/>
  </r>
  <r>
    <s v="5415"/>
    <s v="03-20-2025 10:16"/>
    <s v="SLA Requerimientos - Baja"/>
    <x v="0"/>
    <x v="2"/>
    <x v="0"/>
    <s v="Gestión de Aplicaciones"/>
    <x v="7"/>
    <s v="03-20-2025 10:18"/>
    <s v="08:12:01"/>
    <s v="04-23-2025 10:44"/>
    <s v="04-23-2025 10:44"/>
    <s v="Afecta el Usuario"/>
    <s v="No asignado"/>
    <s v="Baja"/>
    <s v="03-20-2025 10:16"/>
    <s v="04-23-2025 10:44"/>
    <s v="false"/>
    <s v="04-23-2025 10:44"/>
    <x v="669"/>
    <d v="2025-04-23T10:44:00"/>
    <n v="34.019444444449618"/>
    <n v="816.46666666679084"/>
    <n v="120"/>
    <n v="476"/>
    <n v="596"/>
    <x v="2"/>
  </r>
  <r>
    <s v="5431"/>
    <s v="03-21-2025 11:09"/>
    <s v="SLA Requerimientos - Baja"/>
    <x v="0"/>
    <x v="9"/>
    <x v="1"/>
    <s v="Redes y Seguridad"/>
    <x v="20"/>
    <s v="03-21-2025 11:09"/>
    <s v="00:00:00"/>
    <s v="No asignado"/>
    <s v="03-26-2025 08:45"/>
    <s v="Afecta el Usuario"/>
    <s v="No asignado"/>
    <s v="Baja"/>
    <s v="03-21-2025 11:09"/>
    <s v="No asignado"/>
    <s v="false"/>
    <s v="No asignado"/>
    <x v="645"/>
    <d v="2025-03-26T08:45:00"/>
    <n v="4.9000000000014552"/>
    <n v="117.60000000003492"/>
    <n v="120"/>
    <n v="70"/>
    <n v="190"/>
    <x v="1"/>
  </r>
  <r>
    <s v="5476"/>
    <s v="03-25-2025 15:32"/>
    <s v="Prioridades Urgentes (Incidencias)"/>
    <x v="1"/>
    <x v="2"/>
    <x v="0"/>
    <s v="Gestión de Aplicaciones"/>
    <x v="10"/>
    <s v="03-25-2025 15:44"/>
    <s v="00:30:55"/>
    <s v="03-26-2025 11:14"/>
    <s v="03-26-2025 11:14"/>
    <s v="Afecta el Usuario"/>
    <s v="Nivel 1"/>
    <s v="Normal"/>
    <s v="03-25-2025 15:32"/>
    <s v="03-26-2025 11:14"/>
    <s v="false"/>
    <s v="03-26-2025 11:14"/>
    <x v="670"/>
    <d v="2025-03-26T11:14:00"/>
    <n v="0.82083333333139308"/>
    <n v="19.699999999953434"/>
    <n v="12.5"/>
    <n v="14"/>
    <n v="26.5"/>
    <x v="1"/>
  </r>
  <r>
    <s v="5478"/>
    <s v="03-25-2025 16:47"/>
    <s v="Prioridad Normal (Incidencias)"/>
    <x v="1"/>
    <x v="2"/>
    <x v="0"/>
    <s v="Gestión de Aplicaciones"/>
    <x v="9"/>
    <s v="03-25-2025 17:02"/>
    <s v="01:53:52"/>
    <s v="03-26-2025 11:15"/>
    <s v="03-26-2025 11:15"/>
    <s v="Afecta al Departamento"/>
    <s v="Nivel 1"/>
    <s v="No asignado"/>
    <s v="03-25-2025 16:47"/>
    <s v="03-26-2025 11:15"/>
    <s v="false"/>
    <s v="03-26-2025 11:15"/>
    <x v="671"/>
    <d v="2025-03-26T11:15:00"/>
    <n v="0.7694444444423425"/>
    <n v="18.46666666661622"/>
    <n v="72"/>
    <n v="14"/>
    <n v="86"/>
    <x v="1"/>
  </r>
  <r>
    <s v="5479"/>
    <s v="03-25-2025 16:54"/>
    <s v="Prioridad Alta (Incidencias)"/>
    <x v="1"/>
    <x v="2"/>
    <x v="1"/>
    <s v="Gestión de Aplicaciones"/>
    <x v="10"/>
    <s v="03-25-2025 17:39"/>
    <s v="00:00:00"/>
    <s v="No asignado"/>
    <s v="03-26-2025 10:25"/>
    <s v="Afecta el Usuario"/>
    <s v="Nivel 1"/>
    <s v="Normal"/>
    <s v="03-25-2025 16:54"/>
    <s v="No asignado"/>
    <s v="false"/>
    <s v="No asignado"/>
    <x v="672"/>
    <d v="2025-03-26T10:25:00"/>
    <n v="0.72986111111094942"/>
    <n v="17.516666666662786"/>
    <n v="12.5"/>
    <n v="14"/>
    <n v="26.5"/>
    <x v="1"/>
  </r>
  <r>
    <s v="5421"/>
    <s v="03-20-2025 13:30"/>
    <s v="Prioridad Normal (Incidencias)"/>
    <x v="1"/>
    <x v="3"/>
    <x v="0"/>
    <s v="Soporte TI"/>
    <x v="11"/>
    <s v="03-20-2025 15:08"/>
    <s v="12:59:49"/>
    <s v="03-24-2025 09:30"/>
    <s v="03-24-2025 09:30"/>
    <s v="Afecta el Usuario"/>
    <s v="No asignado"/>
    <s v="Normal"/>
    <s v="03-20-2025 13:30"/>
    <s v="03-24-2025 09:30"/>
    <s v="false"/>
    <s v="03-24-2025 09:30"/>
    <x v="673"/>
    <d v="2025-03-24T09:30:00"/>
    <n v="3.8333333333357587"/>
    <n v="92.000000000058208"/>
    <n v="72"/>
    <n v="56"/>
    <n v="128"/>
    <x v="1"/>
  </r>
  <r>
    <s v="5424"/>
    <s v="03-20-2025 16:13"/>
    <s v="No asignado"/>
    <x v="0"/>
    <x v="3"/>
    <x v="0"/>
    <s v="Soporte TI"/>
    <x v="4"/>
    <s v="03-20-2025 16:49"/>
    <s v="02:43:51"/>
    <s v="03-21-2025 10:08"/>
    <s v="03-21-2025 10:08"/>
    <s v="Afecta el Usuario"/>
    <s v="No asignado"/>
    <s v="Normal"/>
    <s v="03-20-2025 16:13"/>
    <s v="03-21-2025 10:08"/>
    <s v="false"/>
    <s v="03-21-2025 10:08"/>
    <x v="674"/>
    <d v="2025-03-21T10:08:00"/>
    <n v="0.74652777778101154"/>
    <n v="17.916666666744277"/>
    <n v="0"/>
    <n v="14"/>
    <n v="14"/>
    <x v="0"/>
  </r>
  <r>
    <s v="5454"/>
    <s v="03-24-2025 10:35"/>
    <s v="Prioridad Normal (Incidencias)"/>
    <x v="1"/>
    <x v="1"/>
    <x v="0"/>
    <s v="Gestión de Aplicaciones"/>
    <x v="3"/>
    <s v="03-24-2025 10:48"/>
    <s v="00:26:36"/>
    <s v="03-25-2025 16:23"/>
    <s v="03-25-2025 16:23"/>
    <s v="Afecta el Negocio"/>
    <s v="No asignado"/>
    <s v="No asignado"/>
    <s v="03-24-2025 10:35"/>
    <s v="03-25-2025 16:23"/>
    <s v="false"/>
    <s v="03-25-2025 16:23"/>
    <x v="675"/>
    <d v="2025-03-25T16:23:00"/>
    <n v="1.2416666666686069"/>
    <n v="29.800000000046566"/>
    <n v="72"/>
    <n v="14"/>
    <n v="86"/>
    <x v="1"/>
  </r>
  <r>
    <s v="5425"/>
    <s v="03-20-2025 16:38"/>
    <s v="Prioridad Normal (Incidencias)"/>
    <x v="1"/>
    <x v="2"/>
    <x v="0"/>
    <s v="Gestión de Aplicaciones"/>
    <x v="9"/>
    <s v="04-10-2025 15:45"/>
    <s v="17:29:58"/>
    <s v="04-16-2025 15:34"/>
    <s v="04-16-2025 15:34"/>
    <s v="Afecta al Departamento"/>
    <s v="Nivel 1"/>
    <s v="No asignado"/>
    <s v="03-20-2025 16:38"/>
    <s v="04-16-2025 15:34"/>
    <s v="false"/>
    <s v="04-15-2025 15:24"/>
    <x v="676"/>
    <d v="2025-04-16T15:34:00"/>
    <n v="26.955555555548926"/>
    <n v="646.93333333317423"/>
    <n v="72"/>
    <n v="378"/>
    <n v="450"/>
    <x v="2"/>
  </r>
  <r>
    <s v="5426"/>
    <s v="03-21-2025 10:27"/>
    <s v="SLA Requerimientos - Medio"/>
    <x v="0"/>
    <x v="2"/>
    <x v="0"/>
    <s v="Gestión de Aplicaciones"/>
    <x v="6"/>
    <s v="03-21-2025 10:52"/>
    <s v="104:17:15"/>
    <s v="04-09-2025 10:44"/>
    <s v="04-09-2025 10:44"/>
    <s v="Afecta el Negocio"/>
    <s v="No asignado"/>
    <s v="No asignado"/>
    <s v="03-21-2025 10:27"/>
    <s v="04-09-2025 10:44"/>
    <s v="true"/>
    <s v="04-09-2025 10:44"/>
    <x v="677"/>
    <d v="2025-04-09T10:44:00"/>
    <n v="19.011805555557657"/>
    <n v="456.28333333338378"/>
    <n v="72"/>
    <n v="266"/>
    <n v="338"/>
    <x v="2"/>
  </r>
  <r>
    <s v="5463"/>
    <s v="03-24-2025 16:06"/>
    <s v="SLA Requerimientos - Medio"/>
    <x v="0"/>
    <x v="3"/>
    <x v="0"/>
    <s v="Soporte TI"/>
    <x v="19"/>
    <s v="03-24-2025 16:17"/>
    <s v="00:30:46"/>
    <s v="03-26-2025 11:10"/>
    <s v="03-26-2025 11:10"/>
    <s v="Afecta el Usuario"/>
    <s v="No asignado"/>
    <s v="Normal"/>
    <s v="03-24-2025 16:06"/>
    <s v="03-26-2025 11:10"/>
    <s v="false"/>
    <s v="03-26-2025 11:10"/>
    <x v="678"/>
    <d v="2025-03-26T11:10:00"/>
    <n v="1.7944444444510737"/>
    <n v="43.066666666825768"/>
    <n v="72"/>
    <n v="28"/>
    <n v="100"/>
    <x v="1"/>
  </r>
  <r>
    <s v="5452"/>
    <s v="03-21-2025 16:54"/>
    <s v="Prioridad Normal (Incidencias)"/>
    <x v="1"/>
    <x v="1"/>
    <x v="0"/>
    <s v="Gestión de Aplicaciones"/>
    <x v="3"/>
    <s v="03-21-2025 17:00"/>
    <s v="01:57:00"/>
    <s v="03-24-2025 14:35"/>
    <s v="03-24-2025 14:35"/>
    <s v="Afecta el Negocio"/>
    <s v="No asignado"/>
    <s v="No asignado"/>
    <s v="03-21-2025 16:54"/>
    <s v="03-24-2025 14:35"/>
    <s v="false"/>
    <s v="03-24-2025 14:35"/>
    <x v="679"/>
    <d v="2025-03-24T14:35:00"/>
    <n v="2.9034722222204437"/>
    <n v="69.683333333290648"/>
    <n v="72"/>
    <n v="42"/>
    <n v="114"/>
    <x v="1"/>
  </r>
  <r>
    <s v="5456"/>
    <s v="03-24-2025 12:52"/>
    <s v="SLA Requerimientos - Baja"/>
    <x v="0"/>
    <x v="2"/>
    <x v="0"/>
    <s v="Gestión de Aplicaciones"/>
    <x v="9"/>
    <s v="03-24-2025 13:49"/>
    <s v="30:15:26"/>
    <s v="05-01-2025 17:40"/>
    <s v="05-01-2025 17:40"/>
    <s v="Afecta el Usuario"/>
    <s v="No asignado"/>
    <s v="Baja"/>
    <s v="03-24-2025 12:52"/>
    <s v="05-01-2025 17:40"/>
    <s v="false"/>
    <s v="04-30-2025 17:21"/>
    <x v="680"/>
    <d v="2025-05-01T17:40:00"/>
    <n v="38.19999999999709"/>
    <n v="916.79999999993015"/>
    <n v="120"/>
    <n v="532"/>
    <n v="652"/>
    <x v="2"/>
  </r>
  <r>
    <s v="5457"/>
    <s v="03-24-2025 13:26"/>
    <s v="No asignado"/>
    <x v="1"/>
    <x v="1"/>
    <x v="0"/>
    <s v="Gestión de Aplicaciones"/>
    <x v="23"/>
    <s v="03-24-2025 14:22"/>
    <s v="01:02:06"/>
    <s v="03-24-2025 17:47"/>
    <s v="03-24-2025 17:47"/>
    <s v="Afecta al Departamento"/>
    <s v="No asignado"/>
    <s v="No asignado"/>
    <s v="03-24-2025 13:26"/>
    <s v="03-24-2025 17:47"/>
    <s v="false"/>
    <s v="03-24-2025 17:47"/>
    <x v="681"/>
    <d v="2025-03-24T17:47:00"/>
    <n v="0.18125000000145519"/>
    <n v="4.3500000000349246"/>
    <n v="0"/>
    <n v="0"/>
    <n v="0"/>
    <x v="0"/>
  </r>
  <r>
    <s v="5451"/>
    <s v="03-21-2025 14:57"/>
    <s v="No asignado"/>
    <x v="1"/>
    <x v="2"/>
    <x v="0"/>
    <s v="Gestión de Aplicaciones"/>
    <x v="10"/>
    <s v="03-21-2025 15:05"/>
    <s v="00:50:14"/>
    <s v="03-21-2025 15:48"/>
    <s v="03-21-2025 15:48"/>
    <s v="Afecta el Usuario"/>
    <s v="Nivel 1"/>
    <s v="Normal"/>
    <s v="03-21-2025 14:57"/>
    <s v="03-21-2025 15:48"/>
    <s v="false"/>
    <s v="03-21-2025 15:48"/>
    <x v="682"/>
    <d v="2025-03-21T15:48:00"/>
    <n v="3.5416666665696539E-2"/>
    <n v="0.84999999997671694"/>
    <n v="0"/>
    <n v="0"/>
    <n v="0"/>
    <x v="0"/>
  </r>
  <r>
    <s v="5459"/>
    <s v="03-24-2025 15:10"/>
    <s v="Prioridades Urgentes (Incidencias)"/>
    <x v="1"/>
    <x v="2"/>
    <x v="0"/>
    <s v="Gestión de Aplicaciones"/>
    <x v="10"/>
    <s v="03-25-2025 08:53"/>
    <s v="03:29:34"/>
    <s v="03-26-2025 10:25"/>
    <s v="03-26-2025 10:25"/>
    <s v="Afecta el Usuario"/>
    <s v="Nivel 1"/>
    <s v="Normal"/>
    <s v="03-24-2025 15:10"/>
    <s v="03-26-2025 10:25"/>
    <s v="false"/>
    <s v="03-25-2025 09:40"/>
    <x v="683"/>
    <d v="2025-03-26T10:25:00"/>
    <n v="1.8020833333357587"/>
    <n v="43.250000000058208"/>
    <n v="12.5"/>
    <n v="28"/>
    <n v="40.5"/>
    <x v="2"/>
  </r>
  <r>
    <s v="5460"/>
    <s v="03-24-2025 15:38"/>
    <s v="Prioridad Alta (Incidencias)"/>
    <x v="1"/>
    <x v="2"/>
    <x v="0"/>
    <s v="Gestión de Aplicaciones"/>
    <x v="9"/>
    <s v="03-24-2025 15:43"/>
    <s v="04:23:04"/>
    <s v="06-06-2025 15:55"/>
    <s v="06-06-2025 15:55"/>
    <s v="Afecta al Departamento"/>
    <s v="Nivel 1"/>
    <s v="No asignado"/>
    <s v="03-24-2025 15:38"/>
    <s v="06-06-2025 15:55"/>
    <s v="false"/>
    <s v="06-05-2025 15:35"/>
    <x v="684"/>
    <d v="2025-06-06T15:55:00"/>
    <n v="74.011805555557657"/>
    <n v="1776.2833333333838"/>
    <n v="12.5"/>
    <n v="1036"/>
    <n v="1048.5"/>
    <x v="2"/>
  </r>
  <r>
    <s v="5477"/>
    <s v="03-25-2025 16:04"/>
    <s v="Prioridad Normal (Incidencias)"/>
    <x v="1"/>
    <x v="2"/>
    <x v="0"/>
    <s v="Gestión de Aplicaciones"/>
    <x v="9"/>
    <s v="03-25-2025 16:17"/>
    <s v="00:44:22"/>
    <s v="03-25-2025 16:48"/>
    <s v="03-25-2025 16:48"/>
    <s v="Afecta al Departamento"/>
    <s v="Nivel 1"/>
    <s v="No asignado"/>
    <s v="03-25-2025 16:04"/>
    <s v="03-25-2025 16:48"/>
    <s v="false"/>
    <s v="03-25-2025 16:48"/>
    <x v="685"/>
    <d v="2025-03-25T16:48:00"/>
    <n v="3.0555555553291924E-2"/>
    <n v="0.73333333327900618"/>
    <n v="72"/>
    <n v="0"/>
    <n v="72"/>
    <x v="1"/>
  </r>
  <r>
    <s v="5492"/>
    <s v="03-26-2025 15:59"/>
    <s v="Prioridad Normal (Incidencias)"/>
    <x v="1"/>
    <x v="2"/>
    <x v="1"/>
    <s v="Gestión de Aplicaciones"/>
    <x v="9"/>
    <s v="03-26-2025 15:59"/>
    <s v="00:00:00"/>
    <s v="No asignado"/>
    <s v="03-26-2025 16:01"/>
    <s v="Afecta al Departamento"/>
    <s v="Nivel 1"/>
    <s v="No asignado"/>
    <s v="03-26-2025 15:59"/>
    <s v="No asignado"/>
    <s v="false"/>
    <s v="No asignado"/>
    <x v="686"/>
    <d v="2025-03-26T16:01:00"/>
    <n v="1.3888888861401938E-3"/>
    <n v="3.3333333267364651E-2"/>
    <n v="72"/>
    <n v="0"/>
    <n v="72"/>
    <x v="1"/>
  </r>
  <r>
    <s v="5493"/>
    <s v="03-26-2025 15:59"/>
    <s v="SLA Requerimientos - Baja"/>
    <x v="0"/>
    <x v="2"/>
    <x v="1"/>
    <s v="Gestión de Aplicaciones"/>
    <x v="9"/>
    <s v="03-26-2025 16:00"/>
    <s v="00:00:00"/>
    <s v="No asignado"/>
    <s v="03-26-2025 16:01"/>
    <s v="Afecta el Usuario"/>
    <s v="No asignado"/>
    <s v="Baja"/>
    <s v="03-26-2025 15:59"/>
    <s v="No asignado"/>
    <s v="false"/>
    <s v="No asignado"/>
    <x v="686"/>
    <d v="2025-03-26T16:01:00"/>
    <n v="1.3888888861401938E-3"/>
    <n v="3.3333333267364651E-2"/>
    <n v="120"/>
    <n v="0"/>
    <n v="120"/>
    <x v="1"/>
  </r>
  <r>
    <s v="5506"/>
    <s v="03-28-2025 15:37"/>
    <s v="SLA Requerimientos - Baja"/>
    <x v="0"/>
    <x v="2"/>
    <x v="0"/>
    <s v="Gestión de Aplicaciones"/>
    <x v="9"/>
    <s v="03-28-2025 15:40"/>
    <s v="00:28:30"/>
    <s v="03-29-2025 16:26"/>
    <s v="03-29-2025 16:26"/>
    <s v="Afecta el Usuario"/>
    <s v="No asignado"/>
    <s v="Baja"/>
    <s v="03-28-2025 15:37"/>
    <s v="03-29-2025 16:26"/>
    <s v="false"/>
    <s v="03-28-2025 16:06"/>
    <x v="687"/>
    <d v="2025-03-29T16:26:00"/>
    <n v="1.0340277777795563"/>
    <n v="24.816666666709352"/>
    <n v="120"/>
    <n v="14"/>
    <n v="134"/>
    <x v="1"/>
  </r>
  <r>
    <s v="5504"/>
    <s v="03-28-2025 10:37"/>
    <s v="Prioridad Alta (Incidencias)"/>
    <x v="1"/>
    <x v="2"/>
    <x v="0"/>
    <s v="Gestión de Aplicaciones"/>
    <x v="8"/>
    <s v="03-28-2025 10:40"/>
    <s v="00:14:17"/>
    <s v="03-28-2025 10:52"/>
    <s v="03-28-2025 10:52"/>
    <s v="Afecta el Usuario"/>
    <s v="Nivel 1"/>
    <s v="Normal"/>
    <s v="03-28-2025 10:37"/>
    <s v="03-28-2025 10:52"/>
    <s v="false"/>
    <s v="03-28-2025 10:52"/>
    <x v="688"/>
    <d v="2025-03-28T10:52:00"/>
    <n v="1.0416666664241347E-2"/>
    <n v="0.24999999994179234"/>
    <n v="12.5"/>
    <n v="0"/>
    <n v="12.5"/>
    <x v="1"/>
  </r>
  <r>
    <s v="5494"/>
    <s v="03-26-2025 16:52"/>
    <s v="No asignado"/>
    <x v="1"/>
    <x v="2"/>
    <x v="0"/>
    <s v="Gestión de Aplicaciones"/>
    <x v="1"/>
    <s v="03-26-2025 17:08"/>
    <s v="02:46:55"/>
    <s v="03-28-2025 11:26"/>
    <s v="03-28-2025 11:26"/>
    <s v="Afecta el Negocio"/>
    <s v="No asignado"/>
    <s v="No asignado"/>
    <s v="03-26-2025 16:52"/>
    <s v="03-28-2025 11:26"/>
    <s v="false"/>
    <s v="03-27-2025 10:39"/>
    <x v="689"/>
    <d v="2025-03-28T11:26:00"/>
    <n v="1.773611111115315"/>
    <n v="42.56666666676756"/>
    <n v="0"/>
    <n v="28"/>
    <n v="28"/>
    <x v="0"/>
  </r>
  <r>
    <s v="5495"/>
    <s v="03-27-2025 11:26"/>
    <s v="Prioridad Normal (Incidencias)"/>
    <x v="1"/>
    <x v="2"/>
    <x v="0"/>
    <s v="Gestión de Aplicaciones"/>
    <x v="9"/>
    <s v="03-27-2025 14:42"/>
    <s v="04:03:26"/>
    <s v="03-28-2025 11:14"/>
    <s v="03-28-2025 11:14"/>
    <s v="Afecta al Departamento"/>
    <s v="Nivel 1"/>
    <s v="No asignado"/>
    <s v="03-27-2025 11:26"/>
    <s v="03-28-2025 11:14"/>
    <s v="false"/>
    <s v="03-28-2025 11:14"/>
    <x v="690"/>
    <d v="2025-03-28T11:14:00"/>
    <n v="0.99166666666133096"/>
    <n v="23.799999999871943"/>
    <n v="72"/>
    <n v="14"/>
    <n v="86"/>
    <x v="1"/>
  </r>
  <r>
    <s v="5498"/>
    <s v="03-27-2025 16:07"/>
    <s v="Prioridad Normal (Incidencias)"/>
    <x v="1"/>
    <x v="3"/>
    <x v="0"/>
    <s v="No asignado"/>
    <x v="2"/>
    <s v="03-27-2025 16:08"/>
    <s v="00:55:28"/>
    <s v="03-27-2025 17:02"/>
    <s v="03-27-2025 17:02"/>
    <s v="Afecta el Usuario"/>
    <s v="No asignado"/>
    <s v="Normal"/>
    <s v="03-27-2025 16:07"/>
    <s v="03-27-2025 17:02"/>
    <s v="false"/>
    <s v="03-27-2025 17:02"/>
    <x v="691"/>
    <d v="2025-03-27T17:02:00"/>
    <n v="3.8194444445252884E-2"/>
    <n v="0.91666666668606922"/>
    <n v="72"/>
    <n v="0"/>
    <n v="72"/>
    <x v="1"/>
  </r>
  <r>
    <s v="5500"/>
    <s v="03-27-2025 16:53"/>
    <s v="Prioridad Normal (Incidencias)"/>
    <x v="1"/>
    <x v="2"/>
    <x v="0"/>
    <s v="No asignado"/>
    <x v="9"/>
    <s v="03-27-2025 16:56"/>
    <s v="10:54:10"/>
    <s v="03-31-2025 10:47"/>
    <s v="03-31-2025 10:47"/>
    <s v="Afecta el Usuario"/>
    <s v="No asignado"/>
    <s v="Normal"/>
    <s v="03-27-2025 16:53"/>
    <s v="03-31-2025 10:47"/>
    <s v="false"/>
    <s v="03-31-2025 10:47"/>
    <x v="692"/>
    <d v="2025-03-31T10:47:00"/>
    <n v="3.7458333333343035"/>
    <n v="89.900000000023283"/>
    <n v="72"/>
    <n v="56"/>
    <n v="128"/>
    <x v="1"/>
  </r>
  <r>
    <s v="5482"/>
    <s v="03-26-2025 11:17"/>
    <s v="Prioridad Normal (Incidencias)"/>
    <x v="1"/>
    <x v="3"/>
    <x v="0"/>
    <s v="Soporte TI"/>
    <x v="11"/>
    <s v="03-26-2025 11:36"/>
    <s v="23:32:42"/>
    <s v="03-31-2025 10:50"/>
    <s v="03-31-2025 10:50"/>
    <s v="Afecta el Usuario"/>
    <s v="No asignado"/>
    <s v="Normal"/>
    <s v="03-26-2025 11:17"/>
    <s v="03-31-2025 10:50"/>
    <s v="false"/>
    <s v="03-31-2025 10:50"/>
    <x v="693"/>
    <d v="2025-03-31T10:50:00"/>
    <n v="4.9812500000043656"/>
    <n v="119.55000000010477"/>
    <n v="72"/>
    <n v="70"/>
    <n v="142"/>
    <x v="1"/>
  </r>
  <r>
    <s v="5481"/>
    <s v="03-26-2025 09:54"/>
    <s v="No asignado"/>
    <x v="2"/>
    <x v="8"/>
    <x v="0"/>
    <s v="Formularios"/>
    <x v="13"/>
    <s v="03-26-2025 10:09"/>
    <s v="40:25:35"/>
    <s v="04-02-2025 10:26"/>
    <s v="04-02-2025 10:26"/>
    <s v="No asignado"/>
    <s v="No asignado"/>
    <s v="No asignado"/>
    <s v="03-26-2025 09:54"/>
    <s v="04-02-2025 10:26"/>
    <s v="false"/>
    <s v="04-02-2025 10:26"/>
    <x v="694"/>
    <d v="2025-04-02T10:26:00"/>
    <n v="7.0222222222218988"/>
    <n v="168.53333333332557"/>
    <n v="0"/>
    <n v="98"/>
    <n v="98"/>
    <x v="0"/>
  </r>
  <r>
    <s v="5484"/>
    <s v="03-26-2025 11:28"/>
    <s v="No asignado"/>
    <x v="2"/>
    <x v="0"/>
    <x v="0"/>
    <s v="Formularios"/>
    <x v="13"/>
    <s v="03-26-2025 11:47"/>
    <s v="188:42:37"/>
    <s v="04-28-2025 18:27"/>
    <s v="04-28-2025 18:27"/>
    <s v="No asignado"/>
    <s v="No asignado"/>
    <s v="No asignado"/>
    <s v="03-26-2025 11:28"/>
    <s v="04-28-2025 18:27"/>
    <s v="false"/>
    <s v="04-28-2025 18:27"/>
    <x v="695"/>
    <d v="2025-04-28T18:27:00"/>
    <n v="33.290972222224809"/>
    <n v="798.98333333339542"/>
    <n v="0"/>
    <n v="462"/>
    <n v="462"/>
    <x v="0"/>
  </r>
  <r>
    <s v="5486"/>
    <s v="03-26-2025 12:34"/>
    <s v="Prioridad Baja (Incidencias)"/>
    <x v="1"/>
    <x v="3"/>
    <x v="0"/>
    <s v="Soporte TI"/>
    <x v="4"/>
    <s v="03-26-2025 12:57"/>
    <s v="06:06:22"/>
    <s v="03-27-2025 10:36"/>
    <s v="03-27-2025 10:36"/>
    <s v="Afecta el Usuario"/>
    <s v="No asignado"/>
    <s v="Normal"/>
    <s v="03-26-2025 12:34"/>
    <s v="03-27-2025 10:36"/>
    <s v="false"/>
    <s v="03-27-2025 10:36"/>
    <x v="696"/>
    <d v="2025-03-27T10:36:00"/>
    <n v="0.9180555555576575"/>
    <n v="22.03333333338378"/>
    <n v="120"/>
    <n v="14"/>
    <n v="134"/>
    <x v="1"/>
  </r>
  <r>
    <s v="5487"/>
    <s v="03-26-2025 13:23"/>
    <s v="Prioridad Normal (Incidencias)"/>
    <x v="1"/>
    <x v="1"/>
    <x v="0"/>
    <s v="Gestión de Aplicaciones"/>
    <x v="3"/>
    <s v="03-26-2025 14:20"/>
    <s v="03:32:02"/>
    <s v="03-26-2025 17:02"/>
    <s v="03-26-2025 17:02"/>
    <s v="Afecta el Negocio"/>
    <s v="No asignado"/>
    <s v="No asignado"/>
    <s v="03-26-2025 13:23"/>
    <s v="03-26-2025 17:02"/>
    <s v="false"/>
    <s v="03-26-2025 17:02"/>
    <x v="697"/>
    <d v="2025-03-26T17:02:00"/>
    <n v="0.15208333333430346"/>
    <n v="3.6500000000232831"/>
    <n v="72"/>
    <n v="0"/>
    <n v="72"/>
    <x v="1"/>
  </r>
  <r>
    <s v="5488"/>
    <s v="03-26-2025 13:26"/>
    <s v="Prioridad Normal (Incidencias)"/>
    <x v="1"/>
    <x v="1"/>
    <x v="0"/>
    <s v="Gestión de Aplicaciones"/>
    <x v="3"/>
    <s v="03-26-2025 14:23"/>
    <s v="01:11:51"/>
    <s v="03-26-2025 14:41"/>
    <s v="03-26-2025 14:41"/>
    <s v="Afecta el Negocio"/>
    <s v="No asignado"/>
    <s v="No asignado"/>
    <s v="03-26-2025 13:26"/>
    <s v="03-26-2025 14:41"/>
    <s v="false"/>
    <s v="03-26-2025 14:41"/>
    <x v="698"/>
    <d v="2025-03-26T14:41:00"/>
    <n v="5.2083333335758653E-2"/>
    <n v="1.2500000000582077"/>
    <n v="72"/>
    <n v="0"/>
    <n v="72"/>
    <x v="1"/>
  </r>
  <r>
    <s v="5489"/>
    <s v="03-26-2025 13:33"/>
    <s v="Prioridad Normal (Incidencias)"/>
    <x v="1"/>
    <x v="1"/>
    <x v="0"/>
    <s v="Gestión de Aplicaciones"/>
    <x v="3"/>
    <s v="03-26-2025 14:26"/>
    <s v="01:12:53"/>
    <s v="03-26-2025 14:46"/>
    <s v="03-26-2025 14:46"/>
    <s v="Afecta el Negocio"/>
    <s v="No asignado"/>
    <s v="No asignado"/>
    <s v="03-26-2025 13:33"/>
    <s v="03-26-2025 14:46"/>
    <s v="false"/>
    <s v="03-26-2025 14:46"/>
    <x v="699"/>
    <d v="2025-03-26T14:46:00"/>
    <n v="5.0694444442342501E-2"/>
    <n v="1.21666666661622"/>
    <n v="72"/>
    <n v="0"/>
    <n v="72"/>
    <x v="1"/>
  </r>
  <r>
    <s v="5490"/>
    <s v="03-26-2025 13:52"/>
    <s v="SLA Requerimientos - Medio"/>
    <x v="0"/>
    <x v="1"/>
    <x v="0"/>
    <s v="Gestión de Aplicaciones"/>
    <x v="3"/>
    <s v="03-28-2025 10:57"/>
    <s v="15:31:47"/>
    <s v="04-10-2025 15:40"/>
    <s v="04-10-2025 15:40"/>
    <s v="Afecta el Negocio"/>
    <s v="No asignado"/>
    <s v="No asignado"/>
    <s v="03-26-2025 13:52"/>
    <s v="04-10-2025 15:40"/>
    <s v="false"/>
    <s v="04-10-2025 15:40"/>
    <x v="700"/>
    <d v="2025-04-10T15:40:00"/>
    <n v="15.075000000004366"/>
    <n v="361.80000000010477"/>
    <n v="72"/>
    <n v="210"/>
    <n v="282"/>
    <x v="2"/>
  </r>
  <r>
    <s v="5497"/>
    <s v="03-27-2025 15:07"/>
    <s v="Prioridades Urgentes (Incidencias)"/>
    <x v="1"/>
    <x v="2"/>
    <x v="0"/>
    <s v="Gestión de Aplicaciones"/>
    <x v="10"/>
    <s v="03-27-2025 15:13"/>
    <s v="03:20:35"/>
    <s v="03-29-2025 11:26"/>
    <s v="03-29-2025 11:26"/>
    <s v="Afecta el Usuario"/>
    <s v="Nivel 1"/>
    <s v="Normal"/>
    <s v="03-27-2025 15:07"/>
    <s v="03-29-2025 11:26"/>
    <s v="false"/>
    <s v="03-28-2025 10:40"/>
    <x v="701"/>
    <d v="2025-03-29T11:26:00"/>
    <n v="1.8465277777795563"/>
    <n v="44.316666666709352"/>
    <n v="12.5"/>
    <n v="28"/>
    <n v="40.5"/>
    <x v="2"/>
  </r>
  <r>
    <s v="5503"/>
    <s v="03-28-2025 10:19"/>
    <s v="SLA Requerimientos - Medio"/>
    <x v="0"/>
    <x v="3"/>
    <x v="0"/>
    <s v="Gestion + Humana"/>
    <x v="18"/>
    <s v="03-28-2025 10:39"/>
    <s v="12:23:56"/>
    <s v="03-31-2025 15:43"/>
    <s v="03-31-2025 15:43"/>
    <s v="No asignado"/>
    <s v="No asignado"/>
    <s v="Media"/>
    <s v="03-28-2025 10:19"/>
    <s v="03-31-2025 15:43"/>
    <s v="false"/>
    <s v="03-31-2025 15:43"/>
    <x v="702"/>
    <d v="2025-03-31T15:43:00"/>
    <n v="3.2250000000058208"/>
    <n v="77.400000000139698"/>
    <n v="72"/>
    <n v="42"/>
    <n v="114"/>
    <x v="1"/>
  </r>
  <r>
    <s v="5496"/>
    <s v="03-27-2025 12:43"/>
    <s v="No asignado"/>
    <x v="1"/>
    <x v="2"/>
    <x v="0"/>
    <s v="Gestión de Aplicaciones"/>
    <x v="1"/>
    <s v="03-27-2025 15:21"/>
    <s v="05:28:42"/>
    <s v="03-31-2025 09:28"/>
    <s v="03-31-2025 09:28"/>
    <s v="Afecta el Negocio"/>
    <s v="No asignado"/>
    <s v="No asignado"/>
    <s v="03-27-2025 12:43"/>
    <s v="03-31-2025 09:28"/>
    <s v="false"/>
    <s v="03-31-2025 09:28"/>
    <x v="703"/>
    <d v="2025-03-31T09:28:00"/>
    <n v="3.8645833333284827"/>
    <n v="92.749999999883585"/>
    <n v="0"/>
    <n v="56"/>
    <n v="56"/>
    <x v="0"/>
  </r>
  <r>
    <s v="5483"/>
    <s v="03-26-2025 11:25"/>
    <s v="No asignado"/>
    <x v="2"/>
    <x v="0"/>
    <x v="0"/>
    <s v="Formularios"/>
    <x v="13"/>
    <s v="03-26-2025 11:35"/>
    <s v="188:45:36"/>
    <s v="04-28-2025 18:27"/>
    <s v="04-28-2025 18:27"/>
    <s v="No asignado"/>
    <s v="No asignado"/>
    <s v="No asignado"/>
    <s v="03-26-2025 11:25"/>
    <s v="04-28-2025 18:27"/>
    <s v="false"/>
    <s v="04-28-2025 18:27"/>
    <x v="704"/>
    <d v="2025-04-28T18:27:00"/>
    <n v="33.293055555557657"/>
    <n v="799.03333333338378"/>
    <n v="0"/>
    <n v="462"/>
    <n v="462"/>
    <x v="0"/>
  </r>
  <r>
    <s v="5485"/>
    <s v="03-26-2025 11:46"/>
    <s v="Prioridad Alta (Incidencias)"/>
    <x v="1"/>
    <x v="8"/>
    <x v="0"/>
    <s v="Gestión de Aplicaciones"/>
    <x v="8"/>
    <s v="04-01-2025 18:42"/>
    <s v="04:29:56"/>
    <s v="04-10-2025 09:38"/>
    <s v="04-10-2025 09:38"/>
    <s v="Afecta el Usuario"/>
    <s v="Nivel 1"/>
    <s v="Normal"/>
    <s v="03-26-2025 11:46"/>
    <s v="04-10-2025 09:38"/>
    <s v="false"/>
    <s v="04-10-2025 09:38"/>
    <x v="705"/>
    <d v="2025-04-10T09:38:00"/>
    <n v="14.911111111112405"/>
    <n v="357.86666666669771"/>
    <n v="12.5"/>
    <n v="210"/>
    <n v="222.5"/>
    <x v="2"/>
  </r>
  <r>
    <s v="5491"/>
    <s v="03-26-2025 15:07"/>
    <s v="No asignado"/>
    <x v="1"/>
    <x v="5"/>
    <x v="0"/>
    <s v="Kondor"/>
    <x v="1"/>
    <s v="03-26-2025 16:15"/>
    <s v="01:07:24"/>
    <s v="06-12-2025 15:13"/>
    <s v="06-12-2025 15:13"/>
    <s v="No asignado"/>
    <s v="No asignado"/>
    <s v="No asignado"/>
    <s v="03-26-2025 15:07"/>
    <s v="06-12-2025 15:13"/>
    <s v="false"/>
    <s v="06-12-2025 15:13"/>
    <x v="706"/>
    <d v="2025-06-12T15:13:00"/>
    <n v="78.004166666665697"/>
    <n v="1872.0999999999767"/>
    <n v="0"/>
    <n v="1092"/>
    <n v="1092"/>
    <x v="0"/>
  </r>
  <r>
    <s v="5501"/>
    <s v="03-28-2025 08:14"/>
    <s v="SLA Requerimientos - Baja"/>
    <x v="0"/>
    <x v="2"/>
    <x v="0"/>
    <s v="Gestión de Aplicaciones"/>
    <x v="9"/>
    <s v="03-28-2025 08:19"/>
    <s v="17:35:08"/>
    <s v="06-19-2025 12:01"/>
    <s v="06-19-2025 12:01"/>
    <s v="Afecta al Departamento"/>
    <s v="No asignado"/>
    <s v="No asignado"/>
    <s v="03-28-2025 08:14"/>
    <s v="06-19-2025 12:01"/>
    <s v="false"/>
    <s v="06-18-2025 11:03"/>
    <x v="707"/>
    <d v="2025-06-19T12:01:00"/>
    <n v="83.157638888893416"/>
    <n v="1995.783333333442"/>
    <n v="120"/>
    <n v="1162"/>
    <n v="1282"/>
    <x v="2"/>
  </r>
  <r>
    <s v="5507"/>
    <s v="03-28-2025 16:04"/>
    <s v="Prioridad Normal (Incidencias)"/>
    <x v="1"/>
    <x v="2"/>
    <x v="0"/>
    <s v="Gestión de Aplicaciones"/>
    <x v="9"/>
    <s v="03-28-2025 16:06"/>
    <s v="11:08:54"/>
    <s v="06-18-2025 09:59"/>
    <s v="06-18-2025 09:59"/>
    <s v="Afecta al Departamento"/>
    <s v="Nivel 1"/>
    <s v="No asignado"/>
    <s v="03-28-2025 16:04"/>
    <s v="06-18-2025 09:59"/>
    <s v="false"/>
    <s v="06-17-2025 09:14"/>
    <x v="708"/>
    <d v="2025-06-18T09:59:00"/>
    <n v="81.746527777781012"/>
    <n v="1961.9166666667443"/>
    <n v="72"/>
    <n v="1148"/>
    <n v="1220"/>
    <x v="2"/>
  </r>
  <r>
    <s v="5499"/>
    <s v="03-27-2025 16:35"/>
    <s v="SLA Requerimientos - Medio"/>
    <x v="0"/>
    <x v="1"/>
    <x v="0"/>
    <s v="Gestión de Aplicaciones"/>
    <x v="3"/>
    <s v="03-27-2025 16:35"/>
    <s v="03:18:03"/>
    <s v="03-28-2025 10:53"/>
    <s v="03-28-2025 10:53"/>
    <s v="Afecta el Negocio"/>
    <s v="No asignado"/>
    <s v="No asignado"/>
    <s v="03-27-2025 16:35"/>
    <s v="03-28-2025 10:53"/>
    <s v="false"/>
    <s v="03-28-2025 10:53"/>
    <x v="709"/>
    <d v="2025-03-28T10:53:00"/>
    <n v="0.76250000000436557"/>
    <n v="18.300000000104774"/>
    <n v="72"/>
    <n v="14"/>
    <n v="86"/>
    <x v="1"/>
  </r>
  <r>
    <s v="5505"/>
    <s v="03-28-2025 14:23"/>
    <s v="No asignado"/>
    <x v="1"/>
    <x v="5"/>
    <x v="0"/>
    <s v="Gestión de Aplicaciones"/>
    <x v="1"/>
    <s v="03-28-2025 14:35"/>
    <s v="150:27:43"/>
    <s v="04-24-2025 11:51"/>
    <s v="04-24-2025 11:51"/>
    <s v="Afecta el Negocio"/>
    <s v="No asignado"/>
    <s v="No asignado"/>
    <s v="03-28-2025 14:23"/>
    <s v="04-24-2025 11:51"/>
    <s v="false"/>
    <s v="04-24-2025 11:51"/>
    <x v="710"/>
    <d v="2025-04-24T11:51:00"/>
    <n v="26.894444444442343"/>
    <n v="645.46666666661622"/>
    <n v="0"/>
    <n v="378"/>
    <n v="378"/>
    <x v="0"/>
  </r>
  <r>
    <s v="5502"/>
    <s v="03-28-2025 08:16"/>
    <s v="No asignado"/>
    <x v="1"/>
    <x v="5"/>
    <x v="0"/>
    <s v="Gestión de Aplicaciones"/>
    <x v="1"/>
    <s v="03-28-2025 08:22"/>
    <s v="00:00:00"/>
    <s v="04-30-2025 16:49"/>
    <s v="04-30-2025 16:49"/>
    <s v="Afecta el Negocio"/>
    <s v="No asignado"/>
    <s v="No asignado"/>
    <s v="03-28-2025 08:16"/>
    <s v="04-30-2025 16:49"/>
    <s v="false"/>
    <s v="04-30-2025 16:49"/>
    <x v="711"/>
    <d v="2025-04-30T16:49:00"/>
    <n v="33.35624999999709"/>
    <n v="800.54999999993015"/>
    <n v="0"/>
    <n v="462"/>
    <n v="462"/>
    <x v="0"/>
  </r>
  <r>
    <s v="5508"/>
    <s v="03-29-2025 15:19"/>
    <s v="No asignado"/>
    <x v="1"/>
    <x v="6"/>
    <x v="1"/>
    <s v="No asignado"/>
    <x v="2"/>
    <s v="No asignado"/>
    <s v="00:00:00"/>
    <s v="No asignado"/>
    <s v="03-31-2025 07:53"/>
    <s v="Afecta el Usuario"/>
    <s v="No asignado"/>
    <s v="Normal"/>
    <s v="03-29-2025 15:19"/>
    <s v="No asignado"/>
    <s v="false"/>
    <s v="No asignado"/>
    <x v="712"/>
    <d v="2025-03-31T07:53:00"/>
    <n v="1.6902777777795563"/>
    <n v="40.566666666709352"/>
    <n v="0"/>
    <n v="28"/>
    <n v="28"/>
    <x v="0"/>
  </r>
  <r>
    <s v="5509"/>
    <s v="03-30-2025 22:04"/>
    <s v="No asignado"/>
    <x v="1"/>
    <x v="1"/>
    <x v="0"/>
    <s v="Gestión de Aplicaciones"/>
    <x v="3"/>
    <s v="03-31-2025 08:12"/>
    <s v="10:58:43"/>
    <s v="04-21-2025 09:53"/>
    <s v="04-21-2025 09:53"/>
    <s v="Afecta el Negocio"/>
    <s v="No asignado"/>
    <s v="No asignado"/>
    <s v="03-30-2025 22:04"/>
    <s v="04-21-2025 09:53"/>
    <s v="false"/>
    <s v="04-21-2025 09:53"/>
    <x v="713"/>
    <d v="2025-04-21T09:53:00"/>
    <n v="21.492361111115315"/>
    <n v="515.81666666676756"/>
    <n v="0"/>
    <n v="294"/>
    <n v="294"/>
    <x v="0"/>
  </r>
  <r>
    <s v="5510"/>
    <s v="03-31-2025 09:28"/>
    <s v="SLA Requerimientos - Medio"/>
    <x v="0"/>
    <x v="9"/>
    <x v="0"/>
    <s v="Redes y Seguridad"/>
    <x v="29"/>
    <s v="03-31-2025 09:28"/>
    <s v="05:21:08"/>
    <s v="03-31-2025 15:49"/>
    <s v="03-31-2025 15:49"/>
    <s v="Afecta el Usuario"/>
    <s v="No asignado"/>
    <s v="Normal"/>
    <s v="03-31-2025 09:28"/>
    <s v="03-31-2025 15:49"/>
    <s v="false"/>
    <s v="03-31-2025 15:49"/>
    <x v="714"/>
    <d v="2025-03-31T15:49:00"/>
    <n v="0.26458333333721384"/>
    <n v="6.3500000000931323"/>
    <n v="72"/>
    <n v="0"/>
    <n v="72"/>
    <x v="1"/>
  </r>
  <r>
    <s v="5511"/>
    <s v="03-31-2025 10:04"/>
    <s v="Prioridades Urgentes (Incidencias)"/>
    <x v="1"/>
    <x v="2"/>
    <x v="0"/>
    <s v="Gestión de Aplicaciones"/>
    <x v="10"/>
    <s v="03-31-2025 10:12"/>
    <s v="01:56:42"/>
    <s v="04-01-2025 12:38"/>
    <s v="04-01-2025 12:38"/>
    <s v="Afecta el Usuario"/>
    <s v="Nivel 1"/>
    <s v="Normal"/>
    <s v="03-31-2025 10:04"/>
    <s v="04-01-2025 12:38"/>
    <s v="false"/>
    <s v="04-01-2025 12:38"/>
    <x v="715"/>
    <d v="2025-04-01T12:38:00"/>
    <n v="1.1069444444437977"/>
    <n v="26.566666666651145"/>
    <n v="12.5"/>
    <n v="14"/>
    <n v="26.5"/>
    <x v="2"/>
  </r>
  <r>
    <s v="5512"/>
    <s v="03-31-2025 10:55"/>
    <s v="Prioridad Alta (Incidencias)"/>
    <x v="1"/>
    <x v="2"/>
    <x v="0"/>
    <s v="Gestión de Aplicaciones"/>
    <x v="8"/>
    <s v="03-31-2025 12:05"/>
    <s v="07:07:48"/>
    <s v="04-02-2025 10:28"/>
    <s v="04-02-2025 10:28"/>
    <s v="Afecta el Usuario"/>
    <s v="Nivel 1"/>
    <s v="Normal"/>
    <s v="03-31-2025 10:55"/>
    <s v="04-02-2025 10:28"/>
    <s v="false"/>
    <s v="04-01-2025 10:03"/>
    <x v="716"/>
    <d v="2025-04-02T10:28:00"/>
    <n v="1.9812500000043656"/>
    <n v="47.550000000104774"/>
    <n v="12.5"/>
    <n v="28"/>
    <n v="40.5"/>
    <x v="2"/>
  </r>
  <r>
    <s v="5513"/>
    <s v="03-31-2025 15:08"/>
    <s v="No asignado"/>
    <x v="1"/>
    <x v="6"/>
    <x v="1"/>
    <s v="No asignado"/>
    <x v="9"/>
    <s v="No asignado"/>
    <s v="00:00:00"/>
    <s v="No asignado"/>
    <s v="03-31-2025 15:18"/>
    <s v="Afecta el Usuario"/>
    <s v="No asignado"/>
    <s v="Normal"/>
    <s v="03-31-2025 15:08"/>
    <s v="No asignado"/>
    <s v="false"/>
    <s v="No asignado"/>
    <x v="717"/>
    <d v="2025-03-31T15:18:00"/>
    <n v="6.9444444379769266E-3"/>
    <n v="0.16666666651144624"/>
    <n v="0"/>
    <n v="0"/>
    <n v="0"/>
    <x v="0"/>
  </r>
  <r>
    <s v="5515"/>
    <s v="03-31-2025 15:38"/>
    <s v="SLA Requerimientos - Medio"/>
    <x v="1"/>
    <x v="1"/>
    <x v="0"/>
    <s v="Gestión de Aplicaciones"/>
    <x v="9"/>
    <s v="04-28-2025 11:43"/>
    <s v="17:54:15"/>
    <s v="07-11-2025 19:42"/>
    <s v="07-11-2025 19:59"/>
    <s v="Afecta el Usuario"/>
    <s v="No asignado"/>
    <s v="Normal"/>
    <s v="03-31-2025 15:38"/>
    <s v="07-11-2025 19:42"/>
    <s v="false"/>
    <s v="07-11-2025 19:42"/>
    <x v="718"/>
    <d v="2025-07-11T19:59:00"/>
    <n v="102.18125000000146"/>
    <n v="2452.3500000000349"/>
    <n v="72"/>
    <n v="1428"/>
    <n v="1500"/>
    <x v="2"/>
  </r>
  <r>
    <s v="5518"/>
    <s v="03-31-2025 16:21"/>
    <s v="No asignado"/>
    <x v="1"/>
    <x v="6"/>
    <x v="1"/>
    <s v="No asignado"/>
    <x v="9"/>
    <s v="No asignado"/>
    <s v="00:00:00"/>
    <s v="No asignado"/>
    <s v="03-31-2025 16:22"/>
    <s v="Afecta el Usuario"/>
    <s v="No asignado"/>
    <s v="Normal"/>
    <s v="03-31-2025 16:21"/>
    <s v="No asignado"/>
    <s v="false"/>
    <s v="No asignado"/>
    <x v="719"/>
    <d v="2025-03-31T16:22:00"/>
    <n v="6.9444443943211809E-4"/>
    <n v="1.6666666546370834E-2"/>
    <n v="0"/>
    <n v="0"/>
    <n v="0"/>
    <x v="0"/>
  </r>
  <r>
    <s v="5516"/>
    <s v="03-31-2025 16:01"/>
    <s v="SLA Requerimientos - Baja"/>
    <x v="0"/>
    <x v="2"/>
    <x v="0"/>
    <s v="Gestión de Aplicaciones"/>
    <x v="9"/>
    <s v="03-31-2025 16:05"/>
    <s v="00:17:21"/>
    <s v="03-31-2025 16:18"/>
    <s v="03-31-2025 16:18"/>
    <s v="Afecta el Usuario"/>
    <s v="No asignado"/>
    <s v="Baja"/>
    <s v="03-31-2025 16:01"/>
    <s v="03-31-2025 16:18"/>
    <s v="false"/>
    <s v="03-31-2025 16:18"/>
    <x v="720"/>
    <d v="2025-03-31T16:18:00"/>
    <n v="1.1805555557657499E-2"/>
    <n v="0.28333333338377997"/>
    <n v="120"/>
    <n v="0"/>
    <n v="120"/>
    <x v="1"/>
  </r>
  <r>
    <s v="5517"/>
    <s v="03-31-2025 16:05"/>
    <s v="SLA Requerimientos - Medio"/>
    <x v="0"/>
    <x v="9"/>
    <x v="0"/>
    <s v="Redes y Seguridad"/>
    <x v="29"/>
    <s v="03-31-2025 16:05"/>
    <s v="17:24:18"/>
    <s v="04-02-2025 20:12"/>
    <s v="04-02-2025 20:12"/>
    <s v="Afecta el Usuario"/>
    <s v="No asignado"/>
    <s v="Normal"/>
    <s v="03-31-2025 16:05"/>
    <s v="04-02-2025 20:12"/>
    <s v="false"/>
    <s v="04-02-2025 20:12"/>
    <x v="721"/>
    <d v="2025-04-02T20:12:00"/>
    <n v="2.171527777776646"/>
    <n v="52.116666666639503"/>
    <n v="72"/>
    <n v="28"/>
    <n v="100"/>
    <x v="1"/>
  </r>
  <r>
    <s v="5514"/>
    <s v="03-31-2025 15:29"/>
    <s v="Prioridad Alta (Incidencias)"/>
    <x v="1"/>
    <x v="2"/>
    <x v="0"/>
    <s v="Gestión de Aplicaciones"/>
    <x v="10"/>
    <s v="03-31-2025 15:34"/>
    <s v="00:34:19"/>
    <s v="03-31-2025 16:04"/>
    <s v="03-31-2025 16:04"/>
    <s v="Afecta el Usuario"/>
    <s v="Nivel 1"/>
    <s v="Normal"/>
    <s v="03-31-2025 15:29"/>
    <s v="03-31-2025 16:04"/>
    <s v="false"/>
    <s v="03-31-2025 16:04"/>
    <x v="722"/>
    <d v="2025-03-31T16:04:00"/>
    <n v="2.4305555554747116E-2"/>
    <n v="0.58333333331393078"/>
    <n v="12.5"/>
    <n v="0"/>
    <n v="12.5"/>
    <x v="1"/>
  </r>
  <r>
    <s v="5519"/>
    <s v="03-31-2025 17:35"/>
    <s v="Prioridad Normal (Incidencias)"/>
    <x v="1"/>
    <x v="1"/>
    <x v="0"/>
    <s v="Gestión de Aplicaciones"/>
    <x v="3"/>
    <s v="04-01-2025 08:47"/>
    <s v="04:02:07"/>
    <s v="04-01-2025 16:08"/>
    <s v="04-01-2025 16:08"/>
    <s v="Afecta al Departamento"/>
    <s v="No asignado"/>
    <s v="No asignado"/>
    <s v="03-31-2025 17:35"/>
    <s v="04-01-2025 16:08"/>
    <s v="false"/>
    <s v="04-01-2025 16:08"/>
    <x v="723"/>
    <d v="2025-04-01T16:08:00"/>
    <n v="0.93958333333284827"/>
    <n v="22.549999999988358"/>
    <n v="72"/>
    <n v="14"/>
    <n v="86"/>
    <x v="1"/>
  </r>
  <r>
    <s v="5520"/>
    <s v="03-31-2025 18:15"/>
    <s v="SLA Requerimientos - Medio"/>
    <x v="0"/>
    <x v="3"/>
    <x v="0"/>
    <s v="Soporte TI"/>
    <x v="11"/>
    <s v="03-31-2025 18:28"/>
    <s v="00:00:00"/>
    <s v="04-01-2025 09:40"/>
    <s v="04-01-2025 09:40"/>
    <s v="Afecta el Usuario"/>
    <s v="No asignado"/>
    <s v="Normal"/>
    <s v="03-31-2025 18:15"/>
    <s v="04-01-2025 09:40"/>
    <s v="false"/>
    <s v="04-01-2025 09:40"/>
    <x v="724"/>
    <d v="2025-04-01T09:40:00"/>
    <n v="0.64236111111677019"/>
    <n v="15.416666666802485"/>
    <n v="72"/>
    <n v="14"/>
    <n v="86"/>
    <x v="1"/>
  </r>
  <r>
    <s v="5540"/>
    <s v="04-02-2025 11:10"/>
    <s v="No asignado"/>
    <x v="1"/>
    <x v="2"/>
    <x v="0"/>
    <s v="Soporte TI"/>
    <x v="15"/>
    <s v="04-02-2025 11:12"/>
    <s v="02:55:10"/>
    <s v="04-03-2025 15:28"/>
    <s v="04-03-2025 15:28"/>
    <s v="Afecta al Departamento"/>
    <s v="Nivel 1"/>
    <s v="No asignado"/>
    <s v="04-02-2025 11:10"/>
    <s v="04-03-2025 15:28"/>
    <s v="false"/>
    <s v="04-02-2025 15:05"/>
    <x v="725"/>
    <d v="2025-04-03T15:28:00"/>
    <n v="1.179166666661331"/>
    <n v="28.299999999871943"/>
    <n v="0"/>
    <n v="14"/>
    <n v="14"/>
    <x v="0"/>
  </r>
  <r>
    <s v="5548"/>
    <s v="04-02-2025 13:36"/>
    <s v="Prioridades Urgentes (Incidencias)"/>
    <x v="1"/>
    <x v="9"/>
    <x v="1"/>
    <s v="Redes y Seguridad"/>
    <x v="17"/>
    <s v="04-02-2025 13:36"/>
    <s v="00:00:00"/>
    <s v="No asignado"/>
    <s v="04-02-2025 14:08"/>
    <s v="Afecta el Usuario"/>
    <s v="No asignado"/>
    <s v="Normal"/>
    <s v="04-02-2025 13:36"/>
    <s v="No asignado"/>
    <s v="false"/>
    <s v="No asignado"/>
    <x v="726"/>
    <d v="2025-04-02T14:08:00"/>
    <n v="2.2222222221898846E-2"/>
    <n v="0.53333333332557231"/>
    <n v="12.5"/>
    <n v="0"/>
    <n v="12.5"/>
    <x v="1"/>
  </r>
  <r>
    <s v="5525"/>
    <s v="04-01-2025 13:57"/>
    <s v="SLA Requerimientos - Medio"/>
    <x v="0"/>
    <x v="3"/>
    <x v="0"/>
    <s v="Soporte TI"/>
    <x v="19"/>
    <s v="04-01-2025 14:57"/>
    <s v="02:03:16"/>
    <s v="04-01-2025 16:00"/>
    <s v="04-01-2025 16:00"/>
    <s v="Afecta el Usuario"/>
    <s v="No asignado"/>
    <s v="Normal"/>
    <s v="04-01-2025 13:57"/>
    <s v="04-01-2025 16:00"/>
    <s v="false"/>
    <s v="04-01-2025 16:00"/>
    <x v="727"/>
    <d v="2025-04-01T16:00:00"/>
    <n v="8.5416666661330964E-2"/>
    <n v="2.0499999998719431"/>
    <n v="72"/>
    <n v="0"/>
    <n v="72"/>
    <x v="1"/>
  </r>
  <r>
    <s v="5531"/>
    <s v="04-02-2025 08:14"/>
    <s v="No asignado"/>
    <x v="1"/>
    <x v="1"/>
    <x v="0"/>
    <s v="Gestión de Aplicaciones"/>
    <x v="3"/>
    <s v="04-02-2025 09:01"/>
    <s v="31:31:17"/>
    <s v="04-14-2025 09:59"/>
    <s v="04-14-2025 10:01"/>
    <s v="Afecta el Negocio"/>
    <s v="No asignado"/>
    <s v="No asignado"/>
    <s v="04-02-2025 08:14"/>
    <s v="04-14-2025 09:59"/>
    <s v="false"/>
    <s v="04-14-2025 09:59"/>
    <x v="728"/>
    <d v="2025-04-14T10:01:00"/>
    <n v="12.074305555557657"/>
    <n v="289.78333333338378"/>
    <n v="0"/>
    <n v="168"/>
    <n v="168"/>
    <x v="0"/>
  </r>
  <r>
    <s v="5535"/>
    <s v="04-02-2025 09:43"/>
    <s v="Prioridades Urgentes (Incidencias)"/>
    <x v="1"/>
    <x v="2"/>
    <x v="0"/>
    <s v="Gestión de Aplicaciones"/>
    <x v="10"/>
    <s v="04-03-2025 09:23"/>
    <s v="07:41:48"/>
    <s v="04-05-2025 17:29"/>
    <s v="04-05-2025 17:29"/>
    <s v="Afecta el Usuario"/>
    <s v="Nivel 1"/>
    <s v="Normal"/>
    <s v="04-02-2025 09:43"/>
    <s v="04-05-2025 17:29"/>
    <s v="false"/>
    <s v="04-04-2025 16:51"/>
    <x v="729"/>
    <d v="2025-04-05T17:29:00"/>
    <n v="3.3236111111109494"/>
    <n v="79.766666666662786"/>
    <n v="12.5"/>
    <n v="42"/>
    <n v="54.5"/>
    <x v="2"/>
  </r>
  <r>
    <s v="5541"/>
    <s v="04-02-2025 11:19"/>
    <s v="Prioridad Baja (Incidencias)"/>
    <x v="1"/>
    <x v="2"/>
    <x v="0"/>
    <s v="Gestión de Aplicaciones"/>
    <x v="10"/>
    <s v="04-02-2025 11:30"/>
    <s v="00:31:48"/>
    <s v="04-02-2025 12:03"/>
    <s v="04-02-2025 12:03"/>
    <s v="Afecta el Usuario"/>
    <s v="Nivel 1"/>
    <s v="Normal"/>
    <s v="04-02-2025 11:19"/>
    <s v="04-02-2025 12:03"/>
    <s v="false"/>
    <s v="04-02-2025 12:03"/>
    <x v="730"/>
    <d v="2025-04-02T12:03:00"/>
    <n v="3.0555555553291924E-2"/>
    <n v="0.73333333327900618"/>
    <n v="120"/>
    <n v="0"/>
    <n v="120"/>
    <x v="1"/>
  </r>
  <r>
    <s v="5533"/>
    <s v="04-02-2025 09:34"/>
    <s v="SLA Requerimientos - Baja"/>
    <x v="0"/>
    <x v="9"/>
    <x v="0"/>
    <s v="Soporte TI"/>
    <x v="19"/>
    <s v="04-07-2025 14:51"/>
    <s v="08:45:38"/>
    <s v="04-21-2025 09:52"/>
    <s v="04-21-2025 09:52"/>
    <s v="Afecta el Cliente"/>
    <s v="No asignado"/>
    <s v="No asignado"/>
    <s v="04-02-2025 09:34"/>
    <s v="04-21-2025 09:52"/>
    <s v="false"/>
    <s v="04-21-2025 09:52"/>
    <x v="731"/>
    <d v="2025-04-21T09:52:00"/>
    <n v="19.012500000004366"/>
    <n v="456.30000000010477"/>
    <n v="120"/>
    <n v="266"/>
    <n v="386"/>
    <x v="2"/>
  </r>
  <r>
    <s v="5544"/>
    <s v="04-02-2025 11:35"/>
    <s v="Prioridad Normal (Incidencias)"/>
    <x v="1"/>
    <x v="2"/>
    <x v="0"/>
    <s v="Gestión de Aplicaciones"/>
    <x v="9"/>
    <s v="04-04-2025 11:59"/>
    <s v="17:35:04"/>
    <s v="04-24-2025 17:37"/>
    <s v="04-24-2025 17:37"/>
    <s v="Afecta al Departamento"/>
    <s v="Nivel 1"/>
    <s v="No asignado"/>
    <s v="04-02-2025 11:35"/>
    <s v="04-24-2025 17:37"/>
    <s v="false"/>
    <s v="04-23-2025 17:21"/>
    <x v="732"/>
    <d v="2025-04-24T17:37:00"/>
    <n v="22.25138888888614"/>
    <n v="534.03333333326736"/>
    <n v="72"/>
    <n v="308"/>
    <n v="380"/>
    <x v="2"/>
  </r>
  <r>
    <s v="5549"/>
    <s v="04-02-2025 15:29"/>
    <s v="SLA Requerimientos - Baja"/>
    <x v="0"/>
    <x v="2"/>
    <x v="0"/>
    <s v="Gestión de Aplicaciones"/>
    <x v="28"/>
    <s v="04-02-2025 15:30"/>
    <s v="08:35:19"/>
    <s v="04-17-2025 12:34"/>
    <s v="04-17-2025 12:34"/>
    <s v="No asignado"/>
    <s v="No asignado"/>
    <s v="No asignado"/>
    <s v="04-02-2025 15:29"/>
    <s v="04-17-2025 12:34"/>
    <s v="false"/>
    <s v="04-16-2025 12:21"/>
    <x v="733"/>
    <d v="2025-04-17T12:34:00"/>
    <n v="14.878472222218988"/>
    <n v="357.08333333325572"/>
    <n v="120"/>
    <n v="210"/>
    <n v="330"/>
    <x v="2"/>
  </r>
  <r>
    <s v="5522"/>
    <s v="04-01-2025 10:09"/>
    <s v="No asignado"/>
    <x v="1"/>
    <x v="6"/>
    <x v="1"/>
    <s v="No asignado"/>
    <x v="9"/>
    <s v="No asignado"/>
    <s v="00:00:00"/>
    <s v="No asignado"/>
    <s v="04-01-2025 10:11"/>
    <s v="Afecta el Usuario"/>
    <s v="No asignado"/>
    <s v="Normal"/>
    <s v="04-01-2025 10:09"/>
    <s v="No asignado"/>
    <s v="false"/>
    <s v="No asignado"/>
    <x v="734"/>
    <d v="2025-04-01T10:11:00"/>
    <n v="1.3888888861401938E-3"/>
    <n v="3.3333333267364651E-2"/>
    <n v="0"/>
    <n v="0"/>
    <n v="0"/>
    <x v="0"/>
  </r>
  <r>
    <s v="5547"/>
    <s v="04-02-2025 12:06"/>
    <s v="Prioridad Normal (Incidencias)"/>
    <x v="1"/>
    <x v="1"/>
    <x v="0"/>
    <s v="No asignado"/>
    <x v="9"/>
    <s v="04-02-2025 12:14"/>
    <s v="01:18:52"/>
    <s v="04-03-2025 10:46"/>
    <s v="04-03-2025 10:46"/>
    <s v="Afecta el Usuario"/>
    <s v="No asignado"/>
    <s v="Normal"/>
    <s v="04-02-2025 12:06"/>
    <s v="04-03-2025 10:46"/>
    <s v="false"/>
    <s v="04-03-2025 10:46"/>
    <x v="735"/>
    <d v="2025-04-03T10:46:00"/>
    <n v="0.94444444444525288"/>
    <n v="22.666666666686069"/>
    <n v="72"/>
    <n v="14"/>
    <n v="86"/>
    <x v="1"/>
  </r>
  <r>
    <s v="5523"/>
    <s v="04-01-2025 10:30"/>
    <s v="Prioridades Urgentes (Incidencias)"/>
    <x v="1"/>
    <x v="2"/>
    <x v="0"/>
    <s v="Gestión de Aplicaciones"/>
    <x v="10"/>
    <s v="04-01-2025 10:45"/>
    <s v="00:14:32"/>
    <s v="04-01-2025 12:36"/>
    <s v="04-01-2025 12:36"/>
    <s v="Afecta el Usuario"/>
    <s v="Nivel 1"/>
    <s v="Normal"/>
    <s v="04-01-2025 10:30"/>
    <s v="04-01-2025 12:36"/>
    <s v="false"/>
    <s v="04-01-2025 12:36"/>
    <x v="736"/>
    <d v="2025-04-01T12:36:00"/>
    <n v="8.7500000001455192E-2"/>
    <n v="2.1000000000349246"/>
    <n v="12.5"/>
    <n v="0"/>
    <n v="12.5"/>
    <x v="1"/>
  </r>
  <r>
    <s v="5526"/>
    <s v="04-01-2025 14:39"/>
    <s v="SLA Requerimientos - Medio"/>
    <x v="0"/>
    <x v="1"/>
    <x v="0"/>
    <s v="Soporte TI"/>
    <x v="3"/>
    <s v="04-01-2025 16:06"/>
    <s v="01:31:26"/>
    <s v="05-08-2025 09:53"/>
    <s v="05-08-2025 09:53"/>
    <s v="Afecta el Usuario"/>
    <s v="No asignado"/>
    <s v="Normal"/>
    <s v="04-01-2025 14:39"/>
    <s v="05-08-2025 09:53"/>
    <s v="false"/>
    <s v="05-08-2025 09:53"/>
    <x v="737"/>
    <d v="2025-05-08T09:53:00"/>
    <n v="36.801388888889051"/>
    <n v="883.23333333333721"/>
    <n v="72"/>
    <n v="518"/>
    <n v="590"/>
    <x v="2"/>
  </r>
  <r>
    <s v="5532"/>
    <s v="04-02-2025 09:28"/>
    <s v="SLA Requerimientos - Medio"/>
    <x v="0"/>
    <x v="3"/>
    <x v="0"/>
    <s v="Soporte TI"/>
    <x v="19"/>
    <s v="04-02-2025 09:29"/>
    <s v="01:55:51"/>
    <s v="04-09-2025 15:28"/>
    <s v="04-09-2025 15:28"/>
    <s v="Afecta el Usuario"/>
    <s v="No asignado"/>
    <s v="Normal"/>
    <s v="04-02-2025 09:28"/>
    <s v="04-09-2025 15:28"/>
    <s v="false"/>
    <s v="04-09-2025 15:28"/>
    <x v="738"/>
    <d v="2025-04-09T15:28:00"/>
    <n v="7.25"/>
    <n v="174"/>
    <n v="72"/>
    <n v="98"/>
    <n v="170"/>
    <x v="2"/>
  </r>
  <r>
    <s v="5546"/>
    <s v="04-02-2025 11:55"/>
    <s v="Prioridad Alta (Incidencias)"/>
    <x v="1"/>
    <x v="2"/>
    <x v="0"/>
    <s v="Gestión de Aplicaciones"/>
    <x v="7"/>
    <s v="04-02-2025 12:03"/>
    <s v="04:17:21"/>
    <s v="04-03-2025 17:28"/>
    <s v="04-03-2025 17:28"/>
    <s v="Afecta al Departamento"/>
    <s v="Nivel 1"/>
    <s v="No asignado"/>
    <s v="04-02-2025 11:55"/>
    <s v="04-03-2025 17:28"/>
    <s v="false"/>
    <s v="04-02-2025 17:12"/>
    <x v="739"/>
    <d v="2025-04-03T17:28:00"/>
    <n v="1.2312499999970896"/>
    <n v="29.549999999930151"/>
    <n v="12.5"/>
    <n v="14"/>
    <n v="26.5"/>
    <x v="2"/>
  </r>
  <r>
    <s v="5552"/>
    <s v="04-03-2025 10:08"/>
    <s v="Prioridad Normal (Incidencias)"/>
    <x v="1"/>
    <x v="1"/>
    <x v="0"/>
    <s v="Gestión de Aplicaciones"/>
    <x v="3"/>
    <s v="04-03-2025 10:09"/>
    <s v="03:21:57"/>
    <s v="04-03-2025 14:30"/>
    <s v="04-03-2025 14:30"/>
    <s v="Afecta el Negocio"/>
    <s v="No asignado"/>
    <s v="No asignado"/>
    <s v="04-03-2025 10:08"/>
    <s v="04-03-2025 14:30"/>
    <s v="false"/>
    <s v="04-03-2025 14:30"/>
    <x v="740"/>
    <d v="2025-04-03T14:30:00"/>
    <n v="0.18194444444088731"/>
    <n v="4.3666666665812954"/>
    <n v="72"/>
    <n v="0"/>
    <n v="72"/>
    <x v="1"/>
  </r>
  <r>
    <s v="5524"/>
    <s v="04-01-2025 12:01"/>
    <s v="Prioridad Alta (Incidencias)"/>
    <x v="1"/>
    <x v="2"/>
    <x v="0"/>
    <s v="Gestión de Aplicaciones"/>
    <x v="10"/>
    <s v="04-01-2025 12:04"/>
    <s v="04:28:32"/>
    <s v="04-03-2025 09:28"/>
    <s v="04-03-2025 09:28"/>
    <s v="Afecta el Usuario"/>
    <s v="Nivel 1"/>
    <s v="Normal"/>
    <s v="04-01-2025 12:01"/>
    <s v="04-03-2025 09:28"/>
    <s v="false"/>
    <s v="04-02-2025 09:02"/>
    <x v="741"/>
    <d v="2025-04-03T09:28:00"/>
    <n v="1.8937499999956344"/>
    <n v="45.449999999895226"/>
    <n v="12.5"/>
    <n v="28"/>
    <n v="40.5"/>
    <x v="2"/>
  </r>
  <r>
    <s v="5527"/>
    <s v="04-01-2025 15:23"/>
    <s v="Prioridad Normal (Incidencias)"/>
    <x v="1"/>
    <x v="2"/>
    <x v="0"/>
    <s v="Gestión de Aplicaciones"/>
    <x v="9"/>
    <s v="04-01-2025 15:30"/>
    <s v="02:06:38"/>
    <s v="04-17-2025 13:35"/>
    <s v="04-17-2025 13:35"/>
    <s v="Afecta al Departamento"/>
    <s v="Nivel 1"/>
    <s v="No asignado"/>
    <s v="04-01-2025 15:23"/>
    <s v="04-17-2025 13:35"/>
    <s v="false"/>
    <s v="04-16-2025 12:47"/>
    <x v="742"/>
    <d v="2025-04-17T13:35:00"/>
    <n v="15.924999999995634"/>
    <n v="382.19999999989523"/>
    <n v="72"/>
    <n v="224"/>
    <n v="296"/>
    <x v="2"/>
  </r>
  <r>
    <s v="5534"/>
    <s v="04-02-2025 09:37"/>
    <s v="Prioridad Alta (Incidencias)"/>
    <x v="1"/>
    <x v="2"/>
    <x v="0"/>
    <s v="Gestión de Aplicaciones"/>
    <x v="8"/>
    <s v="04-02-2025 12:18"/>
    <s v="04:23:12"/>
    <s v="04-02-2025 15:49"/>
    <s v="04-02-2025 15:49"/>
    <s v="Afecta el Usuario"/>
    <s v="Nivel 1"/>
    <s v="Normal"/>
    <s v="04-02-2025 09:37"/>
    <s v="04-02-2025 15:49"/>
    <s v="false"/>
    <s v="04-02-2025 15:49"/>
    <x v="743"/>
    <d v="2025-04-02T15:49:00"/>
    <n v="0.25833333333866904"/>
    <n v="6.2000000001280569"/>
    <n v="12.5"/>
    <n v="0"/>
    <n v="12.5"/>
    <x v="1"/>
  </r>
  <r>
    <s v="5536"/>
    <s v="04-02-2025 10:01"/>
    <s v="SLA Requerimientos - Medio"/>
    <x v="1"/>
    <x v="3"/>
    <x v="0"/>
    <s v="Soporte TI"/>
    <x v="4"/>
    <s v="04-02-2025 10:04"/>
    <s v="01:17:12"/>
    <s v="04-02-2025 11:18"/>
    <s v="04-02-2025 11:18"/>
    <s v="Afecta el Usuario"/>
    <s v="No asignado"/>
    <s v="Normal"/>
    <s v="04-02-2025 10:01"/>
    <s v="04-02-2025 11:18"/>
    <s v="false"/>
    <s v="04-02-2025 11:18"/>
    <x v="744"/>
    <d v="2025-04-02T11:18:00"/>
    <n v="5.3472222221898846E-2"/>
    <n v="1.2833333333255723"/>
    <n v="72"/>
    <n v="0"/>
    <n v="72"/>
    <x v="1"/>
  </r>
  <r>
    <s v="5551"/>
    <s v="04-03-2025 08:58"/>
    <s v="Prioridad Alta (Incidencias)"/>
    <x v="1"/>
    <x v="2"/>
    <x v="0"/>
    <s v="Gestión de Aplicaciones"/>
    <x v="10"/>
    <s v="04-03-2025 09:51"/>
    <s v="00:52:56"/>
    <s v="04-03-2025 09:51"/>
    <s v="04-03-2025 09:51"/>
    <s v="Afecta el Usuario"/>
    <s v="Nivel 1"/>
    <s v="Normal"/>
    <s v="04-03-2025 08:58"/>
    <s v="04-03-2025 09:51"/>
    <s v="false"/>
    <s v="04-03-2025 09:51"/>
    <x v="745"/>
    <d v="2025-04-03T09:51:00"/>
    <n v="3.6805555551836733E-2"/>
    <n v="0.88333333324408159"/>
    <n v="12.5"/>
    <n v="0"/>
    <n v="12.5"/>
    <x v="1"/>
  </r>
  <r>
    <s v="5528"/>
    <s v="04-01-2025 15:28"/>
    <s v="Prioridad Alta (Incidencias)"/>
    <x v="1"/>
    <x v="2"/>
    <x v="0"/>
    <s v="Gestión de Aplicaciones"/>
    <x v="8"/>
    <s v="04-01-2025 15:31"/>
    <s v="02:01:58"/>
    <s v="04-02-2025 21:28"/>
    <s v="04-02-2025 21:28"/>
    <s v="Afecta el Usuario"/>
    <s v="Nivel 1"/>
    <s v="Normal"/>
    <s v="04-01-2025 15:28"/>
    <s v="04-02-2025 21:28"/>
    <s v="false"/>
    <s v="04-01-2025 20:34"/>
    <x v="746"/>
    <d v="2025-04-02T21:28:00"/>
    <n v="1.25"/>
    <n v="30"/>
    <n v="12.5"/>
    <n v="14"/>
    <n v="26.5"/>
    <x v="2"/>
  </r>
  <r>
    <s v="5529"/>
    <s v="04-01-2025 17:00"/>
    <s v="Prioridades Urgentes (Incidencias)"/>
    <x v="1"/>
    <x v="2"/>
    <x v="0"/>
    <s v="Gestión de Aplicaciones"/>
    <x v="8"/>
    <s v="04-01-2025 17:04"/>
    <s v="00:03:23"/>
    <s v="04-04-2025 11:56"/>
    <s v="04-04-2025 11:56"/>
    <s v="Afecta el Usuario"/>
    <s v="Nivel 1"/>
    <s v="Normal"/>
    <s v="04-01-2025 17:00"/>
    <s v="04-04-2025 11:56"/>
    <s v="false"/>
    <s v="04-04-2025 11:56"/>
    <x v="747"/>
    <d v="2025-04-04T11:56:00"/>
    <n v="2.788888888884685"/>
    <n v="66.93333333323244"/>
    <n v="12.5"/>
    <n v="42"/>
    <n v="54.5"/>
    <x v="2"/>
  </r>
  <r>
    <s v="5542"/>
    <s v="04-02-2025 11:29"/>
    <s v="Prioridad Alta (Incidencias)"/>
    <x v="1"/>
    <x v="2"/>
    <x v="0"/>
    <s v="Gestión de Aplicaciones"/>
    <x v="8"/>
    <s v="04-02-2025 11:31"/>
    <s v="00:20:27"/>
    <s v="04-03-2025 11:00"/>
    <s v="04-03-2025 11:00"/>
    <s v="Afecta el Usuario"/>
    <s v="Nivel 1"/>
    <s v="Normal"/>
    <s v="04-02-2025 11:29"/>
    <s v="04-03-2025 11:00"/>
    <s v="false"/>
    <s v="04-03-2025 11:00"/>
    <x v="748"/>
    <d v="2025-04-03T11:00:00"/>
    <n v="0.97986111111094942"/>
    <n v="23.516666666662786"/>
    <n v="12.5"/>
    <n v="14"/>
    <n v="26.5"/>
    <x v="1"/>
  </r>
  <r>
    <s v="5530"/>
    <s v="04-01-2025 19:08"/>
    <s v="Prioridad Alta (Incidencias)"/>
    <x v="1"/>
    <x v="5"/>
    <x v="0"/>
    <s v="Gestión de Aplicaciones"/>
    <x v="8"/>
    <s v="04-07-2025 08:01"/>
    <s v="00:00:00"/>
    <s v="04-22-2025 15:55"/>
    <s v="04-22-2025 15:55"/>
    <s v="Afecta el Usuario"/>
    <s v="Nivel 1"/>
    <s v="Normal"/>
    <s v="04-01-2025 19:08"/>
    <s v="04-22-2025 15:55"/>
    <s v="false"/>
    <s v="04-22-2025 15:55"/>
    <x v="749"/>
    <d v="2025-04-22T15:55:00"/>
    <n v="20.865972222221899"/>
    <n v="500.78333333332557"/>
    <n v="12.5"/>
    <n v="294"/>
    <n v="306.5"/>
    <x v="2"/>
  </r>
  <r>
    <s v="5538"/>
    <s v="04-02-2025 10:52"/>
    <s v="SLA Requerimientos - Medio"/>
    <x v="0"/>
    <x v="3"/>
    <x v="0"/>
    <s v="Soporte TI"/>
    <x v="19"/>
    <s v="04-02-2025 11:04"/>
    <s v="01:04:25"/>
    <s v="04-02-2025 11:57"/>
    <s v="04-02-2025 11:57"/>
    <s v="Afecta el Usuario"/>
    <s v="No asignado"/>
    <s v="Normal"/>
    <s v="04-02-2025 10:52"/>
    <s v="04-02-2025 11:57"/>
    <s v="false"/>
    <s v="04-02-2025 11:57"/>
    <x v="750"/>
    <d v="2025-04-02T11:57:00"/>
    <n v="4.5138888890505768E-2"/>
    <n v="1.0833333333721384"/>
    <n v="72"/>
    <n v="0"/>
    <n v="72"/>
    <x v="1"/>
  </r>
  <r>
    <s v="5539"/>
    <s v="04-02-2025 10:59"/>
    <s v="Prioridad Alta (Incidencias)"/>
    <x v="1"/>
    <x v="2"/>
    <x v="0"/>
    <s v="Gestión de Aplicaciones"/>
    <x v="8"/>
    <s v="04-02-2025 11:10"/>
    <s v="00:24:33"/>
    <s v="04-03-2025 12:28"/>
    <s v="04-03-2025 12:28"/>
    <s v="Afecta el Usuario"/>
    <s v="Nivel 1"/>
    <s v="Normal"/>
    <s v="04-02-2025 10:59"/>
    <s v="04-03-2025 12:28"/>
    <s v="false"/>
    <s v="04-02-2025 11:29"/>
    <x v="751"/>
    <d v="2025-04-03T12:28:00"/>
    <n v="1.0618055555532919"/>
    <n v="25.483333333279006"/>
    <n v="12.5"/>
    <n v="14"/>
    <n v="26.5"/>
    <x v="1"/>
  </r>
  <r>
    <s v="5543"/>
    <s v="04-02-2025 11:30"/>
    <s v="Prioridades Urgentes (Incidencias)"/>
    <x v="1"/>
    <x v="2"/>
    <x v="0"/>
    <s v="Gestión de Aplicaciones"/>
    <x v="10"/>
    <s v="04-02-2025 11:36"/>
    <s v="00:05:47"/>
    <s v="04-02-2025 11:36"/>
    <s v="04-02-2025 11:36"/>
    <s v="Afecta el Usuario"/>
    <s v="Nivel 1"/>
    <s v="Normal"/>
    <s v="04-02-2025 11:30"/>
    <s v="04-02-2025 11:36"/>
    <s v="false"/>
    <s v="04-02-2025 11:36"/>
    <x v="752"/>
    <d v="2025-04-02T11:36:00"/>
    <n v="4.166666665696539E-3"/>
    <n v="9.9999999976716936E-2"/>
    <n v="12.5"/>
    <n v="0"/>
    <n v="12.5"/>
    <x v="1"/>
  </r>
  <r>
    <s v="5545"/>
    <s v="04-02-2025 11:39"/>
    <s v="SLA Requerimientos - Baja"/>
    <x v="0"/>
    <x v="2"/>
    <x v="0"/>
    <s v="Gestión de Aplicaciones"/>
    <x v="9"/>
    <s v="04-02-2025 11:40"/>
    <s v="37:49:36"/>
    <s v="05-02-2025 23:41"/>
    <s v="05-02-2025 23:41"/>
    <s v="Afecta el Usuario"/>
    <s v="No asignado"/>
    <s v="Baja"/>
    <s v="04-02-2025 11:39"/>
    <s v="05-02-2025 23:41"/>
    <s v="false"/>
    <s v="05-01-2025 23:40"/>
    <x v="753"/>
    <d v="2025-05-02T23:41:00"/>
    <n v="30.50138888888614"/>
    <n v="732.03333333326736"/>
    <n v="120"/>
    <n v="434"/>
    <n v="554"/>
    <x v="2"/>
  </r>
  <r>
    <s v="5550"/>
    <s v="04-02-2025 18:20"/>
    <s v="Prioridad Normal (Incidencias)"/>
    <x v="1"/>
    <x v="2"/>
    <x v="0"/>
    <s v="Gestión de Aplicaciones"/>
    <x v="3"/>
    <s v="04-03-2025 15:47"/>
    <s v="08:00:00"/>
    <s v="04-23-2025 11:49"/>
    <s v="04-23-2025 11:49"/>
    <s v="Afecta el Negocio"/>
    <s v="No asignado"/>
    <s v="No asignado"/>
    <s v="04-02-2025 18:20"/>
    <s v="04-23-2025 11:49"/>
    <s v="false"/>
    <s v="04-23-2025 11:49"/>
    <x v="754"/>
    <d v="2025-04-23T11:49:00"/>
    <n v="20.728472222217533"/>
    <n v="497.4833333332208"/>
    <n v="72"/>
    <n v="294"/>
    <n v="366"/>
    <x v="2"/>
  </r>
  <r>
    <s v="5562"/>
    <s v="04-03-2025 15:02"/>
    <s v="Prioridades Urgentes (Incidencias)"/>
    <x v="1"/>
    <x v="2"/>
    <x v="0"/>
    <s v="Gestión de Aplicaciones"/>
    <x v="8"/>
    <s v="04-03-2025 15:12"/>
    <s v="00:34:54"/>
    <s v="04-03-2025 16:31"/>
    <s v="04-03-2025 16:31"/>
    <s v="Afecta el Usuario"/>
    <s v="Nivel 1"/>
    <s v="Normal"/>
    <s v="04-03-2025 15:02"/>
    <s v="04-03-2025 16:31"/>
    <s v="false"/>
    <s v="04-03-2025 16:31"/>
    <x v="755"/>
    <d v="2025-04-03T16:31:00"/>
    <n v="6.1805555560567882E-2"/>
    <n v="1.4833333334536292"/>
    <n v="12.5"/>
    <n v="0"/>
    <n v="12.5"/>
    <x v="1"/>
  </r>
  <r>
    <s v="5566"/>
    <s v="04-04-2025 09:28"/>
    <s v="Prioridad Alta (Incidencias)"/>
    <x v="1"/>
    <x v="2"/>
    <x v="0"/>
    <s v="Gestión de Aplicaciones"/>
    <x v="8"/>
    <s v="04-04-2025 09:38"/>
    <s v="02:21:52"/>
    <s v="04-04-2025 12:05"/>
    <s v="04-04-2025 12:05"/>
    <s v="Afecta el Usuario"/>
    <s v="Nivel 1"/>
    <s v="Normal"/>
    <s v="04-04-2025 09:28"/>
    <s v="04-04-2025 12:05"/>
    <s v="false"/>
    <s v="04-04-2025 12:05"/>
    <x v="756"/>
    <d v="2025-04-04T12:05:00"/>
    <n v="0.10902777777664596"/>
    <n v="2.6166666666395031"/>
    <n v="12.5"/>
    <n v="0"/>
    <n v="12.5"/>
    <x v="1"/>
  </r>
  <r>
    <s v="5553"/>
    <s v="04-03-2025 11:01"/>
    <s v="No asignado"/>
    <x v="1"/>
    <x v="6"/>
    <x v="1"/>
    <s v="No asignado"/>
    <x v="9"/>
    <s v="No asignado"/>
    <s v="00:00:00"/>
    <s v="No asignado"/>
    <s v="04-03-2025 11:20"/>
    <s v="Afecta el Usuario"/>
    <s v="No asignado"/>
    <s v="Normal"/>
    <s v="04-03-2025 11:01"/>
    <s v="No asignado"/>
    <s v="false"/>
    <s v="No asignado"/>
    <x v="757"/>
    <d v="2025-04-03T11:20:00"/>
    <n v="1.3194444443797693E-2"/>
    <n v="0.31666666665114462"/>
    <n v="0"/>
    <n v="0"/>
    <n v="0"/>
    <x v="0"/>
  </r>
  <r>
    <s v="5559"/>
    <s v="04-03-2025 12:45"/>
    <s v="No asignado"/>
    <x v="1"/>
    <x v="1"/>
    <x v="0"/>
    <s v="No asignado"/>
    <x v="2"/>
    <s v="04-03-2025 13:07"/>
    <s v="01:22:10"/>
    <s v="04-03-2025 14:52"/>
    <s v="04-03-2025 14:52"/>
    <s v="Afecta el Usuario"/>
    <s v="No asignado"/>
    <s v="Normal"/>
    <s v="04-03-2025 12:45"/>
    <s v="04-03-2025 14:52"/>
    <s v="false"/>
    <s v="04-03-2025 14:52"/>
    <x v="758"/>
    <d v="2025-04-03T14:52:00"/>
    <n v="8.819444444088731E-2"/>
    <n v="2.1166666665812954"/>
    <n v="0"/>
    <n v="0"/>
    <n v="0"/>
    <x v="0"/>
  </r>
  <r>
    <s v="5554"/>
    <s v="04-03-2025 11:11"/>
    <s v="SLA Requerimientos - Medio"/>
    <x v="0"/>
    <x v="1"/>
    <x v="0"/>
    <s v="Gestión de Aplicaciones"/>
    <x v="3"/>
    <s v="04-09-2025 14:37"/>
    <s v="10:27:48"/>
    <s v="04-29-2025 08:26"/>
    <s v="04-29-2025 08:26"/>
    <s v="Afecta el Negocio"/>
    <s v="No asignado"/>
    <s v="No asignado"/>
    <s v="04-03-2025 11:11"/>
    <s v="04-29-2025 08:26"/>
    <s v="false"/>
    <s v="04-29-2025 08:26"/>
    <x v="759"/>
    <d v="2025-04-29T08:26:00"/>
    <n v="25.885416666671517"/>
    <n v="621.25000000011642"/>
    <n v="72"/>
    <n v="364"/>
    <n v="436"/>
    <x v="2"/>
  </r>
  <r>
    <s v="5556"/>
    <s v="04-03-2025 11:53"/>
    <s v="SLA Requerimientos - Medio"/>
    <x v="0"/>
    <x v="1"/>
    <x v="7"/>
    <s v="Gestión de Aplicaciones"/>
    <x v="3"/>
    <s v="04-03-2025 14:25"/>
    <s v="00:00:00"/>
    <s v="No asignado"/>
    <s v="07-10-2025 08:38"/>
    <s v="Afecta el Negocio"/>
    <s v="No asignado"/>
    <s v="No asignado"/>
    <s v="04-03-2025 11:53"/>
    <s v="No asignado"/>
    <s v="false"/>
    <s v="No asignado"/>
    <x v="760"/>
    <d v="2025-07-10T08:38:00"/>
    <n v="97.864583333335759"/>
    <n v="2348.7500000000582"/>
    <n v="72"/>
    <n v="1372"/>
    <n v="1444"/>
    <x v="2"/>
  </r>
  <r>
    <s v="5568"/>
    <s v="04-04-2025 11:14"/>
    <s v="Prioridad Baja (Incidencias)"/>
    <x v="1"/>
    <x v="2"/>
    <x v="0"/>
    <s v="Gestión de Aplicaciones"/>
    <x v="10"/>
    <s v="04-04-2025 11:36"/>
    <s v="00:41:13"/>
    <s v="04-07-2025 08:04"/>
    <s v="04-07-2025 08:04"/>
    <s v="Afecta el Usuario"/>
    <s v="Nivel 1"/>
    <s v="Normal"/>
    <s v="04-04-2025 11:14"/>
    <s v="04-07-2025 08:04"/>
    <s v="false"/>
    <s v="04-07-2025 08:04"/>
    <x v="761"/>
    <d v="2025-04-07T08:04:00"/>
    <n v="2.8680555555547471"/>
    <n v="68.833333333313931"/>
    <n v="120"/>
    <n v="42"/>
    <n v="162"/>
    <x v="1"/>
  </r>
  <r>
    <s v="5555"/>
    <s v="04-03-2025 11:18"/>
    <s v="SLA Requerimientos - Baja"/>
    <x v="0"/>
    <x v="1"/>
    <x v="0"/>
    <s v="Gestión de Aplicaciones"/>
    <x v="7"/>
    <s v="04-03-2025 11:33"/>
    <s v="20:44:43"/>
    <s v="06-11-2025 08:07"/>
    <s v="06-11-2025 08:07"/>
    <s v="Afecta el Usuario"/>
    <s v="No asignado"/>
    <s v="Baja"/>
    <s v="04-03-2025 11:18"/>
    <s v="06-11-2025 08:07"/>
    <s v="false"/>
    <s v="06-11-2025 08:07"/>
    <x v="762"/>
    <d v="2025-06-11T08:07:00"/>
    <n v="68.867361111108039"/>
    <n v="1652.8166666665929"/>
    <n v="120"/>
    <n v="966"/>
    <n v="1086"/>
    <x v="2"/>
  </r>
  <r>
    <s v="5573"/>
    <s v="04-04-2025 15:53"/>
    <s v="No asignado"/>
    <x v="2"/>
    <x v="0"/>
    <x v="0"/>
    <s v="Formularios"/>
    <x v="13"/>
    <s v="04-14-2025 09:14"/>
    <s v="09:06:58"/>
    <s v="04-28-2025 18:44"/>
    <s v="04-28-2025 18:44"/>
    <s v="No asignado"/>
    <s v="No asignado"/>
    <s v="No asignado"/>
    <s v="04-04-2025 15:53"/>
    <s v="04-28-2025 18:44"/>
    <s v="false"/>
    <s v="04-28-2025 18:44"/>
    <x v="763"/>
    <d v="2025-04-28T18:44:00"/>
    <n v="24.118749999994179"/>
    <n v="578.8499999998603"/>
    <n v="0"/>
    <n v="336"/>
    <n v="336"/>
    <x v="0"/>
  </r>
  <r>
    <s v="5557"/>
    <s v="04-03-2025 12:30"/>
    <s v="Prioridad Alta (Incidencias)"/>
    <x v="1"/>
    <x v="3"/>
    <x v="0"/>
    <s v="Soporte TI"/>
    <x v="11"/>
    <s v="04-03-2025 13:00"/>
    <s v="00:00:06"/>
    <s v="04-07-2025 11:35"/>
    <s v="04-07-2025 11:35"/>
    <s v="Afecta el Usuario"/>
    <s v="No asignado"/>
    <s v="Normal"/>
    <s v="04-03-2025 12:30"/>
    <s v="04-07-2025 11:35"/>
    <s v="false"/>
    <s v="04-07-2025 11:35"/>
    <x v="764"/>
    <d v="2025-04-07T11:35:00"/>
    <n v="3.9618055555547471"/>
    <n v="95.083333333313931"/>
    <n v="12.5"/>
    <n v="56"/>
    <n v="68.5"/>
    <x v="2"/>
  </r>
  <r>
    <s v="5561"/>
    <s v="04-03-2025 14:51"/>
    <s v="No asignado"/>
    <x v="1"/>
    <x v="1"/>
    <x v="0"/>
    <s v="Gestión de Aplicaciones"/>
    <x v="1"/>
    <s v="04-03-2025 15:43"/>
    <s v="18:12:54"/>
    <s v="05-20-2025 12:48"/>
    <s v="05-20-2025 12:48"/>
    <s v="Afecta el Negocio"/>
    <s v="No asignado"/>
    <s v="No asignado"/>
    <s v="04-03-2025 14:51"/>
    <s v="05-20-2025 12:48"/>
    <s v="false"/>
    <s v="05-19-2025 12:05"/>
    <x v="765"/>
    <d v="2025-05-20T12:48:00"/>
    <n v="46.914583333331393"/>
    <n v="1125.9499999999534"/>
    <n v="0"/>
    <n v="658"/>
    <n v="658"/>
    <x v="0"/>
  </r>
  <r>
    <s v="5558"/>
    <s v="04-03-2025 12:42"/>
    <s v="Prioridades Urgentes (Incidencias)"/>
    <x v="1"/>
    <x v="9"/>
    <x v="0"/>
    <s v="Gestión de Aplicaciones"/>
    <x v="10"/>
    <s v="04-07-2025 12:05"/>
    <s v="10:23:48"/>
    <s v="04-11-2025 14:14"/>
    <s v="04-11-2025 14:14"/>
    <s v="Afecta el Usuario"/>
    <s v="Nivel 1"/>
    <s v="Normal"/>
    <s v="04-03-2025 12:42"/>
    <s v="04-11-2025 14:14"/>
    <s v="true"/>
    <s v="04-11-2025 14:14"/>
    <x v="766"/>
    <d v="2025-04-11T14:14:00"/>
    <n v="8.0638888888861402"/>
    <n v="193.53333333326736"/>
    <n v="12.5"/>
    <n v="112"/>
    <n v="124.5"/>
    <x v="2"/>
  </r>
  <r>
    <s v="5572"/>
    <s v="04-04-2025 12:16"/>
    <s v="Prioridad Alta (Incidencias)"/>
    <x v="1"/>
    <x v="2"/>
    <x v="0"/>
    <s v="Gestión de Aplicaciones"/>
    <x v="8"/>
    <s v="04-04-2025 12:24"/>
    <s v="02:05:12"/>
    <s v="04-23-2025 10:03"/>
    <s v="04-23-2025 10:03"/>
    <s v="Afecta el Usuario"/>
    <s v="Nivel 1"/>
    <s v="Normal"/>
    <s v="04-04-2025 12:16"/>
    <s v="04-23-2025 10:03"/>
    <s v="false"/>
    <s v="04-23-2025 10:03"/>
    <x v="767"/>
    <d v="2025-04-23T10:03:00"/>
    <n v="18.90763888888614"/>
    <n v="453.78333333326736"/>
    <n v="12.5"/>
    <n v="266"/>
    <n v="278.5"/>
    <x v="2"/>
  </r>
  <r>
    <s v="5575"/>
    <s v="04-04-2025 18:08"/>
    <s v="Prioridad Alta (Incidencias)"/>
    <x v="1"/>
    <x v="2"/>
    <x v="0"/>
    <s v="Gestión de Aplicaciones"/>
    <x v="23"/>
    <s v="04-07-2025 11:41"/>
    <s v="03:11:30"/>
    <s v="04-11-2025 13:19"/>
    <s v="04-11-2025 13:19"/>
    <s v="Afecta al Departamento"/>
    <s v="No asignado"/>
    <s v="No asignado"/>
    <s v="04-04-2025 18:08"/>
    <s v="04-11-2025 13:19"/>
    <s v="false"/>
    <s v="04-11-2025 13:19"/>
    <x v="768"/>
    <d v="2025-04-11T13:19:00"/>
    <n v="6.7993055555489263"/>
    <n v="163.18333333317423"/>
    <n v="12.5"/>
    <n v="98"/>
    <n v="110.5"/>
    <x v="2"/>
  </r>
  <r>
    <s v="5576"/>
    <s v="04-04-2025 18:13"/>
    <s v="No asignado"/>
    <x v="1"/>
    <x v="1"/>
    <x v="0"/>
    <s v="Gestión de Aplicaciones"/>
    <x v="23"/>
    <s v="04-07-2025 08:23"/>
    <s v="02:39:57"/>
    <s v="05-27-2025 14:25"/>
    <s v="05-27-2025 14:25"/>
    <s v="Afecta al Departamento"/>
    <s v="No asignado"/>
    <s v="No asignado"/>
    <s v="04-04-2025 18:13"/>
    <s v="05-27-2025 14:25"/>
    <s v="false"/>
    <s v="05-27-2025 14:25"/>
    <x v="769"/>
    <d v="2025-05-27T14:25:00"/>
    <n v="52.841666666667152"/>
    <n v="1268.2000000000116"/>
    <n v="0"/>
    <n v="742"/>
    <n v="742"/>
    <x v="0"/>
  </r>
  <r>
    <s v="5560"/>
    <s v="04-03-2025 14:33"/>
    <s v="SLA Requerimientos - Medio"/>
    <x v="0"/>
    <x v="1"/>
    <x v="0"/>
    <s v="Gestión de Aplicaciones"/>
    <x v="3"/>
    <s v="04-03-2025 14:57"/>
    <s v="02:56:12"/>
    <s v="04-08-2025 12:31"/>
    <s v="04-08-2025 12:31"/>
    <s v="Afecta el Negocio"/>
    <s v="No asignado"/>
    <s v="No asignado"/>
    <s v="04-03-2025 14:33"/>
    <s v="04-08-2025 12:31"/>
    <s v="false"/>
    <s v="04-07-2025 11:51"/>
    <x v="770"/>
    <d v="2025-04-08T12:31:00"/>
    <n v="4.9152777777781012"/>
    <n v="117.96666666667443"/>
    <n v="72"/>
    <n v="70"/>
    <n v="142"/>
    <x v="1"/>
  </r>
  <r>
    <s v="5564"/>
    <s v="04-03-2025 17:36"/>
    <s v="No asignado"/>
    <x v="2"/>
    <x v="8"/>
    <x v="0"/>
    <s v="Formularios"/>
    <x v="13"/>
    <s v="04-03-2025 18:50"/>
    <s v="33:07:10"/>
    <s v="04-10-2025 09:37"/>
    <s v="04-10-2025 09:37"/>
    <s v="No asignado"/>
    <s v="No asignado"/>
    <s v="No asignado"/>
    <s v="04-03-2025 17:36"/>
    <s v="04-10-2025 09:37"/>
    <s v="false"/>
    <s v="04-10-2025 09:37"/>
    <x v="771"/>
    <d v="2025-04-10T09:37:00"/>
    <n v="6.6673611111109494"/>
    <n v="160.01666666666279"/>
    <n v="0"/>
    <n v="98"/>
    <n v="98"/>
    <x v="0"/>
  </r>
  <r>
    <s v="5569"/>
    <s v="04-04-2025 11:39"/>
    <s v="SLA Requerimientos - Medio"/>
    <x v="0"/>
    <x v="3"/>
    <x v="0"/>
    <s v="Soporte TI"/>
    <x v="5"/>
    <s v="04-04-2025 11:41"/>
    <s v="02:37:46"/>
    <s v="04-11-2025 11:20"/>
    <s v="04-11-2025 11:20"/>
    <s v="Afecta el Usuario"/>
    <s v="No asignado"/>
    <s v="Normal"/>
    <s v="04-04-2025 11:39"/>
    <s v="04-11-2025 11:20"/>
    <s v="false"/>
    <s v="04-11-2025 11:20"/>
    <x v="772"/>
    <d v="2025-04-11T11:20:00"/>
    <n v="6.9868055555489263"/>
    <n v="167.68333333317423"/>
    <n v="72"/>
    <n v="98"/>
    <n v="170"/>
    <x v="1"/>
  </r>
  <r>
    <s v="5563"/>
    <s v="04-03-2025 17:28"/>
    <s v="Prioridad Alta (Incidencias)"/>
    <x v="1"/>
    <x v="2"/>
    <x v="0"/>
    <s v="Gestión de Aplicaciones"/>
    <x v="10"/>
    <s v="04-03-2025 19:24"/>
    <s v="00:56:51"/>
    <s v="04-04-2025 10:05"/>
    <s v="04-04-2025 10:05"/>
    <s v="Afecta el Usuario"/>
    <s v="Nivel 1"/>
    <s v="Normal"/>
    <s v="04-03-2025 17:28"/>
    <s v="04-04-2025 10:05"/>
    <s v="false"/>
    <s v="04-04-2025 10:05"/>
    <x v="773"/>
    <d v="2025-04-04T10:05:00"/>
    <n v="0.69236111111240461"/>
    <n v="16.616666666697711"/>
    <n v="12.5"/>
    <n v="14"/>
    <n v="26.5"/>
    <x v="1"/>
  </r>
  <r>
    <s v="5565"/>
    <s v="04-03-2025 21:31"/>
    <s v="SLA Requerimientos - Medio"/>
    <x v="0"/>
    <x v="0"/>
    <x v="0"/>
    <s v="Gestion + Humana"/>
    <x v="14"/>
    <s v="04-04-2025 10:06"/>
    <s v="01:41:14"/>
    <s v="05-01-2025 10:40"/>
    <s v="05-01-2025 10:40"/>
    <s v="No asignado"/>
    <s v="No asignado"/>
    <s v="Baja"/>
    <s v="04-03-2025 21:31"/>
    <s v="05-01-2025 10:40"/>
    <s v="false"/>
    <s v="04-30-2025 09:59"/>
    <x v="774"/>
    <d v="2025-05-01T10:40:00"/>
    <n v="27.547916666670062"/>
    <n v="661.15000000008149"/>
    <n v="72"/>
    <n v="392"/>
    <n v="464"/>
    <x v="2"/>
  </r>
  <r>
    <s v="5574"/>
    <s v="04-04-2025 16:04"/>
    <s v="Prioridad Alta (Incidencias)"/>
    <x v="1"/>
    <x v="2"/>
    <x v="1"/>
    <s v="Gestión de Aplicaciones"/>
    <x v="8"/>
    <s v="No asignado"/>
    <s v="00:00:00"/>
    <s v="No asignado"/>
    <s v="04-04-2025 16:11"/>
    <s v="Afecta el Usuario"/>
    <s v="Nivel 1"/>
    <s v="Normal"/>
    <s v="04-04-2025 16:04"/>
    <s v="No asignado"/>
    <s v="false"/>
    <s v="No asignado"/>
    <x v="775"/>
    <d v="2025-04-04T16:11:00"/>
    <n v="4.8611111124046147E-3"/>
    <n v="0.11666666669771075"/>
    <n v="12.5"/>
    <n v="0"/>
    <n v="12.5"/>
    <x v="1"/>
  </r>
  <r>
    <s v="5567"/>
    <s v="04-04-2025 10:16"/>
    <s v="SLA Requerimientos - Baja"/>
    <x v="0"/>
    <x v="2"/>
    <x v="1"/>
    <s v="Gestión de Aplicaciones"/>
    <x v="9"/>
    <s v="04-04-2025 10:16"/>
    <s v="00:00:00"/>
    <s v="No asignado"/>
    <s v="04-04-2025 11:39"/>
    <s v="Afecta el Usuario"/>
    <s v="No asignado"/>
    <s v="Baja"/>
    <s v="04-04-2025 10:16"/>
    <s v="No asignado"/>
    <s v="false"/>
    <s v="No asignado"/>
    <x v="776"/>
    <d v="2025-04-04T11:39:00"/>
    <n v="5.7638888894871343E-2"/>
    <n v="1.3833333334769122"/>
    <n v="120"/>
    <n v="0"/>
    <n v="120"/>
    <x v="1"/>
  </r>
  <r>
    <s v="5570"/>
    <s v="04-04-2025 11:43"/>
    <s v="SLA Requerimientos - Medio"/>
    <x v="0"/>
    <x v="1"/>
    <x v="0"/>
    <s v="Gestión de Aplicaciones"/>
    <x v="3"/>
    <s v="04-11-2025 08:56"/>
    <s v="12:46:34"/>
    <s v="04-14-2025 16:34"/>
    <s v="04-14-2025 16:34"/>
    <s v="Afecta el Negocio"/>
    <s v="No asignado"/>
    <s v="No asignado"/>
    <s v="04-04-2025 11:43"/>
    <s v="04-14-2025 16:34"/>
    <s v="false"/>
    <s v="04-14-2025 16:34"/>
    <x v="777"/>
    <d v="2025-04-14T16:34:00"/>
    <n v="10.202083333337214"/>
    <n v="244.85000000009313"/>
    <n v="72"/>
    <n v="140"/>
    <n v="212"/>
    <x v="2"/>
  </r>
  <r>
    <s v="5571"/>
    <s v="04-04-2025 12:01"/>
    <s v="SLA Requerimientos - Medio"/>
    <x v="0"/>
    <x v="2"/>
    <x v="0"/>
    <s v="Gestión de Aplicaciones"/>
    <x v="1"/>
    <s v="04-10-2025 15:47"/>
    <s v="00:06:16"/>
    <s v="04-21-2025 10:15"/>
    <s v="04-21-2025 10:15"/>
    <s v="Afecta el Negocio"/>
    <s v="No asignado"/>
    <s v="No asignado"/>
    <s v="04-04-2025 12:01"/>
    <s v="04-21-2025 10:15"/>
    <s v="false"/>
    <s v="04-21-2025 10:15"/>
    <x v="778"/>
    <d v="2025-04-21T10:15:00"/>
    <n v="16.926388888889051"/>
    <n v="406.23333333333721"/>
    <n v="72"/>
    <n v="238"/>
    <n v="310"/>
    <x v="2"/>
  </r>
  <r>
    <s v="5592"/>
    <s v="04-08-2025 11:45"/>
    <s v="No asignado"/>
    <x v="1"/>
    <x v="2"/>
    <x v="0"/>
    <s v="Gestión de Aplicaciones"/>
    <x v="1"/>
    <s v="04-08-2025 12:05"/>
    <s v="02:49:39"/>
    <s v="04-09-2025 16:31"/>
    <s v="04-09-2025 16:31"/>
    <s v="Afecta el Negocio"/>
    <s v="No asignado"/>
    <s v="No asignado"/>
    <s v="04-08-2025 11:45"/>
    <s v="04-09-2025 16:31"/>
    <s v="false"/>
    <s v="04-08-2025 15:35"/>
    <x v="779"/>
    <d v="2025-04-09T16:31:00"/>
    <n v="1.1986111111109494"/>
    <n v="28.766666666662786"/>
    <n v="0"/>
    <n v="14"/>
    <n v="14"/>
    <x v="0"/>
  </r>
  <r>
    <s v="5596"/>
    <s v="04-08-2025 16:53"/>
    <s v="Prioridad Normal (Incidencias)"/>
    <x v="1"/>
    <x v="2"/>
    <x v="0"/>
    <s v="Gestión de Aplicaciones"/>
    <x v="9"/>
    <s v="04-08-2025 17:07"/>
    <s v="19:59:54"/>
    <s v="04-12-2025 12:32"/>
    <s v="04-12-2025 12:32"/>
    <s v="Afecta al Departamento"/>
    <s v="Nivel 1"/>
    <s v="No asignado"/>
    <s v="04-08-2025 16:53"/>
    <s v="04-12-2025 12:32"/>
    <s v="false"/>
    <s v="04-11-2025 12:19"/>
    <x v="780"/>
    <d v="2025-04-12T12:32:00"/>
    <n v="3.8187499999985448"/>
    <n v="91.649999999965075"/>
    <n v="72"/>
    <n v="56"/>
    <n v="128"/>
    <x v="1"/>
  </r>
  <r>
    <s v="5584"/>
    <s v="04-07-2025 14:59"/>
    <s v="SLA Requerimientos - Medio"/>
    <x v="0"/>
    <x v="3"/>
    <x v="0"/>
    <s v="Redes y Seguridad"/>
    <x v="25"/>
    <s v="04-08-2025 12:39"/>
    <s v="06:30:49"/>
    <s v="04-14-2025 08:41"/>
    <s v="04-14-2025 08:41"/>
    <s v="Afecta el Usuario"/>
    <s v="No asignado"/>
    <s v="Normal"/>
    <s v="04-07-2025 14:59"/>
    <s v="04-14-2025 08:41"/>
    <s v="false"/>
    <s v="04-14-2025 08:41"/>
    <x v="781"/>
    <d v="2025-04-14T08:41:00"/>
    <n v="6.7375000000029104"/>
    <n v="161.70000000006985"/>
    <n v="72"/>
    <n v="98"/>
    <n v="170"/>
    <x v="1"/>
  </r>
  <r>
    <s v="5583"/>
    <s v="04-07-2025 12:09"/>
    <s v="Prioridades Urgentes (Incidencias)"/>
    <x v="1"/>
    <x v="2"/>
    <x v="0"/>
    <s v="Gestión de Aplicaciones"/>
    <x v="10"/>
    <s v="04-07-2025 12:29"/>
    <s v="04:45:43"/>
    <s v="04-25-2025 11:02"/>
    <s v="05-15-2025 15:04"/>
    <s v="Afecta el Usuario"/>
    <s v="Nivel 1"/>
    <s v="Normal"/>
    <s v="04-07-2025 12:09"/>
    <s v="04-25-2025 11:02"/>
    <s v="false"/>
    <s v="04-25-2025 11:02"/>
    <x v="782"/>
    <d v="2025-05-15T15:04:00"/>
    <n v="38.121527777781012"/>
    <n v="914.91666666674428"/>
    <n v="12.5"/>
    <n v="532"/>
    <n v="544.5"/>
    <x v="2"/>
  </r>
  <r>
    <s v="5582"/>
    <s v="04-07-2025 11:39"/>
    <s v="Prioridades Urgentes (Incidencias)"/>
    <x v="1"/>
    <x v="2"/>
    <x v="0"/>
    <s v="Gestión de Aplicaciones"/>
    <x v="10"/>
    <s v="04-21-2025 16:48"/>
    <s v="09:54:28"/>
    <s v="04-23-2025 17:25"/>
    <s v="04-23-2025 17:25"/>
    <s v="Afecta el Usuario"/>
    <s v="Nivel 1"/>
    <s v="Normal"/>
    <s v="04-07-2025 11:39"/>
    <s v="04-23-2025 17:25"/>
    <s v="true"/>
    <s v="04-23-2025 17:25"/>
    <x v="783"/>
    <d v="2025-04-23T17:25:00"/>
    <n v="16.240277777775191"/>
    <n v="389.76666666660458"/>
    <n v="12.5"/>
    <n v="224"/>
    <n v="236.5"/>
    <x v="2"/>
  </r>
  <r>
    <s v="5581"/>
    <s v="04-07-2025 11:30"/>
    <s v="SLA Requerimientos - Baja"/>
    <x v="0"/>
    <x v="2"/>
    <x v="1"/>
    <s v="Gestión de Aplicaciones"/>
    <x v="15"/>
    <s v="04-07-2025 11:30"/>
    <s v="00:00:00"/>
    <s v="No asignado"/>
    <s v="04-07-2025 11:31"/>
    <s v="Afecta el Usuario"/>
    <s v="No asignado"/>
    <s v="Baja"/>
    <s v="04-07-2025 11:30"/>
    <s v="No asignado"/>
    <s v="false"/>
    <s v="No asignado"/>
    <x v="784"/>
    <d v="2025-04-07T11:31:00"/>
    <n v="6.944444467080757E-4"/>
    <n v="1.6666666720993817E-2"/>
    <n v="120"/>
    <n v="0"/>
    <n v="120"/>
    <x v="1"/>
  </r>
  <r>
    <s v="5595"/>
    <s v="04-08-2025 12:44"/>
    <s v="SLA Requerimientos - Medio"/>
    <x v="0"/>
    <x v="9"/>
    <x v="0"/>
    <s v="Soporte TI"/>
    <x v="19"/>
    <s v="04-08-2025 12:44"/>
    <s v="00:09:36"/>
    <s v="04-16-2025 13:53"/>
    <s v="04-16-2025 13:53"/>
    <s v="Afecta el Usuario"/>
    <s v="No asignado"/>
    <s v="Normal"/>
    <s v="04-08-2025 12:44"/>
    <s v="04-16-2025 13:53"/>
    <s v="false"/>
    <s v="04-16-2025 13:53"/>
    <x v="785"/>
    <d v="2025-04-16T13:53:00"/>
    <n v="8.0479166666700621"/>
    <n v="193.15000000008149"/>
    <n v="72"/>
    <n v="112"/>
    <n v="184"/>
    <x v="2"/>
  </r>
  <r>
    <s v="5586"/>
    <s v="04-07-2025 16:58"/>
    <s v="No asignado"/>
    <x v="2"/>
    <x v="0"/>
    <x v="0"/>
    <s v="Formularios"/>
    <x v="13"/>
    <s v="04-14-2025 09:06"/>
    <s v="112:12:11"/>
    <s v="04-25-2025 17:36"/>
    <s v="04-25-2025 17:36"/>
    <s v="No asignado"/>
    <s v="No asignado"/>
    <s v="No asignado"/>
    <s v="04-07-2025 16:58"/>
    <s v="04-25-2025 17:36"/>
    <s v="false"/>
    <s v="04-25-2025 17:36"/>
    <x v="786"/>
    <d v="2025-04-25T17:36:00"/>
    <n v="18.026388888887595"/>
    <n v="432.63333333330229"/>
    <n v="0"/>
    <n v="252"/>
    <n v="252"/>
    <x v="0"/>
  </r>
  <r>
    <s v="5577"/>
    <s v="04-07-2025 09:22"/>
    <s v="No asignado"/>
    <x v="2"/>
    <x v="0"/>
    <x v="0"/>
    <s v="Formularios"/>
    <x v="13"/>
    <s v="04-14-2025 09:15"/>
    <s v="04:51:53"/>
    <s v="04-25-2025 17:17"/>
    <s v="04-25-2025 17:17"/>
    <s v="No asignado"/>
    <s v="No asignado"/>
    <s v="No asignado"/>
    <s v="04-07-2025 09:22"/>
    <s v="04-25-2025 17:17"/>
    <s v="false"/>
    <s v="04-25-2025 17:17"/>
    <x v="787"/>
    <d v="2025-04-25T17:17:00"/>
    <n v="18.329861111109494"/>
    <n v="439.91666666662786"/>
    <n v="0"/>
    <n v="252"/>
    <n v="252"/>
    <x v="0"/>
  </r>
  <r>
    <s v="5578"/>
    <s v="04-07-2025 09:43"/>
    <s v="Prioridad Alta (Incidencias)"/>
    <x v="1"/>
    <x v="9"/>
    <x v="0"/>
    <s v="Gestión de Aplicaciones"/>
    <x v="15"/>
    <s v="04-07-2025 09:49"/>
    <s v="00:12:17"/>
    <s v="04-07-2025 09:55"/>
    <s v="04-07-2025 09:55"/>
    <s v="Afecta al Departamento"/>
    <s v="Nivel 1"/>
    <s v="No asignado"/>
    <s v="04-07-2025 09:43"/>
    <s v="04-07-2025 09:55"/>
    <s v="false"/>
    <s v="04-07-2025 09:55"/>
    <x v="788"/>
    <d v="2025-04-07T09:55:00"/>
    <n v="8.333333331393078E-3"/>
    <n v="0.19999999995343387"/>
    <n v="12.5"/>
    <n v="0"/>
    <n v="12.5"/>
    <x v="1"/>
  </r>
  <r>
    <s v="5579"/>
    <s v="04-07-2025 10:03"/>
    <s v="SLA Requerimientos - Medio"/>
    <x v="0"/>
    <x v="3"/>
    <x v="0"/>
    <s v="Gestión de Aplicaciones"/>
    <x v="5"/>
    <s v="04-07-2025 10:38"/>
    <s v="03:12:58"/>
    <s v="05-09-2025 11:18"/>
    <s v="05-09-2025 11:18"/>
    <s v="Afecta al Departamento"/>
    <s v="No asignado"/>
    <s v="No asignado"/>
    <s v="04-07-2025 10:03"/>
    <s v="05-09-2025 11:18"/>
    <s v="false"/>
    <s v="05-09-2025 11:18"/>
    <x v="789"/>
    <d v="2025-05-09T11:18:00"/>
    <n v="32.052083333335759"/>
    <n v="769.25000000005821"/>
    <n v="72"/>
    <n v="448"/>
    <n v="520"/>
    <x v="2"/>
  </r>
  <r>
    <s v="5588"/>
    <s v="04-08-2025 10:12"/>
    <s v="SLA Requerimientos - Medio"/>
    <x v="0"/>
    <x v="3"/>
    <x v="0"/>
    <s v="Soporte TI"/>
    <x v="4"/>
    <s v="04-08-2025 12:11"/>
    <s v="04:22:00"/>
    <s v="04-08-2025 15:34"/>
    <s v="04-08-2025 15:34"/>
    <s v="Afecta el Usuario"/>
    <s v="No asignado"/>
    <s v="Normal"/>
    <s v="04-08-2025 10:12"/>
    <s v="04-08-2025 15:34"/>
    <s v="false"/>
    <s v="04-08-2025 15:34"/>
    <x v="790"/>
    <d v="2025-04-08T15:34:00"/>
    <n v="0.22361111110512866"/>
    <n v="5.3666666665230878"/>
    <n v="72"/>
    <n v="0"/>
    <n v="72"/>
    <x v="1"/>
  </r>
  <r>
    <s v="5589"/>
    <s v="04-08-2025 10:35"/>
    <s v="No asignado"/>
    <x v="1"/>
    <x v="5"/>
    <x v="3"/>
    <s v="Kondor"/>
    <x v="1"/>
    <s v="04-08-2025 12:10"/>
    <s v="00:00:00"/>
    <s v="No asignado"/>
    <s v="06-09-2025 18:07"/>
    <s v="Afecta el Negocio"/>
    <s v="No asignado"/>
    <s v="No asignado"/>
    <s v="04-08-2025 10:35"/>
    <s v="No asignado"/>
    <s v="false"/>
    <s v="No asignado"/>
    <x v="791"/>
    <d v="2025-06-09T18:07:00"/>
    <n v="62.313888888893416"/>
    <n v="1495.533333333442"/>
    <n v="0"/>
    <n v="868"/>
    <n v="868"/>
    <x v="0"/>
  </r>
  <r>
    <s v="5590"/>
    <s v="04-08-2025 11:31"/>
    <s v="SLA Requerimientos - Medio"/>
    <x v="0"/>
    <x v="0"/>
    <x v="6"/>
    <s v="Gestion + Humana"/>
    <x v="14"/>
    <s v="04-08-2025 12:13"/>
    <s v="00:00:00"/>
    <s v="No asignado"/>
    <s v="04-08-2025 12:13"/>
    <s v="No asignado"/>
    <s v="No asignado"/>
    <s v="Baja"/>
    <s v="04-08-2025 11:31"/>
    <s v="No asignado"/>
    <s v="false"/>
    <s v="No asignado"/>
    <x v="792"/>
    <d v="2025-04-08T12:13:00"/>
    <n v="2.9166666667151731E-2"/>
    <n v="0.70000000001164153"/>
    <n v="72"/>
    <n v="0"/>
    <n v="72"/>
    <x v="1"/>
  </r>
  <r>
    <s v="5580"/>
    <s v="04-07-2025 10:50"/>
    <s v="SLA Requerimientos - Baja"/>
    <x v="0"/>
    <x v="2"/>
    <x v="0"/>
    <s v="Gestión de Aplicaciones"/>
    <x v="9"/>
    <s v="04-09-2025 12:28"/>
    <s v="17:38:04"/>
    <s v="04-09-2025 13:02"/>
    <s v="04-09-2025 13:02"/>
    <s v="Afecta el Usuario"/>
    <s v="No asignado"/>
    <s v="Baja"/>
    <s v="04-07-2025 10:50"/>
    <s v="04-09-2025 13:02"/>
    <s v="false"/>
    <s v="04-09-2025 13:02"/>
    <x v="793"/>
    <d v="2025-04-09T13:02:00"/>
    <n v="2.0916666666671517"/>
    <n v="50.200000000011642"/>
    <n v="120"/>
    <n v="28"/>
    <n v="148"/>
    <x v="1"/>
  </r>
  <r>
    <s v="5587"/>
    <s v="04-08-2025 10:08"/>
    <s v="Prioridad Baja (Incidencias)"/>
    <x v="1"/>
    <x v="3"/>
    <x v="0"/>
    <s v="Soporte TI"/>
    <x v="4"/>
    <s v="04-08-2025 10:18"/>
    <s v="00:27:52"/>
    <s v="04-09-2025 11:31"/>
    <s v="04-09-2025 11:31"/>
    <s v="Afecta el Usuario"/>
    <s v="No asignado"/>
    <s v="Normal"/>
    <s v="04-08-2025 10:08"/>
    <s v="04-09-2025 11:31"/>
    <s v="false"/>
    <s v="04-08-2025 10:36"/>
    <x v="794"/>
    <d v="2025-04-09T11:31:00"/>
    <n v="1.0576388888875954"/>
    <n v="25.383333333302289"/>
    <n v="120"/>
    <n v="14"/>
    <n v="134"/>
    <x v="1"/>
  </r>
  <r>
    <s v="5597"/>
    <s v="04-08-2025 17:31"/>
    <s v="Prioridad Normal (Incidencias)"/>
    <x v="1"/>
    <x v="2"/>
    <x v="0"/>
    <s v="Gestión de Aplicaciones"/>
    <x v="9"/>
    <s v="04-08-2025 17:36"/>
    <s v="03:12:20"/>
    <s v="04-10-2025 17:32"/>
    <s v="04-10-2025 17:32"/>
    <s v="Afecta al Departamento"/>
    <s v="Nivel 1"/>
    <s v="No asignado"/>
    <s v="04-08-2025 17:31"/>
    <s v="04-10-2025 17:32"/>
    <s v="false"/>
    <s v="04-09-2025 17:12"/>
    <x v="795"/>
    <d v="2025-04-10T17:32:00"/>
    <n v="2.0006944444467081"/>
    <n v="48.016666666720994"/>
    <n v="72"/>
    <n v="28"/>
    <n v="100"/>
    <x v="1"/>
  </r>
  <r>
    <s v="5598"/>
    <s v="04-08-2025 17:35"/>
    <s v="Prioridad Normal (Incidencias)"/>
    <x v="1"/>
    <x v="2"/>
    <x v="0"/>
    <s v="Gestión de Aplicaciones"/>
    <x v="9"/>
    <s v="04-10-2025 13:40"/>
    <s v="12:04:41"/>
    <s v="04-23-2025 15:51"/>
    <s v="04-23-2025 15:51"/>
    <s v="Afecta al Departamento"/>
    <s v="Nivel 1"/>
    <s v="No asignado"/>
    <s v="04-08-2025 17:35"/>
    <s v="04-23-2025 15:51"/>
    <s v="false"/>
    <s v="04-23-2025 15:51"/>
    <x v="796"/>
    <d v="2025-04-23T15:51:00"/>
    <n v="14.927777777775191"/>
    <n v="358.26666666660458"/>
    <n v="72"/>
    <n v="210"/>
    <n v="282"/>
    <x v="2"/>
  </r>
  <r>
    <s v="5591"/>
    <s v="04-08-2025 11:36"/>
    <s v="SLA Requerimientos - Baja"/>
    <x v="0"/>
    <x v="2"/>
    <x v="0"/>
    <s v="Soporte TI"/>
    <x v="9"/>
    <s v="04-08-2025 12:07"/>
    <s v="00:53:52"/>
    <s v="05-08-2025 11:08"/>
    <s v="05-08-2025 11:08"/>
    <s v="Afecta el Cliente"/>
    <s v="No asignado"/>
    <s v="No asignado"/>
    <s v="04-08-2025 11:36"/>
    <s v="05-08-2025 11:08"/>
    <s v="false"/>
    <s v="05-08-2025 11:08"/>
    <x v="797"/>
    <d v="2025-05-08T11:08:00"/>
    <n v="29.980555555557657"/>
    <n v="719.53333333338378"/>
    <n v="120"/>
    <n v="420"/>
    <n v="540"/>
    <x v="2"/>
  </r>
  <r>
    <s v="5593"/>
    <s v="04-08-2025 12:19"/>
    <s v="No asignado"/>
    <x v="1"/>
    <x v="2"/>
    <x v="0"/>
    <s v="Gestión de Aplicaciones"/>
    <x v="1"/>
    <s v="04-08-2025 12:36"/>
    <s v="03:14:44"/>
    <s v="04-09-2025 17:31"/>
    <s v="04-09-2025 17:31"/>
    <s v="Afecta el Negocio"/>
    <s v="No asignado"/>
    <s v="No asignado"/>
    <s v="04-08-2025 12:19"/>
    <s v="04-09-2025 17:31"/>
    <s v="false"/>
    <s v="04-08-2025 16:33"/>
    <x v="798"/>
    <d v="2025-04-09T17:31:00"/>
    <n v="1.2166666666671517"/>
    <n v="29.200000000011642"/>
    <n v="0"/>
    <n v="14"/>
    <n v="14"/>
    <x v="0"/>
  </r>
  <r>
    <s v="5594"/>
    <s v="04-08-2025 12:38"/>
    <s v="Prioridad Alta (Incidencias)"/>
    <x v="1"/>
    <x v="2"/>
    <x v="0"/>
    <s v="Gestión de Aplicaciones"/>
    <x v="8"/>
    <s v="04-08-2025 12:39"/>
    <s v="01:46:10"/>
    <s v="04-09-2025 15:31"/>
    <s v="04-09-2025 15:31"/>
    <s v="Afecta el Usuario"/>
    <s v="Nivel 1"/>
    <s v="Normal"/>
    <s v="04-08-2025 12:38"/>
    <s v="04-09-2025 15:31"/>
    <s v="false"/>
    <s v="04-08-2025 15:25"/>
    <x v="799"/>
    <d v="2025-04-09T15:31:00"/>
    <n v="1.1201388888875954"/>
    <n v="26.883333333302289"/>
    <n v="12.5"/>
    <n v="14"/>
    <n v="26.5"/>
    <x v="2"/>
  </r>
  <r>
    <s v="5600"/>
    <s v="04-09-2025 10:30"/>
    <s v="SLA Requerimientos - Medio"/>
    <x v="2"/>
    <x v="3"/>
    <x v="0"/>
    <s v="Soporte TI"/>
    <x v="11"/>
    <s v="04-09-2025 10:53"/>
    <s v="01:55:48"/>
    <s v="04-09-2025 12:26"/>
    <s v="04-09-2025 12:26"/>
    <s v="Afecta el Usuario"/>
    <s v="No asignado"/>
    <s v="Normal"/>
    <s v="04-09-2025 10:30"/>
    <s v="04-09-2025 12:26"/>
    <s v="false"/>
    <s v="04-09-2025 12:26"/>
    <x v="800"/>
    <d v="2025-04-09T12:26:00"/>
    <n v="8.0555555556202307E-2"/>
    <n v="1.9333333333488554"/>
    <n v="72"/>
    <n v="0"/>
    <n v="72"/>
    <x v="1"/>
  </r>
  <r>
    <s v="5601"/>
    <s v="04-09-2025 10:52"/>
    <s v="Prioridades Urgentes (Incidencias)"/>
    <x v="1"/>
    <x v="2"/>
    <x v="0"/>
    <s v="Gestión de Aplicaciones"/>
    <x v="8"/>
    <s v="04-09-2025 10:59"/>
    <s v="00:08:16"/>
    <s v="04-09-2025 11:00"/>
    <s v="04-09-2025 11:00"/>
    <s v="Afecta el Usuario"/>
    <s v="Nivel 1"/>
    <s v="Normal"/>
    <s v="04-09-2025 10:52"/>
    <s v="04-09-2025 11:00"/>
    <s v="false"/>
    <s v="04-09-2025 11:00"/>
    <x v="801"/>
    <d v="2025-04-09T11:00:00"/>
    <n v="5.5555555591126904E-3"/>
    <n v="0.13333333341870457"/>
    <n v="12.5"/>
    <n v="0"/>
    <n v="12.5"/>
    <x v="1"/>
  </r>
  <r>
    <s v="5602"/>
    <s v="04-09-2025 10:55"/>
    <s v="No asignado"/>
    <x v="1"/>
    <x v="6"/>
    <x v="1"/>
    <s v="No asignado"/>
    <x v="9"/>
    <s v="No asignado"/>
    <s v="00:00:00"/>
    <s v="No asignado"/>
    <s v="04-09-2025 11:00"/>
    <s v="Afecta el Usuario"/>
    <s v="No asignado"/>
    <s v="Normal"/>
    <s v="04-09-2025 10:55"/>
    <s v="No asignado"/>
    <s v="false"/>
    <s v="No asignado"/>
    <x v="802"/>
    <d v="2025-04-09T11:00:00"/>
    <n v="3.4722222262644209E-3"/>
    <n v="8.3333333430346102E-2"/>
    <n v="0"/>
    <n v="0"/>
    <n v="0"/>
    <x v="0"/>
  </r>
  <r>
    <s v="5603"/>
    <s v="04-09-2025 11:28"/>
    <s v="SLA Requerimientos - Medio"/>
    <x v="0"/>
    <x v="2"/>
    <x v="0"/>
    <s v="Gestion + Humana"/>
    <x v="14"/>
    <s v="04-09-2025 11:33"/>
    <s v="00:05:50"/>
    <s v="04-22-2025 10:07"/>
    <s v="04-22-2025 10:07"/>
    <s v="No asignado"/>
    <s v="No asignado"/>
    <s v="Baja"/>
    <s v="04-09-2025 11:28"/>
    <s v="04-22-2025 10:07"/>
    <s v="false"/>
    <s v="04-22-2025 10:07"/>
    <x v="803"/>
    <d v="2025-04-22T10:07:00"/>
    <n v="12.943749999998545"/>
    <n v="310.64999999996508"/>
    <n v="72"/>
    <n v="182"/>
    <n v="254"/>
    <x v="2"/>
  </r>
  <r>
    <s v="5604"/>
    <s v="04-09-2025 11:34"/>
    <s v="Prioridad Baja (Incidencias)"/>
    <x v="1"/>
    <x v="2"/>
    <x v="0"/>
    <s v="Soporte TI"/>
    <x v="11"/>
    <s v="04-09-2025 15:42"/>
    <s v="02:51:34"/>
    <s v="04-09-2025 15:59"/>
    <s v="04-09-2025 15:59"/>
    <s v="Afecta el Usuario"/>
    <s v="No asignado"/>
    <s v="Normal"/>
    <s v="04-09-2025 11:34"/>
    <s v="04-09-2025 15:59"/>
    <s v="false"/>
    <s v="04-09-2025 15:59"/>
    <x v="804"/>
    <d v="2025-04-09T15:59:00"/>
    <n v="0.18402777778101154"/>
    <n v="4.4166666667442769"/>
    <n v="120"/>
    <n v="0"/>
    <n v="120"/>
    <x v="1"/>
  </r>
  <r>
    <s v="5610"/>
    <s v="04-10-2025 11:11"/>
    <s v="Prioridad Alta (Incidencias)"/>
    <x v="1"/>
    <x v="2"/>
    <x v="0"/>
    <s v="Gestión de Aplicaciones"/>
    <x v="10"/>
    <s v="04-22-2025 08:53"/>
    <s v="19:30:48"/>
    <s v="04-23-2025 14:57"/>
    <s v="04-23-2025 14:57"/>
    <s v="Afecta el Usuario"/>
    <s v="Nivel 1"/>
    <s v="Normal"/>
    <s v="04-10-2025 11:11"/>
    <s v="04-23-2025 14:57"/>
    <s v="true"/>
    <s v="04-23-2025 14:57"/>
    <x v="805"/>
    <d v="2025-04-23T14:57:00"/>
    <n v="13.156944444446708"/>
    <n v="315.76666666672099"/>
    <n v="12.5"/>
    <n v="182"/>
    <n v="194.5"/>
    <x v="2"/>
  </r>
  <r>
    <s v="5611"/>
    <s v="04-10-2025 11:26"/>
    <s v="SLA Requerimientos - Baja"/>
    <x v="0"/>
    <x v="9"/>
    <x v="0"/>
    <s v="Redes y Seguridad"/>
    <x v="20"/>
    <s v="04-10-2025 11:26"/>
    <s v="02:29:47"/>
    <s v="05-06-2025 09:00"/>
    <s v="05-06-2025 09:00"/>
    <s v="Afecta el Usuario"/>
    <s v="No asignado"/>
    <s v="Baja"/>
    <s v="04-10-2025 11:26"/>
    <s v="05-06-2025 09:00"/>
    <s v="false"/>
    <s v="05-06-2025 09:00"/>
    <x v="806"/>
    <d v="2025-05-06T09:00:00"/>
    <n v="25.898611111108039"/>
    <n v="621.56666666659294"/>
    <n v="120"/>
    <n v="364"/>
    <n v="484"/>
    <x v="2"/>
  </r>
  <r>
    <s v="5617"/>
    <s v="04-10-2025 16:16"/>
    <s v="Prioridad Alta (Incidencias)"/>
    <x v="1"/>
    <x v="2"/>
    <x v="0"/>
    <s v="Gestión de Aplicaciones"/>
    <x v="10"/>
    <s v="04-10-2025 16:26"/>
    <s v="00:10:45"/>
    <s v="04-10-2025 16:27"/>
    <s v="04-10-2025 16:27"/>
    <s v="Afecta el Usuario"/>
    <s v="Nivel 1"/>
    <s v="Normal"/>
    <s v="04-10-2025 16:16"/>
    <s v="04-10-2025 16:27"/>
    <s v="false"/>
    <s v="04-10-2025 16:27"/>
    <x v="807"/>
    <d v="2025-04-10T16:27:00"/>
    <n v="7.6388888919609599E-3"/>
    <n v="0.18333333340706304"/>
    <n v="12.5"/>
    <n v="0"/>
    <n v="12.5"/>
    <x v="1"/>
  </r>
  <r>
    <s v="5605"/>
    <s v="04-10-2025 08:58"/>
    <s v="Prioridad Normal (Incidencias)"/>
    <x v="1"/>
    <x v="2"/>
    <x v="0"/>
    <s v="Gestión de Aplicaciones"/>
    <x v="3"/>
    <s v="04-10-2025 09:01"/>
    <s v="15:15:39"/>
    <s v="04-15-2025 16:34"/>
    <s v="04-15-2025 16:34"/>
    <s v="Afecta el Negocio"/>
    <s v="No asignado"/>
    <s v="No asignado"/>
    <s v="04-10-2025 08:58"/>
    <s v="04-15-2025 16:34"/>
    <s v="false"/>
    <s v="04-14-2025 15:59"/>
    <x v="808"/>
    <d v="2025-04-15T16:34:00"/>
    <n v="5.3166666666656965"/>
    <n v="127.59999999997672"/>
    <n v="72"/>
    <n v="70"/>
    <n v="142"/>
    <x v="1"/>
  </r>
  <r>
    <s v="5606"/>
    <s v="04-10-2025 09:22"/>
    <s v="SLA Requerimientos - Baja"/>
    <x v="0"/>
    <x v="4"/>
    <x v="0"/>
    <s v="Gestión de Aplicaciones"/>
    <x v="7"/>
    <s v="04-10-2025 09:36"/>
    <s v="00:14:00"/>
    <s v="04-10-2025 09:36"/>
    <s v="04-10-2025 09:36"/>
    <s v="Afecta el Usuario"/>
    <s v="No asignado"/>
    <s v="Baja"/>
    <s v="04-10-2025 09:22"/>
    <s v="04-10-2025 09:36"/>
    <s v="false"/>
    <s v="04-10-2025 09:36"/>
    <x v="809"/>
    <d v="2025-04-10T09:36:00"/>
    <n v="9.7222222248092294E-3"/>
    <n v="0.2333333333954215"/>
    <n v="120"/>
    <n v="0"/>
    <n v="120"/>
    <x v="1"/>
  </r>
  <r>
    <s v="5609"/>
    <s v="04-10-2025 11:02"/>
    <s v="SLA Requerimientos - Baja"/>
    <x v="0"/>
    <x v="2"/>
    <x v="0"/>
    <s v="Gestión de Aplicaciones"/>
    <x v="15"/>
    <s v="04-10-2025 11:03"/>
    <s v="05:07:11"/>
    <s v="04-11-2025 17:32"/>
    <s v="04-11-2025 17:32"/>
    <s v="Afecta el Usuario"/>
    <s v="No asignado"/>
    <s v="Baja"/>
    <s v="04-10-2025 11:02"/>
    <s v="04-11-2025 17:32"/>
    <s v="false"/>
    <s v="04-10-2025 17:09"/>
    <x v="810"/>
    <d v="2025-04-11T17:32:00"/>
    <n v="1.2708333333357587"/>
    <n v="30.500000000058208"/>
    <n v="120"/>
    <n v="14"/>
    <n v="134"/>
    <x v="1"/>
  </r>
  <r>
    <s v="5619"/>
    <s v="04-10-2025 16:52"/>
    <s v="SLA Requerimientos - Baja"/>
    <x v="0"/>
    <x v="2"/>
    <x v="0"/>
    <s v="Soporte TI"/>
    <x v="6"/>
    <s v="04-10-2025 16:52"/>
    <s v="00:01:16"/>
    <s v="04-29-2025 16:10"/>
    <s v="04-29-2025 16:10"/>
    <s v="Afecta el Cliente"/>
    <s v="No asignado"/>
    <s v="No asignado"/>
    <s v="04-10-2025 16:52"/>
    <s v="04-29-2025 16:10"/>
    <s v="false"/>
    <s v="04-29-2025 16:10"/>
    <x v="811"/>
    <d v="2025-04-29T16:10:00"/>
    <n v="18.970833333332848"/>
    <n v="455.29999999998836"/>
    <n v="120"/>
    <n v="266"/>
    <n v="386"/>
    <x v="2"/>
  </r>
  <r>
    <s v="5607"/>
    <s v="04-10-2025 10:12"/>
    <s v="Prioridades Urgentes (Incidencias)"/>
    <x v="1"/>
    <x v="8"/>
    <x v="0"/>
    <s v="Gestión de Aplicaciones"/>
    <x v="8"/>
    <s v="04-10-2025 16:20"/>
    <s v="01:09:58"/>
    <s v="04-23-2025 15:13"/>
    <s v="04-23-2025 15:13"/>
    <s v="Afecta el Usuario"/>
    <s v="Nivel 1"/>
    <s v="Normal"/>
    <s v="04-10-2025 10:12"/>
    <s v="04-23-2025 15:13"/>
    <s v="false"/>
    <s v="04-23-2025 15:13"/>
    <x v="812"/>
    <d v="2025-04-23T15:13:00"/>
    <n v="13.209027777775191"/>
    <n v="317.01666666660458"/>
    <n v="12.5"/>
    <n v="182"/>
    <n v="194.5"/>
    <x v="2"/>
  </r>
  <r>
    <s v="5608"/>
    <s v="04-10-2025 10:15"/>
    <s v="Prioridad Alta (Incidencias)"/>
    <x v="1"/>
    <x v="2"/>
    <x v="0"/>
    <s v="Gestión de Aplicaciones"/>
    <x v="10"/>
    <s v="04-10-2025 10:34"/>
    <s v="00:28:54"/>
    <s v="04-11-2025 17:32"/>
    <s v="04-11-2025 17:32"/>
    <s v="Afecta el Usuario"/>
    <s v="Nivel 1"/>
    <s v="Normal"/>
    <s v="04-10-2025 10:15"/>
    <s v="04-11-2025 17:32"/>
    <s v="false"/>
    <s v="04-10-2025 16:43"/>
    <x v="813"/>
    <d v="2025-04-11T17:32:00"/>
    <n v="1.3034722222218988"/>
    <n v="31.283333333325572"/>
    <n v="12.5"/>
    <n v="14"/>
    <n v="26.5"/>
    <x v="2"/>
  </r>
  <r>
    <s v="5618"/>
    <s v="04-10-2025 16:49"/>
    <s v="No asignado"/>
    <x v="1"/>
    <x v="6"/>
    <x v="1"/>
    <s v="No asignado"/>
    <x v="9"/>
    <s v="No asignado"/>
    <s v="00:00:00"/>
    <s v="No asignado"/>
    <s v="04-10-2025 16:52"/>
    <s v="Afecta el Usuario"/>
    <s v="No asignado"/>
    <s v="Normal"/>
    <s v="04-10-2025 16:49"/>
    <s v="No asignado"/>
    <s v="false"/>
    <s v="No asignado"/>
    <x v="814"/>
    <d v="2025-04-10T16:52:00"/>
    <n v="2.0833333328482695E-3"/>
    <n v="4.9999999988358468E-2"/>
    <n v="0"/>
    <n v="0"/>
    <n v="0"/>
    <x v="0"/>
  </r>
  <r>
    <s v="5621"/>
    <s v="04-10-2025 20:02"/>
    <s v="SLA Requerimientos - Medio"/>
    <x v="1"/>
    <x v="1"/>
    <x v="6"/>
    <s v="Gestión de Aplicaciones"/>
    <x v="3"/>
    <s v="04-11-2025 08:15"/>
    <s v="00:00:00"/>
    <s v="No asignado"/>
    <s v="06-30-2025 18:20"/>
    <s v="Afecta el Usuario"/>
    <s v="No asignado"/>
    <s v="Normal"/>
    <s v="04-10-2025 20:02"/>
    <s v="No asignado"/>
    <s v="false"/>
    <s v="No asignado"/>
    <x v="815"/>
    <d v="2025-06-30T18:20:00"/>
    <n v="80.929166666668607"/>
    <n v="1942.3000000000466"/>
    <n v="72"/>
    <n v="1134"/>
    <n v="1206"/>
    <x v="2"/>
  </r>
  <r>
    <s v="5612"/>
    <s v="04-10-2025 11:52"/>
    <s v="No asignado"/>
    <x v="2"/>
    <x v="0"/>
    <x v="0"/>
    <s v="Formularios"/>
    <x v="13"/>
    <s v="04-14-2025 09:16"/>
    <s v="92:24:20"/>
    <s v="04-25-2025 17:18"/>
    <s v="04-25-2025 17:18"/>
    <s v="No asignado"/>
    <s v="No asignado"/>
    <s v="No asignado"/>
    <s v="04-10-2025 11:52"/>
    <s v="04-25-2025 17:18"/>
    <s v="false"/>
    <s v="04-25-2025 17:18"/>
    <x v="816"/>
    <d v="2025-04-25T17:18:00"/>
    <n v="15.226388888891961"/>
    <n v="365.43333333340706"/>
    <n v="0"/>
    <n v="210"/>
    <n v="210"/>
    <x v="0"/>
  </r>
  <r>
    <s v="5614"/>
    <s v="04-10-2025 14:10"/>
    <s v="No asignado"/>
    <x v="2"/>
    <x v="0"/>
    <x v="0"/>
    <s v="Formularios"/>
    <x v="13"/>
    <s v="04-14-2025 09:16"/>
    <s v="69:07:11"/>
    <s v="04-23-2025 10:34"/>
    <s v="04-23-2025 10:34"/>
    <s v="No asignado"/>
    <s v="No asignado"/>
    <s v="No asignado"/>
    <s v="04-10-2025 14:10"/>
    <s v="04-23-2025 10:34"/>
    <s v="false"/>
    <s v="04-23-2025 10:34"/>
    <x v="817"/>
    <d v="2025-04-23T10:34:00"/>
    <n v="12.849999999998545"/>
    <n v="308.39999999996508"/>
    <n v="0"/>
    <n v="182"/>
    <n v="182"/>
    <x v="0"/>
  </r>
  <r>
    <s v="5615"/>
    <s v="04-10-2025 15:55"/>
    <s v="SLA Requerimientos - Medio"/>
    <x v="0"/>
    <x v="1"/>
    <x v="0"/>
    <s v="Gestión de Aplicaciones"/>
    <x v="3"/>
    <s v="04-11-2025 08:57"/>
    <s v="09:34:39"/>
    <s v="04-11-2025 19:40"/>
    <s v="04-11-2025 19:40"/>
    <s v="Afecta el Negocio"/>
    <s v="No asignado"/>
    <s v="No asignado"/>
    <s v="04-10-2025 15:55"/>
    <s v="04-11-2025 19:40"/>
    <s v="false"/>
    <s v="04-11-2025 19:40"/>
    <x v="818"/>
    <d v="2025-04-11T19:40:00"/>
    <n v="1.15625"/>
    <n v="27.75"/>
    <n v="72"/>
    <n v="14"/>
    <n v="86"/>
    <x v="1"/>
  </r>
  <r>
    <s v="5616"/>
    <s v="04-10-2025 16:10"/>
    <s v="No asignado"/>
    <x v="2"/>
    <x v="0"/>
    <x v="0"/>
    <s v="Formularios"/>
    <x v="13"/>
    <s v="04-14-2025 09:17"/>
    <s v="72:01:24"/>
    <s v="04-23-2025 18:14"/>
    <s v="04-23-2025 18:14"/>
    <s v="No asignado"/>
    <s v="No asignado"/>
    <s v="No asignado"/>
    <s v="04-10-2025 16:10"/>
    <s v="04-23-2025 18:14"/>
    <s v="false"/>
    <s v="04-23-2025 18:14"/>
    <x v="819"/>
    <d v="2025-04-23T18:14:00"/>
    <n v="13.086111111115315"/>
    <n v="314.06666666676756"/>
    <n v="0"/>
    <n v="182"/>
    <n v="182"/>
    <x v="0"/>
  </r>
  <r>
    <s v="5620"/>
    <s v="04-10-2025 16:52"/>
    <s v="No asignado"/>
    <x v="1"/>
    <x v="2"/>
    <x v="0"/>
    <s v="Gestión de Aplicaciones"/>
    <x v="1"/>
    <s v="04-10-2025 17:10"/>
    <s v="22:03:12"/>
    <s v="04-16-2025 15:34"/>
    <s v="04-16-2025 15:34"/>
    <s v="Afecta el Negocio"/>
    <s v="No asignado"/>
    <s v="No asignado"/>
    <s v="04-10-2025 16:52"/>
    <s v="04-16-2025 15:34"/>
    <s v="false"/>
    <s v="04-15-2025 14:56"/>
    <x v="811"/>
    <d v="2025-04-16T15:34:00"/>
    <n v="5.9458333333313931"/>
    <n v="142.69999999995343"/>
    <n v="0"/>
    <n v="84"/>
    <n v="84"/>
    <x v="0"/>
  </r>
  <r>
    <s v="5624"/>
    <s v="04-11-2025 10:03"/>
    <s v="No asignado"/>
    <x v="1"/>
    <x v="6"/>
    <x v="1"/>
    <s v="No asignado"/>
    <x v="9"/>
    <s v="No asignado"/>
    <s v="00:00:00"/>
    <s v="No asignado"/>
    <s v="04-11-2025 10:04"/>
    <s v="Afecta el Usuario"/>
    <s v="No asignado"/>
    <s v="Normal"/>
    <s v="04-11-2025 10:03"/>
    <s v="No asignado"/>
    <s v="false"/>
    <s v="No asignado"/>
    <x v="820"/>
    <d v="2025-04-11T10:04:00"/>
    <n v="6.944444467080757E-4"/>
    <n v="1.6666666720993817E-2"/>
    <n v="0"/>
    <n v="0"/>
    <n v="0"/>
    <x v="0"/>
  </r>
  <r>
    <s v="5628"/>
    <s v="04-11-2025 14:04"/>
    <s v="Prioridad Normal (Incidencias)"/>
    <x v="1"/>
    <x v="2"/>
    <x v="0"/>
    <s v="No asignado"/>
    <x v="9"/>
    <s v="05-22-2025 09:49"/>
    <s v="29:18:26"/>
    <s v="05-22-2025 12:47"/>
    <s v="05-22-2025 12:47"/>
    <s v="Afecta el Usuario"/>
    <s v="No asignado"/>
    <s v="Normal"/>
    <s v="04-11-2025 14:04"/>
    <s v="05-22-2025 12:47"/>
    <s v="true"/>
    <s v="05-22-2025 12:47"/>
    <x v="821"/>
    <d v="2025-05-22T12:47:00"/>
    <n v="40.946527777778101"/>
    <n v="982.71666666667443"/>
    <n v="72"/>
    <n v="574"/>
    <n v="646"/>
    <x v="2"/>
  </r>
  <r>
    <s v="5622"/>
    <s v="04-11-2025 09:13"/>
    <s v="Prioridad Alta (Incidencias)"/>
    <x v="1"/>
    <x v="2"/>
    <x v="0"/>
    <s v="Gestión de Aplicaciones"/>
    <x v="10"/>
    <s v="04-11-2025 09:26"/>
    <s v="00:23:17"/>
    <s v="04-11-2025 09:37"/>
    <s v="04-11-2025 09:37"/>
    <s v="Afecta el Usuario"/>
    <s v="Nivel 1"/>
    <s v="Normal"/>
    <s v="04-11-2025 09:13"/>
    <s v="04-11-2025 09:37"/>
    <s v="false"/>
    <s v="04-11-2025 09:37"/>
    <x v="822"/>
    <d v="2025-04-11T09:37:00"/>
    <n v="1.6666666662786156E-2"/>
    <n v="0.39999999990686774"/>
    <n v="12.5"/>
    <n v="0"/>
    <n v="12.5"/>
    <x v="1"/>
  </r>
  <r>
    <s v="5641"/>
    <s v="04-15-2025 10:31"/>
    <s v="Prioridad Baja (Incidencias)"/>
    <x v="1"/>
    <x v="3"/>
    <x v="0"/>
    <s v="Soporte TI"/>
    <x v="11"/>
    <s v="04-15-2025 10:57"/>
    <s v="01:04:49"/>
    <s v="04-15-2025 11:35"/>
    <s v="04-15-2025 11:35"/>
    <s v="Afecta el Usuario"/>
    <s v="No asignado"/>
    <s v="Normal"/>
    <s v="04-15-2025 10:31"/>
    <s v="04-15-2025 11:35"/>
    <s v="false"/>
    <s v="04-15-2025 11:35"/>
    <x v="823"/>
    <d v="2025-04-15T11:35:00"/>
    <n v="4.4444444443797693E-2"/>
    <n v="1.0666666666511446"/>
    <n v="120"/>
    <n v="0"/>
    <n v="120"/>
    <x v="1"/>
  </r>
  <r>
    <s v="5632"/>
    <s v="04-11-2025 17:27"/>
    <s v="Prioridad Normal (Incidencias)"/>
    <x v="1"/>
    <x v="2"/>
    <x v="0"/>
    <s v="Gestión de Aplicaciones"/>
    <x v="9"/>
    <s v="04-14-2025 08:24"/>
    <s v="04:02:13"/>
    <s v="04-24-2025 16:37"/>
    <s v="04-24-2025 16:37"/>
    <s v="Afecta al Departamento"/>
    <s v="Nivel 1"/>
    <s v="No asignado"/>
    <s v="04-11-2025 17:27"/>
    <s v="04-24-2025 16:37"/>
    <s v="false"/>
    <s v="04-23-2025 16:16"/>
    <x v="824"/>
    <d v="2025-04-24T16:37:00"/>
    <n v="12.965277777781012"/>
    <n v="311.16666666674428"/>
    <n v="72"/>
    <n v="182"/>
    <n v="254"/>
    <x v="2"/>
  </r>
  <r>
    <s v="5646"/>
    <s v="04-15-2025 16:52"/>
    <s v="Prioridad Alta (Incidencias)"/>
    <x v="1"/>
    <x v="2"/>
    <x v="0"/>
    <s v="Gestión de Aplicaciones"/>
    <x v="8"/>
    <s v="04-15-2025 17:04"/>
    <s v="02:48:02"/>
    <s v="04-21-2025 11:02"/>
    <s v="04-21-2025 11:02"/>
    <s v="Afecta el Usuario"/>
    <s v="Nivel 1"/>
    <s v="Normal"/>
    <s v="04-15-2025 16:52"/>
    <s v="04-21-2025 11:02"/>
    <s v="false"/>
    <s v="04-21-2025 11:02"/>
    <x v="825"/>
    <d v="2025-04-21T11:02:00"/>
    <n v="5.7569444444452529"/>
    <n v="138.16666666668607"/>
    <n v="12.5"/>
    <n v="84"/>
    <n v="96.5"/>
    <x v="2"/>
  </r>
  <r>
    <s v="5626"/>
    <s v="04-11-2025 11:44"/>
    <s v="SLA Requerimientos - Medio"/>
    <x v="0"/>
    <x v="3"/>
    <x v="0"/>
    <s v="Soporte TI"/>
    <x v="11"/>
    <s v="04-11-2025 11:56"/>
    <s v="00:45:22"/>
    <s v="04-11-2025 13:13"/>
    <s v="04-11-2025 13:13"/>
    <s v="Afecta el Usuario"/>
    <s v="No asignado"/>
    <s v="Normal"/>
    <s v="04-11-2025 11:44"/>
    <s v="04-11-2025 13:13"/>
    <s v="false"/>
    <s v="04-11-2025 13:13"/>
    <x v="826"/>
    <d v="2025-04-11T13:13:00"/>
    <n v="6.1805555553291924E-2"/>
    <n v="1.4833333332790062"/>
    <n v="72"/>
    <n v="0"/>
    <n v="72"/>
    <x v="1"/>
  </r>
  <r>
    <s v="5637"/>
    <s v="04-14-2025 14:32"/>
    <s v="SLA Requerimientos - Baja"/>
    <x v="0"/>
    <x v="3"/>
    <x v="0"/>
    <s v="Soporte TI"/>
    <x v="6"/>
    <s v="04-14-2025 14:47"/>
    <s v="00:45:58"/>
    <s v="04-14-2025 15:18"/>
    <s v="04-14-2025 15:18"/>
    <s v="Afecta el Cliente"/>
    <s v="No asignado"/>
    <s v="No asignado"/>
    <s v="04-14-2025 14:32"/>
    <s v="04-14-2025 15:18"/>
    <s v="false"/>
    <s v="04-14-2025 15:18"/>
    <x v="827"/>
    <d v="2025-04-14T15:18:00"/>
    <n v="3.1944444439432118E-2"/>
    <n v="0.76666666654637083"/>
    <n v="120"/>
    <n v="0"/>
    <n v="120"/>
    <x v="1"/>
  </r>
  <r>
    <s v="5629"/>
    <s v="04-11-2025 16:22"/>
    <s v="SLA Requerimientos - Medio"/>
    <x v="0"/>
    <x v="9"/>
    <x v="0"/>
    <s v="Redes y Seguridad"/>
    <x v="20"/>
    <s v="04-11-2025 16:22"/>
    <s v="00:36:20"/>
    <s v="04-25-2025 10:04"/>
    <s v="04-25-2025 10:04"/>
    <s v="Afecta el Usuario"/>
    <s v="No asignado"/>
    <s v="Normal"/>
    <s v="04-11-2025 16:22"/>
    <s v="04-25-2025 10:04"/>
    <s v="false"/>
    <s v="04-25-2025 10:04"/>
    <x v="828"/>
    <d v="2025-04-25T10:04:00"/>
    <n v="13.73750000000291"/>
    <n v="329.70000000006985"/>
    <n v="72"/>
    <n v="196"/>
    <n v="268"/>
    <x v="2"/>
  </r>
  <r>
    <s v="5634"/>
    <s v="04-14-2025 10:48"/>
    <s v="SLA Requerimientos - Baja"/>
    <x v="0"/>
    <x v="3"/>
    <x v="0"/>
    <s v="Soporte TI"/>
    <x v="6"/>
    <s v="04-14-2025 10:55"/>
    <s v="00:19:14"/>
    <s v="04-14-2025 11:07"/>
    <s v="04-14-2025 11:07"/>
    <s v="Afecta el Cliente"/>
    <s v="No asignado"/>
    <s v="No asignado"/>
    <s v="04-14-2025 10:48"/>
    <s v="04-14-2025 11:07"/>
    <s v="false"/>
    <s v="04-14-2025 11:07"/>
    <x v="829"/>
    <d v="2025-04-14T11:07:00"/>
    <n v="1.3194444443797693E-2"/>
    <n v="0.31666666665114462"/>
    <n v="120"/>
    <n v="0"/>
    <n v="120"/>
    <x v="1"/>
  </r>
  <r>
    <s v="5625"/>
    <s v="04-11-2025 11:28"/>
    <s v="Prioridad Baja (Incidencias)"/>
    <x v="1"/>
    <x v="3"/>
    <x v="0"/>
    <s v="Soporte TI"/>
    <x v="4"/>
    <s v="04-11-2025 11:31"/>
    <s v="03:57:09"/>
    <s v="04-11-2025 16:25"/>
    <s v="04-11-2025 16:25"/>
    <s v="Afecta el Usuario"/>
    <s v="No asignado"/>
    <s v="Normal"/>
    <s v="04-11-2025 11:28"/>
    <s v="04-11-2025 16:25"/>
    <s v="false"/>
    <s v="04-11-2025 16:25"/>
    <x v="830"/>
    <d v="2025-04-11T16:25:00"/>
    <n v="0.20625000000291038"/>
    <n v="4.9500000000698492"/>
    <n v="120"/>
    <n v="0"/>
    <n v="120"/>
    <x v="1"/>
  </r>
  <r>
    <s v="5638"/>
    <s v="04-14-2025 14:57"/>
    <s v="SLA Requerimientos - Medio"/>
    <x v="0"/>
    <x v="3"/>
    <x v="0"/>
    <s v="Soporte TI"/>
    <x v="11"/>
    <s v="04-14-2025 15:05"/>
    <s v="00:09:14"/>
    <s v="04-14-2025 15:06"/>
    <s v="04-14-2025 15:06"/>
    <s v="Afecta el Usuario"/>
    <s v="No asignado"/>
    <s v="Normal"/>
    <s v="04-14-2025 14:57"/>
    <s v="04-14-2025 15:06"/>
    <s v="false"/>
    <s v="04-14-2025 15:06"/>
    <x v="831"/>
    <d v="2025-04-14T15:06:00"/>
    <n v="6.2499999985448085E-3"/>
    <n v="0.1499999999650754"/>
    <n v="72"/>
    <n v="0"/>
    <n v="72"/>
    <x v="1"/>
  </r>
  <r>
    <s v="5627"/>
    <s v="04-11-2025 11:44"/>
    <s v="No asignado"/>
    <x v="1"/>
    <x v="2"/>
    <x v="0"/>
    <s v="Gestión de Aplicaciones"/>
    <x v="1"/>
    <s v="04-11-2025 11:51"/>
    <s v="00:06:53"/>
    <s v="04-11-2025 11:51"/>
    <s v="04-11-2025 11:51"/>
    <s v="Afecta el Negocio"/>
    <s v="No asignado"/>
    <s v="No asignado"/>
    <s v="04-11-2025 11:44"/>
    <s v="04-11-2025 11:51"/>
    <s v="false"/>
    <s v="04-11-2025 11:51"/>
    <x v="826"/>
    <d v="2025-04-11T11:51:00"/>
    <n v="4.8611111124046147E-3"/>
    <n v="0.11666666669771075"/>
    <n v="0"/>
    <n v="0"/>
    <n v="0"/>
    <x v="0"/>
  </r>
  <r>
    <s v="5643"/>
    <s v="04-15-2025 13:20"/>
    <s v="Prioridad Normal (Incidencias)"/>
    <x v="1"/>
    <x v="2"/>
    <x v="0"/>
    <s v="Gestión de Aplicaciones"/>
    <x v="9"/>
    <s v="04-22-2025 10:26"/>
    <s v="53:37:34"/>
    <s v="07-05-2025 16:07"/>
    <s v="07-05-2025 16:07"/>
    <s v="Afecta al Departamento"/>
    <s v="Nivel 1"/>
    <s v="No asignado"/>
    <s v="04-15-2025 13:20"/>
    <s v="07-05-2025 16:07"/>
    <s v="true"/>
    <s v="07-04-2025 16:06"/>
    <x v="832"/>
    <d v="2025-07-05T16:07:00"/>
    <n v="81.115972222221899"/>
    <n v="1946.7833333333256"/>
    <n v="72"/>
    <n v="1134"/>
    <n v="1206"/>
    <x v="2"/>
  </r>
  <r>
    <s v="5630"/>
    <s v="04-11-2025 16:42"/>
    <s v="Prioridades Urgentes (Incidencias)"/>
    <x v="1"/>
    <x v="2"/>
    <x v="0"/>
    <s v="Gestión de Aplicaciones"/>
    <x v="10"/>
    <s v="05-21-2025 10:03"/>
    <s v="04:47:28"/>
    <s v="05-27-2025 16:11"/>
    <s v="05-27-2025 16:11"/>
    <s v="Afecta el Usuario"/>
    <s v="Nivel 1"/>
    <s v="Normal"/>
    <s v="04-11-2025 16:42"/>
    <s v="05-27-2025 16:11"/>
    <s v="false"/>
    <s v="05-27-2025 16:11"/>
    <x v="833"/>
    <d v="2025-05-27T16:11:00"/>
    <n v="45.978472222224809"/>
    <n v="1103.4833333333954"/>
    <n v="12.5"/>
    <n v="644"/>
    <n v="656.5"/>
    <x v="2"/>
  </r>
  <r>
    <s v="5631"/>
    <s v="04-11-2025 16:55"/>
    <s v="Prioridad Alta (Incidencias)"/>
    <x v="1"/>
    <x v="2"/>
    <x v="0"/>
    <s v="Gestión de Aplicaciones"/>
    <x v="9"/>
    <s v="04-11-2025 16:56"/>
    <s v="00:07:12"/>
    <s v="04-12-2025 17:33"/>
    <s v="04-12-2025 17:33"/>
    <s v="Afecta al Departamento"/>
    <s v="Nivel 1"/>
    <s v="No asignado"/>
    <s v="04-11-2025 16:55"/>
    <s v="04-12-2025 17:33"/>
    <s v="false"/>
    <s v="04-11-2025 17:02"/>
    <x v="834"/>
    <d v="2025-04-12T17:33:00"/>
    <n v="1.0263888888875954"/>
    <n v="24.633333333302289"/>
    <n v="12.5"/>
    <n v="14"/>
    <n v="26.5"/>
    <x v="1"/>
  </r>
  <r>
    <s v="5635"/>
    <s v="04-14-2025 11:58"/>
    <s v="SLA Requerimientos - Baja"/>
    <x v="0"/>
    <x v="2"/>
    <x v="0"/>
    <s v="Gestión de Aplicaciones"/>
    <x v="9"/>
    <s v="04-14-2025 12:37"/>
    <s v="05:30:24"/>
    <s v="04-16-2025 09:34"/>
    <s v="04-16-2025 09:34"/>
    <s v="Afecta el Usuario"/>
    <s v="No asignado"/>
    <s v="Baja"/>
    <s v="04-14-2025 11:58"/>
    <s v="04-16-2025 09:34"/>
    <s v="false"/>
    <s v="04-15-2025 09:28"/>
    <x v="835"/>
    <d v="2025-04-16T09:34:00"/>
    <n v="1.8999999999941792"/>
    <n v="45.599999999860302"/>
    <n v="120"/>
    <n v="28"/>
    <n v="148"/>
    <x v="1"/>
  </r>
  <r>
    <s v="5636"/>
    <s v="04-14-2025 13:06"/>
    <s v="No asignado"/>
    <x v="1"/>
    <x v="6"/>
    <x v="1"/>
    <s v="Gestión de Aplicaciones"/>
    <x v="1"/>
    <s v="No asignado"/>
    <s v="00:00:00"/>
    <s v="No asignado"/>
    <s v="04-14-2025 14:48"/>
    <s v="Afecta el Negocio"/>
    <s v="No asignado"/>
    <s v="No asignado"/>
    <s v="04-14-2025 13:06"/>
    <s v="No asignado"/>
    <s v="false"/>
    <s v="No asignado"/>
    <x v="836"/>
    <d v="2025-04-14T14:48:00"/>
    <n v="7.0833333338669036E-2"/>
    <n v="1.7000000001280569"/>
    <n v="0"/>
    <n v="0"/>
    <n v="0"/>
    <x v="0"/>
  </r>
  <r>
    <s v="5644"/>
    <s v="04-15-2025 13:46"/>
    <s v="Prioridad Normal (Incidencias)"/>
    <x v="1"/>
    <x v="2"/>
    <x v="0"/>
    <s v="Gestión de Aplicaciones"/>
    <x v="9"/>
    <s v="04-15-2025 14:39"/>
    <s v="06:01:56"/>
    <s v="04-22-2025 15:37"/>
    <s v="04-22-2025 15:37"/>
    <s v="Afecta al Departamento"/>
    <s v="Nivel 1"/>
    <s v="No asignado"/>
    <s v="04-15-2025 13:46"/>
    <s v="04-22-2025 15:37"/>
    <s v="false"/>
    <s v="04-21-2025 15:07"/>
    <x v="837"/>
    <d v="2025-04-22T15:37:00"/>
    <n v="7.0770833333299379"/>
    <n v="169.84999999991851"/>
    <n v="72"/>
    <n v="98"/>
    <n v="170"/>
    <x v="1"/>
  </r>
  <r>
    <s v="5639"/>
    <s v="04-15-2025 08:53"/>
    <s v="SLA Requerimientos - Baja"/>
    <x v="0"/>
    <x v="2"/>
    <x v="0"/>
    <s v="Soporte TI"/>
    <x v="9"/>
    <s v="04-15-2025 09:15"/>
    <s v="37:38:50"/>
    <s v="04-23-2025 15:48"/>
    <s v="04-23-2025 15:48"/>
    <s v="Afecta el Cliente"/>
    <s v="No asignado"/>
    <s v="No asignado"/>
    <s v="04-15-2025 08:53"/>
    <s v="04-23-2025 15:48"/>
    <s v="false"/>
    <s v="04-23-2025 15:48"/>
    <x v="838"/>
    <d v="2025-04-23T15:48:00"/>
    <n v="8.2881944444452529"/>
    <n v="198.91666666668607"/>
    <n v="120"/>
    <n v="112"/>
    <n v="232"/>
    <x v="1"/>
  </r>
  <r>
    <s v="5640"/>
    <s v="04-15-2025 09:32"/>
    <s v="SLA Requerimientos - Baja"/>
    <x v="0"/>
    <x v="2"/>
    <x v="8"/>
    <s v="Gestión de Aplicaciones"/>
    <x v="9"/>
    <s v="04-15-2025 15:06"/>
    <s v="00:00:00"/>
    <s v="No asignado"/>
    <s v="04-21-2025 15:26"/>
    <s v="Afecta el Usuario"/>
    <s v="No asignado"/>
    <s v="Baja"/>
    <s v="04-15-2025 09:32"/>
    <s v="No asignado"/>
    <s v="false"/>
    <s v="No asignado"/>
    <x v="839"/>
    <d v="2025-04-21T15:26:00"/>
    <n v="6.2458333333343035"/>
    <n v="149.90000000002328"/>
    <n v="120"/>
    <n v="84"/>
    <n v="204"/>
    <x v="1"/>
  </r>
  <r>
    <s v="5642"/>
    <s v="04-15-2025 12:59"/>
    <s v="SLA Requerimientos - Medio"/>
    <x v="0"/>
    <x v="3"/>
    <x v="1"/>
    <s v="Soporte TI"/>
    <x v="5"/>
    <s v="04-15-2025 13:36"/>
    <s v="00:00:00"/>
    <s v="No asignado"/>
    <s v="04-25-2025 11:27"/>
    <s v="Afecta el Usuario"/>
    <s v="No asignado"/>
    <s v="Normal"/>
    <s v="04-15-2025 12:59"/>
    <s v="No asignado"/>
    <s v="false"/>
    <s v="No asignado"/>
    <x v="840"/>
    <d v="2025-04-25T11:27:00"/>
    <n v="9.9361111111065838"/>
    <n v="238.46666666655801"/>
    <n v="72"/>
    <n v="140"/>
    <n v="212"/>
    <x v="2"/>
  </r>
  <r>
    <s v="5645"/>
    <s v="04-15-2025 15:59"/>
    <s v="SLA Requerimientos - Baja"/>
    <x v="0"/>
    <x v="3"/>
    <x v="0"/>
    <s v="Soporte TI"/>
    <x v="2"/>
    <s v="04-15-2025 16:18"/>
    <s v="00:45:30"/>
    <s v="04-15-2025 16:44"/>
    <s v="04-15-2025 16:44"/>
    <s v="Afecta el Cliente"/>
    <s v="No asignado"/>
    <s v="No asignado"/>
    <s v="04-15-2025 15:59"/>
    <s v="04-15-2025 16:44"/>
    <s v="false"/>
    <s v="04-15-2025 16:44"/>
    <x v="841"/>
    <d v="2025-04-15T16:44:00"/>
    <n v="3.125E-2"/>
    <n v="0.75"/>
    <n v="120"/>
    <n v="0"/>
    <n v="120"/>
    <x v="1"/>
  </r>
  <r>
    <s v="5649"/>
    <s v="04-16-2025 10:17"/>
    <s v="No asignado"/>
    <x v="1"/>
    <x v="5"/>
    <x v="0"/>
    <s v="Gestión de Aplicaciones"/>
    <x v="1"/>
    <s v="04-16-2025 11:02"/>
    <s v="251:41:51"/>
    <s v="05-29-2025 14:59"/>
    <s v="05-29-2025 14:59"/>
    <s v="Afecta el Negocio"/>
    <s v="No asignado"/>
    <s v="No asignado"/>
    <s v="04-16-2025 10:17"/>
    <s v="05-29-2025 14:59"/>
    <s v="false"/>
    <s v="05-29-2025 14:59"/>
    <x v="842"/>
    <d v="2025-05-29T14:59:00"/>
    <n v="43.195833333331393"/>
    <n v="1036.6999999999534"/>
    <n v="0"/>
    <n v="602"/>
    <n v="602"/>
    <x v="0"/>
  </r>
  <r>
    <s v="5650"/>
    <s v="04-16-2025 10:35"/>
    <s v="SLA Requerimientos - Medio"/>
    <x v="0"/>
    <x v="3"/>
    <x v="0"/>
    <s v="Soporte TI"/>
    <x v="19"/>
    <s v="04-16-2025 11:01"/>
    <s v="07:24:30"/>
    <s v="04-23-2025 10:39"/>
    <s v="04-23-2025 10:39"/>
    <s v="Afecta el Usuario"/>
    <s v="No asignado"/>
    <s v="Normal"/>
    <s v="04-16-2025 10:35"/>
    <s v="04-23-2025 10:39"/>
    <s v="false"/>
    <s v="04-23-2025 10:39"/>
    <x v="843"/>
    <d v="2025-04-23T10:39:00"/>
    <n v="7.0027777777795563"/>
    <n v="168.06666666670935"/>
    <n v="72"/>
    <n v="98"/>
    <n v="170"/>
    <x v="1"/>
  </r>
  <r>
    <s v="5647"/>
    <s v="04-16-2025 08:51"/>
    <s v="SLA Requerimientos - Medio"/>
    <x v="0"/>
    <x v="1"/>
    <x v="0"/>
    <s v="Gestión de Aplicaciones"/>
    <x v="3"/>
    <s v="04-16-2025 09:28"/>
    <s v="05:05:49"/>
    <s v="05-13-2025 11:19"/>
    <s v="05-13-2025 11:19"/>
    <s v="Afecta el Negocio"/>
    <s v="No asignado"/>
    <s v="No asignado"/>
    <s v="04-16-2025 08:51"/>
    <s v="05-13-2025 11:19"/>
    <s v="false"/>
    <s v="05-13-2025 11:19"/>
    <x v="844"/>
    <d v="2025-05-13T11:19:00"/>
    <n v="27.102777777778101"/>
    <n v="650.46666666667443"/>
    <n v="72"/>
    <n v="378"/>
    <n v="450"/>
    <x v="2"/>
  </r>
  <r>
    <s v="5648"/>
    <s v="04-16-2025 09:06"/>
    <s v="SLA Requerimientos - Baja"/>
    <x v="0"/>
    <x v="1"/>
    <x v="0"/>
    <s v="Soporte TI"/>
    <x v="1"/>
    <s v="04-16-2025 09:51"/>
    <s v="01:56:48"/>
    <s v="04-16-2025 11:02"/>
    <s v="04-16-2025 11:02"/>
    <s v="Afecta el Cliente"/>
    <s v="No asignado"/>
    <s v="No asignado"/>
    <s v="04-16-2025 09:06"/>
    <s v="04-16-2025 11:02"/>
    <s v="false"/>
    <s v="04-16-2025 11:02"/>
    <x v="845"/>
    <d v="2025-04-16T11:02:00"/>
    <n v="8.0555555556202307E-2"/>
    <n v="1.9333333333488554"/>
    <n v="120"/>
    <n v="0"/>
    <n v="120"/>
    <x v="1"/>
  </r>
  <r>
    <s v="5658"/>
    <s v="04-17-2025 09:28"/>
    <s v="Prioridad Normal (Incidencias)"/>
    <x v="1"/>
    <x v="1"/>
    <x v="0"/>
    <s v="Gestión de Aplicaciones"/>
    <x v="3"/>
    <s v="04-17-2025 09:43"/>
    <s v="01:42:06"/>
    <s v="04-22-2025 10:32"/>
    <s v="04-22-2025 10:32"/>
    <s v="Afecta el Negocio"/>
    <s v="No asignado"/>
    <s v="No asignado"/>
    <s v="04-17-2025 09:28"/>
    <s v="04-22-2025 10:32"/>
    <s v="false"/>
    <s v="04-22-2025 10:32"/>
    <x v="846"/>
    <d v="2025-04-22T10:32:00"/>
    <n v="5.0444444444437977"/>
    <n v="121.06666666665114"/>
    <n v="72"/>
    <n v="70"/>
    <n v="142"/>
    <x v="1"/>
  </r>
  <r>
    <s v="5651"/>
    <s v="04-16-2025 11:11"/>
    <s v="SLA Requerimientos - Baja"/>
    <x v="0"/>
    <x v="3"/>
    <x v="0"/>
    <s v="Soporte TI"/>
    <x v="4"/>
    <s v="04-16-2025 11:28"/>
    <s v="00:16:43"/>
    <s v="04-16-2025 11:28"/>
    <s v="04-16-2025 11:28"/>
    <s v="Afecta el Cliente"/>
    <s v="No asignado"/>
    <s v="No asignado"/>
    <s v="04-16-2025 11:11"/>
    <s v="04-16-2025 11:28"/>
    <s v="false"/>
    <s v="04-16-2025 11:28"/>
    <x v="847"/>
    <d v="2025-04-16T11:28:00"/>
    <n v="1.1805555557657499E-2"/>
    <n v="0.28333333338377997"/>
    <n v="120"/>
    <n v="0"/>
    <n v="120"/>
    <x v="1"/>
  </r>
  <r>
    <s v="5652"/>
    <s v="04-16-2025 11:57"/>
    <s v="SLA Requerimientos - Medio"/>
    <x v="0"/>
    <x v="1"/>
    <x v="0"/>
    <s v="Gestión de Aplicaciones"/>
    <x v="3"/>
    <s v="04-16-2025 12:05"/>
    <s v="02:55:34"/>
    <s v="04-22-2025 09:58"/>
    <s v="04-22-2025 09:58"/>
    <s v="Afecta el Negocio"/>
    <s v="No asignado"/>
    <s v="No asignado"/>
    <s v="04-16-2025 11:57"/>
    <s v="04-22-2025 09:58"/>
    <s v="false"/>
    <s v="04-22-2025 09:58"/>
    <x v="848"/>
    <d v="2025-04-22T09:58:00"/>
    <n v="5.9173611111109494"/>
    <n v="142.01666666666279"/>
    <n v="72"/>
    <n v="84"/>
    <n v="156"/>
    <x v="1"/>
  </r>
  <r>
    <s v="5656"/>
    <s v="04-16-2025 17:08"/>
    <s v="SLA Requerimientos - Baja"/>
    <x v="0"/>
    <x v="2"/>
    <x v="0"/>
    <s v="Soporte TI"/>
    <x v="6"/>
    <s v="04-17-2025 08:47"/>
    <s v="00:21:19"/>
    <s v="04-21-2025 17:17"/>
    <s v="04-21-2025 17:17"/>
    <s v="Afecta el Cliente"/>
    <s v="No asignado"/>
    <s v="No asignado"/>
    <s v="04-16-2025 17:08"/>
    <s v="04-21-2025 17:17"/>
    <s v="false"/>
    <s v="04-21-2025 17:17"/>
    <x v="849"/>
    <d v="2025-04-21T17:17:00"/>
    <n v="5.0062499999985448"/>
    <n v="120.14999999996508"/>
    <n v="120"/>
    <n v="70"/>
    <n v="190"/>
    <x v="1"/>
  </r>
  <r>
    <s v="5653"/>
    <s v="04-16-2025 14:46"/>
    <s v="SLA Requerimientos - Baja"/>
    <x v="0"/>
    <x v="3"/>
    <x v="0"/>
    <s v="Soporte TI"/>
    <x v="6"/>
    <s v="04-16-2025 14:53"/>
    <s v="00:06:58"/>
    <s v="04-16-2025 14:53"/>
    <s v="04-16-2025 14:53"/>
    <s v="Afecta el Cliente"/>
    <s v="No asignado"/>
    <s v="No asignado"/>
    <s v="04-16-2025 14:46"/>
    <s v="04-16-2025 14:53"/>
    <s v="false"/>
    <s v="04-16-2025 14:53"/>
    <x v="850"/>
    <d v="2025-04-16T14:53:00"/>
    <n v="4.8611111124046147E-3"/>
    <n v="0.11666666669771075"/>
    <n v="120"/>
    <n v="0"/>
    <n v="120"/>
    <x v="1"/>
  </r>
  <r>
    <s v="5654"/>
    <s v="04-16-2025 15:58"/>
    <s v="Prioridad Alta (Incidencias)"/>
    <x v="1"/>
    <x v="2"/>
    <x v="0"/>
    <s v="Gestión de Aplicaciones"/>
    <x v="10"/>
    <s v="04-16-2025 16:02"/>
    <s v="19:39:18"/>
    <s v="04-21-2025 10:37"/>
    <s v="04-21-2025 10:37"/>
    <s v="Afecta el Usuario"/>
    <s v="Nivel 1"/>
    <s v="Normal"/>
    <s v="04-16-2025 15:58"/>
    <s v="04-21-2025 10:37"/>
    <s v="true"/>
    <s v="04-21-2025 10:37"/>
    <x v="851"/>
    <d v="2025-04-21T10:37:00"/>
    <n v="4.7770833333343035"/>
    <n v="114.65000000002328"/>
    <n v="12.5"/>
    <n v="70"/>
    <n v="82.5"/>
    <x v="2"/>
  </r>
  <r>
    <s v="5655"/>
    <s v="04-16-2025 16:40"/>
    <s v="No asignado"/>
    <x v="0"/>
    <x v="1"/>
    <x v="0"/>
    <s v="Gestión de Aplicaciones"/>
    <x v="3"/>
    <s v="04-16-2025 16:50"/>
    <s v="01:50:49"/>
    <s v="04-17-2025 09:31"/>
    <s v="04-17-2025 09:31"/>
    <s v="Afecta el Negocio"/>
    <s v="No asignado"/>
    <s v="No asignado"/>
    <s v="04-16-2025 16:40"/>
    <s v="04-17-2025 09:31"/>
    <s v="false"/>
    <s v="04-17-2025 09:31"/>
    <x v="852"/>
    <d v="2025-04-17T09:31:00"/>
    <n v="0.70208333332993789"/>
    <n v="16.849999999918509"/>
    <n v="0"/>
    <n v="14"/>
    <n v="14"/>
    <x v="0"/>
  </r>
  <r>
    <s v="5657"/>
    <s v="04-16-2025 18:05"/>
    <s v="No asignado"/>
    <x v="2"/>
    <x v="8"/>
    <x v="0"/>
    <s v="Formularios"/>
    <x v="13"/>
    <s v="04-17-2025 08:25"/>
    <s v="08:20:15"/>
    <s v="04-22-2025 08:50"/>
    <s v="04-22-2025 08:55"/>
    <s v="No asignado"/>
    <s v="No asignado"/>
    <s v="No asignado"/>
    <s v="04-16-2025 18:05"/>
    <s v="04-22-2025 08:50"/>
    <s v="false"/>
    <s v="04-22-2025 08:50"/>
    <x v="853"/>
    <d v="2025-04-22T08:55:00"/>
    <n v="5.6180555555620231"/>
    <n v="134.83333333348855"/>
    <n v="0"/>
    <n v="84"/>
    <n v="84"/>
    <x v="0"/>
  </r>
  <r>
    <s v="5663"/>
    <s v="04-21-2025 12:16"/>
    <s v="Prioridad Baja (Incidencias)"/>
    <x v="1"/>
    <x v="2"/>
    <x v="0"/>
    <s v="Gestión de Aplicaciones"/>
    <x v="3"/>
    <s v="04-21-2025 12:58"/>
    <s v="01:56:27"/>
    <s v="04-25-2025 11:22"/>
    <s v="04-25-2025 11:22"/>
    <s v="Afecta el Negocio"/>
    <s v="No asignado"/>
    <s v="No asignado"/>
    <s v="04-21-2025 12:16"/>
    <s v="04-25-2025 11:22"/>
    <s v="false"/>
    <s v="04-25-2025 11:22"/>
    <x v="854"/>
    <d v="2025-04-25T11:22:00"/>
    <n v="3.9625000000014552"/>
    <n v="95.100000000034925"/>
    <n v="120"/>
    <n v="56"/>
    <n v="176"/>
    <x v="1"/>
  </r>
  <r>
    <s v="5664"/>
    <s v="04-21-2025 12:17"/>
    <s v="No asignado"/>
    <x v="1"/>
    <x v="1"/>
    <x v="0"/>
    <s v="Gestión de Aplicaciones"/>
    <x v="3"/>
    <s v="04-21-2025 12:31"/>
    <s v="01:51:38"/>
    <s v="04-22-2025 15:37"/>
    <s v="04-22-2025 15:37"/>
    <s v="Afecta el Negocio"/>
    <s v="No asignado"/>
    <s v="No asignado"/>
    <s v="04-21-2025 12:17"/>
    <s v="04-22-2025 15:37"/>
    <s v="false"/>
    <s v="04-21-2025 15:09"/>
    <x v="855"/>
    <d v="2025-04-22T15:37:00"/>
    <n v="1.1388888888832298"/>
    <n v="27.333333333197515"/>
    <n v="0"/>
    <n v="14"/>
    <n v="14"/>
    <x v="0"/>
  </r>
  <r>
    <s v="5672"/>
    <s v="04-21-2025 16:09"/>
    <s v="Prioridad Normal (Incidencias)"/>
    <x v="1"/>
    <x v="2"/>
    <x v="0"/>
    <s v="Gestión de Aplicaciones"/>
    <x v="9"/>
    <s v="04-21-2025 16:14"/>
    <s v="01:13:48"/>
    <s v="04-24-2025 11:37"/>
    <s v="04-24-2025 11:37"/>
    <s v="Afecta al Departamento"/>
    <s v="Nivel 1"/>
    <s v="No asignado"/>
    <s v="04-21-2025 16:09"/>
    <s v="04-24-2025 11:37"/>
    <s v="false"/>
    <s v="04-24-2025 11:37"/>
    <x v="856"/>
    <d v="2025-04-24T11:37:00"/>
    <n v="2.8111111111065838"/>
    <n v="67.466666666558012"/>
    <n v="72"/>
    <n v="42"/>
    <n v="114"/>
    <x v="1"/>
  </r>
  <r>
    <s v="5671"/>
    <s v="04-21-2025 16:04"/>
    <s v="No asignado"/>
    <x v="1"/>
    <x v="6"/>
    <x v="1"/>
    <s v="No asignado"/>
    <x v="9"/>
    <s v="No asignado"/>
    <s v="00:00:00"/>
    <s v="No asignado"/>
    <s v="04-21-2025 16:06"/>
    <s v="Afecta el Usuario"/>
    <s v="No asignado"/>
    <s v="Normal"/>
    <s v="04-21-2025 16:04"/>
    <s v="No asignado"/>
    <s v="false"/>
    <s v="No asignado"/>
    <x v="857"/>
    <d v="2025-04-21T16:06:00"/>
    <n v="1.3888888861401938E-3"/>
    <n v="3.3333333267364651E-2"/>
    <n v="0"/>
    <n v="0"/>
    <n v="0"/>
    <x v="0"/>
  </r>
  <r>
    <s v="5659"/>
    <s v="04-21-2025 09:53"/>
    <s v="SLA Requerimientos - Medio"/>
    <x v="0"/>
    <x v="0"/>
    <x v="0"/>
    <s v="Gestion + Humana"/>
    <x v="14"/>
    <s v="04-21-2025 09:55"/>
    <s v="00:01:58"/>
    <s v="05-12-2025 09:40"/>
    <s v="05-12-2025 09:40"/>
    <s v="No asignado"/>
    <s v="No asignado"/>
    <s v="Baja"/>
    <s v="04-21-2025 09:53"/>
    <s v="05-12-2025 09:40"/>
    <s v="false"/>
    <s v="05-12-2025 09:40"/>
    <x v="858"/>
    <d v="2025-05-12T09:40:00"/>
    <n v="20.990972222221899"/>
    <n v="503.78333333332557"/>
    <n v="72"/>
    <n v="294"/>
    <n v="366"/>
    <x v="2"/>
  </r>
  <r>
    <s v="5660"/>
    <s v="04-21-2025 10:16"/>
    <s v="SLA Requerimientos - Medio"/>
    <x v="0"/>
    <x v="0"/>
    <x v="0"/>
    <s v="Infraestructura &amp; Nube"/>
    <x v="12"/>
    <s v="04-21-2025 10:16"/>
    <s v="01:58:05"/>
    <s v="04-21-2025 12:14"/>
    <s v="04-21-2025 12:14"/>
    <s v="Afecta el Usuario"/>
    <s v="No asignado"/>
    <s v="Normal"/>
    <s v="04-21-2025 10:16"/>
    <s v="04-21-2025 12:14"/>
    <s v="false"/>
    <s v="04-21-2025 12:14"/>
    <x v="859"/>
    <d v="2025-04-21T12:14:00"/>
    <n v="8.1944444449618459E-2"/>
    <n v="1.966666666790843"/>
    <n v="72"/>
    <n v="0"/>
    <n v="72"/>
    <x v="1"/>
  </r>
  <r>
    <s v="5667"/>
    <s v="04-21-2025 15:26"/>
    <s v="SLA Requerimientos - Medio"/>
    <x v="0"/>
    <x v="0"/>
    <x v="0"/>
    <s v="Infraestructura &amp; Nube"/>
    <x v="12"/>
    <s v="04-21-2025 15:26"/>
    <s v="11:18:25"/>
    <s v="04-23-2025 09:44"/>
    <s v="04-23-2025 09:44"/>
    <s v="Afecta el Usuario"/>
    <s v="No asignado"/>
    <s v="Normal"/>
    <s v="04-21-2025 15:26"/>
    <s v="04-23-2025 09:44"/>
    <s v="false"/>
    <s v="04-23-2025 09:44"/>
    <x v="860"/>
    <d v="2025-04-23T09:44:00"/>
    <n v="1.7624999999970896"/>
    <n v="42.299999999930151"/>
    <n v="72"/>
    <n v="28"/>
    <n v="100"/>
    <x v="1"/>
  </r>
  <r>
    <s v="5674"/>
    <s v="04-21-2025 17:51"/>
    <s v="SLA Requerimientos - Baja"/>
    <x v="0"/>
    <x v="8"/>
    <x v="6"/>
    <s v="Gestión de Aplicaciones"/>
    <x v="9"/>
    <s v="04-22-2025 10:47"/>
    <s v="00:00:00"/>
    <s v="No asignado"/>
    <s v="04-22-2025 13:56"/>
    <s v="Afecta el Usuario"/>
    <s v="No asignado"/>
    <s v="Baja"/>
    <s v="04-21-2025 17:51"/>
    <s v="No asignado"/>
    <s v="false"/>
    <s v="No asignado"/>
    <x v="861"/>
    <d v="2025-04-22T13:56:00"/>
    <n v="0.83680555555474712"/>
    <n v="20.083333333313931"/>
    <n v="120"/>
    <n v="14"/>
    <n v="134"/>
    <x v="1"/>
  </r>
  <r>
    <s v="5675"/>
    <s v="04-21-2025 17:55"/>
    <s v="Prioridad Alta (Incidencias)"/>
    <x v="1"/>
    <x v="2"/>
    <x v="1"/>
    <s v="Gestión de Aplicaciones"/>
    <x v="10"/>
    <s v="04-22-2025 09:00"/>
    <s v="00:00:00"/>
    <s v="No asignado"/>
    <s v="04-22-2025 10:03"/>
    <s v="Afecta el Usuario"/>
    <s v="Nivel 1"/>
    <s v="Normal"/>
    <s v="04-21-2025 17:55"/>
    <s v="No asignado"/>
    <s v="false"/>
    <s v="No asignado"/>
    <x v="862"/>
    <d v="2025-04-22T10:03:00"/>
    <n v="0.67222222221607808"/>
    <n v="16.133333333185874"/>
    <n v="12.5"/>
    <n v="14"/>
    <n v="26.5"/>
    <x v="1"/>
  </r>
  <r>
    <s v="5668"/>
    <s v="04-21-2025 15:40"/>
    <s v="Prioridad Alta (Incidencias)"/>
    <x v="1"/>
    <x v="9"/>
    <x v="0"/>
    <s v="Redes y Seguridad"/>
    <x v="30"/>
    <s v="04-21-2025 15:40"/>
    <s v="00:11:20"/>
    <s v="04-21-2025 15:52"/>
    <s v="04-21-2025 15:52"/>
    <s v="Afecta el Usuario"/>
    <s v="No asignado"/>
    <s v="Normal"/>
    <s v="04-21-2025 15:40"/>
    <s v="04-21-2025 15:52"/>
    <s v="false"/>
    <s v="04-21-2025 15:52"/>
    <x v="863"/>
    <d v="2025-04-21T15:52:00"/>
    <n v="8.333333331393078E-3"/>
    <n v="0.19999999995343387"/>
    <n v="12.5"/>
    <n v="0"/>
    <n v="12.5"/>
    <x v="1"/>
  </r>
  <r>
    <s v="5666"/>
    <s v="04-21-2025 14:29"/>
    <s v="No asignado"/>
    <x v="2"/>
    <x v="0"/>
    <x v="0"/>
    <s v="Formularios"/>
    <x v="13"/>
    <s v="04-21-2025 14:30"/>
    <s v="06:40:50"/>
    <s v="04-22-2025 12:19"/>
    <s v="04-22-2025 12:19"/>
    <s v="No asignado"/>
    <s v="No asignado"/>
    <s v="No asignado"/>
    <s v="04-21-2025 14:29"/>
    <s v="04-22-2025 12:19"/>
    <s v="false"/>
    <s v="04-22-2025 12:19"/>
    <x v="864"/>
    <d v="2025-04-22T12:19:00"/>
    <n v="0.90972222221898846"/>
    <n v="21.833333333255723"/>
    <n v="0"/>
    <n v="14"/>
    <n v="14"/>
    <x v="0"/>
  </r>
  <r>
    <s v="5661"/>
    <s v="04-21-2025 11:25"/>
    <s v="Prioridad Alta (Incidencias)"/>
    <x v="1"/>
    <x v="2"/>
    <x v="0"/>
    <s v="Gestión de Aplicaciones"/>
    <x v="9"/>
    <s v="04-21-2025 11:38"/>
    <s v="02:52:28"/>
    <s v="04-21-2025 16:00"/>
    <s v="04-21-2025 16:00"/>
    <s v="Afecta al Departamento"/>
    <s v="Nivel 1"/>
    <s v="No asignado"/>
    <s v="04-21-2025 11:25"/>
    <s v="04-21-2025 16:00"/>
    <s v="false"/>
    <s v="04-21-2025 16:00"/>
    <x v="865"/>
    <d v="2025-04-21T16:00:00"/>
    <n v="0.19097222221898846"/>
    <n v="4.5833333332557231"/>
    <n v="12.5"/>
    <n v="0"/>
    <n v="12.5"/>
    <x v="1"/>
  </r>
  <r>
    <s v="5662"/>
    <s v="04-21-2025 11:54"/>
    <s v="Prioridad Alta (Incidencias)"/>
    <x v="1"/>
    <x v="2"/>
    <x v="0"/>
    <s v="Gestión de Aplicaciones"/>
    <x v="15"/>
    <s v="04-21-2025 11:56"/>
    <s v="06:51:13"/>
    <s v="04-24-2025 16:08"/>
    <s v="04-24-2025 16:08"/>
    <s v="Afecta al Departamento"/>
    <s v="Nivel 1"/>
    <s v="No asignado"/>
    <s v="04-21-2025 11:54"/>
    <s v="04-24-2025 16:08"/>
    <s v="false"/>
    <s v="04-24-2025 16:08"/>
    <x v="866"/>
    <d v="2025-04-24T16:08:00"/>
    <n v="3.1763888888890506"/>
    <n v="76.233333333337214"/>
    <n v="12.5"/>
    <n v="42"/>
    <n v="54.5"/>
    <x v="2"/>
  </r>
  <r>
    <s v="5665"/>
    <s v="04-21-2025 13:35"/>
    <s v="No asignado"/>
    <x v="1"/>
    <x v="1"/>
    <x v="0"/>
    <s v="Soporte TI"/>
    <x v="6"/>
    <s v="04-21-2025 14:33"/>
    <s v="03:58:41"/>
    <s v="04-23-2025 09:59"/>
    <s v="04-23-2025 09:59"/>
    <s v="Afecta el Usuario"/>
    <s v="No asignado"/>
    <s v="Normal"/>
    <s v="04-21-2025 13:35"/>
    <s v="04-23-2025 09:59"/>
    <s v="false"/>
    <s v="04-23-2025 09:59"/>
    <x v="867"/>
    <d v="2025-04-23T09:59:00"/>
    <n v="1.8500000000058208"/>
    <n v="44.400000000139698"/>
    <n v="0"/>
    <n v="28"/>
    <n v="28"/>
    <x v="0"/>
  </r>
  <r>
    <s v="5669"/>
    <s v="04-21-2025 15:42"/>
    <s v="Prioridades Urgentes (Incidencias)"/>
    <x v="1"/>
    <x v="2"/>
    <x v="0"/>
    <s v="Gestión de Aplicaciones"/>
    <x v="8"/>
    <s v="04-21-2025 15:43"/>
    <s v="02:50:22"/>
    <s v="04-22-2025 09:32"/>
    <s v="04-22-2025 09:32"/>
    <s v="Afecta el Usuario"/>
    <s v="Nivel 1"/>
    <s v="Normal"/>
    <s v="04-21-2025 15:42"/>
    <s v="04-22-2025 09:32"/>
    <s v="false"/>
    <s v="04-22-2025 09:32"/>
    <x v="868"/>
    <d v="2025-04-22T09:32:00"/>
    <n v="0.74305555555474712"/>
    <n v="17.833333333313931"/>
    <n v="12.5"/>
    <n v="14"/>
    <n v="26.5"/>
    <x v="1"/>
  </r>
  <r>
    <s v="5670"/>
    <s v="04-21-2025 15:49"/>
    <s v="Prioridad Alta (Incidencias)"/>
    <x v="1"/>
    <x v="2"/>
    <x v="0"/>
    <s v="Gestión de Aplicaciones"/>
    <x v="7"/>
    <s v="04-22-2025 12:59"/>
    <s v="05:40:08"/>
    <s v="04-22-2025 16:09"/>
    <s v="04-22-2025 16:09"/>
    <s v="Afecta al Departamento"/>
    <s v="Nivel 1"/>
    <s v="No asignado"/>
    <s v="04-21-2025 15:49"/>
    <s v="04-22-2025 16:09"/>
    <s v="false"/>
    <s v="04-22-2025 16:09"/>
    <x v="869"/>
    <d v="2025-04-22T16:09:00"/>
    <n v="1.0138888888905058"/>
    <n v="24.333333333372138"/>
    <n v="12.5"/>
    <n v="14"/>
    <n v="26.5"/>
    <x v="1"/>
  </r>
  <r>
    <s v="5673"/>
    <s v="04-21-2025 17:10"/>
    <s v="No asignado"/>
    <x v="1"/>
    <x v="2"/>
    <x v="0"/>
    <s v="Gestión de Aplicaciones"/>
    <x v="1"/>
    <s v="04-21-2025 17:10"/>
    <s v="02:02:20"/>
    <s v="04-22-2025 10:12"/>
    <s v="04-22-2025 10:12"/>
    <s v="Afecta el Negocio"/>
    <s v="No asignado"/>
    <s v="No asignado"/>
    <s v="04-21-2025 17:10"/>
    <s v="04-22-2025 10:12"/>
    <s v="false"/>
    <s v="04-22-2025 10:12"/>
    <x v="870"/>
    <d v="2025-04-22T10:12:00"/>
    <n v="0.70972222222189885"/>
    <n v="17.033333333325572"/>
    <n v="0"/>
    <n v="14"/>
    <n v="14"/>
    <x v="0"/>
  </r>
  <r>
    <s v="5691"/>
    <s v="04-23-2025 10:49"/>
    <s v="SLA Requerimientos - Medio"/>
    <x v="0"/>
    <x v="3"/>
    <x v="0"/>
    <s v="Soporte TI"/>
    <x v="19"/>
    <s v="04-23-2025 10:50"/>
    <s v="01:09:12"/>
    <s v="04-23-2025 11:59"/>
    <s v="04-23-2025 11:59"/>
    <s v="Afecta el Usuario"/>
    <s v="No asignado"/>
    <s v="Normal"/>
    <s v="04-23-2025 10:49"/>
    <s v="04-23-2025 11:59"/>
    <s v="false"/>
    <s v="04-23-2025 11:59"/>
    <x v="871"/>
    <d v="2025-04-23T11:59:00"/>
    <n v="4.8611111109494232E-2"/>
    <n v="1.1666666666278616"/>
    <n v="72"/>
    <n v="0"/>
    <n v="72"/>
    <x v="1"/>
  </r>
  <r>
    <s v="5695"/>
    <s v="04-23-2025 16:45"/>
    <s v="Prioridades Urgentes (Incidencias)"/>
    <x v="1"/>
    <x v="2"/>
    <x v="0"/>
    <s v="Gestión de Aplicaciones"/>
    <x v="8"/>
    <s v="04-23-2025 16:47"/>
    <s v="00:30:37"/>
    <s v="04-24-2025 12:33"/>
    <s v="04-24-2025 12:33"/>
    <s v="Afecta el Usuario"/>
    <s v="Nivel 1"/>
    <s v="Normal"/>
    <s v="04-23-2025 16:45"/>
    <s v="04-24-2025 12:33"/>
    <s v="false"/>
    <s v="04-24-2025 12:33"/>
    <x v="872"/>
    <d v="2025-04-24T12:33:00"/>
    <n v="0.82500000000436557"/>
    <n v="19.800000000104774"/>
    <n v="12.5"/>
    <n v="14"/>
    <n v="26.5"/>
    <x v="1"/>
  </r>
  <r>
    <s v="5696"/>
    <s v="04-23-2025 16:50"/>
    <s v="Prioridad Alta (Incidencias)"/>
    <x v="1"/>
    <x v="2"/>
    <x v="0"/>
    <s v="Gestión de Aplicaciones"/>
    <x v="9"/>
    <s v="04-23-2025 16:51"/>
    <s v="11:09:21"/>
    <s v="04-25-2025 12:47"/>
    <s v="04-25-2025 12:47"/>
    <s v="Afecta al Departamento"/>
    <s v="Nivel 1"/>
    <s v="No asignado"/>
    <s v="04-23-2025 16:50"/>
    <s v="04-25-2025 12:47"/>
    <s v="false"/>
    <s v="04-25-2025 12:47"/>
    <x v="873"/>
    <d v="2025-04-25T12:47:00"/>
    <n v="1.8312499999956344"/>
    <n v="43.949999999895226"/>
    <n v="12.5"/>
    <n v="28"/>
    <n v="40.5"/>
    <x v="2"/>
  </r>
  <r>
    <s v="5706"/>
    <s v="04-24-2025 11:51"/>
    <s v="Prioridad Alta (Incidencias)"/>
    <x v="1"/>
    <x v="2"/>
    <x v="0"/>
    <s v="Gestión de Aplicaciones"/>
    <x v="7"/>
    <s v="04-24-2025 12:08"/>
    <s v="06:35:47"/>
    <s v="04-25-2025 12:13"/>
    <s v="04-25-2025 12:13"/>
    <s v="Afecta al Departamento"/>
    <s v="Nivel 1"/>
    <s v="No asignado"/>
    <s v="04-24-2025 11:51"/>
    <s v="04-25-2025 12:13"/>
    <s v="false"/>
    <s v="04-25-2025 12:13"/>
    <x v="874"/>
    <d v="2025-04-25T12:13:00"/>
    <n v="1.015277777776646"/>
    <n v="24.366666666639503"/>
    <n v="12.5"/>
    <n v="14"/>
    <n v="26.5"/>
    <x v="1"/>
  </r>
  <r>
    <s v="5680"/>
    <s v="04-22-2025 11:51"/>
    <s v="Prioridades Urgentes (Incidencias)"/>
    <x v="1"/>
    <x v="2"/>
    <x v="0"/>
    <s v="Gestión de Aplicaciones"/>
    <x v="10"/>
    <s v="04-22-2025 15:56"/>
    <s v="03:01:35"/>
    <s v="04-22-2025 17:24"/>
    <s v="04-22-2025 17:24"/>
    <s v="Afecta el Usuario"/>
    <s v="Nivel 1"/>
    <s v="Normal"/>
    <s v="04-22-2025 11:51"/>
    <s v="04-22-2025 17:24"/>
    <s v="false"/>
    <s v="04-22-2025 17:24"/>
    <x v="875"/>
    <d v="2025-04-22T17:24:00"/>
    <n v="0.23124999999708962"/>
    <n v="5.5499999999301508"/>
    <n v="12.5"/>
    <n v="0"/>
    <n v="12.5"/>
    <x v="1"/>
  </r>
  <r>
    <s v="5697"/>
    <s v="04-23-2025 19:31"/>
    <s v="SLA Requerimientos - Medio"/>
    <x v="0"/>
    <x v="3"/>
    <x v="0"/>
    <s v="Soporte TI"/>
    <x v="19"/>
    <s v="04-23-2025 19:31"/>
    <s v="08:23:15"/>
    <s v="05-12-2025 11:20"/>
    <s v="05-12-2025 11:20"/>
    <s v="Afecta el Usuario"/>
    <s v="No asignado"/>
    <s v="Normal"/>
    <s v="04-23-2025 19:31"/>
    <s v="05-12-2025 11:20"/>
    <s v="false"/>
    <s v="05-12-2025 11:20"/>
    <x v="876"/>
    <d v="2025-05-12T11:20:00"/>
    <n v="18.65902777777228"/>
    <n v="447.81666666653473"/>
    <n v="72"/>
    <n v="266"/>
    <n v="338"/>
    <x v="2"/>
  </r>
  <r>
    <s v="5689"/>
    <s v="04-23-2025 10:22"/>
    <s v="SLA Requerimientos - Baja"/>
    <x v="0"/>
    <x v="8"/>
    <x v="0"/>
    <s v="Soporte TI"/>
    <x v="6"/>
    <s v="04-23-2025 10:31"/>
    <s v="21:57:13"/>
    <s v="04-29-2025 18:18"/>
    <s v="04-29-2025 18:18"/>
    <s v="Afecta el Cliente"/>
    <s v="No asignado"/>
    <s v="No asignado"/>
    <s v="04-23-2025 10:22"/>
    <s v="04-29-2025 18:18"/>
    <s v="false"/>
    <s v="04-29-2025 18:18"/>
    <x v="877"/>
    <d v="2025-04-29T18:18:00"/>
    <n v="6.3305555555562023"/>
    <n v="151.93333333334886"/>
    <n v="120"/>
    <n v="84"/>
    <n v="204"/>
    <x v="1"/>
  </r>
  <r>
    <s v="5676"/>
    <s v="04-22-2025 10:01"/>
    <s v="Prioridad Alta (Incidencias)"/>
    <x v="1"/>
    <x v="2"/>
    <x v="0"/>
    <s v="Gestión de Aplicaciones"/>
    <x v="8"/>
    <s v="04-22-2025 10:04"/>
    <s v="00:28:05"/>
    <s v="04-23-2025 10:01"/>
    <s v="04-23-2025 10:01"/>
    <s v="Afecta el Usuario"/>
    <s v="Nivel 1"/>
    <s v="Normal"/>
    <s v="04-22-2025 10:01"/>
    <s v="04-23-2025 10:01"/>
    <s v="false"/>
    <s v="04-23-2025 10:01"/>
    <x v="878"/>
    <d v="2025-04-23T10:01:00"/>
    <n v="1"/>
    <n v="24"/>
    <n v="12.5"/>
    <n v="14"/>
    <n v="26.5"/>
    <x v="1"/>
  </r>
  <r>
    <s v="5708"/>
    <s v="04-24-2025 12:09"/>
    <s v="Prioridad Normal (Incidencias)"/>
    <x v="1"/>
    <x v="2"/>
    <x v="0"/>
    <s v="Gestión de Aplicaciones"/>
    <x v="9"/>
    <s v="04-29-2025 08:54"/>
    <s v="18:17:51"/>
    <s v="05-08-2025 11:04"/>
    <s v="05-08-2025 11:04"/>
    <s v="Afecta al Departamento"/>
    <s v="Nivel 1"/>
    <s v="No asignado"/>
    <s v="04-24-2025 12:09"/>
    <s v="05-08-2025 11:04"/>
    <s v="false"/>
    <s v="05-08-2025 11:04"/>
    <x v="879"/>
    <d v="2025-05-08T11:04:00"/>
    <n v="13.954861111109494"/>
    <n v="334.91666666662786"/>
    <n v="72"/>
    <n v="196"/>
    <n v="268"/>
    <x v="2"/>
  </r>
  <r>
    <s v="5684"/>
    <s v="04-22-2025 13:24"/>
    <s v="No asignado"/>
    <x v="1"/>
    <x v="2"/>
    <x v="0"/>
    <s v="No asignado"/>
    <x v="14"/>
    <s v="04-22-2025 15:18"/>
    <s v="01:51:02"/>
    <s v="04-22-2025 15:21"/>
    <s v="04-22-2025 15:21"/>
    <s v="Afecta el Usuario"/>
    <s v="No asignado"/>
    <s v="Normal"/>
    <s v="04-22-2025 13:24"/>
    <s v="04-22-2025 15:21"/>
    <s v="false"/>
    <s v="04-22-2025 15:21"/>
    <x v="880"/>
    <d v="2025-04-22T15:21:00"/>
    <n v="8.1249999995634425E-2"/>
    <n v="1.9499999998952262"/>
    <n v="0"/>
    <n v="0"/>
    <n v="0"/>
    <x v="0"/>
  </r>
  <r>
    <s v="5686"/>
    <s v="04-22-2025 17:23"/>
    <s v="No asignado"/>
    <x v="1"/>
    <x v="6"/>
    <x v="1"/>
    <s v="No asignado"/>
    <x v="9"/>
    <s v="No asignado"/>
    <s v="00:00:00"/>
    <s v="No asignado"/>
    <s v="04-23-2025 08:32"/>
    <s v="Afecta el Usuario"/>
    <s v="No asignado"/>
    <s v="Normal"/>
    <s v="04-22-2025 17:23"/>
    <s v="No asignado"/>
    <s v="false"/>
    <s v="No asignado"/>
    <x v="881"/>
    <d v="2025-04-23T08:32:00"/>
    <n v="0.63124999999854481"/>
    <n v="15.149999999965075"/>
    <n v="0"/>
    <n v="14"/>
    <n v="14"/>
    <x v="0"/>
  </r>
  <r>
    <s v="5677"/>
    <s v="04-22-2025 10:37"/>
    <s v="Prioridad Alta (Incidencias)"/>
    <x v="1"/>
    <x v="2"/>
    <x v="0"/>
    <s v="Gestión de Aplicaciones"/>
    <x v="10"/>
    <s v="04-22-2025 11:02"/>
    <s v="00:25:19"/>
    <s v="04-22-2025 11:02"/>
    <s v="04-22-2025 11:02"/>
    <s v="Afecta el Usuario"/>
    <s v="Nivel 1"/>
    <s v="Normal"/>
    <s v="04-22-2025 10:37"/>
    <s v="04-22-2025 11:02"/>
    <s v="false"/>
    <s v="04-22-2025 11:02"/>
    <x v="882"/>
    <d v="2025-04-22T11:02:00"/>
    <n v="1.7361111109494232E-2"/>
    <n v="0.41666666662786156"/>
    <n v="12.5"/>
    <n v="0"/>
    <n v="12.5"/>
    <x v="1"/>
  </r>
  <r>
    <s v="5711"/>
    <s v="04-24-2025 15:32"/>
    <s v="Prioridad Alta (Incidencias)"/>
    <x v="1"/>
    <x v="1"/>
    <x v="0"/>
    <s v="Gestión de Aplicaciones"/>
    <x v="7"/>
    <s v="04-24-2025 16:47"/>
    <s v="01:31:12"/>
    <s v="04-28-2025 10:21"/>
    <s v="04-28-2025 10:21"/>
    <s v="Afecta al Departamento"/>
    <s v="Nivel 1"/>
    <s v="No asignado"/>
    <s v="04-24-2025 15:32"/>
    <s v="04-28-2025 10:21"/>
    <s v="false"/>
    <s v="04-28-2025 10:21"/>
    <x v="883"/>
    <d v="2025-04-28T10:21:00"/>
    <n v="3.7840277777795563"/>
    <n v="90.816666666709352"/>
    <n v="12.5"/>
    <n v="56"/>
    <n v="68.5"/>
    <x v="2"/>
  </r>
  <r>
    <s v="5678"/>
    <s v="04-22-2025 10:43"/>
    <s v="SLA Requerimientos - Medio"/>
    <x v="0"/>
    <x v="1"/>
    <x v="0"/>
    <s v="Gestión de Aplicaciones"/>
    <x v="3"/>
    <s v="04-22-2025 10:53"/>
    <s v="04:01:04"/>
    <s v="04-22-2025 15:53"/>
    <s v="04-22-2025 15:53"/>
    <s v="Afecta el Negocio"/>
    <s v="No asignado"/>
    <s v="No asignado"/>
    <s v="04-22-2025 10:43"/>
    <s v="04-22-2025 15:53"/>
    <s v="false"/>
    <s v="04-22-2025 15:53"/>
    <x v="884"/>
    <d v="2025-04-22T15:53:00"/>
    <n v="0.21527777778101154"/>
    <n v="5.1666666667442769"/>
    <n v="72"/>
    <n v="0"/>
    <n v="72"/>
    <x v="1"/>
  </r>
  <r>
    <s v="5712"/>
    <s v="04-24-2025 16:47"/>
    <s v="No asignado"/>
    <x v="0"/>
    <x v="2"/>
    <x v="9"/>
    <s v="Gestión de Aplicaciones"/>
    <x v="9"/>
    <s v="04-24-2025 16:47"/>
    <s v="00:00:00"/>
    <s v="No asignado"/>
    <s v="05-30-2025 14:09"/>
    <s v="Afecta al Departamento"/>
    <s v="No asignado"/>
    <s v="No asignado"/>
    <s v="04-24-2025 16:47"/>
    <s v="No asignado"/>
    <s v="false"/>
    <s v="No asignado"/>
    <x v="885"/>
    <d v="2025-05-30T14:09:00"/>
    <n v="35.890277777776646"/>
    <n v="861.3666666666395"/>
    <n v="0"/>
    <n v="504"/>
    <n v="504"/>
    <x v="0"/>
  </r>
  <r>
    <s v="5713"/>
    <s v="04-24-2025 17:30"/>
    <s v="SLA Requerimientos - Baja"/>
    <x v="0"/>
    <x v="2"/>
    <x v="10"/>
    <s v="Gestión de Aplicaciones"/>
    <x v="9"/>
    <s v="04-24-2025 17:30"/>
    <s v="00:00:00"/>
    <s v="No asignado"/>
    <s v="07-04-2025 17:20"/>
    <s v="Afecta el Usuario"/>
    <s v="No asignado"/>
    <s v="Baja"/>
    <s v="04-24-2025 17:30"/>
    <s v="No asignado"/>
    <s v="false"/>
    <s v="No asignado"/>
    <x v="886"/>
    <d v="2025-07-04T17:20:00"/>
    <n v="70.993055555554747"/>
    <n v="1703.8333333333139"/>
    <n v="120"/>
    <n v="994"/>
    <n v="1114"/>
    <x v="2"/>
  </r>
  <r>
    <s v="5679"/>
    <s v="04-22-2025 11:25"/>
    <s v="No asignado"/>
    <x v="0"/>
    <x v="3"/>
    <x v="0"/>
    <s v="Redes y Seguridad"/>
    <x v="6"/>
    <s v="04-22-2025 11:26"/>
    <s v="125:31:03"/>
    <s v="05-14-2025 08:56"/>
    <s v="05-14-2025 08:56"/>
    <s v="Afecta el Usuario"/>
    <s v="No asignado"/>
    <s v="Normal"/>
    <s v="04-22-2025 11:25"/>
    <s v="05-14-2025 08:56"/>
    <s v="false"/>
    <s v="05-14-2025 08:56"/>
    <x v="887"/>
    <d v="2025-05-14T08:56:00"/>
    <n v="21.896527777775191"/>
    <n v="525.51666666660458"/>
    <n v="0"/>
    <n v="308"/>
    <n v="308"/>
    <x v="0"/>
  </r>
  <r>
    <s v="5681"/>
    <s v="04-22-2025 11:51"/>
    <s v="SLA Requerimientos - Medio"/>
    <x v="0"/>
    <x v="1"/>
    <x v="0"/>
    <s v="Gestión de Aplicaciones"/>
    <x v="1"/>
    <s v="04-22-2025 11:54"/>
    <s v="00:03:50"/>
    <s v="04-22-2025 11:55"/>
    <s v="04-22-2025 11:55"/>
    <s v="Afecta el Negocio"/>
    <s v="No asignado"/>
    <s v="No asignado"/>
    <s v="04-22-2025 11:51"/>
    <s v="04-22-2025 11:55"/>
    <s v="false"/>
    <s v="04-22-2025 11:55"/>
    <x v="875"/>
    <d v="2025-04-22T11:55:00"/>
    <n v="2.7777777795563452E-3"/>
    <n v="6.6666666709352285E-2"/>
    <n v="72"/>
    <n v="0"/>
    <n v="72"/>
    <x v="1"/>
  </r>
  <r>
    <s v="5690"/>
    <s v="04-23-2025 10:35"/>
    <s v="SLA Requerimientos - Medio"/>
    <x v="0"/>
    <x v="1"/>
    <x v="0"/>
    <s v="Gestión de Aplicaciones"/>
    <x v="1"/>
    <s v="04-23-2025 11:10"/>
    <s v="23:15:00"/>
    <s v="04-28-2025 09:50"/>
    <s v="04-28-2025 09:53"/>
    <s v="Afecta el Negocio"/>
    <s v="No asignado"/>
    <s v="No asignado"/>
    <s v="04-23-2025 10:35"/>
    <s v="04-28-2025 09:50"/>
    <s v="false"/>
    <s v="04-28-2025 09:50"/>
    <x v="888"/>
    <d v="2025-04-28T09:53:00"/>
    <n v="4.9708333333401242"/>
    <n v="119.30000000016298"/>
    <n v="72"/>
    <n v="70"/>
    <n v="142"/>
    <x v="1"/>
  </r>
  <r>
    <s v="5682"/>
    <s v="04-22-2025 12:12"/>
    <s v="No asignado"/>
    <x v="1"/>
    <x v="3"/>
    <x v="0"/>
    <s v="Gestión de Aplicaciones"/>
    <x v="1"/>
    <s v="04-22-2025 12:14"/>
    <s v="00:03:45"/>
    <s v="04-22-2025 12:16"/>
    <s v="04-22-2025 12:16"/>
    <s v="Afecta el Negocio"/>
    <s v="No asignado"/>
    <s v="No asignado"/>
    <s v="04-22-2025 12:12"/>
    <s v="04-22-2025 12:16"/>
    <s v="false"/>
    <s v="04-22-2025 12:16"/>
    <x v="889"/>
    <d v="2025-04-22T12:16:00"/>
    <n v="2.7777777795563452E-3"/>
    <n v="6.6666666709352285E-2"/>
    <n v="0"/>
    <n v="0"/>
    <n v="0"/>
    <x v="0"/>
  </r>
  <r>
    <s v="5683"/>
    <s v="04-22-2025 13:14"/>
    <s v="SLA Requerimientos - Medio"/>
    <x v="0"/>
    <x v="3"/>
    <x v="0"/>
    <s v="Soporte TI"/>
    <x v="19"/>
    <s v="04-22-2025 13:22"/>
    <s v="16:00:00"/>
    <s v="04-24-2025 12:33"/>
    <s v="04-24-2025 12:33"/>
    <s v="Afecta el Usuario"/>
    <s v="No asignado"/>
    <s v="Normal"/>
    <s v="04-22-2025 13:14"/>
    <s v="04-24-2025 12:33"/>
    <s v="false"/>
    <s v="04-24-2025 12:33"/>
    <x v="890"/>
    <d v="2025-04-24T12:33:00"/>
    <n v="1.9715277777795563"/>
    <n v="47.316666666709352"/>
    <n v="72"/>
    <n v="28"/>
    <n v="100"/>
    <x v="1"/>
  </r>
  <r>
    <s v="5685"/>
    <s v="04-22-2025 16:39"/>
    <s v="No asignado"/>
    <x v="1"/>
    <x v="1"/>
    <x v="0"/>
    <s v="Gestión de Aplicaciones"/>
    <x v="6"/>
    <s v="04-22-2025 17:25"/>
    <s v="00:15:16"/>
    <s v="04-23-2025 09:01"/>
    <s v="04-23-2025 09:01"/>
    <s v="Afecta el Negocio"/>
    <s v="No asignado"/>
    <s v="No asignado"/>
    <s v="04-22-2025 16:39"/>
    <s v="04-23-2025 09:01"/>
    <s v="false"/>
    <s v="04-23-2025 09:01"/>
    <x v="891"/>
    <d v="2025-04-23T09:01:00"/>
    <n v="0.68194444444816327"/>
    <n v="16.366666666755918"/>
    <n v="0"/>
    <n v="14"/>
    <n v="14"/>
    <x v="0"/>
  </r>
  <r>
    <s v="5709"/>
    <s v="04-24-2025 14:30"/>
    <s v="No asignado"/>
    <x v="1"/>
    <x v="5"/>
    <x v="0"/>
    <s v="Gestión de Aplicaciones"/>
    <x v="1"/>
    <s v="04-24-2025 14:46"/>
    <s v="00:16:02"/>
    <s v="06-12-2025 14:57"/>
    <s v="06-12-2025 14:57"/>
    <s v="Afecta el Negocio"/>
    <s v="No asignado"/>
    <s v="No asignado"/>
    <s v="04-24-2025 14:30"/>
    <s v="06-12-2025 14:57"/>
    <s v="false"/>
    <s v="06-12-2025 14:57"/>
    <x v="892"/>
    <d v="2025-06-12T14:57:00"/>
    <n v="49.01875000000291"/>
    <n v="1176.4500000000698"/>
    <n v="0"/>
    <n v="686"/>
    <n v="686"/>
    <x v="0"/>
  </r>
  <r>
    <s v="5687"/>
    <s v="04-23-2025 08:29"/>
    <s v="SLA Requerimientos - Baja"/>
    <x v="0"/>
    <x v="9"/>
    <x v="0"/>
    <s v="Redes y Seguridad"/>
    <x v="22"/>
    <s v="04-23-2025 08:29"/>
    <s v="01:04:22"/>
    <s v="04-23-2025 09:34"/>
    <s v="04-23-2025 09:34"/>
    <s v="Afecta el Usuario"/>
    <s v="No asignado"/>
    <s v="Baja"/>
    <s v="04-23-2025 08:29"/>
    <s v="04-23-2025 09:34"/>
    <s v="false"/>
    <s v="04-23-2025 09:34"/>
    <x v="893"/>
    <d v="2025-04-23T09:34:00"/>
    <n v="4.5138888883229811E-2"/>
    <n v="1.0833333331975155"/>
    <n v="120"/>
    <n v="0"/>
    <n v="120"/>
    <x v="1"/>
  </r>
  <r>
    <s v="5714"/>
    <s v="04-25-2025 09:18"/>
    <s v="No asignado"/>
    <x v="0"/>
    <x v="9"/>
    <x v="0"/>
    <s v="No asignado"/>
    <x v="12"/>
    <s v="05-15-2025 11:32"/>
    <s v="68:24:25"/>
    <s v="05-20-2025 12:00"/>
    <s v="05-20-2025 12:00"/>
    <s v="Afecta el Usuario"/>
    <s v="No asignado"/>
    <s v="Normal"/>
    <s v="04-25-2025 09:18"/>
    <s v="05-20-2025 12:00"/>
    <s v="false"/>
    <s v="05-20-2025 12:00"/>
    <x v="894"/>
    <d v="2025-05-20T12:00:00"/>
    <n v="25.11250000000291"/>
    <n v="602.70000000006985"/>
    <n v="0"/>
    <n v="350"/>
    <n v="350"/>
    <x v="0"/>
  </r>
  <r>
    <s v="5707"/>
    <s v="04-24-2025 11:59"/>
    <s v="No asignado"/>
    <x v="1"/>
    <x v="2"/>
    <x v="6"/>
    <s v="Gestión de Aplicaciones"/>
    <x v="9"/>
    <s v="04-24-2025 12:09"/>
    <s v="00:00:00"/>
    <s v="No asignado"/>
    <s v="04-24-2025 12:28"/>
    <s v="Afecta al Departamento"/>
    <s v="No asignado"/>
    <s v="No asignado"/>
    <s v="04-24-2025 11:59"/>
    <s v="No asignado"/>
    <s v="false"/>
    <s v="No asignado"/>
    <x v="895"/>
    <d v="2025-04-24T12:28:00"/>
    <n v="2.0138888889050577E-2"/>
    <n v="0.48333333333721384"/>
    <n v="0"/>
    <n v="0"/>
    <n v="0"/>
    <x v="0"/>
  </r>
  <r>
    <s v="5692"/>
    <s v="04-23-2025 16:37"/>
    <s v="SLA Requerimientos - Medio"/>
    <x v="0"/>
    <x v="1"/>
    <x v="1"/>
    <s v="Gestión de Aplicaciones"/>
    <x v="3"/>
    <s v="No asignado"/>
    <s v="00:00:00"/>
    <s v="No asignado"/>
    <s v="04-23-2025 16:40"/>
    <s v="Afecta el Negocio"/>
    <s v="No asignado"/>
    <s v="No asignado"/>
    <s v="04-23-2025 16:37"/>
    <s v="No asignado"/>
    <s v="false"/>
    <s v="No asignado"/>
    <x v="896"/>
    <d v="2025-04-23T16:40:00"/>
    <n v="2.0833333328482695E-3"/>
    <n v="4.9999999988358468E-2"/>
    <n v="72"/>
    <n v="0"/>
    <n v="72"/>
    <x v="1"/>
  </r>
  <r>
    <s v="5693"/>
    <s v="04-23-2025 16:40"/>
    <s v="SLA Requerimientos - Medio"/>
    <x v="0"/>
    <x v="1"/>
    <x v="1"/>
    <s v="Gestión de Aplicaciones"/>
    <x v="3"/>
    <s v="No asignado"/>
    <s v="00:00:00"/>
    <s v="No asignado"/>
    <s v="04-23-2025 16:41"/>
    <s v="Afecta el Negocio"/>
    <s v="No asignado"/>
    <s v="No asignado"/>
    <s v="04-23-2025 16:40"/>
    <s v="No asignado"/>
    <s v="false"/>
    <s v="No asignado"/>
    <x v="897"/>
    <d v="2025-04-23T16:41:00"/>
    <n v="6.944444467080757E-4"/>
    <n v="1.6666666720993817E-2"/>
    <n v="72"/>
    <n v="0"/>
    <n v="72"/>
    <x v="1"/>
  </r>
  <r>
    <s v="5694"/>
    <s v="04-23-2025 16:42"/>
    <s v="SLA Requerimientos - Baja"/>
    <x v="0"/>
    <x v="1"/>
    <x v="1"/>
    <s v="Gestión de Aplicaciones"/>
    <x v="3"/>
    <s v="No asignado"/>
    <s v="00:00:00"/>
    <s v="No asignado"/>
    <s v="04-23-2025 16:42"/>
    <s v="Afecta el Negocio"/>
    <s v="No asignado"/>
    <s v="No asignado"/>
    <s v="04-23-2025 16:42"/>
    <s v="No asignado"/>
    <s v="false"/>
    <s v="No asignado"/>
    <x v="898"/>
    <d v="2025-04-23T16:42:00"/>
    <n v="0"/>
    <n v="0"/>
    <n v="120"/>
    <n v="0"/>
    <n v="120"/>
    <x v="1"/>
  </r>
  <r>
    <s v="5700"/>
    <s v="04-24-2025 10:29"/>
    <s v="SLA Requerimientos - Baja"/>
    <x v="0"/>
    <x v="2"/>
    <x v="0"/>
    <s v="Gestión de Aplicaciones"/>
    <x v="9"/>
    <s v="04-29-2025 11:40"/>
    <s v="32:02:48"/>
    <s v="05-01-2025 10:40"/>
    <s v="05-01-2025 10:40"/>
    <s v="Afecta el Usuario"/>
    <s v="No asignado"/>
    <s v="Baja"/>
    <s v="04-24-2025 10:29"/>
    <s v="05-01-2025 10:40"/>
    <s v="false"/>
    <s v="04-30-2025 10:32"/>
    <x v="899"/>
    <d v="2025-05-01T10:40:00"/>
    <n v="7.007638888891961"/>
    <n v="168.18333333340706"/>
    <n v="120"/>
    <n v="98"/>
    <n v="218"/>
    <x v="1"/>
  </r>
  <r>
    <s v="5688"/>
    <s v="04-23-2025 09:49"/>
    <s v="SLA Requerimientos - Baja"/>
    <x v="0"/>
    <x v="3"/>
    <x v="0"/>
    <s v="Gestión de Aplicaciones"/>
    <x v="6"/>
    <s v="04-23-2025 09:59"/>
    <s v="02:40:29"/>
    <s v="04-23-2025 13:10"/>
    <s v="04-23-2025 13:10"/>
    <s v="Afecta el Usuario"/>
    <s v="No asignado"/>
    <s v="Baja"/>
    <s v="04-23-2025 09:49"/>
    <s v="04-23-2025 13:10"/>
    <s v="false"/>
    <s v="04-23-2025 13:10"/>
    <x v="900"/>
    <d v="2025-04-23T13:10:00"/>
    <n v="0.13958333332993789"/>
    <n v="3.3499999999185093"/>
    <n v="120"/>
    <n v="0"/>
    <n v="120"/>
    <x v="1"/>
  </r>
  <r>
    <s v="5710"/>
    <s v="04-24-2025 15:17"/>
    <s v="SLA Requerimientos - Medio"/>
    <x v="0"/>
    <x v="0"/>
    <x v="0"/>
    <s v="Gestion + Humana"/>
    <x v="14"/>
    <s v="04-24-2025 15:31"/>
    <s v="10:12:00"/>
    <s v="05-16-2025 16:53"/>
    <s v="05-16-2025 16:53"/>
    <s v="No asignado"/>
    <s v="No asignado"/>
    <s v="Baja"/>
    <s v="04-24-2025 15:17"/>
    <s v="05-16-2025 16:53"/>
    <s v="false"/>
    <s v="05-16-2025 16:53"/>
    <x v="901"/>
    <d v="2025-05-16T16:53:00"/>
    <n v="22.066666666665697"/>
    <n v="529.59999999997672"/>
    <n v="72"/>
    <n v="308"/>
    <n v="380"/>
    <x v="2"/>
  </r>
  <r>
    <s v="5698"/>
    <s v="04-24-2025 09:06"/>
    <s v="SLA Requerimientos - Baja"/>
    <x v="0"/>
    <x v="1"/>
    <x v="9"/>
    <s v="Soporte TI"/>
    <x v="3"/>
    <s v="04-28-2025 11:46"/>
    <s v="00:00:00"/>
    <s v="No asignado"/>
    <s v="07-10-2025 08:52"/>
    <s v="Afecta el Cliente"/>
    <s v="No asignado"/>
    <s v="No asignado"/>
    <s v="04-24-2025 09:06"/>
    <s v="No asignado"/>
    <s v="false"/>
    <s v="No asignado"/>
    <x v="902"/>
    <d v="2025-07-10T08:52:00"/>
    <n v="76.990277777775191"/>
    <n v="1847.7666666666046"/>
    <n v="120"/>
    <n v="1078"/>
    <n v="1198"/>
    <x v="2"/>
  </r>
  <r>
    <s v="5699"/>
    <s v="04-24-2025 09:44"/>
    <s v="Prioridad Normal (Incidencias)"/>
    <x v="1"/>
    <x v="2"/>
    <x v="0"/>
    <s v="Gestión de Aplicaciones"/>
    <x v="9"/>
    <s v="04-24-2025 09:58"/>
    <s v="00:26:32"/>
    <s v="04-24-2025 12:32"/>
    <s v="04-24-2025 12:32"/>
    <s v="Afecta al Departamento"/>
    <s v="Nivel 1"/>
    <s v="No asignado"/>
    <s v="04-24-2025 09:44"/>
    <s v="04-24-2025 12:32"/>
    <s v="false"/>
    <s v="04-24-2025 12:32"/>
    <x v="903"/>
    <d v="2025-04-24T12:32:00"/>
    <n v="0.11666666666860692"/>
    <n v="2.8000000000465661"/>
    <n v="72"/>
    <n v="0"/>
    <n v="72"/>
    <x v="1"/>
  </r>
  <r>
    <s v="5705"/>
    <s v="04-24-2025 11:39"/>
    <s v="Prioridad Alta (Incidencias)"/>
    <x v="1"/>
    <x v="8"/>
    <x v="0"/>
    <s v="Gestión de Aplicaciones"/>
    <x v="10"/>
    <s v="04-24-2025 12:21"/>
    <s v="03:11:10"/>
    <s v="04-25-2025 15:35"/>
    <s v="04-25-2025 15:35"/>
    <s v="Afecta el Usuario"/>
    <s v="Nivel 1"/>
    <s v="Normal"/>
    <s v="04-24-2025 11:39"/>
    <s v="04-25-2025 15:35"/>
    <s v="false"/>
    <s v="04-25-2025 15:35"/>
    <x v="904"/>
    <d v="2025-04-25T15:35:00"/>
    <n v="1.163888888884685"/>
    <n v="27.93333333323244"/>
    <n v="12.5"/>
    <n v="14"/>
    <n v="26.5"/>
    <x v="2"/>
  </r>
  <r>
    <s v="5701"/>
    <s v="04-24-2025 10:40"/>
    <s v="No asignado"/>
    <x v="2"/>
    <x v="2"/>
    <x v="0"/>
    <s v="Formularios"/>
    <x v="13"/>
    <s v="04-24-2025 11:10"/>
    <s v="13:28:02"/>
    <s v="04-25-2025 17:15"/>
    <s v="04-25-2025 17:15"/>
    <s v="No asignado"/>
    <s v="No asignado"/>
    <s v="No asignado"/>
    <s v="04-24-2025 10:40"/>
    <s v="04-25-2025 17:15"/>
    <s v="false"/>
    <s v="04-25-2025 17:15"/>
    <x v="905"/>
    <d v="2025-04-25T17:15:00"/>
    <n v="1.2743055555547471"/>
    <n v="30.583333333313931"/>
    <n v="0"/>
    <n v="14"/>
    <n v="14"/>
    <x v="0"/>
  </r>
  <r>
    <s v="5702"/>
    <s v="04-24-2025 10:40"/>
    <s v="Prioridad Alta (Incidencias)"/>
    <x v="1"/>
    <x v="2"/>
    <x v="0"/>
    <s v="Gestión de Aplicaciones"/>
    <x v="9"/>
    <s v="04-24-2025 11:04"/>
    <s v="06:10:04"/>
    <s v="04-28-2025 12:37"/>
    <s v="04-28-2025 12:37"/>
    <s v="Afecta al Departamento"/>
    <s v="Nivel 1"/>
    <s v="No asignado"/>
    <s v="04-24-2025 10:40"/>
    <s v="04-28-2025 12:37"/>
    <s v="false"/>
    <s v="04-28-2025 12:37"/>
    <x v="905"/>
    <d v="2025-04-28T12:37:00"/>
    <n v="4.0812499999956344"/>
    <n v="97.949999999895226"/>
    <n v="12.5"/>
    <n v="56"/>
    <n v="68.5"/>
    <x v="2"/>
  </r>
  <r>
    <s v="5703"/>
    <s v="04-24-2025 11:14"/>
    <s v="No asignado"/>
    <x v="2"/>
    <x v="0"/>
    <x v="0"/>
    <s v="Formularios"/>
    <x v="13"/>
    <s v="04-24-2025 11:31"/>
    <s v="13:06:07"/>
    <s v="04-25-2025 17:20"/>
    <s v="04-25-2025 17:20"/>
    <s v="No asignado"/>
    <s v="No asignado"/>
    <s v="No asignado"/>
    <s v="04-24-2025 11:14"/>
    <s v="04-25-2025 17:20"/>
    <s v="false"/>
    <s v="04-25-2025 17:20"/>
    <x v="906"/>
    <d v="2025-04-25T17:20:00"/>
    <n v="1.2541666666656965"/>
    <n v="30.099999999976717"/>
    <n v="0"/>
    <n v="14"/>
    <n v="14"/>
    <x v="0"/>
  </r>
  <r>
    <s v="5704"/>
    <s v="04-24-2025 11:22"/>
    <s v="No asignado"/>
    <x v="2"/>
    <x v="0"/>
    <x v="0"/>
    <s v="Formularios"/>
    <x v="13"/>
    <s v="04-24-2025 11:31"/>
    <s v="12:55:57"/>
    <s v="04-25-2025 17:22"/>
    <s v="04-25-2025 17:22"/>
    <s v="No asignado"/>
    <s v="No asignado"/>
    <s v="No asignado"/>
    <s v="04-24-2025 11:22"/>
    <s v="04-25-2025 17:22"/>
    <s v="false"/>
    <s v="04-25-2025 17:22"/>
    <x v="907"/>
    <d v="2025-04-25T17:22:00"/>
    <n v="1.25"/>
    <n v="30"/>
    <n v="0"/>
    <n v="14"/>
    <n v="14"/>
    <x v="0"/>
  </r>
  <r>
    <s v="5720"/>
    <s v="04-25-2025 14:40"/>
    <s v="Prioridad Alta (Incidencias)"/>
    <x v="1"/>
    <x v="2"/>
    <x v="0"/>
    <s v="Gestión de Aplicaciones"/>
    <x v="8"/>
    <s v="04-25-2025 15:25"/>
    <s v="02:49:14"/>
    <s v="04-28-2025 11:24"/>
    <s v="04-28-2025 11:24"/>
    <s v="Afecta el Usuario"/>
    <s v="Nivel 1"/>
    <s v="Normal"/>
    <s v="04-25-2025 14:40"/>
    <s v="04-28-2025 11:24"/>
    <s v="false"/>
    <s v="04-28-2025 11:24"/>
    <x v="908"/>
    <d v="2025-04-28T11:24:00"/>
    <n v="2.8638888888890506"/>
    <n v="68.733333333337214"/>
    <n v="12.5"/>
    <n v="42"/>
    <n v="54.5"/>
    <x v="2"/>
  </r>
  <r>
    <s v="5729"/>
    <s v="04-28-2025 09:59"/>
    <s v="Prioridad Alta (Incidencias)"/>
    <x v="1"/>
    <x v="2"/>
    <x v="0"/>
    <s v="Gestión de Aplicaciones"/>
    <x v="7"/>
    <s v="04-28-2025 10:11"/>
    <s v="00:19:01"/>
    <s v="04-28-2025 10:18"/>
    <s v="04-28-2025 10:18"/>
    <s v="Afecta al Departamento"/>
    <s v="Nivel 1"/>
    <s v="No asignado"/>
    <s v="04-28-2025 09:59"/>
    <s v="04-28-2025 10:18"/>
    <s v="false"/>
    <s v="04-28-2025 10:18"/>
    <x v="909"/>
    <d v="2025-04-28T10:18:00"/>
    <n v="1.3194444443797693E-2"/>
    <n v="0.31666666665114462"/>
    <n v="12.5"/>
    <n v="0"/>
    <n v="12.5"/>
    <x v="1"/>
  </r>
  <r>
    <s v="5727"/>
    <s v="04-28-2025 09:46"/>
    <s v="No asignado"/>
    <x v="1"/>
    <x v="3"/>
    <x v="0"/>
    <s v="No asignado"/>
    <x v="14"/>
    <s v="04-28-2025 10:06"/>
    <s v="08:38:59"/>
    <s v="04-29-2025 10:25"/>
    <s v="04-29-2025 10:25"/>
    <s v="Afecta el Usuario"/>
    <s v="No asignado"/>
    <s v="Normal"/>
    <s v="04-28-2025 09:46"/>
    <s v="04-29-2025 10:25"/>
    <s v="false"/>
    <s v="04-29-2025 10:25"/>
    <x v="910"/>
    <d v="2025-04-29T10:25:00"/>
    <n v="1.0270833333343035"/>
    <n v="24.650000000023283"/>
    <n v="0"/>
    <n v="14"/>
    <n v="14"/>
    <x v="0"/>
  </r>
  <r>
    <s v="5735"/>
    <s v="04-28-2025 12:44"/>
    <s v="No asignado"/>
    <x v="1"/>
    <x v="2"/>
    <x v="1"/>
    <s v="No asignado"/>
    <x v="9"/>
    <s v="04-28-2025 14:16"/>
    <s v="00:00:00"/>
    <s v="No asignado"/>
    <s v="04-28-2025 14:47"/>
    <s v="Afecta el Usuario"/>
    <s v="No asignado"/>
    <s v="Normal"/>
    <s v="04-28-2025 12:44"/>
    <s v="No asignado"/>
    <s v="false"/>
    <s v="No asignado"/>
    <x v="911"/>
    <d v="2025-04-28T14:47:00"/>
    <n v="8.5416666668606922E-2"/>
    <n v="2.0500000000465661"/>
    <n v="0"/>
    <n v="0"/>
    <n v="0"/>
    <x v="0"/>
  </r>
  <r>
    <s v="5715"/>
    <s v="04-25-2025 10:48"/>
    <s v="No asignado"/>
    <x v="1"/>
    <x v="1"/>
    <x v="0"/>
    <s v="Gestión de Aplicaciones"/>
    <x v="3"/>
    <s v="04-28-2025 11:49"/>
    <s v="53:59:46"/>
    <s v="05-09-2025 14:33"/>
    <s v="05-09-2025 14:33"/>
    <s v="Afecta el Negocio"/>
    <s v="No asignado"/>
    <s v="No asignado"/>
    <s v="04-25-2025 10:48"/>
    <s v="05-09-2025 14:33"/>
    <s v="false"/>
    <s v="05-09-2025 14:33"/>
    <x v="912"/>
    <d v="2025-05-09T14:33:00"/>
    <n v="14.15625"/>
    <n v="339.75"/>
    <n v="0"/>
    <n v="196"/>
    <n v="196"/>
    <x v="0"/>
  </r>
  <r>
    <s v="5719"/>
    <s v="04-25-2025 14:24"/>
    <s v="Prioridad Alta (Incidencias)"/>
    <x v="1"/>
    <x v="2"/>
    <x v="0"/>
    <s v="Gestión de Aplicaciones"/>
    <x v="10"/>
    <s v="04-25-2025 15:09"/>
    <s v="04:05:50"/>
    <s v="04-29-2025 18:06"/>
    <s v="04-29-2025 18:06"/>
    <s v="Afecta el Usuario"/>
    <s v="Nivel 1"/>
    <s v="Normal"/>
    <s v="04-25-2025 14:24"/>
    <s v="04-29-2025 18:06"/>
    <s v="false"/>
    <s v="04-29-2025 18:06"/>
    <x v="913"/>
    <d v="2025-04-29T18:06:00"/>
    <n v="4.1541666666671517"/>
    <n v="99.700000000011642"/>
    <n v="12.5"/>
    <n v="56"/>
    <n v="68.5"/>
    <x v="2"/>
  </r>
  <r>
    <s v="5723"/>
    <s v="04-25-2025 16:23"/>
    <s v="Prioridad Normal (Incidencias)"/>
    <x v="1"/>
    <x v="8"/>
    <x v="0"/>
    <s v="Gestión de Aplicaciones"/>
    <x v="9"/>
    <s v="05-09-2025 13:17"/>
    <s v="41:47:55"/>
    <s v="07-02-2025 11:04"/>
    <s v="07-02-2025 11:04"/>
    <s v="Afecta al Departamento"/>
    <s v="Nivel 1"/>
    <s v="No asignado"/>
    <s v="04-25-2025 16:23"/>
    <s v="07-02-2025 11:04"/>
    <s v="true"/>
    <s v="07-02-2025 11:04"/>
    <x v="914"/>
    <d v="2025-07-02T11:04:00"/>
    <n v="67.778472222220444"/>
    <n v="1626.6833333332906"/>
    <n v="72"/>
    <n v="952"/>
    <n v="1024"/>
    <x v="2"/>
  </r>
  <r>
    <s v="5732"/>
    <s v="04-28-2025 10:43"/>
    <s v="SLA Requerimientos - Medio"/>
    <x v="1"/>
    <x v="3"/>
    <x v="0"/>
    <s v="Soporte TI"/>
    <x v="4"/>
    <s v="04-28-2025 10:43"/>
    <s v="07:40:02"/>
    <s v="04-29-2025 10:23"/>
    <s v="04-29-2025 10:23"/>
    <s v="Afecta el Usuario"/>
    <s v="No asignado"/>
    <s v="Normal"/>
    <s v="04-28-2025 10:43"/>
    <s v="04-29-2025 10:23"/>
    <s v="false"/>
    <s v="04-29-2025 10:23"/>
    <x v="915"/>
    <d v="2025-04-29T10:23:00"/>
    <n v="0.98611111110949423"/>
    <n v="23.666666666627862"/>
    <n v="72"/>
    <n v="14"/>
    <n v="86"/>
    <x v="1"/>
  </r>
  <r>
    <s v="5717"/>
    <s v="04-25-2025 12:52"/>
    <s v="Prioridad Normal (Incidencias)"/>
    <x v="1"/>
    <x v="2"/>
    <x v="0"/>
    <s v="Gestión de Aplicaciones"/>
    <x v="9"/>
    <s v="04-25-2025 12:52"/>
    <s v="00:00:00"/>
    <s v="05-09-2025 11:12"/>
    <s v="05-09-2025 11:12"/>
    <s v="Afecta al Departamento"/>
    <s v="Nivel 1"/>
    <s v="No asignado"/>
    <s v="04-25-2025 12:52"/>
    <s v="05-09-2025 11:12"/>
    <s v="false"/>
    <s v="05-09-2025 11:12"/>
    <x v="916"/>
    <d v="2025-05-09T11:12:00"/>
    <n v="13.930555555554747"/>
    <n v="334.33333333331393"/>
    <n v="72"/>
    <n v="196"/>
    <n v="268"/>
    <x v="2"/>
  </r>
  <r>
    <s v="5740"/>
    <s v="04-28-2025 16:51"/>
    <s v="Prioridades Urgentes (Incidencias)"/>
    <x v="1"/>
    <x v="2"/>
    <x v="0"/>
    <s v="Gestión de Aplicaciones"/>
    <x v="10"/>
    <s v="05-01-2025 08:40"/>
    <s v="03:01:12"/>
    <s v="05-02-2025 10:40"/>
    <s v="05-02-2025 10:40"/>
    <s v="Afecta el Usuario"/>
    <s v="Nivel 1"/>
    <s v="Normal"/>
    <s v="04-28-2025 16:51"/>
    <s v="05-02-2025 10:40"/>
    <s v="false"/>
    <s v="05-01-2025 09:44"/>
    <x v="917"/>
    <d v="2025-05-02T10:40:00"/>
    <n v="3.742361111115315"/>
    <n v="89.81666666676756"/>
    <n v="12.5"/>
    <n v="56"/>
    <n v="68.5"/>
    <x v="2"/>
  </r>
  <r>
    <s v="5716"/>
    <s v="04-25-2025 12:46"/>
    <s v="No asignado"/>
    <x v="0"/>
    <x v="2"/>
    <x v="4"/>
    <s v="Gestión de Aplicaciones"/>
    <x v="3"/>
    <s v="04-28-2025 09:55"/>
    <s v="00:00:00"/>
    <s v="No asignado"/>
    <s v="05-20-2025 10:45"/>
    <s v="Afecta el Negocio"/>
    <s v="No asignado"/>
    <s v="No asignado"/>
    <s v="04-25-2025 12:46"/>
    <s v="No asignado"/>
    <s v="false"/>
    <s v="No asignado"/>
    <x v="918"/>
    <d v="2025-05-20T10:45:00"/>
    <n v="24.915972222217533"/>
    <n v="597.9833333332208"/>
    <n v="0"/>
    <n v="350"/>
    <n v="350"/>
    <x v="0"/>
  </r>
  <r>
    <s v="5731"/>
    <s v="04-28-2025 10:36"/>
    <s v="Prioridad Normal (Incidencias)"/>
    <x v="1"/>
    <x v="2"/>
    <x v="0"/>
    <s v="No asignado"/>
    <x v="9"/>
    <s v="04-28-2025 10:36"/>
    <s v="00:01:13"/>
    <s v="05-27-2025 16:13"/>
    <s v="05-27-2025 16:13"/>
    <s v="Afecta el Usuario"/>
    <s v="No asignado"/>
    <s v="Normal"/>
    <s v="04-28-2025 10:36"/>
    <s v="05-27-2025 16:13"/>
    <s v="false"/>
    <s v="05-27-2025 16:13"/>
    <x v="919"/>
    <d v="2025-05-27T16:13:00"/>
    <n v="29.234027777776646"/>
    <n v="701.6166666666395"/>
    <n v="72"/>
    <n v="406"/>
    <n v="478"/>
    <x v="2"/>
  </r>
  <r>
    <s v="5737"/>
    <s v="04-28-2025 13:59"/>
    <s v="No asignado"/>
    <x v="2"/>
    <x v="0"/>
    <x v="0"/>
    <s v="Formularios"/>
    <x v="13"/>
    <s v="04-28-2025 14:09"/>
    <s v="219:13:01"/>
    <s v="06-04-2025 20:21"/>
    <s v="06-04-2025 20:21"/>
    <s v="No asignado"/>
    <s v="No asignado"/>
    <s v="No asignado"/>
    <s v="04-28-2025 13:59"/>
    <s v="06-04-2025 20:21"/>
    <s v="false"/>
    <s v="06-04-2025 20:21"/>
    <x v="920"/>
    <d v="2025-06-04T20:21:00"/>
    <n v="37.265277777776646"/>
    <n v="894.3666666666395"/>
    <n v="0"/>
    <n v="518"/>
    <n v="518"/>
    <x v="0"/>
  </r>
  <r>
    <s v="5718"/>
    <s v="04-25-2025 13:04"/>
    <s v="No asignado"/>
    <x v="2"/>
    <x v="0"/>
    <x v="0"/>
    <s v="Formularios"/>
    <x v="13"/>
    <s v="04-25-2025 13:05"/>
    <s v="09:56:47"/>
    <s v="04-28-2025 15:26"/>
    <s v="04-28-2025 15:26"/>
    <s v="No asignado"/>
    <s v="No asignado"/>
    <s v="No asignado"/>
    <s v="04-25-2025 13:04"/>
    <s v="04-28-2025 15:26"/>
    <s v="false"/>
    <s v="04-28-2025 15:26"/>
    <x v="921"/>
    <d v="2025-04-28T15:26:00"/>
    <n v="3.0986111111124046"/>
    <n v="74.366666666697711"/>
    <n v="0"/>
    <n v="42"/>
    <n v="42"/>
    <x v="0"/>
  </r>
  <r>
    <s v="5721"/>
    <s v="04-25-2025 14:58"/>
    <s v="Prioridad Alta (Incidencias)"/>
    <x v="1"/>
    <x v="2"/>
    <x v="0"/>
    <s v="Gestión de Aplicaciones"/>
    <x v="7"/>
    <s v="04-25-2025 15:07"/>
    <s v="02:31:11"/>
    <s v="04-29-2025 17:39"/>
    <s v="04-29-2025 17:39"/>
    <s v="Afecta al Departamento"/>
    <s v="Nivel 1"/>
    <s v="No asignado"/>
    <s v="04-25-2025 14:58"/>
    <s v="04-29-2025 17:39"/>
    <s v="false"/>
    <s v="04-28-2025 17:31"/>
    <x v="922"/>
    <d v="2025-04-29T17:39:00"/>
    <n v="4.1118055555562023"/>
    <n v="98.683333333348855"/>
    <n v="12.5"/>
    <n v="56"/>
    <n v="68.5"/>
    <x v="2"/>
  </r>
  <r>
    <s v="5722"/>
    <s v="04-25-2025 15:04"/>
    <s v="Prioridad Baja (Incidencias)"/>
    <x v="1"/>
    <x v="3"/>
    <x v="0"/>
    <s v="Soporte TI"/>
    <x v="4"/>
    <s v="04-25-2025 15:13"/>
    <s v="01:04:18"/>
    <s v="04-30-2025 12:09"/>
    <s v="04-30-2025 12:09"/>
    <s v="Afecta el Usuario"/>
    <s v="No asignado"/>
    <s v="Normal"/>
    <s v="04-25-2025 15:04"/>
    <s v="04-30-2025 12:09"/>
    <s v="false"/>
    <s v="04-30-2025 12:09"/>
    <x v="923"/>
    <d v="2025-04-30T12:09:00"/>
    <n v="4.8784722222189885"/>
    <n v="117.08333333325572"/>
    <n v="120"/>
    <n v="70"/>
    <n v="190"/>
    <x v="1"/>
  </r>
  <r>
    <s v="5739"/>
    <s v="04-28-2025 15:24"/>
    <s v="SLA Requerimientos - Medio"/>
    <x v="0"/>
    <x v="3"/>
    <x v="0"/>
    <s v="Soporte TI"/>
    <x v="12"/>
    <s v="04-28-2025 15:32"/>
    <s v="22:05:15"/>
    <s v="05-01-2025 12:38"/>
    <s v="05-01-2025 12:38"/>
    <s v="Afecta el Usuario"/>
    <s v="No asignado"/>
    <s v="Normal"/>
    <s v="04-28-2025 15:24"/>
    <s v="05-01-2025 12:38"/>
    <s v="false"/>
    <s v="05-01-2025 12:38"/>
    <x v="924"/>
    <d v="2025-05-01T12:38:00"/>
    <n v="2.8847222222175333"/>
    <n v="69.233333333220799"/>
    <n v="72"/>
    <n v="42"/>
    <n v="114"/>
    <x v="1"/>
  </r>
  <r>
    <s v="5736"/>
    <s v="04-28-2025 13:14"/>
    <s v="SLA Requerimientos - Medio"/>
    <x v="0"/>
    <x v="9"/>
    <x v="0"/>
    <s v="Redes y Seguridad"/>
    <x v="25"/>
    <s v="04-28-2025 13:14"/>
    <s v="10:57:35"/>
    <s v="04-29-2025 18:48"/>
    <s v="04-29-2025 18:48"/>
    <s v="Afecta el Usuario"/>
    <s v="No asignado"/>
    <s v="Normal"/>
    <s v="04-28-2025 13:14"/>
    <s v="04-29-2025 18:48"/>
    <s v="false"/>
    <s v="04-29-2025 18:48"/>
    <x v="925"/>
    <d v="2025-04-29T18:48:00"/>
    <n v="1.2319444444437977"/>
    <n v="29.566666666651145"/>
    <n v="72"/>
    <n v="14"/>
    <n v="86"/>
    <x v="1"/>
  </r>
  <r>
    <s v="5733"/>
    <s v="04-28-2025 10:54"/>
    <s v="Prioridad Normal (Incidencias)"/>
    <x v="1"/>
    <x v="2"/>
    <x v="0"/>
    <s v="Gestión de Aplicaciones"/>
    <x v="9"/>
    <s v="04-28-2025 10:55"/>
    <s v="04:58:33"/>
    <s v="04-28-2025 16:52"/>
    <s v="04-28-2025 16:52"/>
    <s v="Afecta al Departamento"/>
    <s v="Nivel 1"/>
    <s v="No asignado"/>
    <s v="04-28-2025 10:54"/>
    <s v="04-28-2025 16:52"/>
    <s v="false"/>
    <s v="04-28-2025 16:52"/>
    <x v="926"/>
    <d v="2025-04-28T16:52:00"/>
    <n v="0.24861111110658385"/>
    <n v="5.9666666665580124"/>
    <n v="72"/>
    <n v="0"/>
    <n v="72"/>
    <x v="1"/>
  </r>
  <r>
    <s v="5726"/>
    <s v="04-28-2025 09:17"/>
    <s v="No asignado"/>
    <x v="1"/>
    <x v="2"/>
    <x v="0"/>
    <s v="Gestión de Aplicaciones"/>
    <x v="1"/>
    <s v="05-15-2025 17:59"/>
    <s v="52:37:04"/>
    <s v="05-16-2025 18:46"/>
    <s v="05-16-2025 18:46"/>
    <s v="Afecta el Negocio"/>
    <s v="No asignado"/>
    <s v="No asignado"/>
    <s v="04-28-2025 09:17"/>
    <s v="05-16-2025 18:46"/>
    <s v="false"/>
    <s v="05-15-2025 18:00"/>
    <x v="927"/>
    <d v="2025-05-16T18:46:00"/>
    <n v="18.395138888889051"/>
    <n v="441.48333333333721"/>
    <n v="0"/>
    <n v="252"/>
    <n v="252"/>
    <x v="0"/>
  </r>
  <r>
    <s v="5725"/>
    <s v="04-28-2025 08:56"/>
    <s v="No asignado"/>
    <x v="1"/>
    <x v="2"/>
    <x v="0"/>
    <s v="Soporte TI"/>
    <x v="6"/>
    <s v="04-28-2025 10:32"/>
    <s v="04:58:04"/>
    <s v="04-28-2025 14:54"/>
    <s v="04-28-2025 14:54"/>
    <s v="Afecta el Usuario"/>
    <s v="No asignado"/>
    <s v="Normal"/>
    <s v="04-28-2025 08:56"/>
    <s v="04-28-2025 14:54"/>
    <s v="false"/>
    <s v="04-28-2025 14:54"/>
    <x v="928"/>
    <d v="2025-04-28T14:54:00"/>
    <n v="0.24861111111385981"/>
    <n v="5.9666666667326353"/>
    <n v="0"/>
    <n v="0"/>
    <n v="0"/>
    <x v="0"/>
  </r>
  <r>
    <s v="5728"/>
    <s v="04-28-2025 09:59"/>
    <s v="Prioridades Urgentes (Incidencias)"/>
    <x v="1"/>
    <x v="8"/>
    <x v="0"/>
    <s v="Gestión de Aplicaciones"/>
    <x v="8"/>
    <s v="04-28-2025 10:08"/>
    <s v="07:07:23"/>
    <s v="06-03-2025 15:46"/>
    <s v="06-03-2025 15:46"/>
    <s v="Afecta el Usuario"/>
    <s v="Nivel 1"/>
    <s v="Normal"/>
    <s v="04-28-2025 09:59"/>
    <s v="06-03-2025 15:46"/>
    <s v="false"/>
    <s v="06-03-2025 15:46"/>
    <x v="909"/>
    <d v="2025-06-03T15:46:00"/>
    <n v="36.240972222221899"/>
    <n v="869.78333333332557"/>
    <n v="12.5"/>
    <n v="504"/>
    <n v="516.5"/>
    <x v="2"/>
  </r>
  <r>
    <s v="5734"/>
    <s v="04-28-2025 11:42"/>
    <s v="No asignado"/>
    <x v="2"/>
    <x v="8"/>
    <x v="0"/>
    <s v="Formularios"/>
    <x v="13"/>
    <s v="04-28-2025 15:33"/>
    <s v="44:38:27"/>
    <s v="05-06-2025 08:22"/>
    <s v="05-06-2025 08:22"/>
    <s v="No asignado"/>
    <s v="No asignado"/>
    <s v="No asignado"/>
    <s v="04-28-2025 11:42"/>
    <s v="05-06-2025 08:22"/>
    <s v="false"/>
    <s v="05-06-2025 08:22"/>
    <x v="929"/>
    <d v="2025-05-06T08:22:00"/>
    <n v="7.8611111111094942"/>
    <n v="188.66666666662786"/>
    <n v="0"/>
    <n v="112"/>
    <n v="112"/>
    <x v="0"/>
  </r>
  <r>
    <s v="5741"/>
    <s v="04-28-2025 17:09"/>
    <s v="Prioridades Urgentes (Incidencias)"/>
    <x v="1"/>
    <x v="2"/>
    <x v="0"/>
    <s v="Gestión de Aplicaciones"/>
    <x v="8"/>
    <s v="04-28-2025 17:14"/>
    <s v="00:20:08"/>
    <s v="04-29-2025 10:07"/>
    <s v="04-29-2025 10:07"/>
    <s v="Afecta el Usuario"/>
    <s v="Nivel 1"/>
    <s v="Normal"/>
    <s v="04-28-2025 17:09"/>
    <s v="04-29-2025 10:07"/>
    <s v="false"/>
    <s v="04-29-2025 10:07"/>
    <x v="930"/>
    <d v="2025-04-29T10:07:00"/>
    <n v="0.7069444444423425"/>
    <n v="16.96666666661622"/>
    <n v="12.5"/>
    <n v="14"/>
    <n v="26.5"/>
    <x v="1"/>
  </r>
  <r>
    <s v="5738"/>
    <s v="04-28-2025 14:29"/>
    <s v="SLA Requerimientos - Medio"/>
    <x v="0"/>
    <x v="3"/>
    <x v="0"/>
    <s v="Soporte TI"/>
    <x v="19"/>
    <s v="04-28-2025 14:29"/>
    <s v="10:02:48"/>
    <s v="04-29-2025 16:41"/>
    <s v="04-29-2025 16:41"/>
    <s v="Afecta el Usuario"/>
    <s v="No asignado"/>
    <s v="Normal"/>
    <s v="04-28-2025 14:29"/>
    <s v="04-29-2025 16:41"/>
    <s v="false"/>
    <s v="04-29-2025 16:41"/>
    <x v="931"/>
    <d v="2025-04-29T16:41:00"/>
    <n v="1.0916666666671517"/>
    <n v="26.200000000011642"/>
    <n v="72"/>
    <n v="14"/>
    <n v="86"/>
    <x v="1"/>
  </r>
  <r>
    <s v="5748"/>
    <s v="04-29-2025 11:15"/>
    <s v="No asignado"/>
    <x v="0"/>
    <x v="2"/>
    <x v="0"/>
    <s v="Gestión de Aplicaciones"/>
    <x v="3"/>
    <s v="04-29-2025 12:36"/>
    <s v="01:14:02"/>
    <s v="04-30-2025 12:40"/>
    <s v="04-30-2025 12:40"/>
    <s v="Afecta el Negocio"/>
    <s v="No asignado"/>
    <s v="No asignado"/>
    <s v="04-29-2025 11:15"/>
    <s v="04-30-2025 12:40"/>
    <s v="false"/>
    <s v="04-29-2025 12:36"/>
    <x v="932"/>
    <d v="2025-04-30T12:40:00"/>
    <n v="1.0590277777810115"/>
    <n v="25.416666666744277"/>
    <n v="0"/>
    <n v="14"/>
    <n v="14"/>
    <x v="0"/>
  </r>
  <r>
    <s v="5742"/>
    <s v="04-29-2025 09:14"/>
    <s v="Prioridad Normal (Incidencias)"/>
    <x v="1"/>
    <x v="2"/>
    <x v="0"/>
    <s v="Gestión de Aplicaciones"/>
    <x v="9"/>
    <s v="04-29-2025 09:58"/>
    <s v="02:02:04"/>
    <s v="04-29-2025 11:16"/>
    <s v="04-29-2025 11:16"/>
    <s v="Afecta al Departamento"/>
    <s v="Nivel 1"/>
    <s v="No asignado"/>
    <s v="04-29-2025 09:14"/>
    <s v="04-29-2025 11:16"/>
    <s v="false"/>
    <s v="04-29-2025 11:16"/>
    <x v="933"/>
    <d v="2025-04-29T11:16:00"/>
    <n v="8.4722222221898846E-2"/>
    <n v="2.0333333333255723"/>
    <n v="72"/>
    <n v="0"/>
    <n v="72"/>
    <x v="1"/>
  </r>
  <r>
    <s v="5746"/>
    <s v="04-29-2025 10:10"/>
    <s v="SLA Requerimientos - Medio"/>
    <x v="0"/>
    <x v="1"/>
    <x v="0"/>
    <s v="Gestión de Aplicaciones"/>
    <x v="3"/>
    <s v="04-29-2025 10:13"/>
    <s v="15:24:37"/>
    <s v="05-02-2025 09:34"/>
    <s v="05-02-2025 09:34"/>
    <s v="Afecta el Negocio"/>
    <s v="No asignado"/>
    <s v="No asignado"/>
    <s v="04-29-2025 10:10"/>
    <s v="05-02-2025 09:34"/>
    <s v="false"/>
    <s v="05-02-2025 09:34"/>
    <x v="934"/>
    <d v="2025-05-02T09:34:00"/>
    <n v="2.9749999999985448"/>
    <n v="71.399999999965075"/>
    <n v="72"/>
    <n v="42"/>
    <n v="114"/>
    <x v="1"/>
  </r>
  <r>
    <s v="5743"/>
    <s v="04-29-2025 09:40"/>
    <s v="Prioridad Normal (Incidencias)"/>
    <x v="1"/>
    <x v="2"/>
    <x v="0"/>
    <s v="Gestión de Aplicaciones"/>
    <x v="9"/>
    <s v="04-29-2025 09:49"/>
    <s v="06:49:28"/>
    <s v="04-30-2025 08:43"/>
    <s v="04-30-2025 08:43"/>
    <s v="Afecta al Departamento"/>
    <s v="Nivel 1"/>
    <s v="No asignado"/>
    <s v="04-29-2025 09:40"/>
    <s v="04-30-2025 08:43"/>
    <s v="false"/>
    <s v="04-30-2025 08:43"/>
    <x v="935"/>
    <d v="2025-04-30T08:43:00"/>
    <n v="0.96041666666133096"/>
    <n v="23.049999999871943"/>
    <n v="72"/>
    <n v="14"/>
    <n v="86"/>
    <x v="1"/>
  </r>
  <r>
    <s v="5747"/>
    <s v="04-29-2025 10:24"/>
    <s v="Prioridad Baja (Incidencias)"/>
    <x v="1"/>
    <x v="3"/>
    <x v="0"/>
    <s v="Soporte TI"/>
    <x v="19"/>
    <s v="04-29-2025 10:26"/>
    <s v="00:02:01"/>
    <s v="04-29-2025 10:26"/>
    <s v="04-29-2025 10:26"/>
    <s v="Afecta el Usuario"/>
    <s v="No asignado"/>
    <s v="Normal"/>
    <s v="04-29-2025 10:24"/>
    <s v="04-29-2025 10:26"/>
    <s v="false"/>
    <s v="04-29-2025 10:26"/>
    <x v="936"/>
    <d v="2025-04-29T10:26:00"/>
    <n v="1.3888888861401938E-3"/>
    <n v="3.3333333267364651E-2"/>
    <n v="120"/>
    <n v="0"/>
    <n v="120"/>
    <x v="1"/>
  </r>
  <r>
    <s v="5750"/>
    <s v="04-29-2025 12:00"/>
    <s v="Prioridad Alta (Incidencias)"/>
    <x v="1"/>
    <x v="3"/>
    <x v="0"/>
    <s v="Soporte TI"/>
    <x v="11"/>
    <s v="04-29-2025 12:09"/>
    <s v="05:42:31"/>
    <s v="04-30-2025 09:42"/>
    <s v="04-30-2025 09:42"/>
    <s v="Afecta el Usuario"/>
    <s v="No asignado"/>
    <s v="Normal"/>
    <s v="04-29-2025 12:00"/>
    <s v="04-30-2025 09:42"/>
    <s v="false"/>
    <s v="04-30-2025 09:42"/>
    <x v="937"/>
    <d v="2025-04-30T09:42:00"/>
    <n v="0.90416666666715173"/>
    <n v="21.700000000011642"/>
    <n v="12.5"/>
    <n v="14"/>
    <n v="26.5"/>
    <x v="1"/>
  </r>
  <r>
    <s v="5744"/>
    <s v="04-29-2025 09:54"/>
    <s v="No asignado"/>
    <x v="1"/>
    <x v="5"/>
    <x v="0"/>
    <s v="Gestión de Aplicaciones"/>
    <x v="1"/>
    <s v="04-29-2025 12:05"/>
    <s v="02:10:37"/>
    <s v="04-30-2025 16:50"/>
    <s v="04-30-2025 16:50"/>
    <s v="Afecta el Negocio"/>
    <s v="No asignado"/>
    <s v="No asignado"/>
    <s v="04-29-2025 09:54"/>
    <s v="04-30-2025 16:50"/>
    <s v="false"/>
    <s v="04-30-2025 16:50"/>
    <x v="938"/>
    <d v="2025-04-30T16:50:00"/>
    <n v="1.288888888891961"/>
    <n v="30.933333333407063"/>
    <n v="0"/>
    <n v="14"/>
    <n v="14"/>
    <x v="0"/>
  </r>
  <r>
    <s v="5745"/>
    <s v="04-29-2025 09:55"/>
    <s v="Prioridad Alta (Incidencias)"/>
    <x v="1"/>
    <x v="4"/>
    <x v="0"/>
    <s v="Gestión de Aplicaciones"/>
    <x v="10"/>
    <s v="04-29-2025 10:03"/>
    <s v="00:08:24"/>
    <s v="04-29-2025 10:03"/>
    <s v="04-29-2025 10:03"/>
    <s v="Afecta el Usuario"/>
    <s v="Nivel 1"/>
    <s v="Normal"/>
    <s v="04-29-2025 09:55"/>
    <s v="04-29-2025 10:03"/>
    <s v="false"/>
    <s v="04-29-2025 10:03"/>
    <x v="939"/>
    <d v="2025-04-29T10:03:00"/>
    <n v="5.5555555518367328E-3"/>
    <n v="0.13333333324408159"/>
    <n v="12.5"/>
    <n v="0"/>
    <n v="12.5"/>
    <x v="1"/>
  </r>
  <r>
    <s v="5749"/>
    <s v="04-29-2025 11:20"/>
    <s v="Prioridad Alta (Incidencias)"/>
    <x v="1"/>
    <x v="2"/>
    <x v="0"/>
    <s v="Gestión de Aplicaciones"/>
    <x v="8"/>
    <s v="04-29-2025 11:41"/>
    <s v="00:20:32"/>
    <s v="04-29-2025 11:41"/>
    <s v="04-29-2025 11:41"/>
    <s v="Afecta el Usuario"/>
    <s v="Nivel 1"/>
    <s v="Normal"/>
    <s v="04-29-2025 11:20"/>
    <s v="04-29-2025 11:41"/>
    <s v="false"/>
    <s v="04-29-2025 11:41"/>
    <x v="940"/>
    <d v="2025-04-29T11:41:00"/>
    <n v="1.4583333337213844E-2"/>
    <n v="0.35000000009313226"/>
    <n v="12.5"/>
    <n v="0"/>
    <n v="12.5"/>
    <x v="1"/>
  </r>
  <r>
    <s v="5753"/>
    <s v="04-29-2025 16:27"/>
    <s v="SLA Requerimientos - Medio"/>
    <x v="0"/>
    <x v="0"/>
    <x v="0"/>
    <s v="Gestion + Humana"/>
    <x v="14"/>
    <s v="04-29-2025 16:33"/>
    <s v="01:02:38"/>
    <s v="05-16-2025 17:03"/>
    <s v="05-16-2025 17:03"/>
    <s v="No asignado"/>
    <s v="No asignado"/>
    <s v="Baja"/>
    <s v="04-29-2025 16:27"/>
    <s v="05-16-2025 17:03"/>
    <s v="false"/>
    <s v="05-16-2025 17:03"/>
    <x v="941"/>
    <d v="2025-05-16T17:03:00"/>
    <n v="17.025000000001455"/>
    <n v="408.60000000003492"/>
    <n v="72"/>
    <n v="238"/>
    <n v="310"/>
    <x v="2"/>
  </r>
  <r>
    <s v="5751"/>
    <s v="04-29-2025 15:50"/>
    <s v="SLA Requerimientos - Baja"/>
    <x v="0"/>
    <x v="2"/>
    <x v="0"/>
    <s v="Soporte TI"/>
    <x v="9"/>
    <s v="05-14-2025 11:16"/>
    <s v="39:45:56"/>
    <s v="06-07-2025 16:55"/>
    <s v="06-07-2025 16:55"/>
    <s v="Afecta el Cliente"/>
    <s v="No asignado"/>
    <s v="No asignado"/>
    <s v="04-29-2025 15:50"/>
    <s v="06-07-2025 16:55"/>
    <s v="false"/>
    <s v="06-06-2025 16:44"/>
    <x v="942"/>
    <d v="2025-06-07T16:55:00"/>
    <n v="39.045138888890506"/>
    <n v="937.08333333337214"/>
    <n v="120"/>
    <n v="546"/>
    <n v="666"/>
    <x v="2"/>
  </r>
  <r>
    <s v="5752"/>
    <s v="04-29-2025 16:00"/>
    <s v="SLA Requerimientos - Medio"/>
    <x v="0"/>
    <x v="1"/>
    <x v="9"/>
    <s v="Gestión de Aplicaciones"/>
    <x v="3"/>
    <s v="04-30-2025 08:19"/>
    <s v="00:00:00"/>
    <s v="No asignado"/>
    <s v="07-10-2025 08:49"/>
    <s v="Afecta el Negocio"/>
    <s v="No asignado"/>
    <s v="No asignado"/>
    <s v="04-29-2025 16:00"/>
    <s v="No asignado"/>
    <s v="false"/>
    <s v="No asignado"/>
    <x v="943"/>
    <d v="2025-07-10T08:49:00"/>
    <n v="71.700694444443798"/>
    <n v="1720.8166666666511"/>
    <n v="72"/>
    <n v="1008"/>
    <n v="1080"/>
    <x v="2"/>
  </r>
  <r>
    <s v="5757"/>
    <s v="04-30-2025 10:27"/>
    <s v="SLA Requerimientos - Baja"/>
    <x v="0"/>
    <x v="2"/>
    <x v="0"/>
    <s v="Gestión de Aplicaciones"/>
    <x v="9"/>
    <s v="04-30-2025 10:33"/>
    <s v="04:07:58"/>
    <s v="05-01-2025 17:40"/>
    <s v="05-01-2025 17:40"/>
    <s v="Afecta el Usuario"/>
    <s v="No asignado"/>
    <s v="Baja"/>
    <s v="04-30-2025 10:27"/>
    <s v="05-01-2025 17:40"/>
    <s v="false"/>
    <s v="04-30-2025 17:19"/>
    <x v="944"/>
    <d v="2025-05-01T17:40:00"/>
    <n v="1.3006944444423425"/>
    <n v="31.21666666661622"/>
    <n v="120"/>
    <n v="14"/>
    <n v="134"/>
    <x v="1"/>
  </r>
  <r>
    <s v="5758"/>
    <s v="04-30-2025 10:29"/>
    <s v="No asignado"/>
    <x v="0"/>
    <x v="1"/>
    <x v="0"/>
    <s v="Gestión de Aplicaciones"/>
    <x v="3"/>
    <s v="04-30-2025 10:31"/>
    <s v="08:12:54"/>
    <s v="05-07-2025 08:59"/>
    <s v="05-07-2025 08:59"/>
    <s v="Afecta el Negocio"/>
    <s v="No asignado"/>
    <s v="No asignado"/>
    <s v="04-30-2025 10:29"/>
    <s v="05-07-2025 08:59"/>
    <s v="false"/>
    <s v="05-07-2025 08:59"/>
    <x v="945"/>
    <d v="2025-05-07T08:59:00"/>
    <n v="6.9375"/>
    <n v="166.5"/>
    <n v="0"/>
    <n v="98"/>
    <n v="98"/>
    <x v="0"/>
  </r>
  <r>
    <s v="5759"/>
    <s v="04-30-2025 10:31"/>
    <s v="SLA Requerimientos - Medio"/>
    <x v="0"/>
    <x v="3"/>
    <x v="0"/>
    <s v="Soporte TI"/>
    <x v="4"/>
    <s v="04-30-2025 10:35"/>
    <s v="01:18:37"/>
    <s v="04-30-2025 11:49"/>
    <s v="04-30-2025 11:49"/>
    <s v="Afecta el Usuario"/>
    <s v="No asignado"/>
    <s v="Normal"/>
    <s v="04-30-2025 10:31"/>
    <s v="04-30-2025 11:49"/>
    <s v="false"/>
    <s v="04-30-2025 11:49"/>
    <x v="946"/>
    <d v="2025-04-30T11:49:00"/>
    <n v="5.4166666661330964E-2"/>
    <n v="1.2999999998719431"/>
    <n v="72"/>
    <n v="0"/>
    <n v="72"/>
    <x v="1"/>
  </r>
  <r>
    <s v="5783"/>
    <s v="05-01-2025 15:30"/>
    <s v="No asignado"/>
    <x v="2"/>
    <x v="0"/>
    <x v="0"/>
    <s v="Formularios"/>
    <x v="13"/>
    <s v="05-01-2025 15:37"/>
    <s v="33:52:18"/>
    <s v="05-07-2025 19:03"/>
    <s v="05-07-2025 19:03"/>
    <s v="No asignado"/>
    <s v="No asignado"/>
    <s v="No asignado"/>
    <s v="05-01-2025 15:30"/>
    <s v="05-07-2025 19:03"/>
    <s v="false"/>
    <s v="05-07-2025 19:03"/>
    <x v="947"/>
    <d v="2025-05-07T19:03:00"/>
    <n v="6.147916666661331"/>
    <n v="147.54999999987194"/>
    <n v="0"/>
    <n v="84"/>
    <n v="84"/>
    <x v="0"/>
  </r>
  <r>
    <s v="5755"/>
    <s v="04-30-2025 09:26"/>
    <s v="Prioridad Alta (Incidencias)"/>
    <x v="1"/>
    <x v="2"/>
    <x v="0"/>
    <s v="Gestión de Aplicaciones"/>
    <x v="8"/>
    <s v="04-30-2025 09:39"/>
    <s v="00:13:37"/>
    <s v="04-30-2025 11:19"/>
    <s v="04-30-2025 11:19"/>
    <s v="Afecta el Usuario"/>
    <s v="Nivel 1"/>
    <s v="Normal"/>
    <s v="04-30-2025 09:26"/>
    <s v="04-30-2025 11:19"/>
    <s v="false"/>
    <s v="04-30-2025 11:19"/>
    <x v="948"/>
    <d v="2025-04-30T11:19:00"/>
    <n v="7.8472222223354038E-2"/>
    <n v="1.8833333333604969"/>
    <n v="12.5"/>
    <n v="0"/>
    <n v="12.5"/>
    <x v="1"/>
  </r>
  <r>
    <s v="5756"/>
    <s v="04-30-2025 09:32"/>
    <s v="Prioridad Alta (Incidencias)"/>
    <x v="1"/>
    <x v="2"/>
    <x v="4"/>
    <s v="Gestión de Aplicaciones"/>
    <x v="15"/>
    <s v="04-30-2025 09:45"/>
    <s v="00:00:00"/>
    <s v="No asignado"/>
    <s v="04-30-2025 09:46"/>
    <s v="Afecta al Departamento"/>
    <s v="Nivel 1"/>
    <s v="No asignado"/>
    <s v="04-30-2025 09:32"/>
    <s v="No asignado"/>
    <s v="false"/>
    <s v="No asignado"/>
    <x v="949"/>
    <d v="2025-04-30T09:46:00"/>
    <n v="9.7222222248092294E-3"/>
    <n v="0.2333333333954215"/>
    <n v="12.5"/>
    <n v="0"/>
    <n v="12.5"/>
    <x v="1"/>
  </r>
  <r>
    <s v="5769"/>
    <s v="04-30-2025 16:22"/>
    <s v="Prioridad Alta (Incidencias)"/>
    <x v="1"/>
    <x v="8"/>
    <x v="0"/>
    <s v="Gestión de Aplicaciones"/>
    <x v="8"/>
    <s v="04-30-2025 16:29"/>
    <s v="04:11:29"/>
    <s v="05-01-2025 11:33"/>
    <s v="05-01-2025 11:33"/>
    <s v="Afecta el Usuario"/>
    <s v="Nivel 1"/>
    <s v="Normal"/>
    <s v="04-30-2025 16:22"/>
    <s v="05-01-2025 11:33"/>
    <s v="false"/>
    <s v="05-01-2025 11:33"/>
    <x v="950"/>
    <d v="2025-05-01T11:33:00"/>
    <n v="0.79930555555620231"/>
    <n v="19.183333333348855"/>
    <n v="12.5"/>
    <n v="14"/>
    <n v="26.5"/>
    <x v="1"/>
  </r>
  <r>
    <s v="5768"/>
    <s v="04-30-2025 16:14"/>
    <s v="No asignado"/>
    <x v="1"/>
    <x v="2"/>
    <x v="0"/>
    <s v="Gestión de Aplicaciones"/>
    <x v="1"/>
    <s v="04-30-2025 16:22"/>
    <s v="00:10:42"/>
    <s v="04-30-2025 16:25"/>
    <s v="04-30-2025 16:25"/>
    <s v="Afecta el Negocio"/>
    <s v="No asignado"/>
    <s v="No asignado"/>
    <s v="04-30-2025 16:14"/>
    <s v="04-30-2025 16:25"/>
    <s v="false"/>
    <s v="04-30-2025 16:25"/>
    <x v="951"/>
    <d v="2025-04-30T16:25:00"/>
    <n v="7.6388888919609599E-3"/>
    <n v="0.18333333340706304"/>
    <n v="0"/>
    <n v="0"/>
    <n v="0"/>
    <x v="0"/>
  </r>
  <r>
    <s v="5760"/>
    <s v="04-30-2025 10:39"/>
    <s v="No asignado"/>
    <x v="1"/>
    <x v="6"/>
    <x v="1"/>
    <s v="No asignado"/>
    <x v="9"/>
    <s v="No asignado"/>
    <s v="00:00:00"/>
    <s v="No asignado"/>
    <s v="04-30-2025 10:40"/>
    <s v="Afecta el Usuario"/>
    <s v="No asignado"/>
    <s v="Normal"/>
    <s v="04-30-2025 10:39"/>
    <s v="No asignado"/>
    <s v="false"/>
    <s v="No asignado"/>
    <x v="952"/>
    <d v="2025-04-30T10:40:00"/>
    <n v="6.944444467080757E-4"/>
    <n v="1.6666666720993817E-2"/>
    <n v="0"/>
    <n v="0"/>
    <n v="0"/>
    <x v="0"/>
  </r>
  <r>
    <s v="5767"/>
    <s v="04-30-2025 15:37"/>
    <s v="Prioridad Alta (Incidencias)"/>
    <x v="1"/>
    <x v="2"/>
    <x v="0"/>
    <s v="No asignado"/>
    <x v="10"/>
    <s v="05-01-2025 14:53"/>
    <s v="07:18:00"/>
    <s v="05-02-2025 08:37"/>
    <s v="05-02-2025 08:37"/>
    <s v="Afecta el Usuario"/>
    <s v="No asignado"/>
    <s v="Normal"/>
    <s v="04-30-2025 15:37"/>
    <s v="05-02-2025 08:37"/>
    <s v="false"/>
    <s v="05-02-2025 08:37"/>
    <x v="953"/>
    <d v="2025-05-02T08:37:00"/>
    <n v="1.7083333333357587"/>
    <n v="41.000000000058208"/>
    <n v="12.5"/>
    <n v="28"/>
    <n v="40.5"/>
    <x v="2"/>
  </r>
  <r>
    <s v="5762"/>
    <s v="04-30-2025 12:00"/>
    <s v="SLA Requerimientos - Medio"/>
    <x v="0"/>
    <x v="0"/>
    <x v="6"/>
    <s v="Gestion + Humana"/>
    <x v="14"/>
    <s v="04-30-2025 12:59"/>
    <s v="00:00:00"/>
    <s v="No asignado"/>
    <s v="05-02-2025 09:58"/>
    <s v="No asignado"/>
    <s v="No asignado"/>
    <s v="Baja"/>
    <s v="04-30-2025 12:00"/>
    <s v="No asignado"/>
    <s v="false"/>
    <s v="No asignado"/>
    <x v="954"/>
    <d v="2025-05-02T09:58:00"/>
    <n v="1.9152777777781012"/>
    <n v="45.966666666674428"/>
    <n v="72"/>
    <n v="28"/>
    <n v="100"/>
    <x v="1"/>
  </r>
  <r>
    <s v="5761"/>
    <s v="04-30-2025 10:59"/>
    <s v="Prioridad Alta (Incidencias)"/>
    <x v="1"/>
    <x v="2"/>
    <x v="0"/>
    <s v="Gestión de Aplicaciones"/>
    <x v="8"/>
    <s v="04-30-2025 12:35"/>
    <s v="07:33:18"/>
    <s v="05-01-2025 10:32"/>
    <s v="05-01-2025 10:32"/>
    <s v="Afecta el Usuario"/>
    <s v="Nivel 1"/>
    <s v="Normal"/>
    <s v="04-30-2025 10:59"/>
    <s v="05-01-2025 10:32"/>
    <s v="false"/>
    <s v="05-01-2025 10:32"/>
    <x v="955"/>
    <d v="2025-05-01T10:32:00"/>
    <n v="0.98124999999708962"/>
    <n v="23.549999999930151"/>
    <n v="12.5"/>
    <n v="14"/>
    <n v="26.5"/>
    <x v="1"/>
  </r>
  <r>
    <s v="5776"/>
    <s v="05-01-2025 11:37"/>
    <s v="SLA Requerimientos - Medio"/>
    <x v="0"/>
    <x v="10"/>
    <x v="0"/>
    <s v="Soporte TI"/>
    <x v="5"/>
    <s v="05-01-2025 11:37"/>
    <s v="20:49:48"/>
    <s v="05-08-2025 10:59"/>
    <s v="05-08-2025 10:59"/>
    <s v="Afecta el Usuario"/>
    <s v="No asignado"/>
    <s v="Normal"/>
    <s v="05-01-2025 11:37"/>
    <s v="05-08-2025 10:59"/>
    <s v="false"/>
    <s v="05-08-2025 10:59"/>
    <x v="956"/>
    <d v="2025-05-08T10:59:00"/>
    <n v="6.9736111111124046"/>
    <n v="167.36666666669771"/>
    <n v="72"/>
    <n v="98"/>
    <n v="170"/>
    <x v="1"/>
  </r>
  <r>
    <s v="5780"/>
    <s v="05-01-2025 12:42"/>
    <s v="SLA Requerimientos - Medio"/>
    <x v="0"/>
    <x v="3"/>
    <x v="0"/>
    <s v="Soporte TI"/>
    <x v="19"/>
    <s v="05-01-2025 12:42"/>
    <s v="17:34:00"/>
    <s v="05-12-2025 16:09"/>
    <s v="05-12-2025 16:09"/>
    <s v="Afecta el Usuario"/>
    <s v="No asignado"/>
    <s v="Normal"/>
    <s v="05-01-2025 12:42"/>
    <s v="05-12-2025 16:09"/>
    <s v="false"/>
    <s v="05-12-2025 16:09"/>
    <x v="957"/>
    <d v="2025-05-12T16:09:00"/>
    <n v="11.14375000000291"/>
    <n v="267.45000000006985"/>
    <n v="72"/>
    <n v="154"/>
    <n v="226"/>
    <x v="2"/>
  </r>
  <r>
    <s v="5777"/>
    <s v="05-01-2025 12:07"/>
    <s v="SLA Requerimientos - Baja"/>
    <x v="0"/>
    <x v="2"/>
    <x v="0"/>
    <s v="Gestión de Aplicaciones"/>
    <x v="15"/>
    <s v="05-09-2025 11:12"/>
    <s v="41:44:46"/>
    <s v="05-23-2025 13:49"/>
    <s v="05-23-2025 13:49"/>
    <s v="Afecta el Usuario"/>
    <s v="No asignado"/>
    <s v="Baja"/>
    <s v="05-01-2025 12:07"/>
    <s v="05-23-2025 13:49"/>
    <s v="true"/>
    <s v="05-22-2025 13:26"/>
    <x v="958"/>
    <d v="2025-05-23T13:49:00"/>
    <n v="22.070833333331393"/>
    <n v="529.69999999995343"/>
    <n v="120"/>
    <n v="308"/>
    <n v="428"/>
    <x v="2"/>
  </r>
  <r>
    <s v="5779"/>
    <s v="05-01-2025 12:33"/>
    <s v="SLA Requerimientos - Medio"/>
    <x v="0"/>
    <x v="1"/>
    <x v="6"/>
    <s v="Gestión de Aplicaciones"/>
    <x v="3"/>
    <s v="05-01-2025 17:13"/>
    <s v="00:00:00"/>
    <s v="No asignado"/>
    <s v="06-30-2025 18:25"/>
    <s v="Afecta el Negocio"/>
    <s v="No asignado"/>
    <s v="No asignado"/>
    <s v="05-01-2025 12:33"/>
    <s v="No asignado"/>
    <s v="false"/>
    <s v="No asignado"/>
    <x v="959"/>
    <d v="2025-06-30T18:25:00"/>
    <n v="60.244444444440887"/>
    <n v="1445.8666666665813"/>
    <n v="72"/>
    <n v="840"/>
    <n v="912"/>
    <x v="2"/>
  </r>
  <r>
    <s v="5786"/>
    <s v="05-01-2025 16:58"/>
    <s v="No asignado"/>
    <x v="2"/>
    <x v="0"/>
    <x v="0"/>
    <s v="Formularios"/>
    <x v="13"/>
    <s v="05-01-2025 17:05"/>
    <s v="28:22:52"/>
    <s v="05-07-2025 19:01"/>
    <s v="05-07-2025 19:01"/>
    <s v="No asignado"/>
    <s v="No asignado"/>
    <s v="No asignado"/>
    <s v="05-01-2025 16:58"/>
    <s v="05-07-2025 19:01"/>
    <s v="false"/>
    <s v="05-07-2025 19:01"/>
    <x v="960"/>
    <d v="2025-05-07T19:01:00"/>
    <n v="6.0854166666686069"/>
    <n v="146.05000000004657"/>
    <n v="0"/>
    <n v="84"/>
    <n v="84"/>
    <x v="0"/>
  </r>
  <r>
    <s v="5763"/>
    <s v="04-30-2025 12:02"/>
    <s v="SLA Requerimientos - Medio"/>
    <x v="0"/>
    <x v="3"/>
    <x v="0"/>
    <s v="Soporte TI"/>
    <x v="4"/>
    <s v="04-30-2025 12:06"/>
    <s v="00:16:57"/>
    <s v="04-30-2025 12:19"/>
    <s v="04-30-2025 12:19"/>
    <s v="Afecta el Usuario"/>
    <s v="No asignado"/>
    <s v="Normal"/>
    <s v="04-30-2025 12:02"/>
    <s v="04-30-2025 12:19"/>
    <s v="false"/>
    <s v="04-30-2025 12:19"/>
    <x v="961"/>
    <d v="2025-04-30T12:19:00"/>
    <n v="1.1805555557657499E-2"/>
    <n v="0.28333333338377997"/>
    <n v="72"/>
    <n v="0"/>
    <n v="72"/>
    <x v="1"/>
  </r>
  <r>
    <s v="5765"/>
    <s v="04-30-2025 13:38"/>
    <s v="No asignado"/>
    <x v="1"/>
    <x v="3"/>
    <x v="0"/>
    <s v="Soporte TI"/>
    <x v="6"/>
    <s v="04-30-2025 15:02"/>
    <s v="07:30:03"/>
    <s v="05-01-2025 12:09"/>
    <s v="05-01-2025 12:09"/>
    <s v="Afecta el Usuario"/>
    <s v="No asignado"/>
    <s v="Normal"/>
    <s v="04-30-2025 13:38"/>
    <s v="05-01-2025 12:09"/>
    <s v="false"/>
    <s v="05-01-2025 12:09"/>
    <x v="962"/>
    <d v="2025-05-01T12:09:00"/>
    <n v="0.93819444443943212"/>
    <n v="22.516666666546371"/>
    <n v="0"/>
    <n v="14"/>
    <n v="14"/>
    <x v="0"/>
  </r>
  <r>
    <s v="5764"/>
    <s v="04-30-2025 12:15"/>
    <s v="Prioridades Urgentes (Incidencias)"/>
    <x v="1"/>
    <x v="2"/>
    <x v="0"/>
    <s v="Gestión de Aplicaciones"/>
    <x v="10"/>
    <s v="04-30-2025 12:37"/>
    <s v="00:14:09"/>
    <s v="04-30-2025 12:40"/>
    <s v="04-30-2025 12:40"/>
    <s v="Afecta el Usuario"/>
    <s v="Nivel 1"/>
    <s v="Normal"/>
    <s v="04-30-2025 12:15"/>
    <s v="04-30-2025 12:40"/>
    <s v="false"/>
    <s v="04-30-2025 12:40"/>
    <x v="963"/>
    <d v="2025-04-30T12:40:00"/>
    <n v="1.7361111116770189E-2"/>
    <n v="0.41666666680248454"/>
    <n v="12.5"/>
    <n v="0"/>
    <n v="12.5"/>
    <x v="1"/>
  </r>
  <r>
    <s v="5781"/>
    <s v="05-01-2025 14:01"/>
    <s v="No asignado"/>
    <x v="2"/>
    <x v="0"/>
    <x v="0"/>
    <s v="Formularios"/>
    <x v="13"/>
    <s v="05-01-2025 14:32"/>
    <s v="34:15:20"/>
    <s v="05-07-2025 19:03"/>
    <s v="05-07-2025 19:03"/>
    <s v="No asignado"/>
    <s v="No asignado"/>
    <s v="No asignado"/>
    <s v="05-01-2025 14:01"/>
    <s v="05-07-2025 19:03"/>
    <s v="false"/>
    <s v="05-07-2025 19:03"/>
    <x v="964"/>
    <d v="2025-05-07T19:03:00"/>
    <n v="6.2097222222218988"/>
    <n v="149.03333333332557"/>
    <n v="0"/>
    <n v="84"/>
    <n v="84"/>
    <x v="0"/>
  </r>
  <r>
    <s v="5785"/>
    <s v="05-01-2025 16:56"/>
    <s v="No asignado"/>
    <x v="2"/>
    <x v="6"/>
    <x v="1"/>
    <s v="Formularios"/>
    <x v="13"/>
    <s v="No asignado"/>
    <s v="00:00:00"/>
    <s v="No asignado"/>
    <s v="05-01-2025 17:00"/>
    <s v="No asignado"/>
    <s v="No asignado"/>
    <s v="No asignado"/>
    <s v="05-01-2025 16:56"/>
    <s v="No asignado"/>
    <s v="false"/>
    <s v="No asignado"/>
    <x v="965"/>
    <d v="2025-05-01T17:00:00"/>
    <n v="2.7777777795563452E-3"/>
    <n v="6.6666666709352285E-2"/>
    <n v="0"/>
    <n v="0"/>
    <n v="0"/>
    <x v="0"/>
  </r>
  <r>
    <s v="5770"/>
    <s v="04-30-2025 17:35"/>
    <s v="No asignado"/>
    <x v="1"/>
    <x v="5"/>
    <x v="2"/>
    <s v="Gestión de Aplicaciones"/>
    <x v="1"/>
    <s v="05-01-2025 08:15"/>
    <s v="00:00:00"/>
    <s v="No asignado"/>
    <s v="05-01-2025 08:16"/>
    <s v="Afecta el Negocio"/>
    <s v="No asignado"/>
    <s v="No asignado"/>
    <s v="04-30-2025 17:35"/>
    <s v="No asignado"/>
    <s v="false"/>
    <s v="No asignado"/>
    <x v="966"/>
    <d v="2025-05-01T08:16:00"/>
    <n v="0.61180555555620231"/>
    <n v="14.683333333348855"/>
    <n v="0"/>
    <n v="14"/>
    <n v="14"/>
    <x v="0"/>
  </r>
  <r>
    <s v="5773"/>
    <s v="05-01-2025 10:07"/>
    <s v="SLA Requerimientos - Baja"/>
    <x v="0"/>
    <x v="2"/>
    <x v="0"/>
    <s v="Soporte TI"/>
    <x v="9"/>
    <s v="05-01-2025 10:20"/>
    <s v="00:34:48"/>
    <s v="06-07-2025 16:55"/>
    <s v="06-07-2025 16:55"/>
    <s v="Afecta el Cliente"/>
    <s v="No asignado"/>
    <s v="No asignado"/>
    <s v="05-01-2025 10:07"/>
    <s v="06-07-2025 16:55"/>
    <s v="false"/>
    <s v="06-06-2025 16:24"/>
    <x v="967"/>
    <d v="2025-06-07T16:55:00"/>
    <n v="37.283333333332848"/>
    <n v="894.79999999998836"/>
    <n v="120"/>
    <n v="518"/>
    <n v="638"/>
    <x v="2"/>
  </r>
  <r>
    <s v="5774"/>
    <s v="05-01-2025 10:14"/>
    <s v="SLA Requerimientos - Baja"/>
    <x v="0"/>
    <x v="11"/>
    <x v="0"/>
    <s v="Soporte TI"/>
    <x v="9"/>
    <s v="05-15-2025 14:57"/>
    <s v="00:07:53"/>
    <s v="05-16-2025 16:03"/>
    <s v="05-16-2025 16:03"/>
    <s v="Afecta el Cliente"/>
    <s v="No asignado"/>
    <s v="No asignado"/>
    <s v="05-01-2025 10:14"/>
    <s v="05-16-2025 16:03"/>
    <s v="false"/>
    <s v="05-16-2025 16:03"/>
    <x v="968"/>
    <d v="2025-05-16T16:03:00"/>
    <n v="15.242361111108039"/>
    <n v="365.81666666659294"/>
    <n v="120"/>
    <n v="210"/>
    <n v="330"/>
    <x v="2"/>
  </r>
  <r>
    <s v="5782"/>
    <s v="05-01-2025 14:02"/>
    <s v="Prioridad Alta (Incidencias)"/>
    <x v="1"/>
    <x v="2"/>
    <x v="0"/>
    <s v="Gestión de Aplicaciones"/>
    <x v="7"/>
    <s v="05-01-2025 14:54"/>
    <s v="06:25:53"/>
    <s v="05-02-2025 11:28"/>
    <s v="05-02-2025 11:28"/>
    <s v="Afecta al Departamento"/>
    <s v="Nivel 1"/>
    <s v="No asignado"/>
    <s v="05-01-2025 14:02"/>
    <s v="05-02-2025 11:28"/>
    <s v="false"/>
    <s v="05-02-2025 11:28"/>
    <x v="969"/>
    <d v="2025-05-02T11:28:00"/>
    <n v="0.89305555555620231"/>
    <n v="21.433333333348855"/>
    <n v="12.5"/>
    <n v="14"/>
    <n v="26.5"/>
    <x v="1"/>
  </r>
  <r>
    <s v="5784"/>
    <s v="05-01-2025 16:23"/>
    <s v="SLA Requerimientos - Baja"/>
    <x v="0"/>
    <x v="2"/>
    <x v="0"/>
    <s v="Gestión de Aplicaciones"/>
    <x v="9"/>
    <s v="05-01-2025 16:25"/>
    <s v="04:26:39"/>
    <s v="05-03-2025 12:41"/>
    <s v="05-03-2025 12:41"/>
    <s v="Afecta el Usuario"/>
    <s v="No asignado"/>
    <s v="Baja"/>
    <s v="05-01-2025 16:23"/>
    <s v="05-03-2025 12:41"/>
    <s v="false"/>
    <s v="05-02-2025 11:50"/>
    <x v="970"/>
    <d v="2025-05-03T12:41:00"/>
    <n v="1.8458333333328483"/>
    <n v="44.299999999988358"/>
    <n v="120"/>
    <n v="28"/>
    <n v="148"/>
    <x v="1"/>
  </r>
  <r>
    <s v="5787"/>
    <s v="05-01-2025 17:03"/>
    <s v="No asignado"/>
    <x v="2"/>
    <x v="0"/>
    <x v="0"/>
    <s v="Formularios"/>
    <x v="13"/>
    <s v="05-02-2025 08:34"/>
    <s v="28:31:03"/>
    <s v="05-07-2025 19:02"/>
    <s v="05-07-2025 19:02"/>
    <s v="No asignado"/>
    <s v="No asignado"/>
    <s v="No asignado"/>
    <s v="05-01-2025 17:03"/>
    <s v="05-07-2025 19:02"/>
    <s v="false"/>
    <s v="05-07-2025 19:02"/>
    <x v="971"/>
    <d v="2025-05-07T19:02:00"/>
    <n v="6.0826388888890506"/>
    <n v="145.98333333333721"/>
    <n v="0"/>
    <n v="84"/>
    <n v="84"/>
    <x v="0"/>
  </r>
  <r>
    <s v="5771"/>
    <s v="05-01-2025 09:05"/>
    <s v="SLA Requerimientos - Medio"/>
    <x v="0"/>
    <x v="3"/>
    <x v="0"/>
    <s v="Soporte TI"/>
    <x v="4"/>
    <s v="05-01-2025 09:09"/>
    <s v="00:06:10"/>
    <s v="05-01-2025 09:11"/>
    <s v="05-01-2025 09:11"/>
    <s v="Afecta el Usuario"/>
    <s v="No asignado"/>
    <s v="Normal"/>
    <s v="05-01-2025 09:05"/>
    <s v="05-01-2025 09:11"/>
    <s v="false"/>
    <s v="05-01-2025 09:11"/>
    <x v="972"/>
    <d v="2025-05-01T09:11:00"/>
    <n v="4.1666666729724966E-3"/>
    <n v="0.10000000015133992"/>
    <n v="72"/>
    <n v="0"/>
    <n v="72"/>
    <x v="1"/>
  </r>
  <r>
    <s v="5772"/>
    <s v="05-01-2025 09:43"/>
    <s v="Prioridades Urgentes (Incidencias)"/>
    <x v="1"/>
    <x v="2"/>
    <x v="0"/>
    <s v="Gestión de Aplicaciones"/>
    <x v="8"/>
    <s v="05-01-2025 10:14"/>
    <s v="02:05:28"/>
    <s v="05-01-2025 14:59"/>
    <s v="05-01-2025 14:59"/>
    <s v="Afecta el Usuario"/>
    <s v="Nivel 1"/>
    <s v="Normal"/>
    <s v="05-01-2025 09:43"/>
    <s v="05-01-2025 14:59"/>
    <s v="false"/>
    <s v="05-01-2025 14:59"/>
    <x v="973"/>
    <d v="2025-05-01T14:59:00"/>
    <n v="0.21944444443943212"/>
    <n v="5.2666666665463708"/>
    <n v="12.5"/>
    <n v="0"/>
    <n v="12.5"/>
    <x v="1"/>
  </r>
  <r>
    <s v="5778"/>
    <s v="05-01-2025 12:25"/>
    <s v="Prioridad Baja (Incidencias)"/>
    <x v="1"/>
    <x v="2"/>
    <x v="0"/>
    <s v="Redes y Seguridad"/>
    <x v="29"/>
    <s v="05-01-2025 12:26"/>
    <s v="06:55:37"/>
    <s v="05-02-2025 11:21"/>
    <s v="05-02-2025 11:21"/>
    <s v="Afecta el Usuario"/>
    <s v="No asignado"/>
    <s v="Normal"/>
    <s v="05-01-2025 12:25"/>
    <s v="05-02-2025 11:21"/>
    <s v="false"/>
    <s v="05-02-2025 11:21"/>
    <x v="974"/>
    <d v="2025-05-02T11:21:00"/>
    <n v="0.95555555555620231"/>
    <n v="22.933333333348855"/>
    <n v="120"/>
    <n v="14"/>
    <n v="134"/>
    <x v="1"/>
  </r>
  <r>
    <s v="5791"/>
    <s v="05-02-2025 10:42"/>
    <s v="SLA Requerimientos - Medio"/>
    <x v="0"/>
    <x v="2"/>
    <x v="0"/>
    <s v="Gestión de Aplicaciones"/>
    <x v="1"/>
    <s v="05-02-2025 15:00"/>
    <s v="15:57:12"/>
    <s v="05-14-2025 11:18"/>
    <s v="05-14-2025 11:18"/>
    <s v="Afecta el Negocio"/>
    <s v="No asignado"/>
    <s v="No asignado"/>
    <s v="05-02-2025 10:42"/>
    <s v="05-14-2025 11:18"/>
    <s v="false"/>
    <s v="05-14-2025 11:18"/>
    <x v="975"/>
    <d v="2025-05-14T11:18:00"/>
    <n v="12.025000000001455"/>
    <n v="288.60000000003492"/>
    <n v="72"/>
    <n v="168"/>
    <n v="240"/>
    <x v="2"/>
  </r>
  <r>
    <s v="5790"/>
    <s v="05-02-2025 10:30"/>
    <s v="Prioridad Alta (Incidencias)"/>
    <x v="1"/>
    <x v="2"/>
    <x v="0"/>
    <s v="Gestión de Aplicaciones"/>
    <x v="8"/>
    <s v="05-02-2025 10:42"/>
    <s v="01:59:20"/>
    <s v="05-07-2025 12:49"/>
    <s v="05-07-2025 12:49"/>
    <s v="Afecta el Usuario"/>
    <s v="Nivel 1"/>
    <s v="Normal"/>
    <s v="05-02-2025 10:30"/>
    <s v="05-07-2025 12:49"/>
    <s v="false"/>
    <s v="05-07-2025 12:49"/>
    <x v="976"/>
    <d v="2025-05-07T12:49:00"/>
    <n v="5.0965277777795563"/>
    <n v="122.31666666670935"/>
    <n v="12.5"/>
    <n v="70"/>
    <n v="82.5"/>
    <x v="2"/>
  </r>
  <r>
    <s v="5796"/>
    <s v="05-02-2025 11:45"/>
    <s v="Prioridad Alta (Incidencias)"/>
    <x v="1"/>
    <x v="2"/>
    <x v="0"/>
    <s v="Gestión de Aplicaciones"/>
    <x v="10"/>
    <s v="05-02-2025 12:01"/>
    <s v="03:47:12"/>
    <s v="05-07-2025 12:46"/>
    <s v="05-07-2025 12:46"/>
    <s v="Afecta el Usuario"/>
    <s v="Nivel 1"/>
    <s v="Normal"/>
    <s v="05-02-2025 11:45"/>
    <s v="05-07-2025 12:46"/>
    <s v="false"/>
    <s v="05-07-2025 12:46"/>
    <x v="977"/>
    <d v="2025-05-07T12:46:00"/>
    <n v="5.0423611111109494"/>
    <n v="121.01666666666279"/>
    <n v="12.5"/>
    <n v="70"/>
    <n v="82.5"/>
    <x v="2"/>
  </r>
  <r>
    <s v="5789"/>
    <s v="05-02-2025 09:54"/>
    <s v="Prioridad Normal (Incidencias)"/>
    <x v="1"/>
    <x v="2"/>
    <x v="0"/>
    <s v="Gestión de Aplicaciones"/>
    <x v="9"/>
    <s v="05-06-2025 15:24"/>
    <s v="18:29:47"/>
    <s v="05-07-2025 08:23"/>
    <s v="05-07-2025 08:23"/>
    <s v="Afecta al Departamento"/>
    <s v="Nivel 1"/>
    <s v="No asignado"/>
    <s v="05-02-2025 09:54"/>
    <s v="05-07-2025 08:23"/>
    <s v="false"/>
    <s v="05-07-2025 08:23"/>
    <x v="978"/>
    <d v="2025-05-07T08:23:00"/>
    <n v="4.9368055555605679"/>
    <n v="118.48333333345363"/>
    <n v="72"/>
    <n v="70"/>
    <n v="142"/>
    <x v="1"/>
  </r>
  <r>
    <s v="5797"/>
    <s v="05-02-2025 11:48"/>
    <s v="SLA Requerimientos - Medio"/>
    <x v="0"/>
    <x v="3"/>
    <x v="0"/>
    <s v="Soporte TI"/>
    <x v="19"/>
    <s v="05-02-2025 12:03"/>
    <s v="13:49:48"/>
    <s v="05-09-2025 11:23"/>
    <s v="05-09-2025 11:23"/>
    <s v="Afecta el Usuario"/>
    <s v="No asignado"/>
    <s v="Normal"/>
    <s v="05-02-2025 11:48"/>
    <s v="05-09-2025 11:23"/>
    <s v="false"/>
    <s v="05-09-2025 11:23"/>
    <x v="979"/>
    <d v="2025-05-09T11:23:00"/>
    <n v="6.9826388888905058"/>
    <n v="167.58333333337214"/>
    <n v="72"/>
    <n v="98"/>
    <n v="170"/>
    <x v="1"/>
  </r>
  <r>
    <s v="5798"/>
    <s v="05-02-2025 16:02"/>
    <s v="No asignado"/>
    <x v="1"/>
    <x v="10"/>
    <x v="6"/>
    <s v="No asignado"/>
    <x v="2"/>
    <s v="05-06-2025 15:53"/>
    <s v="00:00:00"/>
    <s v="No asignado"/>
    <s v="07-14-2025 11:18"/>
    <s v="Afecta el Usuario"/>
    <s v="No asignado"/>
    <s v="Normal"/>
    <s v="05-02-2025 16:02"/>
    <s v="No asignado"/>
    <s v="false"/>
    <s v="No asignado"/>
    <x v="980"/>
    <d v="2025-07-14T11:18:00"/>
    <n v="72.802777777775191"/>
    <n v="1747.2666666666046"/>
    <n v="0"/>
    <n v="1022"/>
    <n v="1022"/>
    <x v="0"/>
  </r>
  <r>
    <s v="5792"/>
    <s v="05-02-2025 10:52"/>
    <s v="Prioridades Urgentes (Incidencias)"/>
    <x v="1"/>
    <x v="2"/>
    <x v="0"/>
    <s v="Gestión de Aplicaciones"/>
    <x v="8"/>
    <s v="05-02-2025 10:58"/>
    <s v="00:06:16"/>
    <s v="05-02-2025 10:58"/>
    <s v="05-02-2025 10:58"/>
    <s v="Afecta el Usuario"/>
    <s v="Nivel 1"/>
    <s v="Normal"/>
    <s v="05-02-2025 10:52"/>
    <s v="05-02-2025 10:58"/>
    <s v="false"/>
    <s v="05-02-2025 10:58"/>
    <x v="981"/>
    <d v="2025-05-02T10:58:00"/>
    <n v="4.166666665696539E-3"/>
    <n v="9.9999999976716936E-2"/>
    <n v="12.5"/>
    <n v="0"/>
    <n v="12.5"/>
    <x v="1"/>
  </r>
  <r>
    <s v="5793"/>
    <s v="05-02-2025 10:52"/>
    <s v="No asignado"/>
    <x v="1"/>
    <x v="2"/>
    <x v="0"/>
    <s v="Gestión de Aplicaciones"/>
    <x v="1"/>
    <s v="05-02-2025 10:54"/>
    <s v="00:43:00"/>
    <s v="05-02-2025 11:35"/>
    <s v="05-02-2025 11:35"/>
    <s v="Afecta el Negocio"/>
    <s v="No asignado"/>
    <s v="No asignado"/>
    <s v="05-02-2025 10:52"/>
    <s v="05-02-2025 11:35"/>
    <s v="false"/>
    <s v="05-02-2025 11:35"/>
    <x v="981"/>
    <d v="2025-05-02T11:35:00"/>
    <n v="2.9861111113859806E-2"/>
    <n v="0.71666666673263535"/>
    <n v="0"/>
    <n v="0"/>
    <n v="0"/>
    <x v="0"/>
  </r>
  <r>
    <s v="5795"/>
    <s v="05-02-2025 11:35"/>
    <s v="Prioridades Urgentes (Incidencias)"/>
    <x v="1"/>
    <x v="2"/>
    <x v="0"/>
    <s v="Gestión de Aplicaciones"/>
    <x v="8"/>
    <s v="05-02-2025 12:00"/>
    <s v="00:25:52"/>
    <s v="05-02-2025 12:01"/>
    <s v="05-02-2025 12:01"/>
    <s v="Afecta el Usuario"/>
    <s v="Nivel 1"/>
    <s v="Normal"/>
    <s v="05-02-2025 11:35"/>
    <s v="05-02-2025 12:01"/>
    <s v="false"/>
    <s v="05-02-2025 12:01"/>
    <x v="982"/>
    <d v="2025-05-02T12:01:00"/>
    <n v="1.8055555556202307E-2"/>
    <n v="0.43333333334885538"/>
    <n v="12.5"/>
    <n v="0"/>
    <n v="12.5"/>
    <x v="1"/>
  </r>
  <r>
    <s v="5794"/>
    <s v="05-02-2025 11:06"/>
    <s v="Prioridad Alta (Incidencias)"/>
    <x v="1"/>
    <x v="8"/>
    <x v="0"/>
    <s v="Gestión de Aplicaciones"/>
    <x v="8"/>
    <s v="05-06-2025 11:55"/>
    <s v="09:23:52"/>
    <s v="05-27-2025 15:47"/>
    <s v="05-27-2025 15:47"/>
    <s v="Afecta el Usuario"/>
    <s v="Nivel 1"/>
    <s v="Normal"/>
    <s v="05-02-2025 11:06"/>
    <s v="05-27-2025 15:47"/>
    <s v="false"/>
    <s v="05-27-2025 15:47"/>
    <x v="983"/>
    <d v="2025-05-27T15:47:00"/>
    <n v="25.195138888884685"/>
    <n v="604.68333333323244"/>
    <n v="12.5"/>
    <n v="350"/>
    <n v="362.5"/>
    <x v="2"/>
  </r>
  <r>
    <s v="5811"/>
    <s v="05-06-2025 16:13"/>
    <s v="No asignado"/>
    <x v="2"/>
    <x v="8"/>
    <x v="0"/>
    <s v="Formularios"/>
    <x v="13"/>
    <s v="05-06-2025 16:14"/>
    <s v="140:00:44"/>
    <s v="05-30-2025 12:28"/>
    <s v="05-30-2025 12:28"/>
    <s v="No asignado"/>
    <s v="No asignado"/>
    <s v="No asignado"/>
    <s v="05-06-2025 16:13"/>
    <s v="05-30-2025 12:28"/>
    <s v="false"/>
    <s v="05-30-2025 12:28"/>
    <x v="984"/>
    <d v="2025-05-30T12:28:00"/>
    <n v="23.84375"/>
    <n v="572.25"/>
    <n v="0"/>
    <n v="336"/>
    <n v="336"/>
    <x v="0"/>
  </r>
  <r>
    <s v="5817"/>
    <s v="05-07-2025 11:37"/>
    <s v="Prioridad Alta (Incidencias)"/>
    <x v="1"/>
    <x v="2"/>
    <x v="0"/>
    <s v="Soporte TI"/>
    <x v="8"/>
    <s v="05-07-2025 11:50"/>
    <s v="01:59:25"/>
    <s v="05-08-2025 10:53"/>
    <s v="05-08-2025 10:53"/>
    <s v="Afecta el Usuario"/>
    <s v="No asignado"/>
    <s v="Normal"/>
    <s v="05-07-2025 11:37"/>
    <s v="05-08-2025 10:53"/>
    <s v="false"/>
    <s v="05-08-2025 10:53"/>
    <x v="985"/>
    <d v="2025-05-08T10:53:00"/>
    <n v="0.96944444444670808"/>
    <n v="23.266666666720994"/>
    <n v="12.5"/>
    <n v="14"/>
    <n v="26.5"/>
    <x v="1"/>
  </r>
  <r>
    <s v="5829"/>
    <s v="05-08-2025 09:43"/>
    <s v="Prioridad Baja (Incidencias)"/>
    <x v="1"/>
    <x v="1"/>
    <x v="0"/>
    <s v="Gestión de Aplicaciones"/>
    <x v="3"/>
    <s v="05-08-2025 10:11"/>
    <s v="03:06:32"/>
    <s v="05-08-2025 13:49"/>
    <s v="05-08-2025 13:49"/>
    <s v="Afecta el Negocio"/>
    <s v="No asignado"/>
    <s v="No asignado"/>
    <s v="05-08-2025 09:43"/>
    <s v="05-08-2025 13:49"/>
    <s v="false"/>
    <s v="05-08-2025 13:49"/>
    <x v="986"/>
    <d v="2025-05-08T13:49:00"/>
    <n v="0.17083333332993789"/>
    <n v="4.0999999999185093"/>
    <n v="120"/>
    <n v="0"/>
    <n v="120"/>
    <x v="1"/>
  </r>
  <r>
    <s v="5832"/>
    <s v="05-08-2025 10:35"/>
    <s v="No asignado"/>
    <x v="1"/>
    <x v="1"/>
    <x v="0"/>
    <s v="Gestión de Aplicaciones"/>
    <x v="3"/>
    <s v="05-09-2025 11:16"/>
    <s v="09:05:49"/>
    <s v="05-14-2025 18:14"/>
    <s v="05-14-2025 18:14"/>
    <s v="Afecta el Negocio"/>
    <s v="No asignado"/>
    <s v="No asignado"/>
    <s v="05-08-2025 10:35"/>
    <s v="05-14-2025 18:14"/>
    <s v="false"/>
    <s v="05-14-2025 18:14"/>
    <x v="987"/>
    <d v="2025-05-14T18:14:00"/>
    <n v="6.3187500000058208"/>
    <n v="151.6500000001397"/>
    <n v="0"/>
    <n v="84"/>
    <n v="84"/>
    <x v="0"/>
  </r>
  <r>
    <s v="5806"/>
    <s v="05-06-2025 11:45"/>
    <s v="SLA Requerimientos - Medio"/>
    <x v="0"/>
    <x v="2"/>
    <x v="0"/>
    <s v="Soporte TI"/>
    <x v="5"/>
    <s v="05-06-2025 17:13"/>
    <s v="04:28:47"/>
    <s v="05-21-2025 11:48"/>
    <s v="05-21-2025 11:48"/>
    <s v="Afecta el Usuario"/>
    <s v="No asignado"/>
    <s v="Normal"/>
    <s v="05-06-2025 11:45"/>
    <s v="05-21-2025 11:48"/>
    <s v="false"/>
    <s v="05-20-2025 11:29"/>
    <x v="988"/>
    <d v="2025-05-21T11:48:00"/>
    <n v="15.002083333332848"/>
    <n v="360.04999999998836"/>
    <n v="72"/>
    <n v="210"/>
    <n v="282"/>
    <x v="2"/>
  </r>
  <r>
    <s v="5838"/>
    <s v="05-08-2025 15:06"/>
    <s v="SLA Requerimientos - Medio"/>
    <x v="0"/>
    <x v="1"/>
    <x v="0"/>
    <s v="Gestión de Aplicaciones"/>
    <x v="3"/>
    <s v="05-28-2025 11:17"/>
    <s v="87:05:14"/>
    <s v="06-02-2025 11:25"/>
    <s v="06-02-2025 11:25"/>
    <s v="Afecta el Negocio"/>
    <s v="No asignado"/>
    <s v="No asignado"/>
    <s v="05-08-2025 15:06"/>
    <s v="06-02-2025 11:25"/>
    <s v="true"/>
    <s v="06-02-2025 11:25"/>
    <x v="989"/>
    <d v="2025-06-02T11:25:00"/>
    <n v="24.846527777779556"/>
    <n v="596.31666666670935"/>
    <n v="72"/>
    <n v="350"/>
    <n v="422"/>
    <x v="2"/>
  </r>
  <r>
    <s v="5799"/>
    <s v="05-06-2025 09:15"/>
    <s v="SLA Requerimientos - Baja"/>
    <x v="0"/>
    <x v="2"/>
    <x v="10"/>
    <s v="Gestión de Aplicaciones"/>
    <x v="9"/>
    <s v="05-06-2025 09:15"/>
    <s v="00:00:00"/>
    <s v="No asignado"/>
    <s v="05-20-2025 11:33"/>
    <s v="Afecta el Usuario"/>
    <s v="No asignado"/>
    <s v="Baja"/>
    <s v="05-06-2025 09:15"/>
    <s v="No asignado"/>
    <s v="true"/>
    <s v="No asignado"/>
    <x v="990"/>
    <d v="2025-05-20T11:33:00"/>
    <n v="14.095833333332848"/>
    <n v="338.29999999998836"/>
    <n v="120"/>
    <n v="196"/>
    <n v="316"/>
    <x v="2"/>
  </r>
  <r>
    <s v="5824"/>
    <s v="05-07-2025 14:53"/>
    <s v="Prioridades Urgentes (Incidencias)"/>
    <x v="1"/>
    <x v="2"/>
    <x v="0"/>
    <s v="Gestión de Aplicaciones"/>
    <x v="8"/>
    <s v="05-08-2025 10:27"/>
    <s v="05:44:41"/>
    <s v="05-09-2025 11:17"/>
    <s v="05-09-2025 11:17"/>
    <s v="Afecta el Usuario"/>
    <s v="Nivel 1"/>
    <s v="Normal"/>
    <s v="05-07-2025 14:53"/>
    <s v="05-09-2025 11:17"/>
    <s v="false"/>
    <s v="05-09-2025 11:17"/>
    <x v="991"/>
    <d v="2025-05-09T11:17:00"/>
    <n v="1.8499999999985448"/>
    <n v="44.399999999965075"/>
    <n v="12.5"/>
    <n v="28"/>
    <n v="40.5"/>
    <x v="2"/>
  </r>
  <r>
    <s v="5805"/>
    <s v="05-06-2025 11:30"/>
    <s v="No asignado"/>
    <x v="2"/>
    <x v="8"/>
    <x v="0"/>
    <s v="Formularios"/>
    <x v="13"/>
    <s v="05-06-2025 11:33"/>
    <s v="28:43:07"/>
    <s v="05-12-2025 09:09"/>
    <s v="05-12-2025 09:09"/>
    <s v="No asignado"/>
    <s v="No asignado"/>
    <s v="No asignado"/>
    <s v="05-06-2025 11:30"/>
    <s v="05-12-2025 09:09"/>
    <s v="false"/>
    <s v="05-12-2025 09:09"/>
    <x v="992"/>
    <d v="2025-05-12T09:09:00"/>
    <n v="5.9020833333343035"/>
    <n v="141.65000000002328"/>
    <n v="0"/>
    <n v="84"/>
    <n v="84"/>
    <x v="0"/>
  </r>
  <r>
    <s v="5825"/>
    <s v="05-07-2025 16:56"/>
    <s v="Prioridad Normal (Incidencias)"/>
    <x v="1"/>
    <x v="2"/>
    <x v="9"/>
    <s v="Gestión de Aplicaciones"/>
    <x v="9"/>
    <s v="06-06-2025 11:57"/>
    <s v="00:00:00"/>
    <s v="No asignado"/>
    <s v="06-06-2025 11:57"/>
    <s v="Afecta al Departamento"/>
    <s v="Nivel 1"/>
    <s v="No asignado"/>
    <s v="05-07-2025 16:56"/>
    <s v="No asignado"/>
    <s v="true"/>
    <s v="No asignado"/>
    <x v="993"/>
    <d v="2025-06-06T11:57:00"/>
    <n v="29.792361111110949"/>
    <n v="715.01666666666279"/>
    <n v="72"/>
    <n v="420"/>
    <n v="492"/>
    <x v="2"/>
  </r>
  <r>
    <s v="5800"/>
    <s v="05-06-2025 09:27"/>
    <s v="Prioridad Normal (Incidencias)"/>
    <x v="1"/>
    <x v="9"/>
    <x v="0"/>
    <s v="No asignado"/>
    <x v="2"/>
    <s v="05-12-2025 09:34"/>
    <s v="00:48:37"/>
    <s v="05-13-2025 20:58"/>
    <s v="05-13-2025 20:58"/>
    <s v="Afecta el Usuario"/>
    <s v="No asignado"/>
    <s v="Normal"/>
    <s v="05-06-2025 09:27"/>
    <s v="05-13-2025 20:58"/>
    <s v="false"/>
    <s v="05-13-2025 20:58"/>
    <x v="994"/>
    <d v="2025-05-13T20:58:00"/>
    <n v="7.4798611111109494"/>
    <n v="179.51666666666279"/>
    <n v="72"/>
    <n v="98"/>
    <n v="170"/>
    <x v="2"/>
  </r>
  <r>
    <s v="5801"/>
    <s v="05-06-2025 09:27"/>
    <s v="No asignado"/>
    <x v="1"/>
    <x v="2"/>
    <x v="0"/>
    <s v="No asignado"/>
    <x v="2"/>
    <s v="05-06-2025 09:29"/>
    <s v="11:02:36"/>
    <s v="05-07-2025 12:45"/>
    <s v="05-07-2025 12:45"/>
    <s v="Afecta el Usuario"/>
    <s v="No asignado"/>
    <s v="Normal"/>
    <s v="05-06-2025 09:27"/>
    <s v="05-07-2025 12:45"/>
    <s v="false"/>
    <s v="05-07-2025 12:45"/>
    <x v="994"/>
    <d v="2025-05-07T12:45:00"/>
    <n v="1.1374999999970896"/>
    <n v="27.299999999930151"/>
    <n v="0"/>
    <n v="14"/>
    <n v="14"/>
    <x v="0"/>
  </r>
  <r>
    <s v="5807"/>
    <s v="05-06-2025 15:16"/>
    <s v="No asignado"/>
    <x v="1"/>
    <x v="6"/>
    <x v="1"/>
    <s v="No asignado"/>
    <x v="9"/>
    <s v="No asignado"/>
    <s v="00:00:00"/>
    <s v="No asignado"/>
    <s v="05-06-2025 15:19"/>
    <s v="Afecta el Usuario"/>
    <s v="No asignado"/>
    <s v="Normal"/>
    <s v="05-06-2025 15:16"/>
    <s v="No asignado"/>
    <s v="false"/>
    <s v="No asignado"/>
    <x v="995"/>
    <d v="2025-05-06T15:19:00"/>
    <n v="2.0833333328482695E-3"/>
    <n v="4.9999999988358468E-2"/>
    <n v="0"/>
    <n v="0"/>
    <n v="0"/>
    <x v="0"/>
  </r>
  <r>
    <s v="5818"/>
    <s v="05-07-2025 11:50"/>
    <s v="No asignado"/>
    <x v="1"/>
    <x v="2"/>
    <x v="0"/>
    <s v="No asignado"/>
    <x v="7"/>
    <s v="05-07-2025 15:36"/>
    <s v="02:47:43"/>
    <s v="05-07-2025 15:37"/>
    <s v="05-07-2025 15:37"/>
    <s v="Afecta el Usuario"/>
    <s v="No asignado"/>
    <s v="Normal"/>
    <s v="05-07-2025 11:50"/>
    <s v="05-07-2025 15:37"/>
    <s v="false"/>
    <s v="05-07-2025 15:37"/>
    <x v="996"/>
    <d v="2025-05-07T15:37:00"/>
    <n v="0.15763888888614019"/>
    <n v="3.7833333332673647"/>
    <n v="0"/>
    <n v="0"/>
    <n v="0"/>
    <x v="0"/>
  </r>
  <r>
    <s v="5822"/>
    <s v="05-07-2025 13:49"/>
    <s v="No asignado"/>
    <x v="1"/>
    <x v="2"/>
    <x v="0"/>
    <s v="No asignado"/>
    <x v="1"/>
    <s v="05-07-2025 14:17"/>
    <s v="00:27:24"/>
    <s v="05-07-2025 14:17"/>
    <s v="05-07-2025 14:17"/>
    <s v="Afecta el Usuario"/>
    <s v="No asignado"/>
    <s v="Normal"/>
    <s v="05-07-2025 13:49"/>
    <s v="05-07-2025 14:17"/>
    <s v="false"/>
    <s v="05-07-2025 14:17"/>
    <x v="997"/>
    <d v="2025-05-07T14:17:00"/>
    <n v="1.9444444442342501E-2"/>
    <n v="0.46666666661622003"/>
    <n v="0"/>
    <n v="0"/>
    <n v="0"/>
    <x v="0"/>
  </r>
  <r>
    <s v="5827"/>
    <s v="05-08-2025 07:12"/>
    <s v="No asignado"/>
    <x v="1"/>
    <x v="6"/>
    <x v="1"/>
    <s v="No asignado"/>
    <x v="2"/>
    <s v="No asignado"/>
    <s v="00:00:00"/>
    <s v="No asignado"/>
    <s v="05-08-2025 08:05"/>
    <s v="Afecta el Usuario"/>
    <s v="No asignado"/>
    <s v="Normal"/>
    <s v="05-08-2025 07:12"/>
    <s v="No asignado"/>
    <s v="false"/>
    <s v="No asignado"/>
    <x v="998"/>
    <d v="2025-05-08T08:05:00"/>
    <n v="3.6805555551836733E-2"/>
    <n v="0.88333333324408159"/>
    <n v="0"/>
    <n v="0"/>
    <n v="0"/>
    <x v="0"/>
  </r>
  <r>
    <s v="5837"/>
    <s v="05-08-2025 14:53"/>
    <s v="No asignado"/>
    <x v="1"/>
    <x v="6"/>
    <x v="1"/>
    <s v="No asignado"/>
    <x v="3"/>
    <s v="No asignado"/>
    <s v="00:00:00"/>
    <s v="No asignado"/>
    <s v="05-08-2025 16:19"/>
    <s v="Afecta el Usuario"/>
    <s v="No asignado"/>
    <s v="Normal"/>
    <s v="05-08-2025 14:53"/>
    <s v="No asignado"/>
    <s v="false"/>
    <s v="No asignado"/>
    <x v="999"/>
    <d v="2025-05-08T16:19:00"/>
    <n v="5.9722222220443655E-2"/>
    <n v="1.4333333332906477"/>
    <n v="0"/>
    <n v="0"/>
    <n v="0"/>
    <x v="0"/>
  </r>
  <r>
    <s v="5841"/>
    <s v="05-08-2025 17:04"/>
    <s v="No asignado"/>
    <x v="1"/>
    <x v="9"/>
    <x v="0"/>
    <s v="No asignado"/>
    <x v="31"/>
    <s v="05-08-2025 17:14"/>
    <s v="00:25:03"/>
    <s v="05-13-2025 21:02"/>
    <s v="05-13-2025 21:02"/>
    <s v="Afecta el Usuario"/>
    <s v="No asignado"/>
    <s v="Normal"/>
    <s v="05-08-2025 17:04"/>
    <s v="05-13-2025 21:02"/>
    <s v="false"/>
    <s v="05-13-2025 21:02"/>
    <x v="1000"/>
    <d v="2025-05-13T21:02:00"/>
    <n v="5.1652777777781012"/>
    <n v="123.96666666667443"/>
    <n v="0"/>
    <n v="70"/>
    <n v="70"/>
    <x v="0"/>
  </r>
  <r>
    <s v="5842"/>
    <s v="05-08-2025 18:18"/>
    <s v="Prioridad Normal (Incidencias)"/>
    <x v="1"/>
    <x v="2"/>
    <x v="0"/>
    <s v="No asignado"/>
    <x v="2"/>
    <s v="05-09-2025 08:25"/>
    <s v="67:10:05"/>
    <s v="05-22-2025 11:48"/>
    <s v="05-22-2025 11:48"/>
    <s v="Afecta el Usuario"/>
    <s v="No asignado"/>
    <s v="Normal"/>
    <s v="05-08-2025 18:18"/>
    <s v="05-22-2025 11:48"/>
    <s v="true"/>
    <s v="05-21-2025 11:40"/>
    <x v="1001"/>
    <d v="2025-05-22T11:48:00"/>
    <n v="13.729166666671517"/>
    <n v="329.50000000011642"/>
    <n v="72"/>
    <n v="196"/>
    <n v="268"/>
    <x v="2"/>
  </r>
  <r>
    <s v="5835"/>
    <s v="05-08-2025 14:16"/>
    <s v="No asignado"/>
    <x v="1"/>
    <x v="5"/>
    <x v="0"/>
    <s v="Gestión de Aplicaciones"/>
    <x v="1"/>
    <s v="05-08-2025 15:21"/>
    <s v="01:04:40"/>
    <s v="06-04-2025 17:00"/>
    <s v="06-04-2025 17:00"/>
    <s v="Afecta el Negocio"/>
    <s v="No asignado"/>
    <s v="No asignado"/>
    <s v="05-08-2025 14:16"/>
    <s v="06-04-2025 17:00"/>
    <s v="false"/>
    <s v="06-04-2025 17:00"/>
    <x v="1002"/>
    <d v="2025-06-04T17:00:00"/>
    <n v="27.113888888889051"/>
    <n v="650.73333333333721"/>
    <n v="0"/>
    <n v="378"/>
    <n v="378"/>
    <x v="0"/>
  </r>
  <r>
    <s v="5810"/>
    <s v="05-06-2025 15:56"/>
    <s v="SLA Requerimientos - Medio"/>
    <x v="0"/>
    <x v="0"/>
    <x v="0"/>
    <s v="Infraestructura &amp; Nube"/>
    <x v="12"/>
    <s v="05-06-2025 15:56"/>
    <s v="26:41:38"/>
    <s v="05-13-2025 09:45"/>
    <s v="05-13-2025 09:45"/>
    <s v="Afecta el Usuario"/>
    <s v="No asignado"/>
    <s v="Normal"/>
    <s v="05-06-2025 15:56"/>
    <s v="05-13-2025 09:45"/>
    <s v="true"/>
    <s v="05-12-2025 09:38"/>
    <x v="1003"/>
    <d v="2025-05-13T09:45:00"/>
    <n v="6.742361111108039"/>
    <n v="161.81666666659294"/>
    <n v="72"/>
    <n v="98"/>
    <n v="170"/>
    <x v="1"/>
  </r>
  <r>
    <s v="5815"/>
    <s v="05-07-2025 09:47"/>
    <s v="No asignado"/>
    <x v="2"/>
    <x v="2"/>
    <x v="0"/>
    <s v="Formularios"/>
    <x v="13"/>
    <s v="05-07-2025 09:56"/>
    <s v="02:31:30"/>
    <s v="05-07-2025 19:02"/>
    <s v="05-07-2025 19:02"/>
    <s v="No asignado"/>
    <s v="No asignado"/>
    <s v="No asignado"/>
    <s v="05-07-2025 09:47"/>
    <s v="05-07-2025 19:02"/>
    <s v="false"/>
    <s v="05-07-2025 19:02"/>
    <x v="1004"/>
    <d v="2025-05-07T19:02:00"/>
    <n v="0.38541666667151731"/>
    <n v="9.2500000001164153"/>
    <n v="0"/>
    <n v="0"/>
    <n v="0"/>
    <x v="0"/>
  </r>
  <r>
    <s v="5802"/>
    <s v="05-06-2025 09:50"/>
    <s v="SLA Requerimientos - Medio"/>
    <x v="0"/>
    <x v="3"/>
    <x v="0"/>
    <s v="Soporte TI"/>
    <x v="4"/>
    <s v="05-06-2025 10:23"/>
    <s v="04:55:36"/>
    <s v="05-06-2025 15:46"/>
    <s v="05-06-2025 15:46"/>
    <s v="Afecta el Usuario"/>
    <s v="No asignado"/>
    <s v="Normal"/>
    <s v="05-06-2025 09:50"/>
    <s v="05-06-2025 15:46"/>
    <s v="false"/>
    <s v="05-06-2025 15:46"/>
    <x v="1005"/>
    <d v="2025-05-06T15:46:00"/>
    <n v="0.24722222222771961"/>
    <n v="5.9333333334652707"/>
    <n v="72"/>
    <n v="0"/>
    <n v="72"/>
    <x v="1"/>
  </r>
  <r>
    <s v="5803"/>
    <s v="05-06-2025 10:02"/>
    <s v="Prioridad Alta (Incidencias)"/>
    <x v="1"/>
    <x v="2"/>
    <x v="0"/>
    <s v="Gestión de Aplicaciones"/>
    <x v="8"/>
    <s v="05-06-2025 12:46"/>
    <s v="04:04:55"/>
    <s v="05-06-2025 15:07"/>
    <s v="05-06-2025 15:08"/>
    <s v="Afecta el Usuario"/>
    <s v="Nivel 1"/>
    <s v="Normal"/>
    <s v="05-06-2025 10:02"/>
    <s v="05-06-2025 15:07"/>
    <s v="false"/>
    <s v="05-06-2025 15:07"/>
    <x v="1006"/>
    <d v="2025-05-06T15:08:00"/>
    <n v="0.21250000000145519"/>
    <n v="5.1000000000349246"/>
    <n v="12.5"/>
    <n v="0"/>
    <n v="12.5"/>
    <x v="1"/>
  </r>
  <r>
    <s v="5804"/>
    <s v="05-06-2025 11:15"/>
    <s v="Prioridad Alta (Incidencias)"/>
    <x v="1"/>
    <x v="2"/>
    <x v="0"/>
    <s v="Gestión de Aplicaciones"/>
    <x v="8"/>
    <s v="05-06-2025 11:29"/>
    <s v="00:36:44"/>
    <s v="05-08-2025 11:23"/>
    <s v="05-08-2025 11:23"/>
    <s v="Afecta el Usuario"/>
    <s v="Nivel 1"/>
    <s v="Normal"/>
    <s v="05-06-2025 11:15"/>
    <s v="05-08-2025 11:23"/>
    <s v="false"/>
    <s v="05-08-2025 11:23"/>
    <x v="1007"/>
    <d v="2025-05-08T11:23:00"/>
    <n v="2.0055555555591127"/>
    <n v="48.133333333418705"/>
    <n v="12.5"/>
    <n v="28"/>
    <n v="40.5"/>
    <x v="2"/>
  </r>
  <r>
    <s v="5809"/>
    <s v="05-06-2025 15:26"/>
    <s v="Prioridades Urgentes (Incidencias)"/>
    <x v="1"/>
    <x v="2"/>
    <x v="0"/>
    <s v="Gestión de Aplicaciones"/>
    <x v="8"/>
    <s v="05-06-2025 15:37"/>
    <s v="03:54:31"/>
    <s v="05-08-2025 10:55"/>
    <s v="05-08-2025 10:55"/>
    <s v="Afecta el Usuario"/>
    <s v="Nivel 1"/>
    <s v="Normal"/>
    <s v="05-06-2025 15:26"/>
    <s v="05-08-2025 10:55"/>
    <s v="false"/>
    <s v="05-08-2025 10:55"/>
    <x v="1008"/>
    <d v="2025-05-08T10:55:00"/>
    <n v="1.8118055555532919"/>
    <n v="43.483333333279006"/>
    <n v="12.5"/>
    <n v="28"/>
    <n v="40.5"/>
    <x v="2"/>
  </r>
  <r>
    <s v="5813"/>
    <s v="05-07-2025 09:38"/>
    <s v="Prioridad Alta (Incidencias)"/>
    <x v="1"/>
    <x v="2"/>
    <x v="0"/>
    <s v="Gestión de Aplicaciones"/>
    <x v="8"/>
    <s v="05-07-2025 09:50"/>
    <s v="09:10:42"/>
    <s v="05-08-2025 10:49"/>
    <s v="05-08-2025 10:49"/>
    <s v="Afecta el Usuario"/>
    <s v="Nivel 1"/>
    <s v="Normal"/>
    <s v="05-07-2025 09:38"/>
    <s v="05-08-2025 10:49"/>
    <s v="false"/>
    <s v="05-08-2025 10:49"/>
    <x v="1009"/>
    <d v="2025-05-08T10:49:00"/>
    <n v="1.0493055555562023"/>
    <n v="25.183333333348855"/>
    <n v="12.5"/>
    <n v="14"/>
    <n v="26.5"/>
    <x v="1"/>
  </r>
  <r>
    <s v="5820"/>
    <s v="05-07-2025 12:19"/>
    <s v="SLA Requerimientos - Baja"/>
    <x v="0"/>
    <x v="1"/>
    <x v="0"/>
    <s v="Gestión de Aplicaciones"/>
    <x v="3"/>
    <s v="05-07-2025 14:25"/>
    <s v="10:24:11"/>
    <s v="05-08-2025 15:43"/>
    <s v="05-08-2025 15:43"/>
    <s v="Afecta el Negocio"/>
    <s v="No asignado"/>
    <s v="No asignado"/>
    <s v="05-07-2025 12:19"/>
    <s v="05-08-2025 15:43"/>
    <s v="false"/>
    <s v="05-08-2025 15:43"/>
    <x v="1010"/>
    <d v="2025-05-08T15:43:00"/>
    <n v="1.1416666666700621"/>
    <n v="27.400000000081491"/>
    <n v="120"/>
    <n v="14"/>
    <n v="134"/>
    <x v="1"/>
  </r>
  <r>
    <s v="5821"/>
    <s v="05-07-2025 12:57"/>
    <s v="Prioridad Normal (Incidencias)"/>
    <x v="1"/>
    <x v="9"/>
    <x v="0"/>
    <s v="Redes y Seguridad"/>
    <x v="20"/>
    <s v="05-13-2025 11:49"/>
    <s v="01:34:14"/>
    <s v="05-15-2025 12:05"/>
    <s v="05-15-2025 12:05"/>
    <s v="Afecta el Usuario"/>
    <s v="No asignado"/>
    <s v="Normal"/>
    <s v="05-07-2025 12:57"/>
    <s v="05-15-2025 12:05"/>
    <s v="false"/>
    <s v="05-15-2025 12:05"/>
    <x v="1011"/>
    <d v="2025-05-15T12:05:00"/>
    <n v="7.9638888888875954"/>
    <n v="191.13333333330229"/>
    <n v="72"/>
    <n v="112"/>
    <n v="184"/>
    <x v="2"/>
  </r>
  <r>
    <s v="5808"/>
    <s v="05-06-2025 15:16"/>
    <s v="SLA Requerimientos - Medio"/>
    <x v="0"/>
    <x v="3"/>
    <x v="0"/>
    <s v="Gestión de Aplicaciones"/>
    <x v="1"/>
    <s v="05-06-2025 15:35"/>
    <s v="01:22:18"/>
    <s v="05-06-2025 16:39"/>
    <s v="05-06-2025 16:39"/>
    <s v="Afecta el Negocio"/>
    <s v="No asignado"/>
    <s v="No asignado"/>
    <s v="05-06-2025 15:16"/>
    <s v="05-06-2025 16:39"/>
    <s v="false"/>
    <s v="05-06-2025 16:39"/>
    <x v="995"/>
    <d v="2025-05-06T16:39:00"/>
    <n v="5.7638888887595385E-2"/>
    <n v="1.3833333333022892"/>
    <n v="72"/>
    <n v="0"/>
    <n v="72"/>
    <x v="1"/>
  </r>
  <r>
    <s v="5828"/>
    <s v="05-08-2025 09:32"/>
    <s v="Prioridad Alta (Incidencias)"/>
    <x v="1"/>
    <x v="2"/>
    <x v="0"/>
    <s v="Gestión de Aplicaciones"/>
    <x v="15"/>
    <s v="05-14-2025 09:15"/>
    <s v="05:43:33"/>
    <s v="05-15-2025 14:45"/>
    <s v="05-15-2025 14:45"/>
    <s v="Afecta al Departamento"/>
    <s v="Nivel 1"/>
    <s v="No asignado"/>
    <s v="05-08-2025 09:32"/>
    <s v="05-15-2025 14:45"/>
    <s v="false"/>
    <s v="05-15-2025 14:45"/>
    <x v="1012"/>
    <d v="2025-05-15T14:45:00"/>
    <n v="7.2173611111138598"/>
    <n v="173.21666666673264"/>
    <n v="12.5"/>
    <n v="98"/>
    <n v="110.5"/>
    <x v="2"/>
  </r>
  <r>
    <s v="5826"/>
    <s v="05-07-2025 17:40"/>
    <s v="Prioridad Alta (Incidencias)"/>
    <x v="1"/>
    <x v="2"/>
    <x v="0"/>
    <s v="Gestión de Aplicaciones"/>
    <x v="9"/>
    <s v="05-08-2025 08:06"/>
    <s v="06:38:35"/>
    <s v="05-23-2025 10:49"/>
    <s v="05-23-2025 10:49"/>
    <s v="Afecta al Departamento"/>
    <s v="Nivel 1"/>
    <s v="No asignado"/>
    <s v="05-07-2025 17:40"/>
    <s v="05-23-2025 10:49"/>
    <s v="false"/>
    <s v="05-22-2025 10:44"/>
    <x v="1013"/>
    <d v="2025-05-23T10:49:00"/>
    <n v="15.714583333334303"/>
    <n v="377.15000000002328"/>
    <n v="12.5"/>
    <n v="224"/>
    <n v="236.5"/>
    <x v="2"/>
  </r>
  <r>
    <s v="5812"/>
    <s v="05-06-2025 16:30"/>
    <s v="No asignado"/>
    <x v="2"/>
    <x v="2"/>
    <x v="0"/>
    <s v="Formularios"/>
    <x v="13"/>
    <s v="05-06-2025 16:35"/>
    <s v="08:04:59"/>
    <s v="05-07-2025 19:03"/>
    <s v="05-07-2025 19:03"/>
    <s v="No asignado"/>
    <s v="No asignado"/>
    <s v="No asignado"/>
    <s v="05-06-2025 16:30"/>
    <s v="05-07-2025 19:03"/>
    <s v="false"/>
    <s v="05-07-2025 19:03"/>
    <x v="1014"/>
    <d v="2025-05-07T19:03:00"/>
    <n v="1.1062499999970896"/>
    <n v="26.549999999930151"/>
    <n v="0"/>
    <n v="14"/>
    <n v="14"/>
    <x v="0"/>
  </r>
  <r>
    <s v="5816"/>
    <s v="05-07-2025 11:27"/>
    <s v="Prioridades Urgentes (Incidencias)"/>
    <x v="1"/>
    <x v="2"/>
    <x v="0"/>
    <s v="Gestión de Aplicaciones"/>
    <x v="10"/>
    <s v="05-08-2025 08:55"/>
    <s v="05:30:06"/>
    <s v="05-08-2025 10:54"/>
    <s v="05-08-2025 10:54"/>
    <s v="Afecta el Usuario"/>
    <s v="Nivel 1"/>
    <s v="Normal"/>
    <s v="05-07-2025 11:27"/>
    <s v="05-08-2025 10:54"/>
    <s v="false"/>
    <s v="05-08-2025 10:54"/>
    <x v="1015"/>
    <d v="2025-05-08T10:54:00"/>
    <n v="0.97708333333866904"/>
    <n v="23.450000000128057"/>
    <n v="12.5"/>
    <n v="14"/>
    <n v="26.5"/>
    <x v="1"/>
  </r>
  <r>
    <s v="5830"/>
    <s v="05-08-2025 09:47"/>
    <s v="Prioridad Alta (Incidencias)"/>
    <x v="1"/>
    <x v="2"/>
    <x v="1"/>
    <s v="Gestión de Aplicaciones"/>
    <x v="15"/>
    <s v="No asignado"/>
    <s v="00:00:00"/>
    <s v="No asignado"/>
    <s v="05-08-2025 10:08"/>
    <s v="Afecta al Departamento"/>
    <s v="Nivel 1"/>
    <s v="No asignado"/>
    <s v="05-08-2025 09:47"/>
    <s v="No asignado"/>
    <s v="false"/>
    <s v="No asignado"/>
    <x v="1016"/>
    <d v="2025-05-08T10:08:00"/>
    <n v="1.4583333337213844E-2"/>
    <n v="0.35000000009313226"/>
    <n v="12.5"/>
    <n v="0"/>
    <n v="12.5"/>
    <x v="1"/>
  </r>
  <r>
    <s v="5814"/>
    <s v="05-07-2025 09:43"/>
    <s v="Prioridades Urgentes (Incidencias)"/>
    <x v="1"/>
    <x v="2"/>
    <x v="0"/>
    <s v="Gestión de Aplicaciones"/>
    <x v="8"/>
    <s v="05-07-2025 10:21"/>
    <s v="00:43:50"/>
    <s v="05-08-2025 17:43"/>
    <s v="05-08-2025 17:43"/>
    <s v="Afecta el Usuario"/>
    <s v="Nivel 1"/>
    <s v="Normal"/>
    <s v="05-07-2025 09:43"/>
    <s v="05-08-2025 17:43"/>
    <s v="false"/>
    <s v="05-07-2025 17:26"/>
    <x v="1017"/>
    <d v="2025-05-08T17:43:00"/>
    <n v="1.3333333333284827"/>
    <n v="31.999999999883585"/>
    <n v="12.5"/>
    <n v="14"/>
    <n v="26.5"/>
    <x v="2"/>
  </r>
  <r>
    <s v="5819"/>
    <s v="05-07-2025 11:54"/>
    <s v="No asignado"/>
    <x v="1"/>
    <x v="5"/>
    <x v="5"/>
    <s v="Gestión de Aplicaciones"/>
    <x v="1"/>
    <s v="05-07-2025 12:00"/>
    <s v="00:00:00"/>
    <s v="No asignado"/>
    <s v="05-07-2025 12:01"/>
    <s v="Afecta el Negocio"/>
    <s v="No asignado"/>
    <s v="No asignado"/>
    <s v="05-07-2025 11:54"/>
    <s v="No asignado"/>
    <s v="false"/>
    <s v="No asignado"/>
    <x v="1018"/>
    <d v="2025-05-07T12:01:00"/>
    <n v="4.8611111124046147E-3"/>
    <n v="0.11666666669771075"/>
    <n v="0"/>
    <n v="0"/>
    <n v="0"/>
    <x v="0"/>
  </r>
  <r>
    <s v="5831"/>
    <s v="05-08-2025 10:09"/>
    <s v="SLA Requerimientos - Baja"/>
    <x v="0"/>
    <x v="3"/>
    <x v="0"/>
    <s v="Gestión de Aplicaciones"/>
    <x v="15"/>
    <s v="05-08-2025 10:26"/>
    <s v="02:07:54"/>
    <s v="05-16-2025 10:13"/>
    <s v="05-16-2025 10:13"/>
    <s v="Afecta el Usuario"/>
    <s v="No asignado"/>
    <s v="Baja"/>
    <s v="05-08-2025 10:09"/>
    <s v="05-16-2025 10:13"/>
    <s v="false"/>
    <s v="05-16-2025 10:13"/>
    <x v="1019"/>
    <d v="2025-05-16T10:13:00"/>
    <n v="8.0027777777722804"/>
    <n v="192.06666666653473"/>
    <n v="120"/>
    <n v="112"/>
    <n v="232"/>
    <x v="1"/>
  </r>
  <r>
    <s v="5823"/>
    <s v="05-07-2025 14:08"/>
    <s v="Prioridad Normal (Incidencias)"/>
    <x v="1"/>
    <x v="2"/>
    <x v="10"/>
    <s v="Gestión de Aplicaciones"/>
    <x v="9"/>
    <s v="05-07-2025 14:20"/>
    <s v="00:00:00"/>
    <s v="No asignado"/>
    <s v="06-09-2025 16:45"/>
    <s v="Afecta al Departamento"/>
    <s v="Nivel 1"/>
    <s v="No asignado"/>
    <s v="05-07-2025 14:08"/>
    <s v="No asignado"/>
    <s v="false"/>
    <s v="No asignado"/>
    <x v="1020"/>
    <d v="2025-06-09T16:45:00"/>
    <n v="33.109027777776646"/>
    <n v="794.6166666666395"/>
    <n v="72"/>
    <n v="462"/>
    <n v="534"/>
    <x v="2"/>
  </r>
  <r>
    <s v="5834"/>
    <s v="05-08-2025 12:01"/>
    <s v="Prioridad Alta (Incidencias)"/>
    <x v="1"/>
    <x v="2"/>
    <x v="0"/>
    <s v="Gestión de Aplicaciones"/>
    <x v="9"/>
    <s v="05-08-2025 12:02"/>
    <s v="03:47:46"/>
    <s v="05-22-2025 09:36"/>
    <s v="05-22-2025 09:36"/>
    <s v="Afecta al Departamento"/>
    <s v="Nivel 1"/>
    <s v="No asignado"/>
    <s v="05-08-2025 12:01"/>
    <s v="05-22-2025 09:36"/>
    <s v="false"/>
    <s v="05-22-2025 09:36"/>
    <x v="1021"/>
    <d v="2025-05-22T09:36:00"/>
    <n v="13.899305555554747"/>
    <n v="333.58333333331393"/>
    <n v="12.5"/>
    <n v="196"/>
    <n v="208.5"/>
    <x v="2"/>
  </r>
  <r>
    <s v="5833"/>
    <s v="05-08-2025 11:28"/>
    <s v="SLA Requerimientos - Baja"/>
    <x v="0"/>
    <x v="2"/>
    <x v="0"/>
    <s v="Gestión de Aplicaciones"/>
    <x v="9"/>
    <s v="05-08-2025 11:35"/>
    <s v="51:27:37"/>
    <s v="05-20-2025 15:48"/>
    <s v="05-20-2025 15:48"/>
    <s v="Afecta el Usuario"/>
    <s v="No asignado"/>
    <s v="Baja"/>
    <s v="05-08-2025 11:28"/>
    <s v="05-20-2025 15:48"/>
    <s v="true"/>
    <s v="05-19-2025 15:39"/>
    <x v="1022"/>
    <d v="2025-05-20T15:48:00"/>
    <n v="12.180555555554747"/>
    <n v="292.33333333331393"/>
    <n v="120"/>
    <n v="168"/>
    <n v="288"/>
    <x v="2"/>
  </r>
  <r>
    <s v="5839"/>
    <s v="05-08-2025 15:32"/>
    <s v="SLA Requerimientos - Medio"/>
    <x v="1"/>
    <x v="1"/>
    <x v="0"/>
    <s v="Gestión de Aplicaciones"/>
    <x v="3"/>
    <s v="05-13-2025 14:34"/>
    <s v="23:54:22"/>
    <s v="05-13-2025 15:54"/>
    <s v="05-13-2025 15:54"/>
    <s v="Afecta el Usuario"/>
    <s v="No asignado"/>
    <s v="Normal"/>
    <s v="05-08-2025 15:32"/>
    <s v="05-13-2025 15:54"/>
    <s v="false"/>
    <s v="05-13-2025 15:54"/>
    <x v="1023"/>
    <d v="2025-05-13T15:54:00"/>
    <n v="5.015277777776646"/>
    <n v="120.3666666666395"/>
    <n v="72"/>
    <n v="70"/>
    <n v="142"/>
    <x v="1"/>
  </r>
  <r>
    <s v="5836"/>
    <s v="05-08-2025 14:19"/>
    <s v="No asignado"/>
    <x v="1"/>
    <x v="5"/>
    <x v="5"/>
    <s v="Gestión de Aplicaciones"/>
    <x v="1"/>
    <s v="05-08-2025 15:26"/>
    <s v="00:00:00"/>
    <s v="No asignado"/>
    <s v="06-12-2025 16:35"/>
    <s v="Afecta el Negocio"/>
    <s v="No asignado"/>
    <s v="No asignado"/>
    <s v="05-08-2025 14:19"/>
    <s v="No asignado"/>
    <s v="false"/>
    <s v="No asignado"/>
    <x v="1024"/>
    <d v="2025-06-12T16:35:00"/>
    <n v="35.094444444439432"/>
    <n v="842.26666666654637"/>
    <n v="0"/>
    <n v="490"/>
    <n v="490"/>
    <x v="0"/>
  </r>
  <r>
    <s v="5840"/>
    <s v="05-08-2025 16:55"/>
    <s v="SLA Requerimientos - Medio"/>
    <x v="0"/>
    <x v="3"/>
    <x v="0"/>
    <s v="Soporte TI"/>
    <x v="19"/>
    <s v="05-08-2025 17:18"/>
    <s v="01:23:00"/>
    <s v="05-09-2025 09:18"/>
    <s v="05-09-2025 09:18"/>
    <s v="Afecta el Usuario"/>
    <s v="No asignado"/>
    <s v="Normal"/>
    <s v="05-08-2025 16:55"/>
    <s v="05-09-2025 09:18"/>
    <s v="false"/>
    <s v="05-09-2025 09:18"/>
    <x v="1025"/>
    <d v="2025-05-09T09:18:00"/>
    <n v="0.68263888888759539"/>
    <n v="16.383333333302289"/>
    <n v="72"/>
    <n v="14"/>
    <n v="86"/>
    <x v="1"/>
  </r>
  <r>
    <s v="5851"/>
    <s v="05-09-2025 16:24"/>
    <s v="Prioridad Normal (Incidencias)"/>
    <x v="1"/>
    <x v="2"/>
    <x v="0"/>
    <s v="Gestión de Aplicaciones"/>
    <x v="9"/>
    <s v="05-09-2025 16:32"/>
    <s v="20:32:42"/>
    <s v="05-16-2025 11:46"/>
    <s v="05-16-2025 11:46"/>
    <s v="Afecta al Departamento"/>
    <s v="Nivel 1"/>
    <s v="No asignado"/>
    <s v="05-09-2025 16:24"/>
    <s v="05-16-2025 11:46"/>
    <s v="false"/>
    <s v="05-15-2025 11:01"/>
    <x v="1026"/>
    <d v="2025-05-16T11:46:00"/>
    <n v="6.8069444444408873"/>
    <n v="163.3666666665813"/>
    <n v="72"/>
    <n v="98"/>
    <n v="170"/>
    <x v="1"/>
  </r>
  <r>
    <s v="5860"/>
    <s v="05-12-2025 14:31"/>
    <s v="SLA Requerimientos - Medio"/>
    <x v="0"/>
    <x v="1"/>
    <x v="0"/>
    <s v="Gestión de Aplicaciones"/>
    <x v="1"/>
    <s v="05-13-2025 14:36"/>
    <s v="18:58:31"/>
    <s v="06-30-2025 16:00"/>
    <s v="06-30-2025 16:00"/>
    <s v="Afecta el Negocio"/>
    <s v="No asignado"/>
    <s v="No asignado"/>
    <s v="05-12-2025 14:31"/>
    <s v="06-30-2025 16:00"/>
    <s v="false"/>
    <s v="06-30-2025 16:00"/>
    <x v="1027"/>
    <d v="2025-06-30T16:00:00"/>
    <n v="49.061805555553292"/>
    <n v="1177.483333333279"/>
    <n v="72"/>
    <n v="686"/>
    <n v="758"/>
    <x v="2"/>
  </r>
  <r>
    <s v="5843"/>
    <s v="05-09-2025 10:35"/>
    <s v="Prioridad Alta (Incidencias)"/>
    <x v="1"/>
    <x v="2"/>
    <x v="0"/>
    <s v="Gestión de Aplicaciones"/>
    <x v="8"/>
    <s v="05-09-2025 10:38"/>
    <s v="01:54:51"/>
    <s v="05-14-2025 09:45"/>
    <s v="05-14-2025 09:45"/>
    <s v="Afecta el Usuario"/>
    <s v="Nivel 1"/>
    <s v="Normal"/>
    <s v="05-09-2025 10:35"/>
    <s v="05-14-2025 09:45"/>
    <s v="false"/>
    <s v="05-13-2025 09:00"/>
    <x v="1028"/>
    <d v="2025-05-14T09:45:00"/>
    <n v="4.9652777777810115"/>
    <n v="119.16666666674428"/>
    <n v="12.5"/>
    <n v="70"/>
    <n v="82.5"/>
    <x v="2"/>
  </r>
  <r>
    <s v="5869"/>
    <s v="05-12-2025 16:55"/>
    <s v="Prioridad Alta (Incidencias)"/>
    <x v="1"/>
    <x v="2"/>
    <x v="0"/>
    <s v="Gestión de Aplicaciones"/>
    <x v="8"/>
    <s v="05-13-2025 09:44"/>
    <s v="08:31:59"/>
    <s v="05-15-2025 09:46"/>
    <s v="05-15-2025 09:46"/>
    <s v="Afecta el Usuario"/>
    <s v="Nivel 1"/>
    <s v="Normal"/>
    <s v="05-12-2025 16:55"/>
    <s v="05-15-2025 09:46"/>
    <s v="false"/>
    <s v="05-14-2025 09:07"/>
    <x v="1029"/>
    <d v="2025-05-15T09:46:00"/>
    <n v="2.7020833333372138"/>
    <n v="64.850000000093132"/>
    <n v="12.5"/>
    <n v="42"/>
    <n v="54.5"/>
    <x v="2"/>
  </r>
  <r>
    <s v="5866"/>
    <s v="05-12-2025 14:41"/>
    <s v="Prioridad Alta (Incidencias)"/>
    <x v="1"/>
    <x v="2"/>
    <x v="0"/>
    <s v="Gestión de Aplicaciones"/>
    <x v="8"/>
    <s v="05-12-2025 14:55"/>
    <s v="07:35:13"/>
    <s v="05-15-2025 09:46"/>
    <s v="05-15-2025 09:46"/>
    <s v="Afecta el Usuario"/>
    <s v="Nivel 1"/>
    <s v="Normal"/>
    <s v="05-12-2025 14:41"/>
    <s v="05-15-2025 09:46"/>
    <s v="false"/>
    <s v="05-14-2025 09:14"/>
    <x v="1030"/>
    <d v="2025-05-15T09:46:00"/>
    <n v="2.7951388888905058"/>
    <n v="67.083333333372138"/>
    <n v="12.5"/>
    <n v="42"/>
    <n v="54.5"/>
    <x v="2"/>
  </r>
  <r>
    <s v="5878"/>
    <s v="05-13-2025 15:21"/>
    <s v="Prioridad Alta (Incidencias)"/>
    <x v="1"/>
    <x v="2"/>
    <x v="0"/>
    <s v="Gestión de Aplicaciones"/>
    <x v="10"/>
    <s v="05-14-2025 09:20"/>
    <s v="03:40:55"/>
    <s v="05-14-2025 14:17"/>
    <s v="05-14-2025 14:17"/>
    <s v="Afecta el Usuario"/>
    <s v="Nivel 1"/>
    <s v="Normal"/>
    <s v="05-13-2025 15:21"/>
    <s v="05-14-2025 14:17"/>
    <s v="false"/>
    <s v="05-14-2025 14:17"/>
    <x v="1031"/>
    <d v="2025-05-14T14:17:00"/>
    <n v="0.95555555555620231"/>
    <n v="22.933333333348855"/>
    <n v="12.5"/>
    <n v="14"/>
    <n v="26.5"/>
    <x v="1"/>
  </r>
  <r>
    <s v="5845"/>
    <s v="05-09-2025 13:30"/>
    <s v="Prioridad Normal (Incidencias)"/>
    <x v="1"/>
    <x v="2"/>
    <x v="0"/>
    <s v="Gestión de Aplicaciones"/>
    <x v="9"/>
    <s v="05-09-2025 14:10"/>
    <s v="20:37:31"/>
    <s v="05-21-2025 09:48"/>
    <s v="05-21-2025 09:48"/>
    <s v="Afecta al Departamento"/>
    <s v="Nivel 1"/>
    <s v="No asignado"/>
    <s v="05-09-2025 13:30"/>
    <s v="05-21-2025 09:48"/>
    <s v="false"/>
    <s v="05-20-2025 08:55"/>
    <x v="1032"/>
    <d v="2025-05-21T09:48:00"/>
    <n v="11.845833333332848"/>
    <n v="284.29999999998836"/>
    <n v="72"/>
    <n v="168"/>
    <n v="240"/>
    <x v="2"/>
  </r>
  <r>
    <s v="5847"/>
    <s v="05-09-2025 15:43"/>
    <s v="SLA Requerimientos - Baja"/>
    <x v="0"/>
    <x v="1"/>
    <x v="0"/>
    <s v="Gestión de Aplicaciones"/>
    <x v="3"/>
    <s v="05-09-2025 16:17"/>
    <s v="33:46:16"/>
    <s v="05-19-2025 10:05"/>
    <s v="05-19-2025 10:05"/>
    <s v="Afecta el Negocio"/>
    <s v="No asignado"/>
    <s v="No asignado"/>
    <s v="05-09-2025 15:43"/>
    <s v="05-19-2025 10:05"/>
    <s v="false"/>
    <s v="05-19-2025 10:05"/>
    <x v="1033"/>
    <d v="2025-05-19T10:05:00"/>
    <n v="9.765277777776646"/>
    <n v="234.3666666666395"/>
    <n v="120"/>
    <n v="140"/>
    <n v="260"/>
    <x v="1"/>
  </r>
  <r>
    <s v="5854"/>
    <s v="05-12-2025 09:11"/>
    <s v="No asignado"/>
    <x v="1"/>
    <x v="1"/>
    <x v="0"/>
    <s v="Gestión de Aplicaciones"/>
    <x v="3"/>
    <s v="05-12-2025 12:34"/>
    <s v="06:17:26"/>
    <s v="05-12-2025 17:23"/>
    <s v="05-12-2025 17:23"/>
    <s v="Afecta el Negocio"/>
    <s v="No asignado"/>
    <s v="No asignado"/>
    <s v="05-12-2025 09:11"/>
    <s v="05-12-2025 17:23"/>
    <s v="false"/>
    <s v="05-12-2025 17:23"/>
    <x v="1034"/>
    <d v="2025-05-12T17:23:00"/>
    <n v="0.34166666666715173"/>
    <n v="8.2000000000116415"/>
    <n v="0"/>
    <n v="0"/>
    <n v="0"/>
    <x v="0"/>
  </r>
  <r>
    <s v="5858"/>
    <s v="05-12-2025 12:10"/>
    <s v="Prioridad Alta (Incidencias)"/>
    <x v="1"/>
    <x v="2"/>
    <x v="0"/>
    <s v="Gestión de Aplicaciones"/>
    <x v="9"/>
    <s v="05-12-2025 12:50"/>
    <s v="10:49:44"/>
    <s v="05-14-2025 19:45"/>
    <s v="05-14-2025 19:45"/>
    <s v="Afecta al Departamento"/>
    <s v="Nivel 1"/>
    <s v="No asignado"/>
    <s v="05-12-2025 12:10"/>
    <s v="05-14-2025 19:45"/>
    <s v="false"/>
    <s v="05-13-2025 19:01"/>
    <x v="1035"/>
    <d v="2025-05-14T19:45:00"/>
    <n v="2.3159722222189885"/>
    <n v="55.583333333255723"/>
    <n v="12.5"/>
    <n v="28"/>
    <n v="40.5"/>
    <x v="2"/>
  </r>
  <r>
    <s v="5874"/>
    <s v="05-13-2025 10:34"/>
    <s v="SLA Requerimientos - Baja"/>
    <x v="0"/>
    <x v="3"/>
    <x v="0"/>
    <s v="Soporte TI"/>
    <x v="6"/>
    <s v="05-13-2025 10:55"/>
    <s v="00:56:16"/>
    <s v="05-13-2025 11:31"/>
    <s v="05-13-2025 11:31"/>
    <s v="Afecta el Cliente"/>
    <s v="No asignado"/>
    <s v="No asignado"/>
    <s v="05-13-2025 10:34"/>
    <s v="05-13-2025 11:31"/>
    <s v="false"/>
    <s v="05-13-2025 11:31"/>
    <x v="1036"/>
    <d v="2025-05-13T11:31:00"/>
    <n v="3.9583333331393078E-2"/>
    <n v="0.94999999995343387"/>
    <n v="120"/>
    <n v="0"/>
    <n v="120"/>
    <x v="1"/>
  </r>
  <r>
    <s v="5844"/>
    <s v="05-09-2025 12:31"/>
    <s v="SLA Requerimientos - Medio"/>
    <x v="0"/>
    <x v="3"/>
    <x v="0"/>
    <s v="Soporte TI"/>
    <x v="4"/>
    <s v="05-09-2025 12:51"/>
    <s v="06:34:25"/>
    <s v="05-12-2025 11:04"/>
    <s v="05-12-2025 11:04"/>
    <s v="Afecta el Usuario"/>
    <s v="No asignado"/>
    <s v="Normal"/>
    <s v="05-09-2025 12:31"/>
    <s v="05-12-2025 11:04"/>
    <s v="false"/>
    <s v="05-12-2025 11:04"/>
    <x v="1037"/>
    <d v="2025-05-12T11:04:00"/>
    <n v="2.9395833333328483"/>
    <n v="70.549999999988358"/>
    <n v="72"/>
    <n v="42"/>
    <n v="114"/>
    <x v="1"/>
  </r>
  <r>
    <s v="5846"/>
    <s v="05-09-2025 14:06"/>
    <s v="SLA Requerimientos - Medio"/>
    <x v="0"/>
    <x v="1"/>
    <x v="0"/>
    <s v="Gestión de Aplicaciones"/>
    <x v="1"/>
    <s v="05-09-2025 14:29"/>
    <s v="02:26:48"/>
    <s v="05-09-2025 16:33"/>
    <s v="05-09-2025 16:33"/>
    <s v="Afecta el Negocio"/>
    <s v="No asignado"/>
    <s v="No asignado"/>
    <s v="05-09-2025 14:06"/>
    <s v="05-09-2025 16:33"/>
    <s v="false"/>
    <s v="05-09-2025 16:33"/>
    <x v="1038"/>
    <d v="2025-05-09T16:33:00"/>
    <n v="0.10208333333139308"/>
    <n v="2.4499999999534339"/>
    <n v="72"/>
    <n v="0"/>
    <n v="72"/>
    <x v="1"/>
  </r>
  <r>
    <s v="5859"/>
    <s v="05-12-2025 12:34"/>
    <s v="Prioridades Urgentes (Incidencias)"/>
    <x v="1"/>
    <x v="2"/>
    <x v="0"/>
    <s v="Gestión de Aplicaciones"/>
    <x v="8"/>
    <s v="05-12-2025 12:40"/>
    <s v="02:45:45"/>
    <s v="05-15-2025 09:46"/>
    <s v="05-15-2025 09:46"/>
    <s v="Afecta el Usuario"/>
    <s v="Nivel 1"/>
    <s v="Normal"/>
    <s v="05-12-2025 12:34"/>
    <s v="05-15-2025 09:46"/>
    <s v="false"/>
    <s v="05-14-2025 09:12"/>
    <x v="1039"/>
    <d v="2025-05-15T09:46:00"/>
    <n v="2.883333333338669"/>
    <n v="69.200000000128057"/>
    <n v="12.5"/>
    <n v="42"/>
    <n v="54.5"/>
    <x v="2"/>
  </r>
  <r>
    <s v="5862"/>
    <s v="05-12-2025 14:33"/>
    <s v="SLA Requerimientos - Medio"/>
    <x v="0"/>
    <x v="1"/>
    <x v="0"/>
    <s v="Gestión de Aplicaciones"/>
    <x v="1"/>
    <s v="05-13-2025 14:39"/>
    <s v="18:56:27"/>
    <s v="06-30-2025 16:00"/>
    <s v="06-30-2025 16:00"/>
    <s v="Afecta el Negocio"/>
    <s v="No asignado"/>
    <s v="No asignado"/>
    <s v="05-12-2025 14:33"/>
    <s v="06-30-2025 16:00"/>
    <s v="false"/>
    <s v="06-30-2025 16:00"/>
    <x v="1040"/>
    <d v="2025-06-30T16:00:00"/>
    <n v="49.060416666667152"/>
    <n v="1177.4500000000116"/>
    <n v="72"/>
    <n v="686"/>
    <n v="758"/>
    <x v="2"/>
  </r>
  <r>
    <s v="5867"/>
    <s v="05-12-2025 15:23"/>
    <s v="No asignado"/>
    <x v="2"/>
    <x v="2"/>
    <x v="0"/>
    <s v="Formularios"/>
    <x v="13"/>
    <s v="05-12-2025 15:35"/>
    <s v="23:40:29"/>
    <s v="05-15-2025 15:40"/>
    <s v="05-15-2025 15:40"/>
    <s v="No asignado"/>
    <s v="No asignado"/>
    <s v="No asignado"/>
    <s v="05-12-2025 15:23"/>
    <s v="05-15-2025 15:40"/>
    <s v="false"/>
    <s v="05-15-2025 15:40"/>
    <x v="1041"/>
    <d v="2025-05-15T15:40:00"/>
    <n v="3.0118055555576575"/>
    <n v="72.28333333338378"/>
    <n v="0"/>
    <n v="42"/>
    <n v="42"/>
    <x v="0"/>
  </r>
  <r>
    <s v="5853"/>
    <s v="05-10-2025 14:00"/>
    <s v="No asignado"/>
    <x v="1"/>
    <x v="10"/>
    <x v="0"/>
    <s v="No asignado"/>
    <x v="12"/>
    <s v="05-10-2025 14:00"/>
    <s v="02:51:12"/>
    <s v="05-12-2025 11:21"/>
    <s v="05-12-2025 11:21"/>
    <s v="Afecta el Usuario"/>
    <s v="No asignado"/>
    <s v="Normal"/>
    <s v="05-10-2025 14:00"/>
    <s v="05-12-2025 11:21"/>
    <s v="false"/>
    <s v="05-12-2025 11:21"/>
    <x v="1042"/>
    <d v="2025-05-12T11:21:00"/>
    <n v="1.8895833333299379"/>
    <n v="45.349999999918509"/>
    <n v="0"/>
    <n v="28"/>
    <n v="28"/>
    <x v="0"/>
  </r>
  <r>
    <s v="5856"/>
    <s v="05-12-2025 10:37"/>
    <s v="Prioridades Urgentes (Incidencias)"/>
    <x v="1"/>
    <x v="2"/>
    <x v="0"/>
    <s v="Gestión de Aplicaciones"/>
    <x v="10"/>
    <s v="05-14-2025 09:12"/>
    <s v="14:32:21"/>
    <s v="05-14-2025 11:16"/>
    <s v="05-14-2025 11:16"/>
    <s v="Afecta el Usuario"/>
    <s v="Nivel 1"/>
    <s v="Normal"/>
    <s v="05-12-2025 10:37"/>
    <s v="05-14-2025 11:16"/>
    <s v="true"/>
    <s v="05-14-2025 11:16"/>
    <x v="1043"/>
    <d v="2025-05-14T11:16:00"/>
    <n v="2.0270833333343035"/>
    <n v="48.650000000023283"/>
    <n v="12.5"/>
    <n v="28"/>
    <n v="40.5"/>
    <x v="2"/>
  </r>
  <r>
    <s v="5865"/>
    <s v="05-12-2025 14:35"/>
    <s v="SLA Requerimientos - Medio"/>
    <x v="0"/>
    <x v="1"/>
    <x v="6"/>
    <s v="Gestión de Aplicaciones"/>
    <x v="1"/>
    <s v="05-13-2025 14:42"/>
    <s v="00:00:00"/>
    <s v="No asignado"/>
    <s v="07-10-2025 08:51"/>
    <s v="Afecta el Negocio"/>
    <s v="No asignado"/>
    <s v="No asignado"/>
    <s v="05-12-2025 14:35"/>
    <s v="No asignado"/>
    <s v="false"/>
    <s v="No asignado"/>
    <x v="1044"/>
    <d v="2025-07-10T08:51:00"/>
    <n v="58.761111111110949"/>
    <n v="1410.2666666666628"/>
    <n v="72"/>
    <n v="826"/>
    <n v="898"/>
    <x v="2"/>
  </r>
  <r>
    <s v="5879"/>
    <s v="05-13-2025 15:42"/>
    <s v="Prioridad Alta (Incidencias)"/>
    <x v="1"/>
    <x v="2"/>
    <x v="0"/>
    <s v="Gestión de Aplicaciones"/>
    <x v="8"/>
    <s v="05-14-2025 09:14"/>
    <s v="03:16:01"/>
    <s v="05-14-2025 10:13"/>
    <s v="05-14-2025 10:13"/>
    <s v="Afecta el Usuario"/>
    <s v="Nivel 1"/>
    <s v="Normal"/>
    <s v="05-13-2025 15:42"/>
    <s v="05-14-2025 10:13"/>
    <s v="false"/>
    <s v="05-14-2025 10:13"/>
    <x v="1045"/>
    <d v="2025-05-14T10:13:00"/>
    <n v="0.77152777777519077"/>
    <n v="18.516666666604578"/>
    <n v="12.5"/>
    <n v="14"/>
    <n v="26.5"/>
    <x v="1"/>
  </r>
  <r>
    <s v="5880"/>
    <s v="05-13-2025 17:06"/>
    <s v="Prioridades Urgentes (Incidencias)"/>
    <x v="1"/>
    <x v="2"/>
    <x v="0"/>
    <s v="Gestión de Aplicaciones"/>
    <x v="8"/>
    <s v="05-14-2025 08:47"/>
    <s v="01:20:04"/>
    <s v="05-14-2025 15:42"/>
    <s v="05-14-2025 15:42"/>
    <s v="Afecta el Usuario"/>
    <s v="Nivel 1"/>
    <s v="Normal"/>
    <s v="05-13-2025 17:06"/>
    <s v="05-14-2025 15:42"/>
    <s v="false"/>
    <s v="05-14-2025 15:42"/>
    <x v="1046"/>
    <d v="2025-05-14T15:42:00"/>
    <n v="0.94166666666569654"/>
    <n v="22.599999999976717"/>
    <n v="12.5"/>
    <n v="14"/>
    <n v="26.5"/>
    <x v="1"/>
  </r>
  <r>
    <s v="5848"/>
    <s v="05-09-2025 15:44"/>
    <s v="No asignado"/>
    <x v="1"/>
    <x v="5"/>
    <x v="0"/>
    <s v="Gestión de Aplicaciones"/>
    <x v="1"/>
    <s v="05-09-2025 16:13"/>
    <s v="00:31:33"/>
    <s v="06-04-2025 16:35"/>
    <s v="06-04-2025 16:35"/>
    <s v="Afecta el Negocio"/>
    <s v="No asignado"/>
    <s v="No asignado"/>
    <s v="05-09-2025 15:44"/>
    <s v="06-04-2025 16:35"/>
    <s v="false"/>
    <s v="06-04-2025 16:35"/>
    <x v="1047"/>
    <d v="2025-06-04T16:35:00"/>
    <n v="26.035416666665697"/>
    <n v="624.84999999997672"/>
    <n v="0"/>
    <n v="364"/>
    <n v="364"/>
    <x v="0"/>
  </r>
  <r>
    <s v="5852"/>
    <s v="05-09-2025 17:36"/>
    <s v="Prioridad Alta (Incidencias)"/>
    <x v="1"/>
    <x v="8"/>
    <x v="6"/>
    <s v="Gestión de Aplicaciones"/>
    <x v="10"/>
    <s v="06-02-2025 15:30"/>
    <s v="00:00:00"/>
    <s v="No asignado"/>
    <s v="06-04-2025 15:24"/>
    <s v="Afecta el Usuario"/>
    <s v="Nivel 1"/>
    <s v="Normal"/>
    <s v="05-09-2025 17:36"/>
    <s v="No asignado"/>
    <s v="true"/>
    <s v="No asignado"/>
    <x v="1048"/>
    <d v="2025-06-04T15:24:00"/>
    <n v="25.908333333340124"/>
    <n v="621.80000000016298"/>
    <n v="12.5"/>
    <n v="364"/>
    <n v="376.5"/>
    <x v="2"/>
  </r>
  <r>
    <s v="5871"/>
    <s v="05-13-2025 08:19"/>
    <s v="Prioridad Alta (Incidencias)"/>
    <x v="1"/>
    <x v="2"/>
    <x v="0"/>
    <s v="Gestión de Aplicaciones"/>
    <x v="8"/>
    <s v="05-13-2025 10:54"/>
    <s v="00:50:07"/>
    <s v="06-16-2025 12:26"/>
    <s v="06-16-2025 12:26"/>
    <s v="Afecta el Usuario"/>
    <s v="Nivel 1"/>
    <s v="Normal"/>
    <s v="05-13-2025 08:19"/>
    <s v="06-16-2025 12:26"/>
    <s v="false"/>
    <s v="06-16-2025 12:26"/>
    <x v="1049"/>
    <d v="2025-06-16T12:26:00"/>
    <n v="34.171527777776646"/>
    <n v="820.1166666666395"/>
    <n v="12.5"/>
    <n v="476"/>
    <n v="488.5"/>
    <x v="2"/>
  </r>
  <r>
    <s v="5876"/>
    <s v="05-13-2025 11:36"/>
    <s v="SLA Requerimientos - Medio"/>
    <x v="0"/>
    <x v="2"/>
    <x v="0"/>
    <s v="Gestión de Aplicaciones"/>
    <x v="1"/>
    <s v="05-13-2025 11:40"/>
    <s v="08:53:09"/>
    <s v="05-14-2025 14:25"/>
    <s v="05-14-2025 14:25"/>
    <s v="Afecta el Negocio"/>
    <s v="No asignado"/>
    <s v="No asignado"/>
    <s v="05-13-2025 11:36"/>
    <s v="05-14-2025 14:25"/>
    <s v="false"/>
    <s v="05-14-2025 14:25"/>
    <x v="1050"/>
    <d v="2025-05-14T14:25:00"/>
    <n v="1.117361111115315"/>
    <n v="26.81666666676756"/>
    <n v="72"/>
    <n v="14"/>
    <n v="86"/>
    <x v="1"/>
  </r>
  <r>
    <s v="5849"/>
    <s v="05-09-2025 15:46"/>
    <s v="Prioridad Normal (Incidencias)"/>
    <x v="1"/>
    <x v="3"/>
    <x v="1"/>
    <s v="Gestión de Aplicaciones"/>
    <x v="12"/>
    <s v="05-27-2025 18:18"/>
    <s v="00:00:00"/>
    <s v="No asignado"/>
    <s v="06-02-2025 16:58"/>
    <s v="Afecta el Negocio"/>
    <s v="No asignado"/>
    <s v="No asignado"/>
    <s v="05-09-2025 15:46"/>
    <s v="No asignado"/>
    <s v="true"/>
    <s v="No asignado"/>
    <x v="1051"/>
    <d v="2025-06-02T16:58:00"/>
    <n v="24.049999999995634"/>
    <n v="577.19999999989523"/>
    <n v="72"/>
    <n v="336"/>
    <n v="408"/>
    <x v="2"/>
  </r>
  <r>
    <s v="5850"/>
    <s v="05-09-2025 15:47"/>
    <s v="SLA Requerimientos - Medio"/>
    <x v="1"/>
    <x v="3"/>
    <x v="0"/>
    <s v="Soporte TI"/>
    <x v="19"/>
    <s v="05-09-2025 15:56"/>
    <s v="15:18:24"/>
    <s v="05-19-2025 10:46"/>
    <s v="05-19-2025 10:46"/>
    <s v="Afecta el Usuario"/>
    <s v="No asignado"/>
    <s v="Normal"/>
    <s v="05-09-2025 15:47"/>
    <s v="05-19-2025 10:46"/>
    <s v="false"/>
    <s v="05-19-2025 10:46"/>
    <x v="1052"/>
    <d v="2025-05-19T10:46:00"/>
    <n v="9.7909722222248092"/>
    <n v="234.98333333339542"/>
    <n v="72"/>
    <n v="140"/>
    <n v="212"/>
    <x v="2"/>
  </r>
  <r>
    <s v="5863"/>
    <s v="05-12-2025 14:34"/>
    <s v="SLA Requerimientos - Medio"/>
    <x v="0"/>
    <x v="1"/>
    <x v="0"/>
    <s v="Gestión de Aplicaciones"/>
    <x v="1"/>
    <s v="05-13-2025 14:44"/>
    <s v="18:55:59"/>
    <s v="06-30-2025 16:01"/>
    <s v="06-30-2025 16:01"/>
    <s v="Afecta el Negocio"/>
    <s v="No asignado"/>
    <s v="No asignado"/>
    <s v="05-12-2025 14:34"/>
    <s v="06-30-2025 16:01"/>
    <s v="false"/>
    <s v="06-30-2025 16:01"/>
    <x v="1053"/>
    <d v="2025-06-30T16:01:00"/>
    <n v="49.060416666667152"/>
    <n v="1177.4500000000116"/>
    <n v="72"/>
    <n v="686"/>
    <n v="758"/>
    <x v="2"/>
  </r>
  <r>
    <s v="5855"/>
    <s v="05-12-2025 10:08"/>
    <s v="Prioridades Urgentes (Incidencias)"/>
    <x v="1"/>
    <x v="2"/>
    <x v="0"/>
    <s v="Gestión de Aplicaciones"/>
    <x v="10"/>
    <s v="05-14-2025 09:13"/>
    <s v="15:00:28"/>
    <s v="05-14-2025 10:56"/>
    <s v="05-14-2025 10:56"/>
    <s v="Afecta el Usuario"/>
    <s v="Nivel 1"/>
    <s v="Normal"/>
    <s v="05-12-2025 10:08"/>
    <s v="05-14-2025 10:56"/>
    <s v="true"/>
    <s v="05-14-2025 10:56"/>
    <x v="1054"/>
    <d v="2025-05-14T10:56:00"/>
    <n v="2.0333333333328483"/>
    <n v="48.799999999988358"/>
    <n v="12.5"/>
    <n v="28"/>
    <n v="40.5"/>
    <x v="2"/>
  </r>
  <r>
    <s v="5870"/>
    <s v="05-12-2025 17:49"/>
    <s v="SLA Requerimientos - Baja"/>
    <x v="0"/>
    <x v="3"/>
    <x v="0"/>
    <s v="Redes y Seguridad"/>
    <x v="17"/>
    <s v="05-12-2025 23:39"/>
    <s v="02:34:04"/>
    <s v="05-22-2025 12:25"/>
    <s v="05-22-2025 12:25"/>
    <s v="Afecta el Usuario"/>
    <s v="No asignado"/>
    <s v="Baja"/>
    <s v="05-12-2025 17:49"/>
    <s v="05-22-2025 12:25"/>
    <s v="false"/>
    <s v="05-22-2025 12:25"/>
    <x v="1055"/>
    <d v="2025-05-22T12:25:00"/>
    <n v="9.7750000000014552"/>
    <n v="234.60000000003492"/>
    <n v="120"/>
    <n v="140"/>
    <n v="260"/>
    <x v="1"/>
  </r>
  <r>
    <s v="5857"/>
    <s v="05-12-2025 12:06"/>
    <s v="SLA Requerimientos - Medio"/>
    <x v="0"/>
    <x v="9"/>
    <x v="1"/>
    <s v="Soporte TI"/>
    <x v="19"/>
    <s v="05-12-2025 12:32"/>
    <s v="00:00:00"/>
    <s v="No asignado"/>
    <s v="05-13-2025 15:53"/>
    <s v="Afecta el Usuario"/>
    <s v="No asignado"/>
    <s v="Normal"/>
    <s v="05-12-2025 12:06"/>
    <s v="No asignado"/>
    <s v="false"/>
    <s v="No asignado"/>
    <x v="1056"/>
    <d v="2025-05-13T15:53:00"/>
    <n v="1.1576388888934162"/>
    <n v="27.783333333441988"/>
    <n v="72"/>
    <n v="14"/>
    <n v="86"/>
    <x v="1"/>
  </r>
  <r>
    <s v="5873"/>
    <s v="05-13-2025 10:34"/>
    <s v="SLA Requerimientos - Medio"/>
    <x v="0"/>
    <x v="2"/>
    <x v="0"/>
    <s v="Gestión de Aplicaciones"/>
    <x v="1"/>
    <s v="05-13-2025 10:53"/>
    <s v="20:06:48"/>
    <s v="05-16-2025 16:01"/>
    <s v="05-16-2025 16:01"/>
    <s v="Afecta el Negocio"/>
    <s v="No asignado"/>
    <s v="No asignado"/>
    <s v="05-13-2025 10:34"/>
    <s v="05-16-2025 16:01"/>
    <s v="false"/>
    <s v="05-16-2025 16:01"/>
    <x v="1036"/>
    <d v="2025-05-16T16:01:00"/>
    <n v="3.2270833333313931"/>
    <n v="77.449999999953434"/>
    <n v="72"/>
    <n v="42"/>
    <n v="114"/>
    <x v="1"/>
  </r>
  <r>
    <s v="5875"/>
    <s v="05-13-2025 10:42"/>
    <s v="SLA Requerimientos - Baja"/>
    <x v="0"/>
    <x v="2"/>
    <x v="4"/>
    <s v="Gestión de Aplicaciones"/>
    <x v="15"/>
    <s v="05-13-2025 10:58"/>
    <s v="00:00:00"/>
    <s v="No asignado"/>
    <s v="05-27-2025 16:49"/>
    <s v="Afecta el Usuario"/>
    <s v="No asignado"/>
    <s v="Baja"/>
    <s v="05-13-2025 10:42"/>
    <s v="No asignado"/>
    <s v="false"/>
    <s v="No asignado"/>
    <x v="1057"/>
    <d v="2025-05-27T16:49:00"/>
    <n v="14.254861111112405"/>
    <n v="342.11666666669771"/>
    <n v="120"/>
    <n v="196"/>
    <n v="316"/>
    <x v="2"/>
  </r>
  <r>
    <s v="5861"/>
    <s v="05-12-2025 14:33"/>
    <s v="SLA Requerimientos - Medio"/>
    <x v="0"/>
    <x v="1"/>
    <x v="0"/>
    <s v="Gestión de Aplicaciones"/>
    <x v="1"/>
    <s v="05-13-2025 14:45"/>
    <s v="18:56:54"/>
    <s v="06-30-2025 16:00"/>
    <s v="06-30-2025 16:00"/>
    <s v="Afecta el Negocio"/>
    <s v="No asignado"/>
    <s v="No asignado"/>
    <s v="05-12-2025 14:33"/>
    <s v="06-30-2025 16:00"/>
    <s v="false"/>
    <s v="06-30-2025 16:00"/>
    <x v="1040"/>
    <d v="2025-06-30T16:00:00"/>
    <n v="49.060416666667152"/>
    <n v="1177.4500000000116"/>
    <n v="72"/>
    <n v="686"/>
    <n v="758"/>
    <x v="2"/>
  </r>
  <r>
    <s v="5864"/>
    <s v="05-12-2025 14:34"/>
    <s v="SLA Requerimientos - Medio"/>
    <x v="0"/>
    <x v="1"/>
    <x v="9"/>
    <s v="Gestión de Aplicaciones"/>
    <x v="1"/>
    <s v="05-13-2025 14:47"/>
    <s v="00:00:00"/>
    <s v="No asignado"/>
    <s v="07-10-2025 08:51"/>
    <s v="Afecta el Negocio"/>
    <s v="No asignado"/>
    <s v="No asignado"/>
    <s v="05-12-2025 14:34"/>
    <s v="No asignado"/>
    <s v="false"/>
    <s v="No asignado"/>
    <x v="1053"/>
    <d v="2025-07-10T08:51:00"/>
    <n v="58.761805555557657"/>
    <n v="1410.2833333333838"/>
    <n v="72"/>
    <n v="826"/>
    <n v="898"/>
    <x v="2"/>
  </r>
  <r>
    <s v="5868"/>
    <s v="05-12-2025 16:30"/>
    <s v="SLA Requerimientos - Medio"/>
    <x v="0"/>
    <x v="2"/>
    <x v="0"/>
    <s v="Gestión de Aplicaciones"/>
    <x v="1"/>
    <s v="05-13-2025 10:03"/>
    <s v="03:41:24"/>
    <s v="05-13-2025 11:40"/>
    <s v="05-13-2025 11:40"/>
    <s v="Afecta el Negocio"/>
    <s v="No asignado"/>
    <s v="No asignado"/>
    <s v="05-12-2025 16:30"/>
    <s v="05-13-2025 11:40"/>
    <s v="false"/>
    <s v="05-13-2025 11:40"/>
    <x v="1058"/>
    <d v="2025-05-13T11:40:00"/>
    <n v="0.79861111110949423"/>
    <n v="19.166666666627862"/>
    <n v="72"/>
    <n v="14"/>
    <n v="86"/>
    <x v="1"/>
  </r>
  <r>
    <s v="5872"/>
    <s v="05-13-2025 10:04"/>
    <s v="SLA Requerimientos - Medio"/>
    <x v="0"/>
    <x v="3"/>
    <x v="0"/>
    <s v="Soporte TI"/>
    <x v="4"/>
    <s v="05-13-2025 10:27"/>
    <s v="01:43:54"/>
    <s v="05-13-2025 11:47"/>
    <s v="05-13-2025 11:47"/>
    <s v="Afecta el Usuario"/>
    <s v="No asignado"/>
    <s v="Normal"/>
    <s v="05-13-2025 10:04"/>
    <s v="05-13-2025 11:47"/>
    <s v="false"/>
    <s v="05-13-2025 11:47"/>
    <x v="1059"/>
    <d v="2025-05-13T11:47:00"/>
    <n v="7.1527777778101154E-2"/>
    <n v="1.7166666666744277"/>
    <n v="72"/>
    <n v="0"/>
    <n v="72"/>
    <x v="1"/>
  </r>
  <r>
    <s v="5877"/>
    <s v="05-13-2025 14:59"/>
    <s v="No asignado"/>
    <x v="1"/>
    <x v="5"/>
    <x v="0"/>
    <s v="Gestión de Aplicaciones"/>
    <x v="1"/>
    <s v="05-14-2025 14:44"/>
    <s v="129:52:30"/>
    <s v="06-04-2025 16:51"/>
    <s v="06-04-2025 16:51"/>
    <s v="Afecta el Negocio"/>
    <s v="No asignado"/>
    <s v="No asignado"/>
    <s v="05-13-2025 14:59"/>
    <s v="06-04-2025 16:51"/>
    <s v="false"/>
    <s v="06-04-2025 16:51"/>
    <x v="1060"/>
    <d v="2025-06-04T16:51:00"/>
    <n v="22.077777777776646"/>
    <n v="529.8666666666395"/>
    <n v="0"/>
    <n v="308"/>
    <n v="308"/>
    <x v="0"/>
  </r>
  <r>
    <s v="5888"/>
    <s v="05-14-2025 17:44"/>
    <s v="No asignado"/>
    <x v="1"/>
    <x v="2"/>
    <x v="0"/>
    <s v="Kondor"/>
    <x v="1"/>
    <s v="05-15-2025 08:02"/>
    <s v="24:00:00"/>
    <s v="05-23-2025 10:49"/>
    <s v="05-23-2025 10:49"/>
    <s v="Afecta el Negocio"/>
    <s v="No asignado"/>
    <s v="No asignado"/>
    <s v="05-14-2025 17:44"/>
    <s v="05-23-2025 10:49"/>
    <s v="false"/>
    <s v="05-22-2025 10:44"/>
    <x v="1061"/>
    <d v="2025-05-23T10:49:00"/>
    <n v="8.7118055555547471"/>
    <n v="209.08333333331393"/>
    <n v="0"/>
    <n v="126"/>
    <n v="126"/>
    <x v="0"/>
  </r>
  <r>
    <s v="5885"/>
    <s v="05-14-2025 14:02"/>
    <s v="SLA Requerimientos - Baja"/>
    <x v="0"/>
    <x v="3"/>
    <x v="0"/>
    <s v="Soporte TI"/>
    <x v="6"/>
    <s v="05-14-2025 14:16"/>
    <s v="00:14:09"/>
    <s v="05-14-2025 14:16"/>
    <s v="05-14-2025 14:16"/>
    <s v="Afecta el Cliente"/>
    <s v="No asignado"/>
    <s v="No asignado"/>
    <s v="05-14-2025 14:02"/>
    <s v="05-14-2025 14:16"/>
    <s v="false"/>
    <s v="05-14-2025 14:16"/>
    <x v="1062"/>
    <d v="2025-05-14T14:16:00"/>
    <n v="9.7222222248092294E-3"/>
    <n v="0.2333333333954215"/>
    <n v="120"/>
    <n v="0"/>
    <n v="120"/>
    <x v="1"/>
  </r>
  <r>
    <s v="5883"/>
    <s v="05-14-2025 11:49"/>
    <s v="No asignado"/>
    <x v="1"/>
    <x v="2"/>
    <x v="0"/>
    <s v="No asignado"/>
    <x v="2"/>
    <s v="05-15-2025 11:32"/>
    <s v="31:42:42"/>
    <s v="05-21-2025 11:48"/>
    <s v="05-21-2025 11:48"/>
    <s v="Afecta el Usuario"/>
    <s v="No asignado"/>
    <s v="Normal"/>
    <s v="05-14-2025 11:49"/>
    <s v="05-21-2025 11:48"/>
    <s v="false"/>
    <s v="05-20-2025 11:43"/>
    <x v="1063"/>
    <d v="2025-05-21T11:48:00"/>
    <n v="6.9993055555605679"/>
    <n v="167.98333333345363"/>
    <n v="0"/>
    <n v="98"/>
    <n v="98"/>
    <x v="0"/>
  </r>
  <r>
    <s v="5881"/>
    <s v="05-14-2025 09:27"/>
    <s v="Prioridad Alta (Incidencias)"/>
    <x v="1"/>
    <x v="2"/>
    <x v="4"/>
    <s v="Gestión de Aplicaciones"/>
    <x v="15"/>
    <s v="05-14-2025 09:38"/>
    <s v="00:00:00"/>
    <s v="No asignado"/>
    <s v="05-15-2025 11:14"/>
    <s v="Afecta al Departamento"/>
    <s v="Nivel 1"/>
    <s v="No asignado"/>
    <s v="05-14-2025 09:27"/>
    <s v="No asignado"/>
    <s v="false"/>
    <s v="No asignado"/>
    <x v="1064"/>
    <d v="2025-05-15T11:14:00"/>
    <n v="1.0743055555503815"/>
    <n v="25.783333333209157"/>
    <n v="12.5"/>
    <n v="14"/>
    <n v="26.5"/>
    <x v="1"/>
  </r>
  <r>
    <s v="5886"/>
    <s v="05-14-2025 15:10"/>
    <s v="No asignado"/>
    <x v="1"/>
    <x v="3"/>
    <x v="0"/>
    <s v="Soporte TI"/>
    <x v="6"/>
    <s v="05-14-2025 15:12"/>
    <s v="13:35:05"/>
    <s v="05-16-2025 11:45"/>
    <s v="05-16-2025 11:45"/>
    <s v="Afecta el Usuario"/>
    <s v="No asignado"/>
    <s v="Normal"/>
    <s v="05-14-2025 15:10"/>
    <s v="05-16-2025 11:45"/>
    <s v="false"/>
    <s v="05-16-2025 11:45"/>
    <x v="1065"/>
    <d v="2025-05-16T11:45:00"/>
    <n v="1.8576388888905058"/>
    <n v="44.583333333372138"/>
    <n v="0"/>
    <n v="28"/>
    <n v="28"/>
    <x v="0"/>
  </r>
  <r>
    <s v="5882"/>
    <s v="05-14-2025 10:51"/>
    <s v="No asignado"/>
    <x v="1"/>
    <x v="2"/>
    <x v="0"/>
    <s v="Kondor"/>
    <x v="1"/>
    <s v="05-14-2025 11:34"/>
    <s v="67:06:50"/>
    <s v="05-26-2025 14:58"/>
    <s v="05-26-2025 14:58"/>
    <s v="Afecta el Negocio"/>
    <s v="No asignado"/>
    <s v="No asignado"/>
    <s v="05-14-2025 10:51"/>
    <s v="05-26-2025 14:58"/>
    <s v="false"/>
    <s v="05-26-2025 14:58"/>
    <x v="1066"/>
    <d v="2025-05-26T14:58:00"/>
    <n v="12.171527777783922"/>
    <n v="292.11666666681413"/>
    <n v="0"/>
    <n v="168"/>
    <n v="168"/>
    <x v="0"/>
  </r>
  <r>
    <s v="5884"/>
    <s v="05-14-2025 12:52"/>
    <s v="SLA Requerimientos - Medio"/>
    <x v="0"/>
    <x v="2"/>
    <x v="0"/>
    <s v="Gestión de Aplicaciones"/>
    <x v="1"/>
    <s v="05-14-2025 13:18"/>
    <s v="19:15:03"/>
    <s v="05-16-2025 16:45"/>
    <s v="05-16-2025 16:45"/>
    <s v="Afecta el Negocio"/>
    <s v="No asignado"/>
    <s v="No asignado"/>
    <s v="05-14-2025 12:52"/>
    <s v="05-16-2025 16:45"/>
    <s v="false"/>
    <s v="05-16-2025 16:45"/>
    <x v="1067"/>
    <d v="2025-05-16T16:45:00"/>
    <n v="2.1618055555518367"/>
    <n v="51.883333333244082"/>
    <n v="72"/>
    <n v="28"/>
    <n v="100"/>
    <x v="1"/>
  </r>
  <r>
    <s v="5887"/>
    <s v="05-14-2025 15:43"/>
    <s v="Prioridad Baja (Incidencias)"/>
    <x v="1"/>
    <x v="2"/>
    <x v="0"/>
    <s v="Gestión de Aplicaciones"/>
    <x v="10"/>
    <s v="05-14-2025 15:53"/>
    <s v="16:31:37"/>
    <s v="05-16-2025 16:15"/>
    <s v="05-16-2025 16:15"/>
    <s v="Afecta el Usuario"/>
    <s v="Nivel 1"/>
    <s v="Normal"/>
    <s v="05-14-2025 15:43"/>
    <s v="05-16-2025 16:15"/>
    <s v="false"/>
    <s v="05-16-2025 16:15"/>
    <x v="1068"/>
    <d v="2025-05-16T16:15:00"/>
    <n v="2.0222222222218988"/>
    <n v="48.533333333325572"/>
    <n v="120"/>
    <n v="28"/>
    <n v="148"/>
    <x v="1"/>
  </r>
  <r>
    <s v="5899"/>
    <s v="05-16-2025 10:28"/>
    <s v="No asignado"/>
    <x v="1"/>
    <x v="9"/>
    <x v="0"/>
    <s v="No asignado"/>
    <x v="6"/>
    <s v="05-16-2025 10:29"/>
    <s v="00:01:22"/>
    <s v="05-19-2025 23:32"/>
    <s v="05-19-2025 23:32"/>
    <s v="Afecta el Usuario"/>
    <s v="No asignado"/>
    <s v="Normal"/>
    <s v="05-16-2025 10:28"/>
    <s v="05-19-2025 23:32"/>
    <s v="false"/>
    <s v="05-19-2025 23:32"/>
    <x v="1069"/>
    <d v="2025-05-19T23:32:00"/>
    <n v="3.5444444444437977"/>
    <n v="85.066666666651145"/>
    <n v="0"/>
    <n v="56"/>
    <n v="56"/>
    <x v="0"/>
  </r>
  <r>
    <s v="5889"/>
    <s v="05-15-2025 08:44"/>
    <s v="Prioridad Alta (Incidencias)"/>
    <x v="1"/>
    <x v="3"/>
    <x v="0"/>
    <s v="Soporte TI"/>
    <x v="11"/>
    <s v="05-15-2025 14:50"/>
    <s v="06:57:50"/>
    <s v="05-15-2025 16:41"/>
    <s v="05-15-2025 16:41"/>
    <s v="Afecta el Usuario"/>
    <s v="No asignado"/>
    <s v="Normal"/>
    <s v="05-15-2025 08:44"/>
    <s v="05-15-2025 16:41"/>
    <s v="false"/>
    <s v="05-15-2025 16:41"/>
    <x v="1070"/>
    <d v="2025-05-15T16:41:00"/>
    <n v="0.33125000000291038"/>
    <n v="7.9500000000698492"/>
    <n v="12.5"/>
    <n v="0"/>
    <n v="12.5"/>
    <x v="1"/>
  </r>
  <r>
    <s v="5893"/>
    <s v="05-15-2025 14:41"/>
    <s v="SLA Requerimientos - Baja"/>
    <x v="0"/>
    <x v="3"/>
    <x v="0"/>
    <s v="Soporte TI"/>
    <x v="6"/>
    <s v="05-15-2025 14:48"/>
    <s v="00:08:05"/>
    <s v="05-15-2025 14:49"/>
    <s v="05-15-2025 14:49"/>
    <s v="Afecta el Cliente"/>
    <s v="No asignado"/>
    <s v="No asignado"/>
    <s v="05-15-2025 14:41"/>
    <s v="05-15-2025 14:49"/>
    <s v="false"/>
    <s v="05-15-2025 14:49"/>
    <x v="1071"/>
    <d v="2025-05-15T14:49:00"/>
    <n v="5.5555555518367328E-3"/>
    <n v="0.13333333324408159"/>
    <n v="120"/>
    <n v="0"/>
    <n v="120"/>
    <x v="1"/>
  </r>
  <r>
    <s v="5902"/>
    <s v="05-16-2025 11:55"/>
    <s v="Prioridad Alta (Incidencias)"/>
    <x v="1"/>
    <x v="2"/>
    <x v="4"/>
    <s v="Gestión de Aplicaciones"/>
    <x v="15"/>
    <s v="05-19-2025 09:40"/>
    <s v="00:00:00"/>
    <s v="No asignado"/>
    <s v="06-26-2025 15:00"/>
    <s v="Afecta al Departamento"/>
    <s v="Nivel 1"/>
    <s v="No asignado"/>
    <s v="05-16-2025 11:55"/>
    <s v="No asignado"/>
    <s v="false"/>
    <s v="No asignado"/>
    <x v="1072"/>
    <d v="2025-06-26T15:00:00"/>
    <n v="41.128472222218988"/>
    <n v="987.08333333325572"/>
    <n v="12.5"/>
    <n v="574"/>
    <n v="586.5"/>
    <x v="2"/>
  </r>
  <r>
    <s v="5890"/>
    <s v="05-15-2025 12:53"/>
    <s v="Prioridades Urgentes (Incidencias)"/>
    <x v="1"/>
    <x v="2"/>
    <x v="0"/>
    <s v="Gestión de Aplicaciones"/>
    <x v="8"/>
    <s v="05-15-2025 13:19"/>
    <s v="06:58:52"/>
    <s v="05-21-2025 12:00"/>
    <s v="05-21-2025 12:00"/>
    <s v="Afecta el Usuario"/>
    <s v="Nivel 1"/>
    <s v="Normal"/>
    <s v="05-15-2025 12:53"/>
    <s v="05-21-2025 12:00"/>
    <s v="false"/>
    <s v="05-21-2025 12:00"/>
    <x v="1073"/>
    <d v="2025-05-21T12:00:00"/>
    <n v="5.9631944444408873"/>
    <n v="143.1166666665813"/>
    <n v="12.5"/>
    <n v="84"/>
    <n v="96.5"/>
    <x v="2"/>
  </r>
  <r>
    <s v="5891"/>
    <s v="05-15-2025 13:03"/>
    <s v="No asignado"/>
    <x v="1"/>
    <x v="1"/>
    <x v="0"/>
    <s v="Gestión de Aplicaciones"/>
    <x v="1"/>
    <s v="05-15-2025 13:21"/>
    <s v="15:58:51"/>
    <s v="05-19-2025 15:10"/>
    <s v="05-19-2025 15:10"/>
    <s v="Afecta el Negocio"/>
    <s v="No asignado"/>
    <s v="No asignado"/>
    <s v="05-15-2025 13:03"/>
    <s v="05-19-2025 15:10"/>
    <s v="false"/>
    <s v="05-19-2025 15:10"/>
    <x v="1074"/>
    <d v="2025-05-19T15:10:00"/>
    <n v="4.0881944444481633"/>
    <n v="98.116666666755918"/>
    <n v="0"/>
    <n v="56"/>
    <n v="56"/>
    <x v="0"/>
  </r>
  <r>
    <s v="5892"/>
    <s v="05-15-2025 14:03"/>
    <s v="Prioridad Alta (Incidencias)"/>
    <x v="1"/>
    <x v="2"/>
    <x v="0"/>
    <s v="Gestión de Aplicaciones"/>
    <x v="8"/>
    <s v="05-15-2025 14:41"/>
    <s v="04:51:58"/>
    <s v="05-29-2025 16:51"/>
    <s v="05-29-2025 16:51"/>
    <s v="Afecta el Usuario"/>
    <s v="Nivel 1"/>
    <s v="Normal"/>
    <s v="05-15-2025 14:03"/>
    <s v="05-29-2025 16:51"/>
    <s v="false"/>
    <s v="05-28-2025 16:36"/>
    <x v="1075"/>
    <d v="2025-05-29T16:51:00"/>
    <n v="14.116666666661331"/>
    <n v="338.79999999987194"/>
    <n v="12.5"/>
    <n v="196"/>
    <n v="208.5"/>
    <x v="2"/>
  </r>
  <r>
    <s v="5897"/>
    <s v="05-16-2025 08:51"/>
    <s v="Prioridad Alta (Incidencias)"/>
    <x v="1"/>
    <x v="2"/>
    <x v="0"/>
    <s v="Gestión de Aplicaciones"/>
    <x v="10"/>
    <s v="05-16-2025 09:05"/>
    <s v="06:43:33"/>
    <s v="05-16-2025 16:34"/>
    <s v="05-16-2025 16:34"/>
    <s v="Afecta el Usuario"/>
    <s v="Nivel 1"/>
    <s v="Normal"/>
    <s v="05-16-2025 08:51"/>
    <s v="05-16-2025 16:34"/>
    <s v="false"/>
    <s v="05-16-2025 16:34"/>
    <x v="1076"/>
    <d v="2025-05-16T16:34:00"/>
    <n v="0.32152777777810115"/>
    <n v="7.7166666666744277"/>
    <n v="12.5"/>
    <n v="0"/>
    <n v="12.5"/>
    <x v="1"/>
  </r>
  <r>
    <s v="5896"/>
    <s v="05-15-2025 18:05"/>
    <s v="Prioridad Normal (Incidencias)"/>
    <x v="1"/>
    <x v="8"/>
    <x v="9"/>
    <s v="Gestión de Aplicaciones"/>
    <x v="9"/>
    <s v="06-05-2025 19:01"/>
    <s v="00:00:00"/>
    <s v="No asignado"/>
    <s v="06-05-2025 19:01"/>
    <s v="Afecta al Departamento"/>
    <s v="Nivel 1"/>
    <s v="No asignado"/>
    <s v="05-15-2025 18:05"/>
    <s v="No asignado"/>
    <s v="false"/>
    <s v="No asignado"/>
    <x v="1077"/>
    <d v="2025-06-05T19:01:00"/>
    <n v="21.038888888891961"/>
    <n v="504.93333333340706"/>
    <n v="72"/>
    <n v="294"/>
    <n v="366"/>
    <x v="2"/>
  </r>
  <r>
    <s v="5894"/>
    <s v="05-15-2025 16:10"/>
    <s v="No asignado"/>
    <x v="2"/>
    <x v="2"/>
    <x v="0"/>
    <s v="Formularios"/>
    <x v="13"/>
    <s v="05-15-2025 16:39"/>
    <s v="00:48:53"/>
    <s v="05-15-2025 18:02"/>
    <s v="05-15-2025 18:02"/>
    <s v="No asignado"/>
    <s v="No asignado"/>
    <s v="No asignado"/>
    <s v="05-15-2025 16:10"/>
    <s v="05-15-2025 18:02"/>
    <s v="false"/>
    <s v="05-15-2025 18:02"/>
    <x v="1078"/>
    <d v="2025-05-15T18:02:00"/>
    <n v="7.7777777776645962E-2"/>
    <n v="1.8666666666395031"/>
    <n v="0"/>
    <n v="0"/>
    <n v="0"/>
    <x v="0"/>
  </r>
  <r>
    <s v="5895"/>
    <s v="05-15-2025 17:05"/>
    <s v="SLA Requerimientos - Baja"/>
    <x v="0"/>
    <x v="3"/>
    <x v="0"/>
    <s v="Gestión de Aplicaciones"/>
    <x v="7"/>
    <s v="05-16-2025 08:54"/>
    <s v="01:31:26"/>
    <s v="05-16-2025 09:37"/>
    <s v="05-16-2025 09:37"/>
    <s v="Afecta el Usuario"/>
    <s v="No asignado"/>
    <s v="Baja"/>
    <s v="05-15-2025 17:05"/>
    <s v="05-16-2025 09:37"/>
    <s v="false"/>
    <s v="05-16-2025 09:37"/>
    <x v="1079"/>
    <d v="2025-05-16T09:37:00"/>
    <n v="0.68888888888614019"/>
    <n v="16.533333333267365"/>
    <n v="120"/>
    <n v="14"/>
    <n v="134"/>
    <x v="1"/>
  </r>
  <r>
    <s v="5898"/>
    <s v="05-16-2025 09:50"/>
    <s v="SLA Requerimientos - Medio"/>
    <x v="0"/>
    <x v="0"/>
    <x v="0"/>
    <s v="Gestion + Humana"/>
    <x v="18"/>
    <s v="05-16-2025 09:59"/>
    <s v="00:08:33"/>
    <s v="05-20-2025 14:07"/>
    <s v="05-20-2025 14:07"/>
    <s v="No asignado"/>
    <s v="No asignado"/>
    <s v="Media"/>
    <s v="05-16-2025 09:50"/>
    <s v="05-20-2025 14:07"/>
    <s v="false"/>
    <s v="05-20-2025 14:07"/>
    <x v="1080"/>
    <d v="2025-05-20T14:07:00"/>
    <n v="4.1784722222218988"/>
    <n v="100.28333333332557"/>
    <n v="72"/>
    <n v="56"/>
    <n v="128"/>
    <x v="1"/>
  </r>
  <r>
    <s v="5901"/>
    <s v="05-16-2025 11:32"/>
    <s v="Prioridad Alta (Incidencias)"/>
    <x v="1"/>
    <x v="9"/>
    <x v="0"/>
    <s v="Gestión de Aplicaciones"/>
    <x v="8"/>
    <s v="05-16-2025 11:38"/>
    <s v="05:13:42"/>
    <s v="05-19-2025 10:06"/>
    <s v="05-19-2025 10:06"/>
    <s v="Afecta el Usuario"/>
    <s v="Nivel 1"/>
    <s v="Normal"/>
    <s v="05-16-2025 11:32"/>
    <s v="05-19-2025 10:06"/>
    <s v="false"/>
    <s v="05-19-2025 10:06"/>
    <x v="1081"/>
    <d v="2025-05-19T10:06:00"/>
    <n v="2.9402777777722804"/>
    <n v="70.566666666534729"/>
    <n v="12.5"/>
    <n v="42"/>
    <n v="54.5"/>
    <x v="2"/>
  </r>
  <r>
    <s v="5903"/>
    <s v="05-16-2025 12:12"/>
    <s v="SLA Requerimientos - Medio"/>
    <x v="0"/>
    <x v="1"/>
    <x v="0"/>
    <s v="Gestión de Aplicaciones"/>
    <x v="1"/>
    <s v="05-16-2025 14:00"/>
    <s v="10:41:43"/>
    <s v="05-19-2025 15:54"/>
    <s v="05-19-2025 15:54"/>
    <s v="Afecta el Negocio"/>
    <s v="No asignado"/>
    <s v="No asignado"/>
    <s v="05-16-2025 12:12"/>
    <s v="05-19-2025 15:54"/>
    <s v="false"/>
    <s v="05-19-2025 15:54"/>
    <x v="1082"/>
    <d v="2025-05-19T15:54:00"/>
    <n v="3.1541666666671517"/>
    <n v="75.700000000011642"/>
    <n v="72"/>
    <n v="42"/>
    <n v="114"/>
    <x v="1"/>
  </r>
  <r>
    <s v="5904"/>
    <s v="05-16-2025 12:17"/>
    <s v="Prioridad Alta (Incidencias)"/>
    <x v="1"/>
    <x v="2"/>
    <x v="0"/>
    <s v="Gestión de Aplicaciones"/>
    <x v="7"/>
    <s v="05-16-2025 14:04"/>
    <s v="03:22:22"/>
    <s v="05-16-2025 16:39"/>
    <s v="05-16-2025 16:39"/>
    <s v="Afecta al Departamento"/>
    <s v="Nivel 1"/>
    <s v="No asignado"/>
    <s v="05-16-2025 12:17"/>
    <s v="05-16-2025 16:39"/>
    <s v="false"/>
    <s v="05-16-2025 16:39"/>
    <x v="1083"/>
    <d v="2025-05-16T16:39:00"/>
    <n v="0.18194444444088731"/>
    <n v="4.3666666665812954"/>
    <n v="12.5"/>
    <n v="0"/>
    <n v="12.5"/>
    <x v="1"/>
  </r>
  <r>
    <s v="5909"/>
    <s v="05-19-2025 11:58"/>
    <s v="SLA Requerimientos - Medio"/>
    <x v="0"/>
    <x v="3"/>
    <x v="0"/>
    <s v="Gestion + Humana"/>
    <x v="18"/>
    <s v="05-19-2025 12:03"/>
    <s v="28:43:37"/>
    <s v="05-23-2025 08:41"/>
    <s v="05-23-2025 08:41"/>
    <s v="No asignado"/>
    <s v="No asignado"/>
    <s v="Media"/>
    <s v="05-19-2025 11:58"/>
    <s v="05-23-2025 08:41"/>
    <s v="true"/>
    <s v="05-23-2025 08:41"/>
    <x v="1084"/>
    <d v="2025-05-23T08:41:00"/>
    <n v="3.8631944444423425"/>
    <n v="92.71666666661622"/>
    <n v="72"/>
    <n v="56"/>
    <n v="128"/>
    <x v="1"/>
  </r>
  <r>
    <s v="5922"/>
    <s v="05-20-2025 14:44"/>
    <s v="Prioridad Normal (Incidencias)"/>
    <x v="1"/>
    <x v="2"/>
    <x v="0"/>
    <s v="Gestión de Aplicaciones"/>
    <x v="9"/>
    <s v="05-20-2025 14:46"/>
    <s v="06:04:01"/>
    <s v="05-22-2025 09:29"/>
    <s v="05-22-2025 09:29"/>
    <s v="Afecta al Departamento"/>
    <s v="Nivel 1"/>
    <s v="No asignado"/>
    <s v="05-20-2025 14:44"/>
    <s v="05-22-2025 09:29"/>
    <s v="false"/>
    <s v="05-22-2025 09:29"/>
    <x v="1085"/>
    <d v="2025-05-22T09:29:00"/>
    <n v="1.78125"/>
    <n v="42.75"/>
    <n v="72"/>
    <n v="28"/>
    <n v="100"/>
    <x v="1"/>
  </r>
  <r>
    <s v="5921"/>
    <s v="05-20-2025 13:11"/>
    <s v="SLA Requerimientos - Medio"/>
    <x v="0"/>
    <x v="2"/>
    <x v="0"/>
    <s v="Gestión de Aplicaciones"/>
    <x v="1"/>
    <s v="05-20-2025 14:04"/>
    <s v="03:15:26"/>
    <s v="05-20-2025 16:45"/>
    <s v="05-20-2025 16:45"/>
    <s v="Afecta el Negocio"/>
    <s v="No asignado"/>
    <s v="No asignado"/>
    <s v="05-20-2025 13:11"/>
    <s v="05-20-2025 16:45"/>
    <s v="false"/>
    <s v="05-20-2025 16:45"/>
    <x v="1086"/>
    <d v="2025-05-20T16:45:00"/>
    <n v="0.14861111110803904"/>
    <n v="3.566666666592937"/>
    <n v="72"/>
    <n v="0"/>
    <n v="72"/>
    <x v="1"/>
  </r>
  <r>
    <s v="5907"/>
    <s v="05-19-2025 10:13"/>
    <s v="Prioridad Alta (Incidencias)"/>
    <x v="1"/>
    <x v="11"/>
    <x v="0"/>
    <s v="No asignado"/>
    <x v="10"/>
    <s v="05-30-2025 10:31"/>
    <s v="17:56:46"/>
    <s v="07-04-2025 15:44"/>
    <s v="07-04-2025 15:44"/>
    <s v="Afecta el Usuario"/>
    <s v="No asignado"/>
    <s v="Normal"/>
    <s v="05-19-2025 10:13"/>
    <s v="07-04-2025 15:44"/>
    <s v="true"/>
    <s v="07-04-2025 15:44"/>
    <x v="1087"/>
    <d v="2025-07-04T15:44:00"/>
    <n v="46.229861111110949"/>
    <n v="1109.5166666666628"/>
    <n v="12.5"/>
    <n v="644"/>
    <n v="656.5"/>
    <x v="2"/>
  </r>
  <r>
    <s v="5912"/>
    <s v="05-19-2025 16:30"/>
    <s v="Prioridad Normal (Incidencias)"/>
    <x v="1"/>
    <x v="2"/>
    <x v="0"/>
    <s v="No asignado"/>
    <x v="9"/>
    <s v="05-19-2025 16:36"/>
    <s v="11:58:42"/>
    <s v="05-21-2025 11:28"/>
    <s v="05-21-2025 11:28"/>
    <s v="Afecta el Usuario"/>
    <s v="No asignado"/>
    <s v="Normal"/>
    <s v="05-19-2025 16:30"/>
    <s v="05-21-2025 11:28"/>
    <s v="false"/>
    <s v="05-21-2025 11:28"/>
    <x v="1088"/>
    <d v="2025-05-21T11:28:00"/>
    <n v="1.7902777777781012"/>
    <n v="42.966666666674428"/>
    <n v="72"/>
    <n v="28"/>
    <n v="100"/>
    <x v="1"/>
  </r>
  <r>
    <s v="5930"/>
    <s v="05-20-2025 19:17"/>
    <s v="No asignado"/>
    <x v="1"/>
    <x v="6"/>
    <x v="1"/>
    <s v="No asignado"/>
    <x v="9"/>
    <s v="No asignado"/>
    <s v="00:00:00"/>
    <s v="No asignado"/>
    <s v="05-21-2025 08:28"/>
    <s v="Afecta el Usuario"/>
    <s v="No asignado"/>
    <s v="Normal"/>
    <s v="05-20-2025 19:17"/>
    <s v="No asignado"/>
    <s v="false"/>
    <s v="No asignado"/>
    <x v="1089"/>
    <d v="2025-05-21T08:28:00"/>
    <n v="0.54930555555620231"/>
    <n v="13.183333333348855"/>
    <n v="0"/>
    <n v="14"/>
    <n v="14"/>
    <x v="0"/>
  </r>
  <r>
    <s v="5928"/>
    <s v="05-20-2025 17:11"/>
    <s v="No asignado"/>
    <x v="2"/>
    <x v="0"/>
    <x v="0"/>
    <s v="Formularios"/>
    <x v="13"/>
    <s v="05-21-2025 08:26"/>
    <s v="07:34:13"/>
    <s v="05-22-2025 16:46"/>
    <s v="05-22-2025 16:46"/>
    <s v="No asignado"/>
    <s v="No asignado"/>
    <s v="No asignado"/>
    <s v="05-20-2025 17:11"/>
    <s v="05-22-2025 16:46"/>
    <s v="false"/>
    <s v="05-22-2025 16:46"/>
    <x v="1090"/>
    <d v="2025-05-22T16:46:00"/>
    <n v="1.9826388888905058"/>
    <n v="47.583333333372138"/>
    <n v="0"/>
    <n v="28"/>
    <n v="28"/>
    <x v="0"/>
  </r>
  <r>
    <s v="5915"/>
    <s v="05-20-2025 10:51"/>
    <s v="SLA Requerimientos - Medio"/>
    <x v="0"/>
    <x v="3"/>
    <x v="0"/>
    <s v="Soporte TI"/>
    <x v="11"/>
    <s v="05-20-2025 10:56"/>
    <s v="00:30:44"/>
    <s v="05-20-2025 11:21"/>
    <s v="05-20-2025 11:21"/>
    <s v="Afecta el Usuario"/>
    <s v="No asignado"/>
    <s v="Normal"/>
    <s v="05-20-2025 10:51"/>
    <s v="05-20-2025 11:21"/>
    <s v="false"/>
    <s v="05-20-2025 11:21"/>
    <x v="1091"/>
    <d v="2025-05-20T11:21:00"/>
    <n v="2.0833333335758653E-2"/>
    <n v="0.50000000005820766"/>
    <n v="72"/>
    <n v="0"/>
    <n v="72"/>
    <x v="1"/>
  </r>
  <r>
    <s v="5906"/>
    <s v="05-19-2025 09:39"/>
    <s v="SLA Requerimientos - Medio"/>
    <x v="0"/>
    <x v="3"/>
    <x v="0"/>
    <s v="Gestion + Humana"/>
    <x v="14"/>
    <s v="05-19-2025 09:57"/>
    <s v="00:00:00"/>
    <s v="06-02-2025 15:04"/>
    <s v="06-02-2025 15:04"/>
    <s v="No asignado"/>
    <s v="No asignado"/>
    <s v="Baja"/>
    <s v="05-19-2025 09:39"/>
    <s v="06-02-2025 15:04"/>
    <s v="false"/>
    <s v="06-02-2025 15:04"/>
    <x v="1092"/>
    <d v="2025-06-02T15:04:00"/>
    <n v="14.225694444445253"/>
    <n v="341.41666666668607"/>
    <n v="72"/>
    <n v="196"/>
    <n v="268"/>
    <x v="2"/>
  </r>
  <r>
    <s v="5926"/>
    <s v="05-20-2025 16:25"/>
    <s v="Prioridad Alta (Incidencias)"/>
    <x v="1"/>
    <x v="2"/>
    <x v="0"/>
    <s v="Gestión de Aplicaciones"/>
    <x v="10"/>
    <s v="05-20-2025 17:08"/>
    <s v="02:46:52"/>
    <s v="05-22-2025 10:48"/>
    <s v="05-22-2025 10:48"/>
    <s v="Afecta el Usuario"/>
    <s v="Nivel 1"/>
    <s v="Normal"/>
    <s v="05-20-2025 16:25"/>
    <s v="05-22-2025 10:48"/>
    <s v="false"/>
    <s v="05-21-2025 10:11"/>
    <x v="1093"/>
    <d v="2025-05-22T10:48:00"/>
    <n v="1.7659722222160781"/>
    <n v="42.383333333185874"/>
    <n v="12.5"/>
    <n v="28"/>
    <n v="40.5"/>
    <x v="2"/>
  </r>
  <r>
    <s v="5905"/>
    <s v="05-19-2025 09:21"/>
    <s v="Prioridad Alta (Incidencias)"/>
    <x v="1"/>
    <x v="2"/>
    <x v="0"/>
    <s v="Gestión de Aplicaciones"/>
    <x v="8"/>
    <s v="05-19-2025 09:54"/>
    <s v="01:02:45"/>
    <s v="05-19-2025 11:36"/>
    <s v="05-19-2025 11:36"/>
    <s v="Afecta el Usuario"/>
    <s v="Nivel 1"/>
    <s v="Normal"/>
    <s v="05-19-2025 09:21"/>
    <s v="05-19-2025 11:36"/>
    <s v="false"/>
    <s v="05-19-2025 11:36"/>
    <x v="1094"/>
    <d v="2025-05-19T11:36:00"/>
    <n v="9.375E-2"/>
    <n v="2.25"/>
    <n v="12.5"/>
    <n v="0"/>
    <n v="12.5"/>
    <x v="1"/>
  </r>
  <r>
    <s v="5920"/>
    <s v="05-20-2025 12:47"/>
    <s v="No asignado"/>
    <x v="2"/>
    <x v="0"/>
    <x v="0"/>
    <s v="Formularios"/>
    <x v="13"/>
    <s v="05-20-2025 14:03"/>
    <s v="18:25:46"/>
    <s v="05-22-2025 16:43"/>
    <s v="05-22-2025 16:43"/>
    <s v="No asignado"/>
    <s v="No asignado"/>
    <s v="No asignado"/>
    <s v="05-20-2025 12:47"/>
    <s v="05-22-2025 16:43"/>
    <s v="false"/>
    <s v="05-22-2025 16:43"/>
    <x v="1095"/>
    <d v="2025-05-22T16:43:00"/>
    <n v="2.163888888891961"/>
    <n v="51.933333333407063"/>
    <n v="0"/>
    <n v="28"/>
    <n v="28"/>
    <x v="0"/>
  </r>
  <r>
    <s v="5913"/>
    <s v="05-20-2025 09:34"/>
    <s v="Prioridades Urgentes (Incidencias)"/>
    <x v="1"/>
    <x v="9"/>
    <x v="1"/>
    <s v="Redes y Seguridad"/>
    <x v="26"/>
    <s v="05-20-2025 09:34"/>
    <s v="00:00:00"/>
    <s v="No asignado"/>
    <s v="05-23-2025 08:51"/>
    <s v="Afecta el Usuario"/>
    <s v="No asignado"/>
    <s v="Normal"/>
    <s v="05-20-2025 09:34"/>
    <s v="No asignado"/>
    <s v="false"/>
    <s v="No asignado"/>
    <x v="1096"/>
    <d v="2025-05-23T08:51:00"/>
    <n v="2.9701388888934162"/>
    <n v="71.283333333441988"/>
    <n v="12.5"/>
    <n v="42"/>
    <n v="54.5"/>
    <x v="2"/>
  </r>
  <r>
    <s v="5929"/>
    <s v="05-20-2025 18:37"/>
    <s v="SLA Requerimientos - Medio"/>
    <x v="0"/>
    <x v="3"/>
    <x v="0"/>
    <s v="Soporte TI"/>
    <x v="0"/>
    <s v="05-20-2025 18:37"/>
    <s v="34:40:11"/>
    <s v="05-28-2025 12:50"/>
    <s v="05-28-2025 12:50"/>
    <s v="Afecta al Departamento"/>
    <s v="No asignado"/>
    <s v="No asignado"/>
    <s v="05-20-2025 18:37"/>
    <s v="05-28-2025 12:50"/>
    <s v="true"/>
    <s v="05-28-2025 12:50"/>
    <x v="1097"/>
    <d v="2025-05-28T12:50:00"/>
    <n v="7.7590277777781012"/>
    <n v="186.21666666667443"/>
    <n v="72"/>
    <n v="112"/>
    <n v="184"/>
    <x v="2"/>
  </r>
  <r>
    <s v="5917"/>
    <s v="05-20-2025 11:01"/>
    <s v="No asignado"/>
    <x v="2"/>
    <x v="0"/>
    <x v="11"/>
    <s v="Formularios"/>
    <x v="13"/>
    <s v="05-20-2025 11:24"/>
    <s v="00:00:00"/>
    <s v="No asignado"/>
    <s v="05-20-2025 12:49"/>
    <s v="No asignado"/>
    <s v="No asignado"/>
    <s v="No asignado"/>
    <s v="05-20-2025 11:01"/>
    <s v="No asignado"/>
    <s v="false"/>
    <s v="No asignado"/>
    <x v="1098"/>
    <d v="2025-05-20T12:49:00"/>
    <n v="7.5000000004365575E-2"/>
    <n v="1.8000000001047738"/>
    <n v="0"/>
    <n v="0"/>
    <n v="0"/>
    <x v="0"/>
  </r>
  <r>
    <s v="5919"/>
    <s v="05-20-2025 12:17"/>
    <s v="No asignado"/>
    <x v="1"/>
    <x v="2"/>
    <x v="0"/>
    <s v="Gestión de Aplicaciones"/>
    <x v="1"/>
    <s v="05-20-2025 12:20"/>
    <s v="01:27:56"/>
    <s v="05-20-2025 14:45"/>
    <s v="05-20-2025 14:45"/>
    <s v="Afecta el Negocio"/>
    <s v="No asignado"/>
    <s v="No asignado"/>
    <s v="05-20-2025 12:17"/>
    <s v="05-20-2025 14:45"/>
    <s v="false"/>
    <s v="05-20-2025 14:45"/>
    <x v="1099"/>
    <d v="2025-05-20T14:45:00"/>
    <n v="0.10277777777810115"/>
    <n v="2.4666666666744277"/>
    <n v="0"/>
    <n v="0"/>
    <n v="0"/>
    <x v="0"/>
  </r>
  <r>
    <s v="5908"/>
    <s v="05-19-2025 11:34"/>
    <s v="SLA Requerimientos - Medio"/>
    <x v="0"/>
    <x v="9"/>
    <x v="0"/>
    <s v="Redes y Seguridad"/>
    <x v="31"/>
    <s v="05-19-2025 11:44"/>
    <s v="06:09:48"/>
    <s v="05-20-2025 09:44"/>
    <s v="05-20-2025 09:44"/>
    <s v="No asignado"/>
    <s v="No asignado"/>
    <s v="No asignado"/>
    <s v="05-19-2025 11:34"/>
    <s v="05-20-2025 09:44"/>
    <s v="false"/>
    <s v="05-20-2025 09:44"/>
    <x v="1100"/>
    <d v="2025-05-20T09:44:00"/>
    <n v="0.92361111110949423"/>
    <n v="22.166666666627862"/>
    <n v="72"/>
    <n v="14"/>
    <n v="86"/>
    <x v="1"/>
  </r>
  <r>
    <s v="5911"/>
    <s v="05-19-2025 15:00"/>
    <s v="No asignado"/>
    <x v="2"/>
    <x v="6"/>
    <x v="1"/>
    <s v="Formularios"/>
    <x v="13"/>
    <s v="No asignado"/>
    <s v="00:00:00"/>
    <s v="No asignado"/>
    <s v="05-19-2025 15:03"/>
    <s v="No asignado"/>
    <s v="No asignado"/>
    <s v="No asignado"/>
    <s v="05-19-2025 15:00"/>
    <s v="No asignado"/>
    <s v="false"/>
    <s v="No asignado"/>
    <x v="1101"/>
    <d v="2025-05-19T15:03:00"/>
    <n v="2.0833333328482695E-3"/>
    <n v="4.9999999988358468E-2"/>
    <n v="0"/>
    <n v="0"/>
    <n v="0"/>
    <x v="0"/>
  </r>
  <r>
    <s v="5910"/>
    <s v="05-19-2025 13:37"/>
    <s v="Prioridad Baja (Incidencias)"/>
    <x v="1"/>
    <x v="3"/>
    <x v="0"/>
    <s v="Soporte TI"/>
    <x v="11"/>
    <s v="05-19-2025 14:43"/>
    <s v="06:57:03"/>
    <s v="05-20-2025 11:34"/>
    <s v="05-20-2025 11:34"/>
    <s v="Afecta el Usuario"/>
    <s v="No asignado"/>
    <s v="Normal"/>
    <s v="05-19-2025 13:37"/>
    <s v="05-20-2025 11:34"/>
    <s v="false"/>
    <s v="05-20-2025 11:34"/>
    <x v="1102"/>
    <d v="2025-05-20T11:34:00"/>
    <n v="0.91458333333139308"/>
    <n v="21.949999999953434"/>
    <n v="120"/>
    <n v="14"/>
    <n v="134"/>
    <x v="1"/>
  </r>
  <r>
    <s v="5914"/>
    <s v="05-20-2025 10:31"/>
    <s v="SLA Requerimientos - Baja"/>
    <x v="0"/>
    <x v="1"/>
    <x v="6"/>
    <s v="Gestión de Aplicaciones"/>
    <x v="3"/>
    <s v="05-20-2025 10:51"/>
    <s v="00:00:00"/>
    <s v="No asignado"/>
    <s v="06-25-2025 22:48"/>
    <s v="Afecta el Negocio"/>
    <s v="No asignado"/>
    <s v="No asignado"/>
    <s v="05-20-2025 10:31"/>
    <s v="No asignado"/>
    <s v="false"/>
    <s v="No asignado"/>
    <x v="1103"/>
    <d v="2025-06-25T22:48:00"/>
    <n v="36.511805555550382"/>
    <n v="876.28333333320916"/>
    <n v="120"/>
    <n v="518"/>
    <n v="638"/>
    <x v="2"/>
  </r>
  <r>
    <s v="5916"/>
    <s v="05-20-2025 10:51"/>
    <s v="Prioridades Urgentes (Incidencias)"/>
    <x v="1"/>
    <x v="2"/>
    <x v="0"/>
    <s v="Soporte TI"/>
    <x v="10"/>
    <s v="05-20-2025 10:52"/>
    <s v="04:02:09"/>
    <s v="05-23-2025 11:33"/>
    <s v="05-23-2025 11:33"/>
    <s v="Afecta el Usuario"/>
    <s v="No asignado"/>
    <s v="Normal"/>
    <s v="05-20-2025 10:51"/>
    <s v="05-23-2025 11:33"/>
    <s v="false"/>
    <s v="05-23-2025 11:33"/>
    <x v="1091"/>
    <d v="2025-05-23T11:33:00"/>
    <n v="3.0291666666671517"/>
    <n v="72.700000000011642"/>
    <n v="12.5"/>
    <n v="42"/>
    <n v="54.5"/>
    <x v="2"/>
  </r>
  <r>
    <s v="5918"/>
    <s v="05-20-2025 11:28"/>
    <s v="Prioridad Alta (Incidencias)"/>
    <x v="1"/>
    <x v="2"/>
    <x v="0"/>
    <s v="Gestión de Aplicaciones"/>
    <x v="8"/>
    <s v="05-20-2025 11:28"/>
    <s v="06:09:10"/>
    <s v="05-21-2025 09:48"/>
    <s v="05-21-2025 09:48"/>
    <s v="Afecta el Usuario"/>
    <s v="Nivel 1"/>
    <s v="Normal"/>
    <s v="05-20-2025 11:28"/>
    <s v="05-21-2025 09:48"/>
    <s v="false"/>
    <s v="05-21-2025 09:42"/>
    <x v="1104"/>
    <d v="2025-05-21T09:48:00"/>
    <n v="0.93055555555474712"/>
    <n v="22.333333333313931"/>
    <n v="12.5"/>
    <n v="14"/>
    <n v="26.5"/>
    <x v="1"/>
  </r>
  <r>
    <s v="5923"/>
    <s v="05-20-2025 16:00"/>
    <s v="No asignado"/>
    <x v="2"/>
    <x v="7"/>
    <x v="0"/>
    <s v="Formularios"/>
    <x v="13"/>
    <s v="05-20-2025 17:07"/>
    <s v="16:17:20"/>
    <s v="05-22-2025 16:42"/>
    <s v="05-22-2025 16:42"/>
    <s v="No asignado"/>
    <s v="No asignado"/>
    <s v="No asignado"/>
    <s v="05-20-2025 16:00"/>
    <s v="05-22-2025 16:42"/>
    <s v="false"/>
    <s v="05-22-2025 16:42"/>
    <x v="1105"/>
    <d v="2025-05-22T16:42:00"/>
    <n v="2.0291666666671517"/>
    <n v="48.700000000011642"/>
    <n v="0"/>
    <n v="28"/>
    <n v="28"/>
    <x v="0"/>
  </r>
  <r>
    <s v="5924"/>
    <s v="05-20-2025 16:06"/>
    <s v="No asignado"/>
    <x v="2"/>
    <x v="0"/>
    <x v="0"/>
    <s v="Formularios"/>
    <x v="13"/>
    <s v="05-20-2025 17:05"/>
    <s v="16:13:53"/>
    <s v="05-22-2025 16:44"/>
    <s v="05-22-2025 16:44"/>
    <s v="No asignado"/>
    <s v="No asignado"/>
    <s v="No asignado"/>
    <s v="05-20-2025 16:06"/>
    <s v="05-22-2025 16:44"/>
    <s v="false"/>
    <s v="05-22-2025 16:44"/>
    <x v="1106"/>
    <d v="2025-05-22T16:44:00"/>
    <n v="2.0263888888948713"/>
    <n v="48.633333333476912"/>
    <n v="0"/>
    <n v="28"/>
    <n v="28"/>
    <x v="0"/>
  </r>
  <r>
    <s v="5925"/>
    <s v="05-20-2025 16:12"/>
    <s v="No asignado"/>
    <x v="2"/>
    <x v="0"/>
    <x v="0"/>
    <s v="Formularios"/>
    <x v="13"/>
    <s v="05-20-2025 17:04"/>
    <s v="16:06:04"/>
    <s v="05-22-2025 16:43"/>
    <s v="05-22-2025 16:43"/>
    <s v="No asignado"/>
    <s v="No asignado"/>
    <s v="No asignado"/>
    <s v="05-20-2025 16:12"/>
    <s v="05-22-2025 16:43"/>
    <s v="false"/>
    <s v="05-22-2025 16:43"/>
    <x v="1107"/>
    <d v="2025-05-22T16:43:00"/>
    <n v="2.0215277777751908"/>
    <n v="48.516666666604578"/>
    <n v="0"/>
    <n v="28"/>
    <n v="28"/>
    <x v="0"/>
  </r>
  <r>
    <s v="5927"/>
    <s v="05-20-2025 16:30"/>
    <s v="No asignado"/>
    <x v="1"/>
    <x v="5"/>
    <x v="0"/>
    <s v="Gestión de Aplicaciones"/>
    <x v="1"/>
    <s v="05-21-2025 11:02"/>
    <s v="82:56:46"/>
    <s v="06-04-2025 10:27"/>
    <s v="06-04-2025 10:27"/>
    <s v="Afecta el Negocio"/>
    <s v="No asignado"/>
    <s v="No asignado"/>
    <s v="05-20-2025 16:30"/>
    <s v="06-04-2025 10:27"/>
    <s v="false"/>
    <s v="06-04-2025 10:27"/>
    <x v="1108"/>
    <d v="2025-06-04T10:27:00"/>
    <n v="14.747916666667152"/>
    <n v="353.95000000001164"/>
    <n v="0"/>
    <n v="210"/>
    <n v="210"/>
    <x v="0"/>
  </r>
  <r>
    <s v="5934"/>
    <s v="05-21-2025 12:26"/>
    <s v="Prioridad Normal (Incidencias)"/>
    <x v="1"/>
    <x v="2"/>
    <x v="0"/>
    <s v="Gestión de Aplicaciones"/>
    <x v="9"/>
    <s v="05-21-2025 12:29"/>
    <s v="10:45:55"/>
    <s v="06-07-2025 11:55"/>
    <s v="06-07-2025 11:55"/>
    <s v="Afecta al Departamento"/>
    <s v="Nivel 1"/>
    <s v="No asignado"/>
    <s v="05-21-2025 12:26"/>
    <s v="06-07-2025 11:55"/>
    <s v="false"/>
    <s v="06-06-2025 11:42"/>
    <x v="1109"/>
    <d v="2025-06-07T11:55:00"/>
    <n v="16.978472222224809"/>
    <n v="407.48333333339542"/>
    <n v="72"/>
    <n v="238"/>
    <n v="310"/>
    <x v="2"/>
  </r>
  <r>
    <s v="5936"/>
    <s v="05-21-2025 12:54"/>
    <s v="Prioridad Normal (Incidencias)"/>
    <x v="1"/>
    <x v="3"/>
    <x v="0"/>
    <s v="Soporte TI"/>
    <x v="21"/>
    <s v="05-21-2025 15:09"/>
    <s v="07:54:14"/>
    <s v="05-22-2025 12:24"/>
    <s v="05-22-2025 12:24"/>
    <s v="Afecta el Usuario"/>
    <s v="No asignado"/>
    <s v="Alta"/>
    <s v="05-21-2025 12:54"/>
    <s v="05-22-2025 12:24"/>
    <s v="false"/>
    <s v="05-22-2025 12:24"/>
    <x v="1110"/>
    <d v="2025-05-22T12:24:00"/>
    <n v="0.97916666667151731"/>
    <n v="23.500000000116415"/>
    <n v="72"/>
    <n v="14"/>
    <n v="86"/>
    <x v="1"/>
  </r>
  <r>
    <s v="5933"/>
    <s v="05-21-2025 12:24"/>
    <s v="No asignado"/>
    <x v="1"/>
    <x v="6"/>
    <x v="1"/>
    <s v="No asignado"/>
    <x v="9"/>
    <s v="No asignado"/>
    <s v="00:00:00"/>
    <s v="No asignado"/>
    <s v="05-21-2025 12:28"/>
    <s v="Afecta el Usuario"/>
    <s v="No asignado"/>
    <s v="Normal"/>
    <s v="05-21-2025 12:24"/>
    <s v="No asignado"/>
    <s v="false"/>
    <s v="No asignado"/>
    <x v="1111"/>
    <d v="2025-05-21T12:28:00"/>
    <n v="2.7777777722803876E-3"/>
    <n v="6.6666666534729302E-2"/>
    <n v="0"/>
    <n v="0"/>
    <n v="0"/>
    <x v="0"/>
  </r>
  <r>
    <s v="5941"/>
    <s v="05-21-2025 17:11"/>
    <s v="SLA Requerimientos - Baja"/>
    <x v="0"/>
    <x v="2"/>
    <x v="0"/>
    <s v="Gestión de Aplicaciones"/>
    <x v="9"/>
    <s v="05-22-2025 09:00"/>
    <s v="58:21:37"/>
    <s v="07-11-2025 14:09"/>
    <s v="07-11-2025 14:09"/>
    <s v="Afecta al Departamento"/>
    <s v="No asignado"/>
    <s v="No asignado"/>
    <s v="05-21-2025 17:11"/>
    <s v="07-11-2025 14:09"/>
    <s v="true"/>
    <s v="07-10-2025 13:47"/>
    <x v="1112"/>
    <d v="2025-07-11T14:09:00"/>
    <n v="50.87361111111386"/>
    <n v="1220.9666666667326"/>
    <n v="120"/>
    <n v="714"/>
    <n v="834"/>
    <x v="2"/>
  </r>
  <r>
    <s v="5938"/>
    <s v="05-21-2025 15:56"/>
    <s v="Prioridades Urgentes (Incidencias)"/>
    <x v="1"/>
    <x v="2"/>
    <x v="0"/>
    <s v="Gestión de Aplicaciones"/>
    <x v="10"/>
    <s v="05-21-2025 15:58"/>
    <s v="07:24:39"/>
    <s v="05-30-2025 17:09"/>
    <s v="05-30-2025 17:09"/>
    <s v="Afecta el Usuario"/>
    <s v="Nivel 1"/>
    <s v="Normal"/>
    <s v="05-21-2025 15:56"/>
    <s v="05-30-2025 17:09"/>
    <s v="false"/>
    <s v="05-30-2025 17:09"/>
    <x v="1113"/>
    <d v="2025-05-30T17:09:00"/>
    <n v="9.0506944444423425"/>
    <n v="217.21666666661622"/>
    <n v="12.5"/>
    <n v="126"/>
    <n v="138.5"/>
    <x v="2"/>
  </r>
  <r>
    <s v="5935"/>
    <s v="05-21-2025 12:51"/>
    <s v="SLA Requerimientos - Medio"/>
    <x v="0"/>
    <x v="0"/>
    <x v="1"/>
    <s v="Soporte TI"/>
    <x v="19"/>
    <s v="05-21-2025 15:09"/>
    <s v="00:00:00"/>
    <s v="No asignado"/>
    <s v="05-21-2025 15:47"/>
    <s v="Afecta el Usuario"/>
    <s v="No asignado"/>
    <s v="Normal"/>
    <s v="05-21-2025 12:51"/>
    <s v="No asignado"/>
    <s v="false"/>
    <s v="No asignado"/>
    <x v="1114"/>
    <d v="2025-05-21T15:47:00"/>
    <n v="0.12222222222044365"/>
    <n v="2.9333333332906477"/>
    <n v="72"/>
    <n v="0"/>
    <n v="72"/>
    <x v="1"/>
  </r>
  <r>
    <s v="5931"/>
    <s v="05-21-2025 10:03"/>
    <s v="Prioridades Urgentes (Incidencias)"/>
    <x v="1"/>
    <x v="2"/>
    <x v="0"/>
    <s v="Gestión de Aplicaciones"/>
    <x v="10"/>
    <s v="05-21-2025 10:08"/>
    <s v="05:22:00"/>
    <s v="06-06-2025 11:46"/>
    <s v="06-06-2025 11:46"/>
    <s v="Afecta el Usuario"/>
    <s v="Nivel 1"/>
    <s v="Normal"/>
    <s v="05-21-2025 10:03"/>
    <s v="06-06-2025 11:46"/>
    <s v="false"/>
    <s v="06-06-2025 11:46"/>
    <x v="1115"/>
    <d v="2025-06-06T11:46:00"/>
    <n v="16.071527777778101"/>
    <n v="385.71666666667443"/>
    <n v="12.5"/>
    <n v="224"/>
    <n v="236.5"/>
    <x v="2"/>
  </r>
  <r>
    <s v="5944"/>
    <s v="05-21-2025 22:55"/>
    <s v="Prioridades Urgentes (Incidencias)"/>
    <x v="1"/>
    <x v="2"/>
    <x v="0"/>
    <s v="Gestión de Aplicaciones"/>
    <x v="8"/>
    <s v="05-22-2025 08:50"/>
    <s v="06:48:50"/>
    <s v="05-22-2025 16:24"/>
    <s v="05-22-2025 16:24"/>
    <s v="Afecta el Usuario"/>
    <s v="Nivel 1"/>
    <s v="Normal"/>
    <s v="05-21-2025 22:55"/>
    <s v="05-22-2025 16:24"/>
    <s v="false"/>
    <s v="05-22-2025 16:24"/>
    <x v="1116"/>
    <d v="2025-05-22T16:24:00"/>
    <n v="0.72847222222480923"/>
    <n v="17.483333333395422"/>
    <n v="12.5"/>
    <n v="14"/>
    <n v="26.5"/>
    <x v="1"/>
  </r>
  <r>
    <s v="5932"/>
    <s v="05-21-2025 10:27"/>
    <s v="No asignado"/>
    <x v="2"/>
    <x v="0"/>
    <x v="0"/>
    <s v="Formularios"/>
    <x v="13"/>
    <s v="05-21-2025 10:35"/>
    <s v="27:18:58"/>
    <s v="05-27-2025 11:40"/>
    <s v="05-27-2025 11:40"/>
    <s v="No asignado"/>
    <s v="No asignado"/>
    <s v="No asignado"/>
    <s v="05-21-2025 10:27"/>
    <s v="05-27-2025 11:40"/>
    <s v="false"/>
    <s v="05-27-2025 11:40"/>
    <x v="1117"/>
    <d v="2025-05-27T11:40:00"/>
    <n v="6.0506944444423425"/>
    <n v="145.21666666661622"/>
    <n v="0"/>
    <n v="84"/>
    <n v="84"/>
    <x v="0"/>
  </r>
  <r>
    <s v="5937"/>
    <s v="05-21-2025 15:50"/>
    <s v="SLA Requerimientos - Medio"/>
    <x v="0"/>
    <x v="1"/>
    <x v="0"/>
    <s v="Infraestructura &amp; Nube"/>
    <x v="12"/>
    <s v="05-29-2025 11:58"/>
    <s v="34:11:31"/>
    <s v="06-23-2025 14:55"/>
    <s v="06-23-2025 14:55"/>
    <s v="Afecta el Usuario"/>
    <s v="No asignado"/>
    <s v="Normal"/>
    <s v="05-21-2025 15:50"/>
    <s v="06-23-2025 14:55"/>
    <s v="true"/>
    <s v="06-23-2025 14:55"/>
    <x v="1118"/>
    <d v="2025-06-23T14:55:00"/>
    <n v="32.961805555562023"/>
    <n v="791.08333333348855"/>
    <n v="72"/>
    <n v="462"/>
    <n v="534"/>
    <x v="2"/>
  </r>
  <r>
    <s v="5939"/>
    <s v="05-21-2025 16:24"/>
    <s v="No asignado"/>
    <x v="2"/>
    <x v="0"/>
    <x v="0"/>
    <s v="Formularios"/>
    <x v="13"/>
    <s v="05-21-2025 16:29"/>
    <s v="07:47:37"/>
    <s v="05-22-2025 17:11"/>
    <s v="05-22-2025 17:12"/>
    <s v="No asignado"/>
    <s v="No asignado"/>
    <s v="No asignado"/>
    <s v="05-21-2025 16:24"/>
    <s v="05-22-2025 17:11"/>
    <s v="false"/>
    <s v="05-22-2025 17:11"/>
    <x v="1119"/>
    <d v="2025-05-22T17:12:00"/>
    <n v="1.0333333333328483"/>
    <n v="24.799999999988358"/>
    <n v="0"/>
    <n v="14"/>
    <n v="14"/>
    <x v="0"/>
  </r>
  <r>
    <s v="5940"/>
    <s v="05-21-2025 17:03"/>
    <s v="Prioridad Normal (Incidencias)"/>
    <x v="1"/>
    <x v="2"/>
    <x v="0"/>
    <s v="Gestión de Aplicaciones"/>
    <x v="9"/>
    <s v="05-22-2025 09:01"/>
    <s v="14:00:28"/>
    <s v="05-23-2025 15:04"/>
    <s v="05-23-2025 15:04"/>
    <s v="Afecta al Departamento"/>
    <s v="Nivel 1"/>
    <s v="No asignado"/>
    <s v="05-21-2025 17:03"/>
    <s v="05-23-2025 15:04"/>
    <s v="false"/>
    <s v="05-23-2025 15:04"/>
    <x v="1120"/>
    <d v="2025-05-23T15:04:00"/>
    <n v="1.9173611111109494"/>
    <n v="46.016666666662786"/>
    <n v="72"/>
    <n v="28"/>
    <n v="100"/>
    <x v="1"/>
  </r>
  <r>
    <s v="5942"/>
    <s v="05-21-2025 17:23"/>
    <s v="No asignado"/>
    <x v="1"/>
    <x v="2"/>
    <x v="0"/>
    <s v="Gestión de Aplicaciones"/>
    <x v="1"/>
    <s v="05-22-2025 08:57"/>
    <s v="10:59:29"/>
    <s v="06-02-2025 17:56"/>
    <s v="06-02-2025 17:56"/>
    <s v="Afecta el Negocio"/>
    <s v="No asignado"/>
    <s v="No asignado"/>
    <s v="05-21-2025 17:23"/>
    <s v="06-02-2025 17:56"/>
    <s v="false"/>
    <s v="06-02-2025 17:56"/>
    <x v="1121"/>
    <d v="2025-06-02T17:56:00"/>
    <n v="12.022916666661331"/>
    <n v="288.54999999987194"/>
    <n v="0"/>
    <n v="168"/>
    <n v="168"/>
    <x v="0"/>
  </r>
  <r>
    <s v="5943"/>
    <s v="05-21-2025 21:13"/>
    <s v="SLA Requerimientos - Medio"/>
    <x v="0"/>
    <x v="3"/>
    <x v="0"/>
    <s v="Soporte TI"/>
    <x v="0"/>
    <s v="05-21-2025 21:13"/>
    <s v="00:00:43"/>
    <s v="06-02-2025 16:55"/>
    <s v="06-02-2025 16:55"/>
    <s v="Afecta el Usuario"/>
    <s v="No asignado"/>
    <s v="Normal"/>
    <s v="05-21-2025 21:13"/>
    <s v="06-02-2025 16:55"/>
    <s v="false"/>
    <s v="06-02-2025 16:55"/>
    <x v="1122"/>
    <d v="2025-06-02T16:55:00"/>
    <n v="11.820833333331393"/>
    <n v="283.69999999995343"/>
    <n v="72"/>
    <n v="168"/>
    <n v="240"/>
    <x v="2"/>
  </r>
  <r>
    <s v="5955"/>
    <s v="05-22-2025 15:50"/>
    <s v="SLA Requerimientos - Medio"/>
    <x v="0"/>
    <x v="0"/>
    <x v="0"/>
    <s v="Gestion + Humana"/>
    <x v="14"/>
    <s v="05-22-2025 16:07"/>
    <s v="00:00:00"/>
    <s v="05-27-2025 10:00"/>
    <s v="05-27-2025 10:00"/>
    <s v="No asignado"/>
    <s v="No asignado"/>
    <s v="Baja"/>
    <s v="05-22-2025 15:50"/>
    <s v="05-27-2025 10:00"/>
    <s v="false"/>
    <s v="05-27-2025 10:00"/>
    <x v="1123"/>
    <d v="2025-05-27T10:00:00"/>
    <n v="4.7569444444452529"/>
    <n v="114.16666666668607"/>
    <n v="72"/>
    <n v="70"/>
    <n v="142"/>
    <x v="1"/>
  </r>
  <r>
    <s v="5969"/>
    <s v="05-23-2025 16:29"/>
    <s v="Prioridad Normal (Incidencias)"/>
    <x v="1"/>
    <x v="2"/>
    <x v="0"/>
    <s v="Gestión de Aplicaciones"/>
    <x v="9"/>
    <s v="05-23-2025 17:04"/>
    <s v="03:30:25"/>
    <s v="05-28-2025 09:51"/>
    <s v="05-28-2025 09:51"/>
    <s v="Afecta al Departamento"/>
    <s v="Nivel 1"/>
    <s v="No asignado"/>
    <s v="05-23-2025 16:29"/>
    <s v="05-28-2025 09:51"/>
    <s v="false"/>
    <s v="05-27-2025 09:04"/>
    <x v="1124"/>
    <d v="2025-05-28T09:51:00"/>
    <n v="4.7236111111124046"/>
    <n v="113.36666666669771"/>
    <n v="72"/>
    <n v="70"/>
    <n v="142"/>
    <x v="1"/>
  </r>
  <r>
    <s v="5953"/>
    <s v="05-22-2025 12:46"/>
    <s v="Prioridad Alta (Incidencias)"/>
    <x v="1"/>
    <x v="2"/>
    <x v="0"/>
    <s v="No asignado"/>
    <x v="9"/>
    <s v="05-22-2025 12:48"/>
    <s v="05:27:19"/>
    <s v="06-18-2025 11:01"/>
    <s v="06-18-2025 11:01"/>
    <s v="Afecta el Usuario"/>
    <s v="No asignado"/>
    <s v="Normal"/>
    <s v="05-22-2025 12:46"/>
    <s v="06-18-2025 11:01"/>
    <s v="false"/>
    <s v="06-18-2025 11:01"/>
    <x v="1125"/>
    <d v="2025-06-18T11:01:00"/>
    <n v="26.927083333328483"/>
    <n v="646.24999999988358"/>
    <n v="12.5"/>
    <n v="378"/>
    <n v="390.5"/>
    <x v="2"/>
  </r>
  <r>
    <s v="5966"/>
    <s v="05-23-2025 16:03"/>
    <s v="Prioridad Normal (Incidencias)"/>
    <x v="1"/>
    <x v="2"/>
    <x v="0"/>
    <s v="No asignado"/>
    <x v="9"/>
    <s v="05-23-2025 17:00"/>
    <s v="01:01:22"/>
    <s v="05-23-2025 17:04"/>
    <s v="05-23-2025 17:04"/>
    <s v="Afecta el Usuario"/>
    <s v="No asignado"/>
    <s v="Normal"/>
    <s v="05-23-2025 16:03"/>
    <s v="05-23-2025 17:04"/>
    <s v="false"/>
    <s v="05-23-2025 17:04"/>
    <x v="1126"/>
    <d v="2025-05-23T17:04:00"/>
    <n v="4.2361111110949423E-2"/>
    <n v="1.0166666666627862"/>
    <n v="72"/>
    <n v="0"/>
    <n v="72"/>
    <x v="1"/>
  </r>
  <r>
    <s v="5950"/>
    <s v="05-22-2025 11:53"/>
    <s v="Prioridad Baja (Incidencias)"/>
    <x v="1"/>
    <x v="2"/>
    <x v="0"/>
    <s v="Gestión de Aplicaciones"/>
    <x v="10"/>
    <s v="05-27-2025 14:37"/>
    <s v="25:43:30"/>
    <s v="05-29-2025 10:42"/>
    <s v="05-29-2025 10:42"/>
    <s v="Afecta el Usuario"/>
    <s v="Nivel 1"/>
    <s v="Normal"/>
    <s v="05-22-2025 11:53"/>
    <s v="05-29-2025 10:42"/>
    <s v="false"/>
    <s v="05-29-2025 10:42"/>
    <x v="1127"/>
    <d v="2025-05-29T10:42:00"/>
    <n v="6.9506944444437977"/>
    <n v="166.81666666665114"/>
    <n v="120"/>
    <n v="98"/>
    <n v="218"/>
    <x v="1"/>
  </r>
  <r>
    <s v="5954"/>
    <s v="05-22-2025 13:12"/>
    <s v="Prioridad Alta (Incidencias)"/>
    <x v="1"/>
    <x v="2"/>
    <x v="0"/>
    <s v="Gestión de Aplicaciones"/>
    <x v="10"/>
    <s v="05-22-2025 13:56"/>
    <s v="02:02:55"/>
    <s v="05-24-2025 13:49"/>
    <s v="05-24-2025 13:49"/>
    <s v="Afecta el Usuario"/>
    <s v="Nivel 1"/>
    <s v="Normal"/>
    <s v="05-22-2025 13:12"/>
    <s v="05-24-2025 13:49"/>
    <s v="false"/>
    <s v="05-23-2025 13:41"/>
    <x v="1128"/>
    <d v="2025-05-24T13:49:00"/>
    <n v="2.0256944444408873"/>
    <n v="48.616666666581295"/>
    <n v="12.5"/>
    <n v="28"/>
    <n v="40.5"/>
    <x v="2"/>
  </r>
  <r>
    <s v="5945"/>
    <s v="05-22-2025 09:14"/>
    <s v="Prioridad Alta (Incidencias)"/>
    <x v="1"/>
    <x v="2"/>
    <x v="0"/>
    <s v="Gestión de Aplicaciones"/>
    <x v="8"/>
    <s v="05-22-2025 15:30"/>
    <s v="05:19:24"/>
    <s v="05-22-2025 15:33"/>
    <s v="05-22-2025 15:33"/>
    <s v="Afecta el Usuario"/>
    <s v="Nivel 1"/>
    <s v="Normal"/>
    <s v="05-22-2025 09:14"/>
    <s v="05-22-2025 15:33"/>
    <s v="false"/>
    <s v="05-22-2025 15:33"/>
    <x v="1129"/>
    <d v="2025-05-22T15:33:00"/>
    <n v="0.26319444444379769"/>
    <n v="6.3166666666511446"/>
    <n v="12.5"/>
    <n v="0"/>
    <n v="12.5"/>
    <x v="1"/>
  </r>
  <r>
    <s v="5947"/>
    <s v="05-22-2025 09:31"/>
    <s v="Prioridad Baja (Incidencias)"/>
    <x v="1"/>
    <x v="1"/>
    <x v="0"/>
    <s v="Gestión de Aplicaciones"/>
    <x v="3"/>
    <s v="05-22-2025 09:35"/>
    <s v="00:12:13"/>
    <s v="05-22-2025 09:44"/>
    <s v="05-22-2025 09:44"/>
    <s v="Afecta el Negocio"/>
    <s v="No asignado"/>
    <s v="No asignado"/>
    <s v="05-22-2025 09:31"/>
    <s v="05-22-2025 09:44"/>
    <s v="false"/>
    <s v="05-22-2025 09:44"/>
    <x v="1130"/>
    <d v="2025-05-22T09:44:00"/>
    <n v="9.0277777781011537E-3"/>
    <n v="0.21666666667442769"/>
    <n v="120"/>
    <n v="0"/>
    <n v="120"/>
    <x v="1"/>
  </r>
  <r>
    <s v="5946"/>
    <s v="05-22-2025 09:16"/>
    <s v="Prioridad Normal (Incidencias)"/>
    <x v="1"/>
    <x v="2"/>
    <x v="0"/>
    <s v="Gestión de Aplicaciones"/>
    <x v="9"/>
    <s v="05-22-2025 09:18"/>
    <s v="01:31:22"/>
    <s v="05-28-2025 10:51"/>
    <s v="05-28-2025 10:51"/>
    <s v="Afecta al Departamento"/>
    <s v="Nivel 1"/>
    <s v="No asignado"/>
    <s v="05-22-2025 09:16"/>
    <s v="05-28-2025 10:51"/>
    <s v="false"/>
    <s v="05-27-2025 10:32"/>
    <x v="1131"/>
    <d v="2025-05-28T10:51:00"/>
    <n v="6.0659722222189885"/>
    <n v="145.58333333325572"/>
    <n v="72"/>
    <n v="84"/>
    <n v="156"/>
    <x v="1"/>
  </r>
  <r>
    <s v="5951"/>
    <s v="05-22-2025 12:06"/>
    <s v="SLA Requerimientos - Medio"/>
    <x v="0"/>
    <x v="2"/>
    <x v="0"/>
    <s v="Gestión de Aplicaciones"/>
    <x v="1"/>
    <s v="05-22-2025 12:37"/>
    <s v="03:54:41"/>
    <s v="05-22-2025 17:00"/>
    <s v="05-22-2025 17:00"/>
    <s v="Afecta el Negocio"/>
    <s v="No asignado"/>
    <s v="No asignado"/>
    <s v="05-22-2025 12:06"/>
    <s v="05-22-2025 17:00"/>
    <s v="false"/>
    <s v="05-22-2025 17:00"/>
    <x v="1132"/>
    <d v="2025-05-22T17:00:00"/>
    <n v="0.20416666667006211"/>
    <n v="4.9000000000814907"/>
    <n v="72"/>
    <n v="0"/>
    <n v="72"/>
    <x v="1"/>
  </r>
  <r>
    <s v="5960"/>
    <s v="05-23-2025 11:45"/>
    <s v="No asignado"/>
    <x v="2"/>
    <x v="0"/>
    <x v="0"/>
    <s v="Formularios"/>
    <x v="13"/>
    <s v="05-23-2025 16:53"/>
    <s v="15:23:03"/>
    <s v="05-27-2025 11:33"/>
    <s v="05-27-2025 11:33"/>
    <s v="No asignado"/>
    <s v="No asignado"/>
    <s v="No asignado"/>
    <s v="05-23-2025 11:45"/>
    <s v="05-27-2025 11:33"/>
    <s v="false"/>
    <s v="05-27-2025 11:33"/>
    <x v="1133"/>
    <d v="2025-05-27T11:33:00"/>
    <n v="3.991666666661331"/>
    <n v="95.799999999871943"/>
    <n v="0"/>
    <n v="56"/>
    <n v="56"/>
    <x v="0"/>
  </r>
  <r>
    <s v="5948"/>
    <s v="05-22-2025 10:17"/>
    <s v="Prioridades Urgentes (Incidencias)"/>
    <x v="1"/>
    <x v="2"/>
    <x v="0"/>
    <s v="Gestión de Aplicaciones"/>
    <x v="8"/>
    <s v="05-22-2025 10:24"/>
    <s v="05:02:31"/>
    <s v="05-22-2025 16:19"/>
    <s v="05-22-2025 16:19"/>
    <s v="Afecta el Usuario"/>
    <s v="Nivel 1"/>
    <s v="Normal"/>
    <s v="05-22-2025 10:17"/>
    <s v="05-22-2025 16:19"/>
    <s v="false"/>
    <s v="05-22-2025 16:19"/>
    <x v="1134"/>
    <d v="2025-05-22T16:19:00"/>
    <n v="0.25138888888614019"/>
    <n v="6.0333333332673647"/>
    <n v="12.5"/>
    <n v="0"/>
    <n v="12.5"/>
    <x v="1"/>
  </r>
  <r>
    <s v="5970"/>
    <s v="05-23-2025 17:26"/>
    <s v="SLA Requerimientos - Medio"/>
    <x v="0"/>
    <x v="0"/>
    <x v="0"/>
    <s v="Gestion + Humana"/>
    <x v="14"/>
    <s v="05-27-2025 07:52"/>
    <s v="08:03:37"/>
    <s v="06-23-2025 08:41"/>
    <s v="06-23-2025 08:41"/>
    <s v="No asignado"/>
    <s v="No asignado"/>
    <s v="Baja"/>
    <s v="05-23-2025 17:26"/>
    <s v="06-23-2025 08:41"/>
    <s v="false"/>
    <s v="06-23-2025 08:41"/>
    <x v="1135"/>
    <d v="2025-06-23T08:41:00"/>
    <n v="30.635416666664241"/>
    <n v="735.24999999994179"/>
    <n v="72"/>
    <n v="434"/>
    <n v="506"/>
    <x v="2"/>
  </r>
  <r>
    <s v="5967"/>
    <s v="05-23-2025 16:12"/>
    <s v="Prioridad Normal (Incidencias)"/>
    <x v="1"/>
    <x v="2"/>
    <x v="0"/>
    <s v="Gestión de Aplicaciones"/>
    <x v="9"/>
    <s v="05-23-2025 17:01"/>
    <s v="03:44:27"/>
    <s v="05-27-2025 11:50"/>
    <s v="05-27-2025 11:50"/>
    <s v="Afecta al Departamento"/>
    <s v="Nivel 1"/>
    <s v="No asignado"/>
    <s v="05-23-2025 16:12"/>
    <s v="05-27-2025 11:50"/>
    <s v="false"/>
    <s v="05-26-2025 10:57"/>
    <x v="1136"/>
    <d v="2025-05-27T11:50:00"/>
    <n v="3.8180555555518367"/>
    <n v="91.633333333244082"/>
    <n v="72"/>
    <n v="56"/>
    <n v="128"/>
    <x v="1"/>
  </r>
  <r>
    <s v="5965"/>
    <s v="05-23-2025 15:18"/>
    <s v="No asignado"/>
    <x v="2"/>
    <x v="0"/>
    <x v="0"/>
    <s v="Formularios"/>
    <x v="13"/>
    <s v="05-23-2025 16:59"/>
    <s v="13:03:57"/>
    <s v="05-27-2025 11:42"/>
    <s v="05-27-2025 11:42"/>
    <s v="No asignado"/>
    <s v="No asignado"/>
    <s v="No asignado"/>
    <s v="05-23-2025 15:18"/>
    <s v="05-27-2025 11:42"/>
    <s v="false"/>
    <s v="05-27-2025 11:42"/>
    <x v="1137"/>
    <d v="2025-05-27T11:42:00"/>
    <n v="3.8500000000058208"/>
    <n v="92.400000000139698"/>
    <n v="0"/>
    <n v="56"/>
    <n v="56"/>
    <x v="0"/>
  </r>
  <r>
    <s v="5949"/>
    <s v="05-22-2025 11:02"/>
    <s v="SLA Requerimientos - Medio"/>
    <x v="0"/>
    <x v="3"/>
    <x v="0"/>
    <s v="Soporte TI"/>
    <x v="19"/>
    <s v="05-22-2025 11:19"/>
    <s v="01:20:59"/>
    <s v="06-13-2025 08:47"/>
    <s v="06-13-2025 08:47"/>
    <s v="Afecta el Usuario"/>
    <s v="No asignado"/>
    <s v="Normal"/>
    <s v="05-22-2025 11:02"/>
    <s v="06-13-2025 08:47"/>
    <s v="false"/>
    <s v="06-13-2025 08:47"/>
    <x v="1138"/>
    <d v="2025-06-13T08:47:00"/>
    <n v="21.90625"/>
    <n v="525.75"/>
    <n v="72"/>
    <n v="308"/>
    <n v="380"/>
    <x v="2"/>
  </r>
  <r>
    <s v="5959"/>
    <s v="05-23-2025 11:13"/>
    <s v="No asignado"/>
    <x v="0"/>
    <x v="0"/>
    <x v="0"/>
    <s v="Gestion + Humana"/>
    <x v="14"/>
    <s v="05-23-2025 11:13"/>
    <s v="45:16:28"/>
    <s v="05-31-2025 09:53"/>
    <s v="05-31-2025 09:53"/>
    <s v="No asignado"/>
    <s v="No asignado"/>
    <s v="No asignado"/>
    <s v="05-23-2025 11:13"/>
    <s v="05-31-2025 09:53"/>
    <s v="false"/>
    <s v="05-31-2025 09:53"/>
    <x v="1139"/>
    <d v="2025-05-31T09:53:00"/>
    <n v="7.9444444444452529"/>
    <n v="190.66666666668607"/>
    <n v="0"/>
    <n v="112"/>
    <n v="112"/>
    <x v="0"/>
  </r>
  <r>
    <s v="5952"/>
    <s v="05-22-2025 12:42"/>
    <s v="SLA Requerimientos - Baja"/>
    <x v="0"/>
    <x v="2"/>
    <x v="0"/>
    <s v="Gestión de Aplicaciones"/>
    <x v="9"/>
    <s v="05-22-2025 16:07"/>
    <s v="08:17:11"/>
    <s v="05-28-2025 16:51"/>
    <s v="05-28-2025 16:51"/>
    <s v="Afecta el Usuario"/>
    <s v="No asignado"/>
    <s v="Baja"/>
    <s v="05-22-2025 12:42"/>
    <s v="05-28-2025 16:51"/>
    <s v="false"/>
    <s v="05-27-2025 16:40"/>
    <x v="1140"/>
    <d v="2025-05-28T16:51:00"/>
    <n v="6.1729166666627862"/>
    <n v="148.14999999990687"/>
    <n v="120"/>
    <n v="84"/>
    <n v="204"/>
    <x v="1"/>
  </r>
  <r>
    <s v="5963"/>
    <s v="05-23-2025 12:51"/>
    <s v="SLA Requerimientos - Medio"/>
    <x v="0"/>
    <x v="0"/>
    <x v="0"/>
    <s v="Gestion + Humana"/>
    <x v="14"/>
    <s v="05-23-2025 16:57"/>
    <s v="00:00:00"/>
    <s v="05-29-2025 10:37"/>
    <s v="05-29-2025 10:37"/>
    <s v="No asignado"/>
    <s v="No asignado"/>
    <s v="Baja"/>
    <s v="05-23-2025 12:51"/>
    <s v="05-29-2025 10:37"/>
    <s v="false"/>
    <s v="05-29-2025 10:37"/>
    <x v="1141"/>
    <d v="2025-05-29T10:37:00"/>
    <n v="5.9069444444467081"/>
    <n v="141.76666666672099"/>
    <n v="72"/>
    <n v="84"/>
    <n v="156"/>
    <x v="1"/>
  </r>
  <r>
    <s v="5964"/>
    <s v="05-23-2025 15:15"/>
    <s v="No asignado"/>
    <x v="2"/>
    <x v="0"/>
    <x v="0"/>
    <s v="Formularios"/>
    <x v="13"/>
    <s v="05-23-2025 16:58"/>
    <s v="13:06:08"/>
    <s v="05-27-2025 11:41"/>
    <s v="05-27-2025 11:41"/>
    <s v="No asignado"/>
    <s v="No asignado"/>
    <s v="No asignado"/>
    <s v="05-23-2025 15:15"/>
    <s v="05-27-2025 11:41"/>
    <s v="false"/>
    <s v="05-27-2025 11:41"/>
    <x v="1142"/>
    <d v="2025-05-27T11:41:00"/>
    <n v="3.851388888891961"/>
    <n v="92.433333333407063"/>
    <n v="0"/>
    <n v="56"/>
    <n v="56"/>
    <x v="0"/>
  </r>
  <r>
    <s v="5956"/>
    <s v="05-23-2025 08:18"/>
    <s v="Prioridad Alta (Incidencias)"/>
    <x v="1"/>
    <x v="2"/>
    <x v="0"/>
    <s v="Gestión de Aplicaciones"/>
    <x v="8"/>
    <s v="05-23-2025 08:40"/>
    <s v="06:40:32"/>
    <s v="05-27-2025 10:56"/>
    <s v="05-27-2025 10:56"/>
    <s v="Afecta el Usuario"/>
    <s v="Nivel 1"/>
    <s v="Normal"/>
    <s v="05-23-2025 08:18"/>
    <s v="05-27-2025 10:56"/>
    <s v="false"/>
    <s v="05-27-2025 10:56"/>
    <x v="1143"/>
    <d v="2025-05-27T10:56:00"/>
    <n v="4.109722222223354"/>
    <n v="98.633333333360497"/>
    <n v="12.5"/>
    <n v="56"/>
    <n v="68.5"/>
    <x v="2"/>
  </r>
  <r>
    <s v="5957"/>
    <s v="05-23-2025 10:23"/>
    <s v="Prioridad Baja (Incidencias)"/>
    <x v="1"/>
    <x v="3"/>
    <x v="0"/>
    <s v="Soporte TI"/>
    <x v="4"/>
    <s v="05-23-2025 10:38"/>
    <s v="00:57:08"/>
    <s v="05-23-2025 11:20"/>
    <s v="05-23-2025 11:20"/>
    <s v="Afecta el Usuario"/>
    <s v="No asignado"/>
    <s v="Normal"/>
    <s v="05-23-2025 10:23"/>
    <s v="05-23-2025 11:20"/>
    <s v="false"/>
    <s v="05-23-2025 11:20"/>
    <x v="1144"/>
    <d v="2025-05-23T11:20:00"/>
    <n v="3.9583333331393078E-2"/>
    <n v="0.94999999995343387"/>
    <n v="120"/>
    <n v="0"/>
    <n v="120"/>
    <x v="1"/>
  </r>
  <r>
    <s v="5961"/>
    <s v="05-23-2025 12:47"/>
    <s v="SLA Requerimientos - Medio"/>
    <x v="0"/>
    <x v="0"/>
    <x v="0"/>
    <s v="Gestion + Humana"/>
    <x v="14"/>
    <s v="05-23-2025 16:55"/>
    <s v="00:00:00"/>
    <s v="05-29-2025 10:33"/>
    <s v="05-29-2025 10:33"/>
    <s v="No asignado"/>
    <s v="No asignado"/>
    <s v="Baja"/>
    <s v="05-23-2025 12:47"/>
    <s v="05-29-2025 10:33"/>
    <s v="false"/>
    <s v="05-29-2025 10:33"/>
    <x v="1145"/>
    <d v="2025-05-29T10:33:00"/>
    <n v="5.9069444444467081"/>
    <n v="141.76666666672099"/>
    <n v="72"/>
    <n v="84"/>
    <n v="156"/>
    <x v="1"/>
  </r>
  <r>
    <s v="5958"/>
    <s v="05-23-2025 10:52"/>
    <s v="Prioridades Urgentes (Incidencias)"/>
    <x v="1"/>
    <x v="2"/>
    <x v="0"/>
    <s v="Gestión de Aplicaciones"/>
    <x v="10"/>
    <s v="05-23-2025 16:52"/>
    <s v="05:16:02"/>
    <s v="05-28-2025 10:51"/>
    <s v="05-28-2025 10:51"/>
    <s v="Afecta el Usuario"/>
    <s v="Nivel 1"/>
    <s v="Normal"/>
    <s v="05-23-2025 10:52"/>
    <s v="05-28-2025 10:51"/>
    <s v="false"/>
    <s v="05-27-2025 09:54"/>
    <x v="1146"/>
    <d v="2025-05-28T10:51:00"/>
    <n v="4.9993055555532919"/>
    <n v="119.98333333327901"/>
    <n v="12.5"/>
    <n v="70"/>
    <n v="82.5"/>
    <x v="2"/>
  </r>
  <r>
    <s v="5962"/>
    <s v="05-23-2025 12:49"/>
    <s v="SLA Requerimientos - Medio"/>
    <x v="0"/>
    <x v="0"/>
    <x v="0"/>
    <s v="Gestion + Humana"/>
    <x v="14"/>
    <s v="05-23-2025 16:57"/>
    <s v="00:00:00"/>
    <s v="05-29-2025 10:36"/>
    <s v="05-29-2025 10:36"/>
    <s v="No asignado"/>
    <s v="No asignado"/>
    <s v="Baja"/>
    <s v="05-23-2025 12:49"/>
    <s v="05-29-2025 10:36"/>
    <s v="false"/>
    <s v="05-29-2025 10:36"/>
    <x v="1147"/>
    <d v="2025-05-29T10:36:00"/>
    <n v="5.9076388888861402"/>
    <n v="141.78333333326736"/>
    <n v="72"/>
    <n v="84"/>
    <n v="156"/>
    <x v="1"/>
  </r>
  <r>
    <s v="5968"/>
    <s v="05-23-2025 16:17"/>
    <s v="SLA Requerimientos - Medio"/>
    <x v="0"/>
    <x v="2"/>
    <x v="0"/>
    <s v="Gestión de Aplicaciones"/>
    <x v="1"/>
    <s v="05-23-2025 17:02"/>
    <s v="03:03:41"/>
    <s v="05-26-2025 10:20"/>
    <s v="05-26-2025 10:20"/>
    <s v="Afecta el Negocio"/>
    <s v="No asignado"/>
    <s v="No asignado"/>
    <s v="05-23-2025 16:17"/>
    <s v="05-26-2025 10:20"/>
    <s v="false"/>
    <s v="05-26-2025 10:20"/>
    <x v="1148"/>
    <d v="2025-05-26T10:20:00"/>
    <n v="2.7520833333328483"/>
    <n v="66.049999999988358"/>
    <n v="72"/>
    <n v="42"/>
    <n v="114"/>
    <x v="1"/>
  </r>
  <r>
    <s v="5971"/>
    <s v="05-26-2025 08:30"/>
    <s v="Prioridades Urgentes (Incidencias)"/>
    <x v="1"/>
    <x v="9"/>
    <x v="1"/>
    <s v="Redes y Seguridad"/>
    <x v="26"/>
    <s v="05-26-2025 08:30"/>
    <s v="00:00:00"/>
    <s v="No asignado"/>
    <s v="05-26-2025 09:49"/>
    <s v="Afecta el Usuario"/>
    <s v="No asignado"/>
    <s v="Normal"/>
    <s v="05-26-2025 08:30"/>
    <s v="No asignado"/>
    <s v="false"/>
    <s v="No asignado"/>
    <x v="1149"/>
    <d v="2025-05-26T09:49:00"/>
    <n v="5.4861111115314998E-2"/>
    <n v="1.3166666667675599"/>
    <n v="12.5"/>
    <n v="0"/>
    <n v="12.5"/>
    <x v="1"/>
  </r>
  <r>
    <s v="5984"/>
    <s v="05-27-2025 11:56"/>
    <s v="SLA Requerimientos - Medio"/>
    <x v="0"/>
    <x v="0"/>
    <x v="6"/>
    <s v="Gestion + Humana"/>
    <x v="14"/>
    <s v="05-28-2025 16:25"/>
    <s v="00:00:00"/>
    <s v="No asignado"/>
    <s v="06-02-2025 09:52"/>
    <s v="No asignado"/>
    <s v="No asignado"/>
    <s v="Baja"/>
    <s v="05-27-2025 11:56"/>
    <s v="No asignado"/>
    <s v="false"/>
    <s v="No asignado"/>
    <x v="1150"/>
    <d v="2025-06-02T09:52:00"/>
    <n v="5.913888888891961"/>
    <n v="141.93333333340706"/>
    <n v="72"/>
    <n v="84"/>
    <n v="156"/>
    <x v="1"/>
  </r>
  <r>
    <s v="5987"/>
    <s v="05-27-2025 14:21"/>
    <s v="Prioridad Alta (Incidencias)"/>
    <x v="1"/>
    <x v="2"/>
    <x v="0"/>
    <s v="Gestión de Aplicaciones"/>
    <x v="8"/>
    <s v="05-27-2025 14:55"/>
    <s v="01:44:17"/>
    <s v="05-27-2025 16:05"/>
    <s v="05-27-2025 16:05"/>
    <s v="Afecta el Usuario"/>
    <s v="Nivel 1"/>
    <s v="Normal"/>
    <s v="05-27-2025 14:21"/>
    <s v="05-27-2025 16:05"/>
    <s v="false"/>
    <s v="05-27-2025 16:05"/>
    <x v="1151"/>
    <d v="2025-05-27T16:05:00"/>
    <n v="7.2222222224809229E-2"/>
    <n v="1.7333333333954215"/>
    <n v="12.5"/>
    <n v="0"/>
    <n v="12.5"/>
    <x v="1"/>
  </r>
  <r>
    <s v="5972"/>
    <s v="05-26-2025 08:46"/>
    <s v="Prioridad Alta (Incidencias)"/>
    <x v="1"/>
    <x v="2"/>
    <x v="0"/>
    <s v="Gestión de Aplicaciones"/>
    <x v="7"/>
    <s v="05-26-2025 09:18"/>
    <s v="09:46:55"/>
    <s v="05-27-2025 12:16"/>
    <s v="05-27-2025 12:16"/>
    <s v="Afecta al Departamento"/>
    <s v="Nivel 1"/>
    <s v="No asignado"/>
    <s v="05-26-2025 08:46"/>
    <s v="05-27-2025 12:16"/>
    <s v="false"/>
    <s v="05-27-2025 12:16"/>
    <x v="1152"/>
    <d v="2025-05-27T12:16:00"/>
    <n v="1.1458333333357587"/>
    <n v="27.500000000058208"/>
    <n v="12.5"/>
    <n v="14"/>
    <n v="26.5"/>
    <x v="2"/>
  </r>
  <r>
    <s v="5976"/>
    <s v="05-26-2025 11:24"/>
    <s v="No asignado"/>
    <x v="1"/>
    <x v="6"/>
    <x v="1"/>
    <s v="No asignado"/>
    <x v="2"/>
    <s v="No asignado"/>
    <s v="00:00:00"/>
    <s v="No asignado"/>
    <s v="05-26-2025 11:27"/>
    <s v="Afecta el Usuario"/>
    <s v="No asignado"/>
    <s v="Normal"/>
    <s v="05-26-2025 11:24"/>
    <s v="No asignado"/>
    <s v="false"/>
    <s v="No asignado"/>
    <x v="1153"/>
    <d v="2025-05-26T11:27:00"/>
    <n v="2.0833333328482695E-3"/>
    <n v="4.9999999988358468E-2"/>
    <n v="0"/>
    <n v="0"/>
    <n v="0"/>
    <x v="0"/>
  </r>
  <r>
    <s v="5977"/>
    <s v="05-26-2025 11:27"/>
    <s v="No asignado"/>
    <x v="1"/>
    <x v="6"/>
    <x v="1"/>
    <s v="No asignado"/>
    <x v="2"/>
    <s v="No asignado"/>
    <s v="00:00:00"/>
    <s v="No asignado"/>
    <s v="05-26-2025 11:28"/>
    <s v="Afecta el Usuario"/>
    <s v="No asignado"/>
    <s v="Normal"/>
    <s v="05-26-2025 11:27"/>
    <s v="No asignado"/>
    <s v="false"/>
    <s v="No asignado"/>
    <x v="1154"/>
    <d v="2025-05-26T11:28:00"/>
    <n v="6.944444467080757E-4"/>
    <n v="1.6666666720993817E-2"/>
    <n v="0"/>
    <n v="0"/>
    <n v="0"/>
    <x v="0"/>
  </r>
  <r>
    <s v="5981"/>
    <s v="05-26-2025 15:33"/>
    <s v="No asignado"/>
    <x v="1"/>
    <x v="2"/>
    <x v="0"/>
    <s v="No asignado"/>
    <x v="2"/>
    <s v="05-26-2025 16:47"/>
    <s v="02:52:03"/>
    <s v="05-28-2025 16:51"/>
    <s v="05-28-2025 16:51"/>
    <s v="Afecta el Usuario"/>
    <s v="No asignado"/>
    <s v="Normal"/>
    <s v="05-26-2025 15:33"/>
    <s v="05-28-2025 16:51"/>
    <s v="false"/>
    <s v="05-27-2025 16:39"/>
    <x v="1155"/>
    <d v="2025-05-28T16:51:00"/>
    <n v="2.054166666661331"/>
    <n v="49.299999999871943"/>
    <n v="0"/>
    <n v="28"/>
    <n v="28"/>
    <x v="0"/>
  </r>
  <r>
    <s v="5973"/>
    <s v="05-26-2025 09:55"/>
    <s v="Prioridad Normal (Incidencias)"/>
    <x v="1"/>
    <x v="2"/>
    <x v="1"/>
    <s v="Gestión de Aplicaciones"/>
    <x v="9"/>
    <s v="05-26-2025 09:58"/>
    <s v="00:00:00"/>
    <s v="No asignado"/>
    <s v="05-26-2025 10:16"/>
    <s v="Afecta al Departamento"/>
    <s v="Nivel 1"/>
    <s v="No asignado"/>
    <s v="05-26-2025 09:55"/>
    <s v="No asignado"/>
    <s v="false"/>
    <s v="No asignado"/>
    <x v="1156"/>
    <d v="2025-05-26T10:16:00"/>
    <n v="1.4583333329937886E-2"/>
    <n v="0.34999999991850927"/>
    <n v="72"/>
    <n v="0"/>
    <n v="72"/>
    <x v="1"/>
  </r>
  <r>
    <s v="5975"/>
    <s v="05-26-2025 11:01"/>
    <s v="Prioridad Baja (Incidencias)"/>
    <x v="1"/>
    <x v="3"/>
    <x v="0"/>
    <s v="Soporte TI"/>
    <x v="4"/>
    <s v="05-26-2025 11:20"/>
    <s v="00:19:35"/>
    <s v="05-26-2025 11:21"/>
    <s v="05-26-2025 11:21"/>
    <s v="Afecta el Usuario"/>
    <s v="No asignado"/>
    <s v="Normal"/>
    <s v="05-26-2025 11:01"/>
    <s v="05-26-2025 11:21"/>
    <s v="false"/>
    <s v="05-26-2025 11:21"/>
    <x v="1157"/>
    <d v="2025-05-26T11:21:00"/>
    <n v="1.3888888890505768E-2"/>
    <n v="0.33333333337213844"/>
    <n v="120"/>
    <n v="0"/>
    <n v="120"/>
    <x v="1"/>
  </r>
  <r>
    <s v="5990"/>
    <s v="05-27-2025 16:48"/>
    <s v="Prioridad Normal (Incidencias)"/>
    <x v="1"/>
    <x v="2"/>
    <x v="0"/>
    <s v="Gestión de Aplicaciones"/>
    <x v="9"/>
    <s v="05-27-2025 18:36"/>
    <s v="17:38:32"/>
    <s v="06-02-2025 12:50"/>
    <s v="06-02-2025 12:50"/>
    <s v="Afecta al Departamento"/>
    <s v="Nivel 1"/>
    <s v="No asignado"/>
    <s v="05-27-2025 16:48"/>
    <s v="06-02-2025 12:50"/>
    <s v="false"/>
    <s v="06-02-2025 12:50"/>
    <x v="1158"/>
    <d v="2025-06-02T12:50:00"/>
    <n v="5.8347222222218988"/>
    <n v="140.03333333332557"/>
    <n v="72"/>
    <n v="84"/>
    <n v="156"/>
    <x v="1"/>
  </r>
  <r>
    <s v="5974"/>
    <s v="05-26-2025 10:44"/>
    <s v="No asignado"/>
    <x v="1"/>
    <x v="8"/>
    <x v="0"/>
    <s v="Soporte TI"/>
    <x v="6"/>
    <s v="05-26-2025 10:57"/>
    <s v="24:11:16"/>
    <s v="05-29-2025 10:56"/>
    <s v="05-29-2025 10:56"/>
    <s v="Afecta el Usuario"/>
    <s v="No asignado"/>
    <s v="Normal"/>
    <s v="05-26-2025 10:44"/>
    <s v="05-29-2025 10:56"/>
    <s v="false"/>
    <s v="05-29-2025 10:56"/>
    <x v="1159"/>
    <d v="2025-05-29T10:56:00"/>
    <n v="3.0083333333313931"/>
    <n v="72.199999999953434"/>
    <n v="0"/>
    <n v="42"/>
    <n v="42"/>
    <x v="0"/>
  </r>
  <r>
    <s v="5989"/>
    <s v="05-27-2025 16:41"/>
    <s v="SLA Requerimientos - Baja"/>
    <x v="0"/>
    <x v="2"/>
    <x v="0"/>
    <s v="Gestión de Aplicaciones"/>
    <x v="9"/>
    <s v="05-27-2025 18:23"/>
    <s v="10:56:51"/>
    <s v="05-30-2025 15:52"/>
    <s v="05-30-2025 15:52"/>
    <s v="Afecta el Usuario"/>
    <s v="No asignado"/>
    <s v="Baja"/>
    <s v="05-27-2025 16:41"/>
    <s v="05-30-2025 15:52"/>
    <s v="false"/>
    <s v="05-29-2025 15:11"/>
    <x v="1160"/>
    <d v="2025-05-30T15:52:00"/>
    <n v="2.9659722222204437"/>
    <n v="71.183333333290648"/>
    <n v="120"/>
    <n v="42"/>
    <n v="162"/>
    <x v="1"/>
  </r>
  <r>
    <s v="5978"/>
    <s v="05-26-2025 11:38"/>
    <s v="Prioridad Baja (Incidencias)"/>
    <x v="0"/>
    <x v="1"/>
    <x v="0"/>
    <s v="Soporte TI"/>
    <x v="4"/>
    <s v="05-26-2025 14:47"/>
    <s v="03:22:22"/>
    <s v="05-27-2025 09:45"/>
    <s v="05-27-2025 09:45"/>
    <s v="Afecta el Usuario"/>
    <s v="No asignado"/>
    <s v="Normal"/>
    <s v="05-26-2025 11:38"/>
    <s v="05-27-2025 09:45"/>
    <s v="false"/>
    <s v="05-27-2025 09:45"/>
    <x v="1161"/>
    <d v="2025-05-27T09:45:00"/>
    <n v="0.92152777777664596"/>
    <n v="22.116666666639503"/>
    <n v="120"/>
    <n v="14"/>
    <n v="134"/>
    <x v="1"/>
  </r>
  <r>
    <s v="5979"/>
    <s v="05-26-2025 11:39"/>
    <s v="No asignado"/>
    <x v="1"/>
    <x v="3"/>
    <x v="0"/>
    <s v="Gestión de Aplicaciones"/>
    <x v="6"/>
    <s v="05-26-2025 14:54"/>
    <s v="02:15:45"/>
    <s v="05-26-2025 14:55"/>
    <s v="05-26-2025 14:55"/>
    <s v="Afecta al Departamento"/>
    <s v="No asignado"/>
    <s v="No asignado"/>
    <s v="05-26-2025 11:39"/>
    <s v="05-26-2025 14:55"/>
    <s v="false"/>
    <s v="05-26-2025 14:55"/>
    <x v="1162"/>
    <d v="2025-05-26T14:55:00"/>
    <n v="0.13611111111094942"/>
    <n v="3.2666666666627862"/>
    <n v="0"/>
    <n v="0"/>
    <n v="0"/>
    <x v="0"/>
  </r>
  <r>
    <s v="5982"/>
    <s v="05-27-2025 09:58"/>
    <s v="Prioridad Alta (Incidencias)"/>
    <x v="1"/>
    <x v="2"/>
    <x v="0"/>
    <s v="Gestión de Aplicaciones"/>
    <x v="7"/>
    <s v="05-27-2025 10:29"/>
    <s v="01:42:11"/>
    <s v="05-27-2025 11:41"/>
    <s v="05-27-2025 11:41"/>
    <s v="Afecta al Departamento"/>
    <s v="Nivel 1"/>
    <s v="No asignado"/>
    <s v="05-27-2025 09:58"/>
    <s v="05-27-2025 11:41"/>
    <s v="false"/>
    <s v="05-27-2025 11:41"/>
    <x v="1163"/>
    <d v="2025-05-27T11:41:00"/>
    <n v="7.1527777778101154E-2"/>
    <n v="1.7166666666744277"/>
    <n v="12.5"/>
    <n v="0"/>
    <n v="12.5"/>
    <x v="1"/>
  </r>
  <r>
    <s v="5988"/>
    <s v="05-27-2025 16:11"/>
    <s v="Prioridad Alta (Incidencias)"/>
    <x v="1"/>
    <x v="2"/>
    <x v="0"/>
    <s v="Gestión de Aplicaciones"/>
    <x v="9"/>
    <s v="05-27-2025 16:57"/>
    <s v="08:15:40"/>
    <s v="05-29-2025 16:51"/>
    <s v="05-29-2025 16:51"/>
    <s v="Afecta al Departamento"/>
    <s v="Nivel 1"/>
    <s v="No asignado"/>
    <s v="05-27-2025 16:11"/>
    <s v="05-29-2025 16:51"/>
    <s v="false"/>
    <s v="05-28-2025 16:39"/>
    <x v="1164"/>
    <d v="2025-05-29T16:51:00"/>
    <n v="2.0277777777737356"/>
    <n v="48.666666666569654"/>
    <n v="12.5"/>
    <n v="28"/>
    <n v="40.5"/>
    <x v="2"/>
  </r>
  <r>
    <s v="5985"/>
    <s v="05-27-2025 11:57"/>
    <s v="SLA Requerimientos - Medio"/>
    <x v="0"/>
    <x v="0"/>
    <x v="6"/>
    <s v="Gestion + Humana"/>
    <x v="14"/>
    <s v="05-27-2025 12:09"/>
    <s v="00:00:00"/>
    <s v="No asignado"/>
    <s v="06-02-2025 09:51"/>
    <s v="No asignado"/>
    <s v="No asignado"/>
    <s v="Baja"/>
    <s v="05-27-2025 11:57"/>
    <s v="No asignado"/>
    <s v="false"/>
    <s v="No asignado"/>
    <x v="1165"/>
    <d v="2025-06-02T09:51:00"/>
    <n v="5.9124999999985448"/>
    <n v="141.89999999996508"/>
    <n v="72"/>
    <n v="84"/>
    <n v="156"/>
    <x v="1"/>
  </r>
  <r>
    <s v="5983"/>
    <s v="05-27-2025 10:34"/>
    <s v="Prioridad Baja (Incidencias)"/>
    <x v="1"/>
    <x v="2"/>
    <x v="0"/>
    <s v="Gestión de Aplicaciones"/>
    <x v="10"/>
    <s v="05-27-2025 10:46"/>
    <s v="00:33:38"/>
    <s v="05-27-2025 11:08"/>
    <s v="05-27-2025 11:08"/>
    <s v="Afecta el Usuario"/>
    <s v="Nivel 1"/>
    <s v="Normal"/>
    <s v="05-27-2025 10:34"/>
    <s v="05-27-2025 11:08"/>
    <s v="false"/>
    <s v="05-27-2025 11:08"/>
    <x v="1166"/>
    <d v="2025-05-27T11:08:00"/>
    <n v="2.361111110803904E-2"/>
    <n v="0.56666666659293696"/>
    <n v="120"/>
    <n v="0"/>
    <n v="120"/>
    <x v="1"/>
  </r>
  <r>
    <s v="5980"/>
    <s v="05-26-2025 15:15"/>
    <s v="No asignado"/>
    <x v="2"/>
    <x v="0"/>
    <x v="0"/>
    <s v="Formularios"/>
    <x v="13"/>
    <s v="05-26-2025 15:19"/>
    <s v="43:48:14"/>
    <s v="06-04-2025 10:02"/>
    <s v="06-04-2025 10:02"/>
    <s v="No asignado"/>
    <s v="No asignado"/>
    <s v="No asignado"/>
    <s v="05-26-2025 15:15"/>
    <s v="06-04-2025 10:02"/>
    <s v="false"/>
    <s v="06-04-2025 10:02"/>
    <x v="1167"/>
    <d v="2025-06-04T10:02:00"/>
    <n v="8.7826388888934162"/>
    <n v="210.78333333344199"/>
    <n v="0"/>
    <n v="126"/>
    <n v="126"/>
    <x v="0"/>
  </r>
  <r>
    <s v="5991"/>
    <s v="05-27-2025 17:08"/>
    <s v="SLA Requerimientos - Medio"/>
    <x v="0"/>
    <x v="9"/>
    <x v="1"/>
    <s v="Soporte TI"/>
    <x v="19"/>
    <s v="05-28-2025 08:33"/>
    <s v="00:00:00"/>
    <s v="No asignado"/>
    <s v="05-28-2025 11:54"/>
    <s v="Afecta el Usuario"/>
    <s v="No asignado"/>
    <s v="Normal"/>
    <s v="05-27-2025 17:08"/>
    <s v="No asignado"/>
    <s v="false"/>
    <s v="No asignado"/>
    <x v="1168"/>
    <d v="2025-05-28T11:54:00"/>
    <n v="0.78194444444670808"/>
    <n v="18.766666666720994"/>
    <n v="72"/>
    <n v="14"/>
    <n v="86"/>
    <x v="1"/>
  </r>
  <r>
    <s v="6025"/>
    <s v="05-30-2025 15:26"/>
    <s v="No asignado"/>
    <x v="1"/>
    <x v="6"/>
    <x v="1"/>
    <s v="No asignado"/>
    <x v="9"/>
    <s v="No asignado"/>
    <s v="00:00:00"/>
    <s v="No asignado"/>
    <s v="05-30-2025 15:33"/>
    <s v="Afecta el Usuario"/>
    <s v="No asignado"/>
    <s v="Normal"/>
    <s v="05-30-2025 15:26"/>
    <s v="No asignado"/>
    <s v="false"/>
    <s v="No asignado"/>
    <x v="1169"/>
    <d v="2025-05-30T15:33:00"/>
    <n v="4.8611111124046147E-3"/>
    <n v="0.11666666669771075"/>
    <n v="0"/>
    <n v="0"/>
    <n v="0"/>
    <x v="0"/>
  </r>
  <r>
    <s v="6022"/>
    <s v="05-30-2025 14:38"/>
    <s v="SLA Requerimientos - Medio"/>
    <x v="0"/>
    <x v="10"/>
    <x v="0"/>
    <s v="Redes y Seguridad"/>
    <x v="31"/>
    <s v="05-30-2025 14:46"/>
    <s v="13:29:21"/>
    <s v="06-18-2025 11:33"/>
    <s v="06-18-2025 11:33"/>
    <s v="No asignado"/>
    <s v="No asignado"/>
    <s v="No asignado"/>
    <s v="05-30-2025 14:38"/>
    <s v="06-18-2025 11:33"/>
    <s v="false"/>
    <s v="06-18-2025 11:33"/>
    <x v="1170"/>
    <d v="2025-06-18T11:33:00"/>
    <n v="18.871527777773736"/>
    <n v="452.91666666656965"/>
    <n v="72"/>
    <n v="266"/>
    <n v="338"/>
    <x v="2"/>
  </r>
  <r>
    <s v="6023"/>
    <s v="05-30-2025 14:44"/>
    <s v="SLA Requerimientos - Medio"/>
    <x v="0"/>
    <x v="9"/>
    <x v="0"/>
    <s v="Redes y Seguridad"/>
    <x v="31"/>
    <s v="05-30-2025 14:46"/>
    <s v="00:07:28"/>
    <s v="05-30-2025 14:52"/>
    <s v="05-30-2025 14:52"/>
    <s v="No asignado"/>
    <s v="No asignado"/>
    <s v="No asignado"/>
    <s v="05-30-2025 14:44"/>
    <s v="05-30-2025 14:52"/>
    <s v="false"/>
    <s v="05-30-2025 14:52"/>
    <x v="1171"/>
    <d v="2025-05-30T14:52:00"/>
    <n v="5.5555555518367328E-3"/>
    <n v="0.13333333324408159"/>
    <n v="72"/>
    <n v="0"/>
    <n v="72"/>
    <x v="1"/>
  </r>
  <r>
    <s v="5992"/>
    <s v="05-28-2025 09:23"/>
    <s v="Prioridades Urgentes (Incidencias)"/>
    <x v="1"/>
    <x v="2"/>
    <x v="0"/>
    <s v="Gestión de Aplicaciones"/>
    <x v="8"/>
    <s v="05-28-2025 11:29"/>
    <s v="02:06:46"/>
    <s v="05-28-2025 11:37"/>
    <s v="05-30-2025 09:39"/>
    <s v="Afecta el Usuario"/>
    <s v="Nivel 1"/>
    <s v="Normal"/>
    <s v="05-28-2025 09:23"/>
    <s v="05-28-2025 11:37"/>
    <s v="false"/>
    <s v="05-28-2025 11:37"/>
    <x v="1172"/>
    <d v="2025-05-30T09:39:00"/>
    <n v="2.0111111111109494"/>
    <n v="48.266666666662786"/>
    <n v="12.5"/>
    <n v="28"/>
    <n v="40.5"/>
    <x v="2"/>
  </r>
  <r>
    <s v="5997"/>
    <s v="05-28-2025 12:02"/>
    <s v="SLA Requerimientos - Medio"/>
    <x v="0"/>
    <x v="5"/>
    <x v="0"/>
    <s v="Gestión de Aplicaciones"/>
    <x v="1"/>
    <s v="05-28-2025 12:31"/>
    <s v="00:27:00"/>
    <s v="06-12-2025 09:47"/>
    <s v="06-12-2025 09:47"/>
    <s v="Afecta el Negocio"/>
    <s v="No asignado"/>
    <s v="No asignado"/>
    <s v="05-28-2025 12:02"/>
    <s v="06-12-2025 09:47"/>
    <s v="false"/>
    <s v="06-12-2025 09:47"/>
    <x v="1173"/>
    <d v="2025-06-12T09:47:00"/>
    <n v="14.90625"/>
    <n v="357.75"/>
    <n v="72"/>
    <n v="210"/>
    <n v="282"/>
    <x v="2"/>
  </r>
  <r>
    <s v="6009"/>
    <s v="05-29-2025 09:36"/>
    <s v="Prioridades Urgentes (Incidencias)"/>
    <x v="1"/>
    <x v="2"/>
    <x v="0"/>
    <s v="Gestión de Aplicaciones"/>
    <x v="8"/>
    <s v="05-29-2025 10:01"/>
    <s v="02:53:02"/>
    <s v="05-30-2025 15:44"/>
    <s v="05-30-2025 15:44"/>
    <s v="Afecta el Usuario"/>
    <s v="Nivel 1"/>
    <s v="Normal"/>
    <s v="05-29-2025 09:36"/>
    <s v="05-30-2025 15:44"/>
    <s v="false"/>
    <s v="05-30-2025 15:44"/>
    <x v="1174"/>
    <d v="2025-05-30T15:44:00"/>
    <n v="1.2555555555518367"/>
    <n v="30.133333333244082"/>
    <n v="12.5"/>
    <n v="14"/>
    <n v="26.5"/>
    <x v="2"/>
  </r>
  <r>
    <s v="6018"/>
    <s v="05-30-2025 10:15"/>
    <s v="Prioridad Alta (Incidencias)"/>
    <x v="1"/>
    <x v="2"/>
    <x v="0"/>
    <s v="Gestión de Aplicaciones"/>
    <x v="8"/>
    <s v="05-30-2025 15:05"/>
    <s v="03:34:19"/>
    <s v="05-30-2025 15:28"/>
    <s v="05-30-2025 15:28"/>
    <s v="Afecta el Usuario"/>
    <s v="Nivel 1"/>
    <s v="Normal"/>
    <s v="05-30-2025 10:15"/>
    <s v="05-30-2025 15:28"/>
    <s v="false"/>
    <s v="05-30-2025 15:28"/>
    <x v="1175"/>
    <d v="2025-05-30T15:28:00"/>
    <n v="0.21736111110658385"/>
    <n v="5.2166666665580124"/>
    <n v="12.5"/>
    <n v="0"/>
    <n v="12.5"/>
    <x v="1"/>
  </r>
  <r>
    <s v="6028"/>
    <s v="05-30-2025 16:57"/>
    <s v="Prioridad Alta (Incidencias)"/>
    <x v="1"/>
    <x v="2"/>
    <x v="0"/>
    <s v="Gestión de Aplicaciones"/>
    <x v="8"/>
    <s v="05-30-2025 17:04"/>
    <s v="03:30:17"/>
    <s v="06-05-2025 08:13"/>
    <s v="06-05-2025 08:13"/>
    <s v="Afecta el Usuario"/>
    <s v="Nivel 1"/>
    <s v="Normal"/>
    <s v="05-30-2025 16:57"/>
    <s v="06-05-2025 08:13"/>
    <s v="false"/>
    <s v="06-05-2025 08:13"/>
    <x v="1176"/>
    <d v="2025-06-05T08:13:00"/>
    <n v="5.6361111111109494"/>
    <n v="135.26666666666279"/>
    <n v="12.5"/>
    <n v="84"/>
    <n v="96.5"/>
    <x v="2"/>
  </r>
  <r>
    <s v="6015"/>
    <s v="05-29-2025 15:55"/>
    <s v="No asignado"/>
    <x v="2"/>
    <x v="0"/>
    <x v="0"/>
    <s v="Formularios"/>
    <x v="13"/>
    <s v="05-29-2025 15:58"/>
    <s v="24:13:25"/>
    <s v="06-04-2025 09:59"/>
    <s v="06-04-2025 09:59"/>
    <s v="No asignado"/>
    <s v="No asignado"/>
    <s v="No asignado"/>
    <s v="05-29-2025 15:55"/>
    <s v="06-04-2025 09:59"/>
    <s v="false"/>
    <s v="06-04-2025 09:59"/>
    <x v="1177"/>
    <d v="2025-06-04T09:59:00"/>
    <n v="5.7527777777795563"/>
    <n v="138.06666666670935"/>
    <n v="0"/>
    <n v="84"/>
    <n v="84"/>
    <x v="0"/>
  </r>
  <r>
    <s v="5993"/>
    <s v="05-28-2025 10:22"/>
    <s v="Prioridad Normal (Incidencias)"/>
    <x v="1"/>
    <x v="2"/>
    <x v="0"/>
    <s v="Gestión de Aplicaciones"/>
    <x v="9"/>
    <s v="05-28-2025 11:53"/>
    <s v="05:18:27"/>
    <s v="05-28-2025 16:41"/>
    <s v="05-28-2025 16:41"/>
    <s v="Afecta al Departamento"/>
    <s v="Nivel 1"/>
    <s v="No asignado"/>
    <s v="05-28-2025 10:22"/>
    <s v="05-28-2025 16:41"/>
    <s v="false"/>
    <s v="05-28-2025 16:41"/>
    <x v="1178"/>
    <d v="2025-05-28T16:41:00"/>
    <n v="0.26319444445107365"/>
    <n v="6.3166666668257676"/>
    <n v="72"/>
    <n v="0"/>
    <n v="72"/>
    <x v="1"/>
  </r>
  <r>
    <s v="5994"/>
    <s v="05-28-2025 10:49"/>
    <s v="No asignado"/>
    <x v="2"/>
    <x v="8"/>
    <x v="0"/>
    <s v="Formularios"/>
    <x v="13"/>
    <s v="05-28-2025 11:31"/>
    <s v="46:26:29"/>
    <s v="06-05-2025 09:43"/>
    <s v="06-05-2025 09:43"/>
    <s v="No asignado"/>
    <s v="No asignado"/>
    <s v="No asignado"/>
    <s v="05-28-2025 10:49"/>
    <s v="06-05-2025 09:43"/>
    <s v="false"/>
    <s v="06-05-2025 09:43"/>
    <x v="1179"/>
    <d v="2025-06-05T09:43:00"/>
    <n v="7.9541666666700621"/>
    <n v="190.90000000008149"/>
    <n v="0"/>
    <n v="112"/>
    <n v="112"/>
    <x v="0"/>
  </r>
  <r>
    <s v="5996"/>
    <s v="05-28-2025 11:54"/>
    <s v="No asignado"/>
    <x v="2"/>
    <x v="0"/>
    <x v="0"/>
    <s v="Formularios"/>
    <x v="13"/>
    <s v="05-28-2025 12:09"/>
    <s v="07:20:36"/>
    <s v="05-29-2025 11:34"/>
    <s v="05-29-2025 11:34"/>
    <s v="No asignado"/>
    <s v="No asignado"/>
    <s v="No asignado"/>
    <s v="05-28-2025 11:54"/>
    <s v="05-29-2025 11:34"/>
    <s v="false"/>
    <s v="05-29-2025 11:34"/>
    <x v="1180"/>
    <d v="2025-05-29T11:34:00"/>
    <n v="0.98611111110949423"/>
    <n v="23.666666666627862"/>
    <n v="0"/>
    <n v="14"/>
    <n v="14"/>
    <x v="0"/>
  </r>
  <r>
    <s v="6024"/>
    <s v="05-30-2025 15:20"/>
    <s v="SLA Requerimientos - Baja"/>
    <x v="0"/>
    <x v="1"/>
    <x v="0"/>
    <s v="Gestión de Aplicaciones"/>
    <x v="3"/>
    <s v="05-30-2025 15:24"/>
    <s v="17:37:17"/>
    <s v="06-18-2025 12:34"/>
    <s v="06-18-2025 12:34"/>
    <s v="Afecta el Negocio"/>
    <s v="No asignado"/>
    <s v="No asignado"/>
    <s v="05-30-2025 15:20"/>
    <s v="06-18-2025 12:34"/>
    <s v="false"/>
    <s v="06-18-2025 12:34"/>
    <x v="1181"/>
    <d v="2025-06-18T12:34:00"/>
    <n v="18.884722222217533"/>
    <n v="453.2333333332208"/>
    <n v="120"/>
    <n v="266"/>
    <n v="386"/>
    <x v="2"/>
  </r>
  <r>
    <s v="6014"/>
    <s v="05-29-2025 15:42"/>
    <s v="No asignado"/>
    <x v="2"/>
    <x v="0"/>
    <x v="0"/>
    <s v="Formularios"/>
    <x v="13"/>
    <s v="05-29-2025 15:57"/>
    <s v="24:30:02"/>
    <s v="06-04-2025 10:04"/>
    <s v="06-04-2025 10:04"/>
    <s v="No asignado"/>
    <s v="No asignado"/>
    <s v="No asignado"/>
    <s v="05-29-2025 15:42"/>
    <s v="06-04-2025 10:04"/>
    <s v="false"/>
    <s v="06-04-2025 10:04"/>
    <x v="1182"/>
    <d v="2025-06-04T10:04:00"/>
    <n v="5.765277777776646"/>
    <n v="138.3666666666395"/>
    <n v="0"/>
    <n v="84"/>
    <n v="84"/>
    <x v="0"/>
  </r>
  <r>
    <s v="5995"/>
    <s v="05-28-2025 11:06"/>
    <s v="No asignado"/>
    <x v="2"/>
    <x v="8"/>
    <x v="0"/>
    <s v="Formularios"/>
    <x v="13"/>
    <s v="05-28-2025 11:39"/>
    <s v="44:54:55"/>
    <s v="06-04-2025 20:08"/>
    <s v="06-04-2025 20:08"/>
    <s v="No asignado"/>
    <s v="No asignado"/>
    <s v="No asignado"/>
    <s v="05-28-2025 11:06"/>
    <s v="06-04-2025 20:08"/>
    <s v="false"/>
    <s v="06-04-2025 20:08"/>
    <x v="1183"/>
    <d v="2025-06-04T20:08:00"/>
    <n v="7.3763888888861402"/>
    <n v="177.03333333326736"/>
    <n v="0"/>
    <n v="98"/>
    <n v="98"/>
    <x v="0"/>
  </r>
  <r>
    <s v="6010"/>
    <s v="05-29-2025 10:19"/>
    <s v="No asignado"/>
    <x v="0"/>
    <x v="2"/>
    <x v="0"/>
    <s v="Kondor"/>
    <x v="1"/>
    <s v="05-29-2025 10:39"/>
    <s v="01:16:13"/>
    <s v="05-29-2025 11:35"/>
    <s v="05-29-2025 11:35"/>
    <s v="No asignado"/>
    <s v="No asignado"/>
    <s v="No asignado"/>
    <s v="05-29-2025 10:19"/>
    <s v="05-29-2025 11:35"/>
    <s v="false"/>
    <s v="05-29-2025 11:35"/>
    <x v="1184"/>
    <d v="2025-05-29T11:35:00"/>
    <n v="5.2777777782466728E-2"/>
    <n v="1.2666666667792015"/>
    <n v="0"/>
    <n v="0"/>
    <n v="0"/>
    <x v="0"/>
  </r>
  <r>
    <s v="6013"/>
    <s v="05-29-2025 15:35"/>
    <s v="No asignado"/>
    <x v="2"/>
    <x v="0"/>
    <x v="0"/>
    <s v="Formularios"/>
    <x v="13"/>
    <s v="05-29-2025 15:53"/>
    <s v="27:21:19"/>
    <s v="06-04-2025 09:59"/>
    <s v="06-04-2025 09:59"/>
    <s v="No asignado"/>
    <s v="No asignado"/>
    <s v="No asignado"/>
    <s v="05-29-2025 15:35"/>
    <s v="06-04-2025 09:59"/>
    <s v="false"/>
    <s v="06-04-2025 09:59"/>
    <x v="1185"/>
    <d v="2025-06-04T09:59:00"/>
    <n v="5.7666666666700621"/>
    <n v="138.40000000008149"/>
    <n v="0"/>
    <n v="84"/>
    <n v="84"/>
    <x v="0"/>
  </r>
  <r>
    <s v="6002"/>
    <s v="05-28-2025 15:31"/>
    <s v="Prioridades Urgentes (Incidencias)"/>
    <x v="1"/>
    <x v="2"/>
    <x v="0"/>
    <s v="Gestión de Aplicaciones"/>
    <x v="8"/>
    <s v="05-28-2025 15:46"/>
    <s v="00:24:07"/>
    <s v="05-30-2025 08:52"/>
    <s v="05-30-2025 08:52"/>
    <s v="Afecta el Usuario"/>
    <s v="Nivel 1"/>
    <s v="Normal"/>
    <s v="05-28-2025 15:31"/>
    <s v="05-30-2025 08:52"/>
    <s v="false"/>
    <s v="05-29-2025 08:47"/>
    <x v="1186"/>
    <d v="2025-05-30T08:52:00"/>
    <n v="1.7229166666656965"/>
    <n v="41.349999999976717"/>
    <n v="12.5"/>
    <n v="28"/>
    <n v="40.5"/>
    <x v="2"/>
  </r>
  <r>
    <s v="6021"/>
    <s v="05-30-2025 12:50"/>
    <s v="Prioridad Alta (Incidencias)"/>
    <x v="1"/>
    <x v="2"/>
    <x v="0"/>
    <s v="Gestión de Aplicaciones"/>
    <x v="9"/>
    <s v="05-30-2025 13:08"/>
    <s v="05:07:10"/>
    <s v="06-02-2025 12:46"/>
    <s v="06-02-2025 12:46"/>
    <s v="Afecta al Departamento"/>
    <s v="Nivel 1"/>
    <s v="No asignado"/>
    <s v="05-30-2025 12:50"/>
    <s v="06-02-2025 12:46"/>
    <s v="false"/>
    <s v="06-02-2025 12:46"/>
    <x v="1187"/>
    <d v="2025-06-02T12:46:00"/>
    <n v="2.9972222222277196"/>
    <n v="71.933333333465271"/>
    <n v="12.5"/>
    <n v="42"/>
    <n v="54.5"/>
    <x v="2"/>
  </r>
  <r>
    <s v="5998"/>
    <s v="05-28-2025 12:26"/>
    <s v="Prioridades Urgentes (Incidencias)"/>
    <x v="1"/>
    <x v="8"/>
    <x v="6"/>
    <s v="Gestión de Aplicaciones"/>
    <x v="10"/>
    <s v="05-28-2025 17:23"/>
    <s v="00:00:00"/>
    <s v="No asignado"/>
    <s v="07-10-2025 12:03"/>
    <s v="Afecta el Usuario"/>
    <s v="Nivel 1"/>
    <s v="Normal"/>
    <s v="05-28-2025 12:26"/>
    <s v="No asignado"/>
    <s v="false"/>
    <s v="No asignado"/>
    <x v="1188"/>
    <d v="2025-07-10T12:03:00"/>
    <n v="42.984027777776646"/>
    <n v="1031.6166666666395"/>
    <n v="12.5"/>
    <n v="602"/>
    <n v="614.5"/>
    <x v="2"/>
  </r>
  <r>
    <s v="6008"/>
    <s v="05-29-2025 07:56"/>
    <s v="SLA Requerimientos - Medio"/>
    <x v="0"/>
    <x v="10"/>
    <x v="0"/>
    <s v="Infraestructura &amp; Nube"/>
    <x v="12"/>
    <s v="05-29-2025 07:56"/>
    <s v="33:32:11"/>
    <s v="06-04-2025 10:05"/>
    <s v="06-04-2025 10:05"/>
    <s v="Afecta el Usuario"/>
    <s v="No asignado"/>
    <s v="Normal"/>
    <s v="05-29-2025 07:56"/>
    <s v="06-04-2025 10:05"/>
    <s v="true"/>
    <s v="06-04-2025 10:05"/>
    <x v="1189"/>
    <d v="2025-06-04T10:05:00"/>
    <n v="6.0895833333343035"/>
    <n v="146.15000000002328"/>
    <n v="72"/>
    <n v="84"/>
    <n v="156"/>
    <x v="1"/>
  </r>
  <r>
    <s v="6020"/>
    <s v="05-30-2025 12:32"/>
    <s v="Prioridad Alta (Incidencias)"/>
    <x v="1"/>
    <x v="1"/>
    <x v="0"/>
    <s v="No asignado"/>
    <x v="8"/>
    <s v="05-30-2025 12:35"/>
    <s v="00:00:00"/>
    <s v="05-30-2025 12:40"/>
    <s v="05-30-2025 12:40"/>
    <s v="Afecta el Usuario"/>
    <s v="No asignado"/>
    <s v="Normal"/>
    <s v="05-30-2025 12:32"/>
    <s v="05-30-2025 12:40"/>
    <s v="false"/>
    <s v="05-30-2025 12:40"/>
    <x v="1190"/>
    <d v="2025-05-30T12:40:00"/>
    <n v="5.5555555591126904E-3"/>
    <n v="0.13333333341870457"/>
    <n v="12.5"/>
    <n v="0"/>
    <n v="12.5"/>
    <x v="1"/>
  </r>
  <r>
    <s v="6017"/>
    <s v="05-30-2025 10:12"/>
    <s v="Prioridad Alta (Incidencias)"/>
    <x v="1"/>
    <x v="1"/>
    <x v="0"/>
    <s v="Gestión de Aplicaciones"/>
    <x v="23"/>
    <s v="05-30-2025 10:12"/>
    <s v="01:31:42"/>
    <s v="06-05-2025 15:11"/>
    <s v="06-05-2025 15:11"/>
    <s v="Afecta al Departamento"/>
    <s v="No asignado"/>
    <s v="No asignado"/>
    <s v="05-30-2025 10:12"/>
    <s v="06-05-2025 15:11"/>
    <s v="false"/>
    <s v="06-05-2025 15:11"/>
    <x v="1191"/>
    <d v="2025-06-05T15:11:00"/>
    <n v="6.2076388888890506"/>
    <n v="148.98333333333721"/>
    <n v="12.5"/>
    <n v="84"/>
    <n v="96.5"/>
    <x v="2"/>
  </r>
  <r>
    <s v="5999"/>
    <s v="05-28-2025 12:57"/>
    <s v="Prioridad Normal (Incidencias)"/>
    <x v="1"/>
    <x v="2"/>
    <x v="0"/>
    <s v="Gestión de Aplicaciones"/>
    <x v="9"/>
    <s v="05-28-2025 13:56"/>
    <s v="03:34:16"/>
    <s v="05-30-2025 10:52"/>
    <s v="05-30-2025 10:52"/>
    <s v="Afecta al Departamento"/>
    <s v="Nivel 1"/>
    <s v="No asignado"/>
    <s v="05-28-2025 12:57"/>
    <s v="05-30-2025 10:52"/>
    <s v="false"/>
    <s v="05-29-2025 10:27"/>
    <x v="1192"/>
    <d v="2025-05-30T10:52:00"/>
    <n v="1.9131944444452529"/>
    <n v="45.916666666686069"/>
    <n v="72"/>
    <n v="28"/>
    <n v="100"/>
    <x v="1"/>
  </r>
  <r>
    <s v="6006"/>
    <s v="05-28-2025 17:10"/>
    <s v="SLA Requerimientos - Baja"/>
    <x v="0"/>
    <x v="2"/>
    <x v="4"/>
    <s v="Gestión de Aplicaciones"/>
    <x v="15"/>
    <s v="05-28-2025 17:41"/>
    <s v="00:00:00"/>
    <s v="No asignado"/>
    <s v="05-28-2025 17:44"/>
    <s v="Afecta el Usuario"/>
    <s v="No asignado"/>
    <s v="Baja"/>
    <s v="05-28-2025 17:10"/>
    <s v="No asignado"/>
    <s v="false"/>
    <s v="No asignado"/>
    <x v="1193"/>
    <d v="2025-05-28T17:44:00"/>
    <n v="2.361111110803904E-2"/>
    <n v="0.56666666659293696"/>
    <n v="120"/>
    <n v="0"/>
    <n v="120"/>
    <x v="1"/>
  </r>
  <r>
    <s v="6000"/>
    <s v="05-28-2025 14:26"/>
    <s v="SLA Requerimientos - Medio"/>
    <x v="0"/>
    <x v="2"/>
    <x v="0"/>
    <s v="Gestión de Aplicaciones"/>
    <x v="3"/>
    <s v="05-28-2025 15:08"/>
    <s v="06:10:49"/>
    <s v="05-29-2025 11:37"/>
    <s v="05-29-2025 11:37"/>
    <s v="Afecta el Negocio"/>
    <s v="No asignado"/>
    <s v="No asignado"/>
    <s v="05-28-2025 14:26"/>
    <s v="05-29-2025 11:37"/>
    <s v="false"/>
    <s v="05-29-2025 11:37"/>
    <x v="1194"/>
    <d v="2025-05-29T11:37:00"/>
    <n v="0.882638888884685"/>
    <n v="21.18333333323244"/>
    <n v="72"/>
    <n v="14"/>
    <n v="86"/>
    <x v="1"/>
  </r>
  <r>
    <s v="6001"/>
    <s v="05-28-2025 15:03"/>
    <s v="Prioridad Alta (Incidencias)"/>
    <x v="1"/>
    <x v="3"/>
    <x v="0"/>
    <s v="Soporte TI"/>
    <x v="11"/>
    <s v="05-28-2025 15:42"/>
    <s v="12:12:58"/>
    <s v="05-30-2025 10:16"/>
    <s v="05-30-2025 10:16"/>
    <s v="Afecta el Usuario"/>
    <s v="No asignado"/>
    <s v="Normal"/>
    <s v="05-28-2025 15:03"/>
    <s v="05-30-2025 10:16"/>
    <s v="true"/>
    <s v="05-30-2025 10:16"/>
    <x v="1195"/>
    <d v="2025-05-30T10:16:00"/>
    <n v="1.8006944444423425"/>
    <n v="43.21666666661622"/>
    <n v="12.5"/>
    <n v="28"/>
    <n v="40.5"/>
    <x v="2"/>
  </r>
  <r>
    <s v="6005"/>
    <s v="05-28-2025 16:56"/>
    <s v="SLA Requerimientos - Medio"/>
    <x v="1"/>
    <x v="10"/>
    <x v="0"/>
    <s v="Infraestructura &amp; Nube"/>
    <x v="12"/>
    <s v="05-28-2025 16:56"/>
    <s v="17:54:05"/>
    <s v="06-02-2025 09:50"/>
    <s v="06-02-2025 09:50"/>
    <s v="Afecta el Usuario"/>
    <s v="No asignado"/>
    <s v="Normal"/>
    <s v="05-28-2025 16:56"/>
    <s v="06-02-2025 09:50"/>
    <s v="false"/>
    <s v="06-02-2025 09:50"/>
    <x v="1196"/>
    <d v="2025-06-02T09:50:00"/>
    <n v="4.7041666666627862"/>
    <n v="112.89999999990687"/>
    <n v="72"/>
    <n v="70"/>
    <n v="142"/>
    <x v="1"/>
  </r>
  <r>
    <s v="6012"/>
    <s v="05-29-2025 14:27"/>
    <s v="Prioridad Normal (Incidencias)"/>
    <x v="1"/>
    <x v="2"/>
    <x v="0"/>
    <s v="Gestión de Aplicaciones"/>
    <x v="9"/>
    <s v="05-29-2025 14:47"/>
    <s v="00:38:16"/>
    <s v="05-31-2025 11:52"/>
    <s v="05-31-2025 11:52"/>
    <s v="Afecta al Departamento"/>
    <s v="Nivel 1"/>
    <s v="No asignado"/>
    <s v="05-29-2025 14:27"/>
    <s v="05-31-2025 11:52"/>
    <s v="false"/>
    <s v="05-30-2025 11:01"/>
    <x v="1197"/>
    <d v="2025-05-31T11:52:00"/>
    <n v="1.8923611111094942"/>
    <n v="45.416666666627862"/>
    <n v="72"/>
    <n v="28"/>
    <n v="100"/>
    <x v="1"/>
  </r>
  <r>
    <s v="6003"/>
    <s v="05-28-2025 15:47"/>
    <s v="SLA Requerimientos - Medio"/>
    <x v="0"/>
    <x v="2"/>
    <x v="0"/>
    <s v="Gestión de Aplicaciones"/>
    <x v="14"/>
    <s v="05-28-2025 16:32"/>
    <s v="00:45:13"/>
    <s v="05-28-2025 16:32"/>
    <s v="05-28-2025 16:32"/>
    <s v="Afecta el Negocio"/>
    <s v="No asignado"/>
    <s v="No asignado"/>
    <s v="05-28-2025 15:47"/>
    <s v="05-28-2025 16:32"/>
    <s v="false"/>
    <s v="05-28-2025 16:32"/>
    <x v="1198"/>
    <d v="2025-05-28T16:32:00"/>
    <n v="3.125E-2"/>
    <n v="0.75"/>
    <n v="72"/>
    <n v="0"/>
    <n v="72"/>
    <x v="1"/>
  </r>
  <r>
    <s v="6004"/>
    <s v="05-28-2025 16:20"/>
    <s v="Prioridad Baja (Incidencias)"/>
    <x v="1"/>
    <x v="1"/>
    <x v="0"/>
    <s v="Gestión de Aplicaciones"/>
    <x v="3"/>
    <s v="05-28-2025 16:22"/>
    <s v="31:47:46"/>
    <s v="07-07-2025 10:44"/>
    <s v="07-07-2025 10:44"/>
    <s v="Afecta el Negocio"/>
    <s v="No asignado"/>
    <s v="No asignado"/>
    <s v="05-28-2025 16:20"/>
    <s v="07-07-2025 10:44"/>
    <s v="false"/>
    <s v="07-07-2025 10:44"/>
    <x v="1199"/>
    <d v="2025-07-07T10:44:00"/>
    <n v="39.766666666670062"/>
    <n v="954.40000000008149"/>
    <n v="120"/>
    <n v="560"/>
    <n v="680"/>
    <x v="2"/>
  </r>
  <r>
    <s v="6026"/>
    <s v="05-30-2025 16:05"/>
    <s v="Prioridad Alta (Incidencias)"/>
    <x v="1"/>
    <x v="2"/>
    <x v="0"/>
    <s v="Gestión de Aplicaciones"/>
    <x v="10"/>
    <s v="05-30-2025 16:17"/>
    <s v="02:29:22"/>
    <s v="06-02-2025 12:48"/>
    <s v="06-02-2025 12:48"/>
    <s v="Afecta el Usuario"/>
    <s v="Nivel 1"/>
    <s v="Normal"/>
    <s v="05-30-2025 16:05"/>
    <s v="06-02-2025 12:48"/>
    <s v="false"/>
    <s v="06-02-2025 12:48"/>
    <x v="1200"/>
    <d v="2025-06-02T12:48:00"/>
    <n v="2.8631944444423425"/>
    <n v="68.71666666661622"/>
    <n v="12.5"/>
    <n v="42"/>
    <n v="54.5"/>
    <x v="2"/>
  </r>
  <r>
    <s v="6027"/>
    <s v="05-30-2025 16:31"/>
    <s v="Prioridades Urgentes (Incidencias)"/>
    <x v="1"/>
    <x v="2"/>
    <x v="0"/>
    <s v="Gestión de Aplicaciones"/>
    <x v="10"/>
    <s v="05-30-2025 16:42"/>
    <s v="03:55:45"/>
    <s v="06-12-2025 09:43"/>
    <s v="06-12-2025 09:43"/>
    <s v="Afecta el Usuario"/>
    <s v="Nivel 1"/>
    <s v="Normal"/>
    <s v="05-30-2025 16:31"/>
    <s v="06-12-2025 09:43"/>
    <s v="false"/>
    <s v="06-12-2025 09:43"/>
    <x v="1201"/>
    <d v="2025-06-12T09:43:00"/>
    <n v="12.716666666667152"/>
    <n v="305.20000000001164"/>
    <n v="12.5"/>
    <n v="182"/>
    <n v="194.5"/>
    <x v="2"/>
  </r>
  <r>
    <s v="6019"/>
    <s v="05-30-2025 12:13"/>
    <s v="Prioridad Alta (Incidencias)"/>
    <x v="1"/>
    <x v="2"/>
    <x v="0"/>
    <s v="Gestión de Aplicaciones"/>
    <x v="15"/>
    <s v="05-30-2025 12:29"/>
    <s v="02:06:32"/>
    <s v="05-30-2025 15:36"/>
    <s v="05-30-2025 15:36"/>
    <s v="Afecta al Departamento"/>
    <s v="Nivel 1"/>
    <s v="No asignado"/>
    <s v="05-30-2025 12:13"/>
    <s v="05-30-2025 15:36"/>
    <s v="false"/>
    <s v="05-30-2025 15:20"/>
    <x v="1202"/>
    <d v="2025-05-30T15:36:00"/>
    <n v="0.14097222222335404"/>
    <n v="3.3833333333604969"/>
    <n v="12.5"/>
    <n v="0"/>
    <n v="12.5"/>
    <x v="1"/>
  </r>
  <r>
    <s v="6029"/>
    <s v="06-02-2025 08:19"/>
    <s v="Prioridad Alta (Incidencias)"/>
    <x v="1"/>
    <x v="2"/>
    <x v="0"/>
    <s v="Gestión de Aplicaciones"/>
    <x v="10"/>
    <s v="06-02-2025 08:25"/>
    <s v="02:31:25"/>
    <s v="06-02-2025 12:49"/>
    <s v="06-02-2025 12:49"/>
    <s v="Afecta el Usuario"/>
    <s v="Nivel 1"/>
    <s v="Normal"/>
    <s v="06-02-2025 08:19"/>
    <s v="06-02-2025 12:49"/>
    <s v="false"/>
    <s v="06-02-2025 12:49"/>
    <x v="1203"/>
    <d v="2025-06-02T12:49:00"/>
    <n v="0.1875"/>
    <n v="4.5"/>
    <n v="12.5"/>
    <n v="0"/>
    <n v="12.5"/>
    <x v="1"/>
  </r>
  <r>
    <s v="6037"/>
    <s v="06-02-2025 15:23"/>
    <s v="Prioridad Normal (Incidencias)"/>
    <x v="1"/>
    <x v="1"/>
    <x v="0"/>
    <s v="Gestión de Aplicaciones"/>
    <x v="3"/>
    <s v="06-02-2025 15:43"/>
    <s v="02:06:12"/>
    <s v="06-05-2025 08:54"/>
    <s v="06-05-2025 08:54"/>
    <s v="Afecta el Negocio"/>
    <s v="No asignado"/>
    <s v="No asignado"/>
    <s v="06-02-2025 15:23"/>
    <s v="06-05-2025 08:54"/>
    <s v="false"/>
    <s v="06-04-2025 08:00"/>
    <x v="1204"/>
    <d v="2025-06-05T08:54:00"/>
    <n v="2.7298611111109494"/>
    <n v="65.516666666662786"/>
    <n v="72"/>
    <n v="42"/>
    <n v="114"/>
    <x v="1"/>
  </r>
  <r>
    <s v="6053"/>
    <s v="06-03-2025 10:41"/>
    <s v="Prioridad Normal (Incidencias)"/>
    <x v="1"/>
    <x v="2"/>
    <x v="0"/>
    <s v="Gestión de Aplicaciones"/>
    <x v="9"/>
    <s v="06-03-2025 10:43"/>
    <s v="01:48:22"/>
    <s v="06-04-2025 18:54"/>
    <s v="06-04-2025 18:54"/>
    <s v="Afecta al Departamento"/>
    <s v="Nivel 1"/>
    <s v="No asignado"/>
    <s v="06-03-2025 10:41"/>
    <s v="06-04-2025 18:54"/>
    <s v="false"/>
    <s v="06-03-2025 18:03"/>
    <x v="1205"/>
    <d v="2025-06-04T18:54:00"/>
    <n v="1.3423611111065838"/>
    <n v="32.216666666558012"/>
    <n v="72"/>
    <n v="14"/>
    <n v="86"/>
    <x v="1"/>
  </r>
  <r>
    <s v="6054"/>
    <s v="06-03-2025 10:48"/>
    <s v="No asignado"/>
    <x v="0"/>
    <x v="2"/>
    <x v="0"/>
    <s v="Gestion + Humana"/>
    <x v="14"/>
    <s v="06-03-2025 10:48"/>
    <s v="21:41:37"/>
    <s v="06-05-2025 18:47"/>
    <s v="06-05-2025 18:47"/>
    <s v="No asignado"/>
    <s v="No asignado"/>
    <s v="No asignado"/>
    <s v="06-03-2025 10:48"/>
    <s v="06-05-2025 18:47"/>
    <s v="false"/>
    <s v="06-05-2025 18:47"/>
    <x v="1206"/>
    <d v="2025-06-05T18:47:00"/>
    <n v="2.3326388888890506"/>
    <n v="55.983333333337214"/>
    <n v="0"/>
    <n v="28"/>
    <n v="28"/>
    <x v="0"/>
  </r>
  <r>
    <s v="6032"/>
    <s v="06-02-2025 08:42"/>
    <s v="SLA Requerimientos - Medio"/>
    <x v="0"/>
    <x v="3"/>
    <x v="0"/>
    <s v="Soporte TI"/>
    <x v="19"/>
    <s v="06-02-2025 08:55"/>
    <s v="07:08:35"/>
    <s v="06-03-2025 17:19"/>
    <s v="06-03-2025 17:19"/>
    <s v="Afecta el Usuario"/>
    <s v="No asignado"/>
    <s v="Normal"/>
    <s v="06-02-2025 08:42"/>
    <s v="06-03-2025 17:19"/>
    <s v="false"/>
    <s v="06-03-2025 17:19"/>
    <x v="1207"/>
    <d v="2025-06-03T17:19:00"/>
    <n v="1.359027777776646"/>
    <n v="32.616666666639503"/>
    <n v="72"/>
    <n v="14"/>
    <n v="86"/>
    <x v="1"/>
  </r>
  <r>
    <s v="6055"/>
    <s v="06-03-2025 11:07"/>
    <s v="SLA Requerimientos - Medio"/>
    <x v="0"/>
    <x v="9"/>
    <x v="0"/>
    <s v="Soporte TI"/>
    <x v="19"/>
    <s v="06-03-2025 11:22"/>
    <s v="00:18:24"/>
    <s v="06-07-2025 16:55"/>
    <s v="06-07-2025 16:55"/>
    <s v="Afecta el Usuario"/>
    <s v="No asignado"/>
    <s v="Normal"/>
    <s v="06-03-2025 11:07"/>
    <s v="06-07-2025 16:55"/>
    <s v="false"/>
    <s v="06-06-2025 16:34"/>
    <x v="1208"/>
    <d v="2025-06-07T16:55:00"/>
    <n v="4.2416666666686069"/>
    <n v="101.80000000004657"/>
    <n v="72"/>
    <n v="56"/>
    <n v="128"/>
    <x v="1"/>
  </r>
  <r>
    <s v="6057"/>
    <s v="06-03-2025 11:50"/>
    <s v="Prioridad Alta (Incidencias)"/>
    <x v="1"/>
    <x v="2"/>
    <x v="0"/>
    <s v="Gestión de Aplicaciones"/>
    <x v="7"/>
    <s v="06-03-2025 12:25"/>
    <s v="04:56:28"/>
    <s v="06-05-2025 12:50"/>
    <s v="06-05-2025 12:50"/>
    <s v="Afecta al Departamento"/>
    <s v="Nivel 1"/>
    <s v="No asignado"/>
    <s v="06-03-2025 11:50"/>
    <s v="06-05-2025 12:50"/>
    <s v="false"/>
    <s v="06-05-2025 12:50"/>
    <x v="1209"/>
    <d v="2025-06-05T12:50:00"/>
    <n v="2.0416666666642413"/>
    <n v="48.999999999941792"/>
    <n v="12.5"/>
    <n v="28"/>
    <n v="40.5"/>
    <x v="2"/>
  </r>
  <r>
    <s v="6062"/>
    <s v="06-03-2025 16:49"/>
    <s v="Prioridad Alta (Incidencias)"/>
    <x v="1"/>
    <x v="2"/>
    <x v="0"/>
    <s v="Gestión de Aplicaciones"/>
    <x v="10"/>
    <s v="06-03-2025 17:00"/>
    <s v="04:18:09"/>
    <s v="06-05-2025 11:18"/>
    <s v="06-05-2025 11:18"/>
    <s v="Afecta el Usuario"/>
    <s v="Nivel 1"/>
    <s v="Normal"/>
    <s v="06-03-2025 16:49"/>
    <s v="06-05-2025 11:18"/>
    <s v="false"/>
    <s v="06-05-2025 11:18"/>
    <x v="1210"/>
    <d v="2025-06-05T11:18:00"/>
    <n v="1.7701388888890506"/>
    <n v="42.483333333337214"/>
    <n v="12.5"/>
    <n v="28"/>
    <n v="40.5"/>
    <x v="2"/>
  </r>
  <r>
    <s v="6070"/>
    <s v="06-04-2025 10:17"/>
    <s v="No asignado"/>
    <x v="2"/>
    <x v="0"/>
    <x v="0"/>
    <s v="Formularios"/>
    <x v="13"/>
    <s v="06-04-2025 10:28"/>
    <s v="04:31:12"/>
    <s v="06-04-2025 20:22"/>
    <s v="06-04-2025 20:22"/>
    <s v="No asignado"/>
    <s v="No asignado"/>
    <s v="No asignado"/>
    <s v="06-04-2025 10:17"/>
    <s v="06-04-2025 20:22"/>
    <s v="false"/>
    <s v="06-04-2025 20:22"/>
    <x v="1211"/>
    <d v="2025-06-04T20:22:00"/>
    <n v="0.42013888889050577"/>
    <n v="10.083333333372138"/>
    <n v="0"/>
    <n v="0"/>
    <n v="0"/>
    <x v="0"/>
  </r>
  <r>
    <s v="6071"/>
    <s v="06-04-2025 11:04"/>
    <s v="SLA Requerimientos - Medio"/>
    <x v="0"/>
    <x v="10"/>
    <x v="0"/>
    <s v="Soporte TI"/>
    <x v="0"/>
    <s v="06-04-2025 11:28"/>
    <s v="23:46:39"/>
    <s v="06-18-2025 09:15"/>
    <s v="06-18-2025 09:15"/>
    <s v="Afecta el Usuario"/>
    <s v="No asignado"/>
    <s v="Normal"/>
    <s v="06-04-2025 11:04"/>
    <s v="06-18-2025 09:15"/>
    <s v="false"/>
    <s v="06-18-2025 09:14"/>
    <x v="1212"/>
    <d v="2025-06-18T09:15:00"/>
    <n v="13.924305555556202"/>
    <n v="334.18333333334886"/>
    <n v="72"/>
    <n v="196"/>
    <n v="268"/>
    <x v="2"/>
  </r>
  <r>
    <s v="6051"/>
    <s v="06-03-2025 10:05"/>
    <s v="SLA Requerimientos - Baja"/>
    <x v="0"/>
    <x v="3"/>
    <x v="0"/>
    <s v="Soporte TI"/>
    <x v="6"/>
    <s v="06-03-2025 10:15"/>
    <s v="06:07:03"/>
    <s v="06-03-2025 17:12"/>
    <s v="06-03-2025 17:12"/>
    <s v="Afecta el Cliente"/>
    <s v="No asignado"/>
    <s v="No asignado"/>
    <s v="06-03-2025 10:05"/>
    <s v="06-03-2025 17:12"/>
    <s v="false"/>
    <s v="06-03-2025 17:12"/>
    <x v="1213"/>
    <d v="2025-06-03T17:12:00"/>
    <n v="0.29652777777664596"/>
    <n v="7.1166666666395031"/>
    <n v="120"/>
    <n v="0"/>
    <n v="120"/>
    <x v="1"/>
  </r>
  <r>
    <s v="6061"/>
    <s v="06-03-2025 16:46"/>
    <s v="SLA Requerimientos - Baja"/>
    <x v="0"/>
    <x v="1"/>
    <x v="0"/>
    <s v="Gestión de Aplicaciones"/>
    <x v="3"/>
    <s v="06-03-2025 16:59"/>
    <s v="02:32:37"/>
    <s v="06-13-2025 14:53"/>
    <s v="06-13-2025 14:53"/>
    <s v="Afecta el Negocio"/>
    <s v="No asignado"/>
    <s v="No asignado"/>
    <s v="06-03-2025 16:46"/>
    <s v="06-13-2025 14:53"/>
    <s v="false"/>
    <s v="06-13-2025 14:53"/>
    <x v="1214"/>
    <d v="2025-06-13T14:53:00"/>
    <n v="9.921527777776646"/>
    <n v="238.1166666666395"/>
    <n v="120"/>
    <n v="140"/>
    <n v="260"/>
    <x v="1"/>
  </r>
  <r>
    <s v="6069"/>
    <s v="06-04-2025 10:14"/>
    <s v="SLA Requerimientos - Baja"/>
    <x v="0"/>
    <x v="1"/>
    <x v="0"/>
    <s v="Gestión de Aplicaciones"/>
    <x v="3"/>
    <s v="06-04-2025 10:27"/>
    <s v="06:18:13"/>
    <s v="06-23-2025 14:51"/>
    <s v="06-23-2025 14:51"/>
    <s v="Afecta el Negocio"/>
    <s v="No asignado"/>
    <s v="No asignado"/>
    <s v="06-04-2025 10:14"/>
    <s v="06-23-2025 14:51"/>
    <s v="false"/>
    <s v="06-23-2025 14:51"/>
    <x v="1215"/>
    <d v="2025-06-23T14:51:00"/>
    <n v="19.192361111112405"/>
    <n v="460.61666666669771"/>
    <n v="120"/>
    <n v="266"/>
    <n v="386"/>
    <x v="2"/>
  </r>
  <r>
    <s v="6077"/>
    <s v="06-04-2025 15:59"/>
    <s v="Prioridad Alta (Incidencias)"/>
    <x v="1"/>
    <x v="2"/>
    <x v="0"/>
    <s v="Gestión de Aplicaciones"/>
    <x v="10"/>
    <s v="06-04-2025 16:21"/>
    <s v="03:40:25"/>
    <s v="06-06-2025 11:54"/>
    <s v="06-06-2025 11:54"/>
    <s v="Afecta el Usuario"/>
    <s v="Nivel 1"/>
    <s v="Normal"/>
    <s v="06-04-2025 15:59"/>
    <s v="06-06-2025 11:54"/>
    <s v="false"/>
    <s v="06-05-2025 11:03"/>
    <x v="1216"/>
    <d v="2025-06-06T11:54:00"/>
    <n v="1.8298611111094942"/>
    <n v="43.916666666627862"/>
    <n v="12.5"/>
    <n v="28"/>
    <n v="40.5"/>
    <x v="2"/>
  </r>
  <r>
    <s v="6031"/>
    <s v="06-02-2025 08:41"/>
    <s v="SLA Requerimientos - Medio"/>
    <x v="1"/>
    <x v="2"/>
    <x v="4"/>
    <s v="Gestión de Aplicaciones"/>
    <x v="15"/>
    <s v="06-02-2025 08:41"/>
    <s v="00:00:00"/>
    <s v="No asignado"/>
    <s v="06-05-2025 08:10"/>
    <s v="Afecta el Usuario"/>
    <s v="No asignado"/>
    <s v="Normal"/>
    <s v="06-02-2025 08:41"/>
    <s v="No asignado"/>
    <s v="false"/>
    <s v="No asignado"/>
    <x v="1217"/>
    <d v="2025-06-05T08:10:00"/>
    <n v="2.9784722222248092"/>
    <n v="71.483333333395422"/>
    <n v="72"/>
    <n v="42"/>
    <n v="114"/>
    <x v="1"/>
  </r>
  <r>
    <s v="6048"/>
    <s v="06-03-2025 09:45"/>
    <s v="SLA Requerimientos - Medio"/>
    <x v="0"/>
    <x v="3"/>
    <x v="0"/>
    <s v="Soporte TI"/>
    <x v="19"/>
    <s v="06-03-2025 10:19"/>
    <s v="17:21:29"/>
    <s v="06-23-2025 09:07"/>
    <s v="06-23-2025 09:07"/>
    <s v="Afecta el Usuario"/>
    <s v="No asignado"/>
    <s v="Normal"/>
    <s v="06-03-2025 09:45"/>
    <s v="06-23-2025 09:07"/>
    <s v="false"/>
    <s v="06-23-2025 09:07"/>
    <x v="1218"/>
    <d v="2025-06-23T09:07:00"/>
    <n v="19.973611111112405"/>
    <n v="479.36666666669771"/>
    <n v="72"/>
    <n v="280"/>
    <n v="352"/>
    <x v="2"/>
  </r>
  <r>
    <s v="6050"/>
    <s v="06-03-2025 09:53"/>
    <s v="No asignado"/>
    <x v="1"/>
    <x v="10"/>
    <x v="0"/>
    <s v="No asignado"/>
    <x v="1"/>
    <s v="06-03-2025 09:53"/>
    <s v="00:00:00"/>
    <s v="06-04-2025 09:54"/>
    <s v="06-04-2025 09:54"/>
    <s v="Afecta el Negocio"/>
    <s v="No asignado"/>
    <s v="No asignado"/>
    <s v="06-03-2025 09:53"/>
    <s v="06-04-2025 09:54"/>
    <s v="false"/>
    <s v="06-03-2025 09:53"/>
    <x v="1219"/>
    <d v="2025-06-04T09:54:00"/>
    <n v="1.0006944444394321"/>
    <n v="24.016666666546371"/>
    <n v="0"/>
    <n v="14"/>
    <n v="14"/>
    <x v="0"/>
  </r>
  <r>
    <s v="6045"/>
    <s v="06-03-2025 08:03"/>
    <s v="No asignado"/>
    <x v="1"/>
    <x v="9"/>
    <x v="0"/>
    <s v="No asignado"/>
    <x v="31"/>
    <s v="06-03-2025 08:35"/>
    <s v="00:05:06"/>
    <s v="06-03-2025 08:35"/>
    <s v="06-03-2025 08:35"/>
    <s v="Afecta el Usuario"/>
    <s v="No asignado"/>
    <s v="Normal"/>
    <s v="06-03-2025 08:03"/>
    <s v="06-03-2025 08:35"/>
    <s v="false"/>
    <s v="06-03-2025 08:35"/>
    <x v="1220"/>
    <d v="2025-06-03T08:35:00"/>
    <n v="2.2222222221898846E-2"/>
    <n v="0.53333333332557231"/>
    <n v="0"/>
    <n v="0"/>
    <n v="0"/>
    <x v="0"/>
  </r>
  <r>
    <s v="6046"/>
    <s v="06-03-2025 08:30"/>
    <s v="No asignado"/>
    <x v="1"/>
    <x v="6"/>
    <x v="1"/>
    <s v="No asignado"/>
    <x v="2"/>
    <s v="No asignado"/>
    <s v="00:00:00"/>
    <s v="No asignado"/>
    <s v="06-03-2025 08:33"/>
    <s v="Afecta el Usuario"/>
    <s v="No asignado"/>
    <s v="Normal"/>
    <s v="06-03-2025 08:30"/>
    <s v="No asignado"/>
    <s v="false"/>
    <s v="No asignado"/>
    <x v="1221"/>
    <d v="2025-06-03T08:33:00"/>
    <n v="2.0833333328482695E-3"/>
    <n v="4.9999999988358468E-2"/>
    <n v="0"/>
    <n v="0"/>
    <n v="0"/>
    <x v="0"/>
  </r>
  <r>
    <s v="6064"/>
    <s v="06-04-2025 07:50"/>
    <s v="No asignado"/>
    <x v="1"/>
    <x v="6"/>
    <x v="1"/>
    <s v="No asignado"/>
    <x v="3"/>
    <s v="No asignado"/>
    <s v="00:00:00"/>
    <s v="No asignado"/>
    <s v="06-04-2025 07:52"/>
    <s v="Afecta el Usuario"/>
    <s v="No asignado"/>
    <s v="Normal"/>
    <s v="06-04-2025 07:50"/>
    <s v="No asignado"/>
    <s v="false"/>
    <s v="No asignado"/>
    <x v="1222"/>
    <d v="2025-06-04T07:52:00"/>
    <n v="1.3888888861401938E-3"/>
    <n v="3.3333333267364651E-2"/>
    <n v="0"/>
    <n v="0"/>
    <n v="0"/>
    <x v="0"/>
  </r>
  <r>
    <s v="6065"/>
    <s v="06-04-2025 07:53"/>
    <s v="No asignado"/>
    <x v="1"/>
    <x v="6"/>
    <x v="1"/>
    <s v="No asignado"/>
    <x v="3"/>
    <s v="No asignado"/>
    <s v="00:00:00"/>
    <s v="No asignado"/>
    <s v="06-04-2025 07:55"/>
    <s v="Afecta el Usuario"/>
    <s v="No asignado"/>
    <s v="Normal"/>
    <s v="06-04-2025 07:53"/>
    <s v="No asignado"/>
    <s v="false"/>
    <s v="No asignado"/>
    <x v="1223"/>
    <d v="2025-06-04T07:55:00"/>
    <n v="1.3888888861401938E-3"/>
    <n v="3.3333333267364651E-2"/>
    <n v="0"/>
    <n v="0"/>
    <n v="0"/>
    <x v="0"/>
  </r>
  <r>
    <s v="6068"/>
    <s v="06-04-2025 09:37"/>
    <s v="No asignado"/>
    <x v="1"/>
    <x v="3"/>
    <x v="0"/>
    <s v="No asignado"/>
    <x v="4"/>
    <s v="06-04-2025 09:39"/>
    <s v="02:31:57"/>
    <s v="06-04-2025 12:09"/>
    <s v="06-04-2025 12:09"/>
    <s v="Afecta el Usuario"/>
    <s v="No asignado"/>
    <s v="Normal"/>
    <s v="06-04-2025 09:37"/>
    <s v="06-04-2025 12:09"/>
    <s v="false"/>
    <s v="06-04-2025 12:09"/>
    <x v="1224"/>
    <d v="2025-06-04T12:09:00"/>
    <n v="0.1055555555576575"/>
    <n v="2.53333333338378"/>
    <n v="0"/>
    <n v="0"/>
    <n v="0"/>
    <x v="0"/>
  </r>
  <r>
    <s v="6080"/>
    <s v="06-04-2025 16:38"/>
    <s v="Prioridad Normal (Incidencias)"/>
    <x v="1"/>
    <x v="2"/>
    <x v="0"/>
    <s v="No asignado"/>
    <x v="9"/>
    <s v="06-04-2025 16:46"/>
    <s v="00:51:44"/>
    <s v="06-04-2025 18:03"/>
    <s v="06-04-2025 18:03"/>
    <s v="Afecta el Usuario"/>
    <s v="No asignado"/>
    <s v="Normal"/>
    <s v="06-04-2025 16:38"/>
    <s v="06-04-2025 18:03"/>
    <s v="false"/>
    <s v="06-04-2025 18:03"/>
    <x v="1225"/>
    <d v="2025-06-04T18:03:00"/>
    <n v="5.9027777773735579E-2"/>
    <n v="1.4166666665696539"/>
    <n v="72"/>
    <n v="0"/>
    <n v="72"/>
    <x v="1"/>
  </r>
  <r>
    <s v="6034"/>
    <s v="06-02-2025 11:42"/>
    <s v="Prioridad Normal (Incidencias)"/>
    <x v="1"/>
    <x v="2"/>
    <x v="0"/>
    <s v="Gestión de Aplicaciones"/>
    <x v="9"/>
    <s v="06-02-2025 11:45"/>
    <s v="00:47:53"/>
    <s v="06-07-2025 15:55"/>
    <s v="06-07-2025 15:55"/>
    <s v="Afecta al Departamento"/>
    <s v="Nivel 1"/>
    <s v="No asignado"/>
    <s v="06-02-2025 11:42"/>
    <s v="06-07-2025 15:55"/>
    <s v="false"/>
    <s v="06-06-2025 15:52"/>
    <x v="1226"/>
    <d v="2025-06-07T15:55:00"/>
    <n v="5.1756944444423425"/>
    <n v="124.21666666661622"/>
    <n v="72"/>
    <n v="70"/>
    <n v="142"/>
    <x v="1"/>
  </r>
  <r>
    <s v="6043"/>
    <s v="06-02-2025 17:27"/>
    <s v="SLA Requerimientos - Medio"/>
    <x v="0"/>
    <x v="3"/>
    <x v="0"/>
    <s v="Gestión de Aplicaciones"/>
    <x v="23"/>
    <s v="06-03-2025 08:36"/>
    <s v="01:31:54"/>
    <s v="06-03-2025 09:59"/>
    <s v="06-03-2025 09:59"/>
    <s v="Afecta al Departamento"/>
    <s v="No asignado"/>
    <s v="No asignado"/>
    <s v="06-02-2025 17:27"/>
    <s v="06-03-2025 09:59"/>
    <s v="false"/>
    <s v="06-03-2025 09:59"/>
    <x v="1227"/>
    <d v="2025-06-03T09:59:00"/>
    <n v="0.68888888889341615"/>
    <n v="16.533333333441988"/>
    <n v="72"/>
    <n v="14"/>
    <n v="86"/>
    <x v="1"/>
  </r>
  <r>
    <s v="6060"/>
    <s v="06-03-2025 16:39"/>
    <s v="Prioridad Normal (Incidencias)"/>
    <x v="1"/>
    <x v="2"/>
    <x v="0"/>
    <s v="Gestión de Aplicaciones"/>
    <x v="9"/>
    <s v="06-04-2025 16:54"/>
    <s v="02:45:22"/>
    <s v="06-05-2025 11:06"/>
    <s v="06-05-2025 11:06"/>
    <s v="Afecta al Departamento"/>
    <s v="Nivel 1"/>
    <s v="No asignado"/>
    <s v="06-03-2025 16:39"/>
    <s v="06-05-2025 11:06"/>
    <s v="false"/>
    <s v="06-05-2025 11:06"/>
    <x v="1228"/>
    <d v="2025-06-05T11:06:00"/>
    <n v="1.7687500000029104"/>
    <n v="42.450000000069849"/>
    <n v="72"/>
    <n v="28"/>
    <n v="100"/>
    <x v="1"/>
  </r>
  <r>
    <s v="6033"/>
    <s v="06-02-2025 11:33"/>
    <s v="SLA Requerimientos - Medio"/>
    <x v="0"/>
    <x v="3"/>
    <x v="0"/>
    <s v="Soporte TI"/>
    <x v="6"/>
    <s v="06-02-2025 11:39"/>
    <s v="02:44:03"/>
    <s v="06-02-2025 15:18"/>
    <s v="06-02-2025 15:18"/>
    <s v="Afecta el Usuario"/>
    <s v="No asignado"/>
    <s v="Normal"/>
    <s v="06-02-2025 11:33"/>
    <s v="06-02-2025 15:18"/>
    <s v="false"/>
    <s v="06-02-2025 15:18"/>
    <x v="1229"/>
    <d v="2025-06-02T15:18:00"/>
    <n v="0.15625"/>
    <n v="3.75"/>
    <n v="72"/>
    <n v="0"/>
    <n v="72"/>
    <x v="1"/>
  </r>
  <r>
    <s v="6074"/>
    <s v="06-04-2025 11:50"/>
    <s v="No asignado"/>
    <x v="1"/>
    <x v="3"/>
    <x v="0"/>
    <s v="Gestión de Aplicaciones"/>
    <x v="1"/>
    <s v="06-06-2025 11:36"/>
    <s v="72:39:15"/>
    <s v="06-24-2025 15:53"/>
    <s v="06-24-2025 15:53"/>
    <s v="Afecta el Negocio"/>
    <s v="No asignado"/>
    <s v="No asignado"/>
    <s v="06-04-2025 11:50"/>
    <s v="06-24-2025 15:53"/>
    <s v="false"/>
    <s v="06-24-2025 15:53"/>
    <x v="1230"/>
    <d v="2025-06-24T15:53:00"/>
    <n v="20.168750000004366"/>
    <n v="484.05000000010477"/>
    <n v="0"/>
    <n v="280"/>
    <n v="280"/>
    <x v="0"/>
  </r>
  <r>
    <s v="6041"/>
    <s v="06-02-2025 16:49"/>
    <s v="No asignado"/>
    <x v="2"/>
    <x v="8"/>
    <x v="1"/>
    <s v="Formularios"/>
    <x v="13"/>
    <s v="06-02-2025 17:16"/>
    <s v="00:00:00"/>
    <s v="No asignado"/>
    <s v="07-08-2025 17:38"/>
    <s v="No asignado"/>
    <s v="No asignado"/>
    <s v="No asignado"/>
    <s v="06-02-2025 16:49"/>
    <s v="No asignado"/>
    <s v="false"/>
    <s v="No asignado"/>
    <x v="1231"/>
    <d v="2025-07-08T17:38:00"/>
    <n v="36.034027777779556"/>
    <n v="864.81666666670935"/>
    <n v="0"/>
    <n v="504"/>
    <n v="504"/>
    <x v="0"/>
  </r>
  <r>
    <s v="6038"/>
    <s v="06-02-2025 15:55"/>
    <s v="Prioridad Alta (Incidencias)"/>
    <x v="1"/>
    <x v="2"/>
    <x v="0"/>
    <s v="Gestión de Aplicaciones"/>
    <x v="9"/>
    <s v="06-02-2025 16:06"/>
    <s v="00:40:37"/>
    <s v="06-02-2025 16:36"/>
    <s v="06-02-2025 16:36"/>
    <s v="Afecta al Departamento"/>
    <s v="Nivel 1"/>
    <s v="No asignado"/>
    <s v="06-02-2025 15:55"/>
    <s v="06-02-2025 16:36"/>
    <s v="false"/>
    <s v="06-02-2025 16:36"/>
    <x v="1232"/>
    <d v="2025-06-02T16:36:00"/>
    <n v="2.8472222220443655E-2"/>
    <n v="0.68333333329064772"/>
    <n v="12.5"/>
    <n v="0"/>
    <n v="12.5"/>
    <x v="1"/>
  </r>
  <r>
    <s v="6066"/>
    <s v="06-04-2025 09:11"/>
    <s v="Prioridad Normal (Incidencias)"/>
    <x v="1"/>
    <x v="1"/>
    <x v="0"/>
    <s v="Gestión de Aplicaciones"/>
    <x v="3"/>
    <s v="06-04-2025 09:33"/>
    <s v="12:13:01"/>
    <s v="06-05-2025 15:29"/>
    <s v="06-05-2025 15:29"/>
    <s v="Afecta el Negocio"/>
    <s v="No asignado"/>
    <s v="No asignado"/>
    <s v="06-04-2025 09:11"/>
    <s v="06-05-2025 15:29"/>
    <s v="false"/>
    <s v="06-05-2025 15:29"/>
    <x v="1233"/>
    <d v="2025-06-05T15:29:00"/>
    <n v="1.2624999999970896"/>
    <n v="30.299999999930151"/>
    <n v="72"/>
    <n v="14"/>
    <n v="86"/>
    <x v="1"/>
  </r>
  <r>
    <s v="6047"/>
    <s v="06-03-2025 08:36"/>
    <s v="SLA Requerimientos - Medio"/>
    <x v="0"/>
    <x v="0"/>
    <x v="0"/>
    <s v="Gestion + Humana"/>
    <x v="14"/>
    <s v="06-03-2025 09:22"/>
    <s v="00:46:29"/>
    <s v="06-16-2025 11:54"/>
    <s v="06-16-2025 11:54"/>
    <s v="No asignado"/>
    <s v="No asignado"/>
    <s v="Baja"/>
    <s v="06-03-2025 08:36"/>
    <s v="06-16-2025 11:54"/>
    <s v="false"/>
    <s v="06-16-2025 11:54"/>
    <x v="1234"/>
    <d v="2025-06-16T11:54:00"/>
    <n v="13.137500000004366"/>
    <n v="315.30000000010477"/>
    <n v="72"/>
    <n v="182"/>
    <n v="254"/>
    <x v="2"/>
  </r>
  <r>
    <s v="6036"/>
    <s v="06-02-2025 15:20"/>
    <s v="SLA Requerimientos - Baja"/>
    <x v="0"/>
    <x v="1"/>
    <x v="0"/>
    <s v="Gestión de Aplicaciones"/>
    <x v="3"/>
    <s v="06-02-2025 15:44"/>
    <s v="11:07:55"/>
    <s v="06-09-2025 09:32"/>
    <s v="06-09-2025 09:32"/>
    <s v="Afecta el Negocio"/>
    <s v="No asignado"/>
    <s v="No asignado"/>
    <s v="06-02-2025 15:20"/>
    <s v="06-09-2025 09:32"/>
    <s v="false"/>
    <s v="06-09-2025 09:32"/>
    <x v="1235"/>
    <d v="2025-06-09T09:32:00"/>
    <n v="6.7583333333313931"/>
    <n v="162.19999999995343"/>
    <n v="120"/>
    <n v="98"/>
    <n v="218"/>
    <x v="1"/>
  </r>
  <r>
    <s v="6042"/>
    <s v="06-02-2025 17:00"/>
    <s v="No asignado"/>
    <x v="1"/>
    <x v="1"/>
    <x v="6"/>
    <s v="No asignado"/>
    <x v="6"/>
    <s v="06-02-2025 17:00"/>
    <s v="00:00:00"/>
    <s v="No asignado"/>
    <s v="07-10-2025 08:51"/>
    <s v="Afecta el Usuario"/>
    <s v="No asignado"/>
    <s v="Normal"/>
    <s v="06-02-2025 17:00"/>
    <s v="No asignado"/>
    <s v="false"/>
    <s v="No asignado"/>
    <x v="1236"/>
    <d v="2025-07-10T08:51:00"/>
    <n v="37.660416666665697"/>
    <n v="903.84999999997672"/>
    <n v="0"/>
    <n v="532"/>
    <n v="532"/>
    <x v="0"/>
  </r>
  <r>
    <s v="6035"/>
    <s v="06-02-2025 12:01"/>
    <s v="No asignado"/>
    <x v="0"/>
    <x v="1"/>
    <x v="0"/>
    <s v="Gestión de Aplicaciones"/>
    <x v="3"/>
    <s v="06-02-2025 12:01"/>
    <s v="04:28:54"/>
    <s v="06-05-2025 10:54"/>
    <s v="06-05-2025 10:54"/>
    <s v="Afecta el Negocio"/>
    <s v="No asignado"/>
    <s v="No asignado"/>
    <s v="06-02-2025 12:01"/>
    <s v="06-05-2025 10:54"/>
    <s v="false"/>
    <s v="06-04-2025 10:30"/>
    <x v="1237"/>
    <d v="2025-06-05T10:54:00"/>
    <n v="2.953472222223354"/>
    <n v="70.883333333360497"/>
    <n v="0"/>
    <n v="42"/>
    <n v="42"/>
    <x v="0"/>
  </r>
  <r>
    <s v="6039"/>
    <s v="06-02-2025 16:13"/>
    <s v="No asignado"/>
    <x v="2"/>
    <x v="0"/>
    <x v="0"/>
    <s v="Formularios"/>
    <x v="13"/>
    <s v="06-02-2025 16:14"/>
    <s v="25:01:35"/>
    <s v="06-05-2025 17:56"/>
    <s v="06-05-2025 17:56"/>
    <s v="No asignado"/>
    <s v="No asignado"/>
    <s v="No asignado"/>
    <s v="06-02-2025 16:13"/>
    <s v="06-05-2025 17:56"/>
    <s v="false"/>
    <s v="06-05-2025 17:56"/>
    <x v="1238"/>
    <d v="2025-06-05T17:56:00"/>
    <n v="3.0715277777781012"/>
    <n v="73.716666666674428"/>
    <n v="0"/>
    <n v="42"/>
    <n v="42"/>
    <x v="0"/>
  </r>
  <r>
    <s v="6072"/>
    <s v="06-04-2025 11:29"/>
    <s v="SLA Requerimientos - Medio"/>
    <x v="0"/>
    <x v="1"/>
    <x v="0"/>
    <s v="Soporte TI"/>
    <x v="4"/>
    <s v="06-04-2025 12:04"/>
    <s v="06:44:02"/>
    <s v="06-05-2025 11:06"/>
    <s v="06-05-2025 11:06"/>
    <s v="Afecta el Usuario"/>
    <s v="No asignado"/>
    <s v="Normal"/>
    <s v="06-04-2025 11:29"/>
    <s v="06-05-2025 11:06"/>
    <s v="false"/>
    <s v="06-05-2025 11:06"/>
    <x v="1239"/>
    <d v="2025-06-05T11:06:00"/>
    <n v="0.98402777777664596"/>
    <n v="23.616666666639503"/>
    <n v="72"/>
    <n v="14"/>
    <n v="86"/>
    <x v="1"/>
  </r>
  <r>
    <s v="6044"/>
    <s v="06-02-2025 18:53"/>
    <s v="SLA Requerimientos - Medio"/>
    <x v="0"/>
    <x v="3"/>
    <x v="6"/>
    <s v="Soporte TI"/>
    <x v="19"/>
    <s v="06-03-2025 08:38"/>
    <s v="00:00:00"/>
    <s v="No asignado"/>
    <s v="06-05-2025 08:11"/>
    <s v="Afecta el Usuario"/>
    <s v="No asignado"/>
    <s v="Normal"/>
    <s v="06-02-2025 18:53"/>
    <s v="No asignado"/>
    <s v="false"/>
    <s v="No asignado"/>
    <x v="1240"/>
    <d v="2025-06-05T08:11:00"/>
    <n v="2.554166666661331"/>
    <n v="61.299999999871943"/>
    <n v="72"/>
    <n v="42"/>
    <n v="114"/>
    <x v="1"/>
  </r>
  <r>
    <s v="6079"/>
    <s v="06-04-2025 16:38"/>
    <s v="Prioridades Urgentes (Incidencias)"/>
    <x v="1"/>
    <x v="2"/>
    <x v="0"/>
    <s v="Gestión de Aplicaciones"/>
    <x v="10"/>
    <s v="06-04-2025 17:01"/>
    <s v="00:23:54"/>
    <s v="06-04-2025 17:01"/>
    <s v="06-04-2025 17:01"/>
    <s v="Afecta el Usuario"/>
    <s v="Nivel 1"/>
    <s v="Normal"/>
    <s v="06-04-2025 16:38"/>
    <s v="06-04-2025 17:01"/>
    <s v="false"/>
    <s v="06-04-2025 17:01"/>
    <x v="1225"/>
    <d v="2025-06-04T17:01:00"/>
    <n v="1.597222221607808E-2"/>
    <n v="0.38333333318587393"/>
    <n v="12.5"/>
    <n v="0"/>
    <n v="12.5"/>
    <x v="1"/>
  </r>
  <r>
    <s v="6040"/>
    <s v="06-02-2025 16:47"/>
    <s v="No asignado"/>
    <x v="1"/>
    <x v="1"/>
    <x v="0"/>
    <s v="Gestión de Aplicaciones"/>
    <x v="3"/>
    <s v="06-04-2025 08:10"/>
    <s v="11:19:24"/>
    <s v="06-04-2025 17:31"/>
    <s v="06-04-2025 17:31"/>
    <s v="Afecta el Negocio"/>
    <s v="No asignado"/>
    <s v="No asignado"/>
    <s v="06-02-2025 16:47"/>
    <s v="06-04-2025 17:31"/>
    <s v="false"/>
    <s v="06-04-2025 17:31"/>
    <x v="1241"/>
    <d v="2025-06-04T17:31:00"/>
    <n v="2.0305555555532919"/>
    <n v="48.733333333279006"/>
    <n v="0"/>
    <n v="28"/>
    <n v="28"/>
    <x v="0"/>
  </r>
  <r>
    <s v="6073"/>
    <s v="06-04-2025 11:43"/>
    <s v="Prioridad Alta (Incidencias)"/>
    <x v="1"/>
    <x v="2"/>
    <x v="0"/>
    <s v="Gestión de Aplicaciones"/>
    <x v="8"/>
    <s v="06-06-2025 11:56"/>
    <s v="05:04:40"/>
    <s v="06-16-2025 12:34"/>
    <s v="06-16-2025 12:34"/>
    <s v="Afecta el Usuario"/>
    <s v="Nivel 1"/>
    <s v="Normal"/>
    <s v="06-04-2025 11:43"/>
    <s v="06-16-2025 12:34"/>
    <s v="false"/>
    <s v="06-16-2025 12:34"/>
    <x v="1242"/>
    <d v="2025-06-16T12:34:00"/>
    <n v="12.035416666665697"/>
    <n v="288.84999999997672"/>
    <n v="12.5"/>
    <n v="168"/>
    <n v="180.5"/>
    <x v="2"/>
  </r>
  <r>
    <s v="6076"/>
    <s v="06-04-2025 12:23"/>
    <s v="No asignado"/>
    <x v="2"/>
    <x v="0"/>
    <x v="0"/>
    <s v="Formularios"/>
    <x v="13"/>
    <s v="06-04-2025 12:32"/>
    <s v="08:58:37"/>
    <s v="06-05-2025 17:58"/>
    <s v="06-05-2025 17:58"/>
    <s v="No asignado"/>
    <s v="No asignado"/>
    <s v="No asignado"/>
    <s v="06-04-2025 12:23"/>
    <s v="06-05-2025 17:58"/>
    <s v="false"/>
    <s v="06-05-2025 17:58"/>
    <x v="1243"/>
    <d v="2025-06-05T17:58:00"/>
    <n v="1.2326388888905058"/>
    <n v="29.583333333372138"/>
    <n v="0"/>
    <n v="14"/>
    <n v="14"/>
    <x v="0"/>
  </r>
  <r>
    <s v="6049"/>
    <s v="06-03-2025 09:49"/>
    <s v="No asignado"/>
    <x v="1"/>
    <x v="1"/>
    <x v="0"/>
    <s v="Gestión de Aplicaciones"/>
    <x v="3"/>
    <s v="06-03-2025 10:22"/>
    <s v="30:40:53"/>
    <s v="06-10-2025 08:56"/>
    <s v="06-10-2025 08:56"/>
    <s v="Afecta el Negocio"/>
    <s v="No asignado"/>
    <s v="No asignado"/>
    <s v="06-03-2025 09:49"/>
    <s v="06-10-2025 08:56"/>
    <s v="false"/>
    <s v="06-09-2025 08:11"/>
    <x v="1244"/>
    <d v="2025-06-10T08:56:00"/>
    <n v="6.9631944444408873"/>
    <n v="167.1166666665813"/>
    <n v="0"/>
    <n v="98"/>
    <n v="98"/>
    <x v="0"/>
  </r>
  <r>
    <s v="6059"/>
    <s v="06-03-2025 15:25"/>
    <s v="SLA Requerimientos - Medio"/>
    <x v="0"/>
    <x v="3"/>
    <x v="0"/>
    <s v="Soporte TI"/>
    <x v="11"/>
    <s v="06-03-2025 15:47"/>
    <s v="00:45:08"/>
    <s v="06-03-2025 16:10"/>
    <s v="06-03-2025 16:10"/>
    <s v="Afecta el Usuario"/>
    <s v="No asignado"/>
    <s v="Normal"/>
    <s v="06-03-2025 15:25"/>
    <s v="06-03-2025 16:10"/>
    <s v="false"/>
    <s v="06-03-2025 16:10"/>
    <x v="1245"/>
    <d v="2025-06-03T16:10:00"/>
    <n v="3.125E-2"/>
    <n v="0.75"/>
    <n v="72"/>
    <n v="0"/>
    <n v="72"/>
    <x v="1"/>
  </r>
  <r>
    <s v="6078"/>
    <s v="06-04-2025 16:08"/>
    <s v="No asignado"/>
    <x v="2"/>
    <x v="0"/>
    <x v="0"/>
    <s v="Formularios"/>
    <x v="13"/>
    <s v="06-04-2025 16:25"/>
    <s v="09:08:36"/>
    <s v="06-05-2025 18:00"/>
    <s v="06-05-2025 18:00"/>
    <s v="No asignado"/>
    <s v="No asignado"/>
    <s v="No asignado"/>
    <s v="06-04-2025 16:08"/>
    <s v="06-05-2025 18:00"/>
    <s v="false"/>
    <s v="06-05-2025 18:00"/>
    <x v="1246"/>
    <d v="2025-06-05T18:00:00"/>
    <n v="1.077777777776646"/>
    <n v="25.866666666639503"/>
    <n v="0"/>
    <n v="14"/>
    <n v="14"/>
    <x v="0"/>
  </r>
  <r>
    <s v="6052"/>
    <s v="06-03-2025 10:23"/>
    <s v="SLA Requerimientos - Medio"/>
    <x v="0"/>
    <x v="3"/>
    <x v="0"/>
    <s v="Soporte TI"/>
    <x v="4"/>
    <s v="06-03-2025 10:25"/>
    <s v="04:41:28"/>
    <s v="06-03-2025 16:04"/>
    <s v="06-03-2025 16:04"/>
    <s v="Afecta el Usuario"/>
    <s v="No asignado"/>
    <s v="Normal"/>
    <s v="06-03-2025 10:23"/>
    <s v="06-03-2025 16:04"/>
    <s v="false"/>
    <s v="06-03-2025 16:04"/>
    <x v="1247"/>
    <d v="2025-06-03T16:04:00"/>
    <n v="0.23680555555620231"/>
    <n v="5.6833333333488554"/>
    <n v="72"/>
    <n v="0"/>
    <n v="72"/>
    <x v="1"/>
  </r>
  <r>
    <s v="6056"/>
    <s v="06-03-2025 11:23"/>
    <s v="SLA Requerimientos - Medio"/>
    <x v="0"/>
    <x v="7"/>
    <x v="0"/>
    <s v="Gestion + Humana"/>
    <x v="14"/>
    <s v="06-03-2025 11:23"/>
    <s v="17:45:40"/>
    <s v="06-23-2025 08:50"/>
    <s v="06-23-2025 08:50"/>
    <s v="No asignado"/>
    <s v="No asignado"/>
    <s v="Baja"/>
    <s v="06-03-2025 11:23"/>
    <s v="06-23-2025 08:50"/>
    <s v="false"/>
    <s v="06-23-2025 08:50"/>
    <x v="1248"/>
    <d v="2025-06-23T08:50:00"/>
    <n v="19.893749999995634"/>
    <n v="477.44999999989523"/>
    <n v="72"/>
    <n v="280"/>
    <n v="352"/>
    <x v="2"/>
  </r>
  <r>
    <s v="6075"/>
    <s v="06-04-2025 11:53"/>
    <s v="Prioridad Normal (Incidencias)"/>
    <x v="1"/>
    <x v="8"/>
    <x v="9"/>
    <s v="Gestión de Aplicaciones"/>
    <x v="9"/>
    <s v="06-06-2025 11:00"/>
    <s v="00:00:00"/>
    <s v="No asignado"/>
    <s v="06-17-2025 08:27"/>
    <s v="Afecta al Departamento"/>
    <s v="Nivel 1"/>
    <s v="No asignado"/>
    <s v="06-04-2025 11:53"/>
    <s v="No asignado"/>
    <s v="false"/>
    <s v="No asignado"/>
    <x v="1249"/>
    <d v="2025-06-17T08:27:00"/>
    <n v="12.856944444443798"/>
    <n v="308.56666666665114"/>
    <n v="72"/>
    <n v="182"/>
    <n v="254"/>
    <x v="2"/>
  </r>
  <r>
    <s v="6058"/>
    <s v="06-03-2025 12:04"/>
    <s v="No asignado"/>
    <x v="2"/>
    <x v="2"/>
    <x v="0"/>
    <s v="Formularios"/>
    <x v="13"/>
    <s v="06-03-2025 12:30"/>
    <s v="10:54:49"/>
    <s v="06-04-2025 15:59"/>
    <s v="06-04-2025 15:59"/>
    <s v="No asignado"/>
    <s v="No asignado"/>
    <s v="No asignado"/>
    <s v="06-03-2025 12:04"/>
    <s v="06-04-2025 15:59"/>
    <s v="false"/>
    <s v="06-04-2025 15:59"/>
    <x v="1250"/>
    <d v="2025-06-04T15:59:00"/>
    <n v="1.1631944444452529"/>
    <n v="27.916666666686069"/>
    <n v="0"/>
    <n v="14"/>
    <n v="14"/>
    <x v="0"/>
  </r>
  <r>
    <s v="6063"/>
    <s v="06-03-2025 17:33"/>
    <s v="SLA Requerimientos - Medio"/>
    <x v="0"/>
    <x v="0"/>
    <x v="0"/>
    <s v="Gestion + Humana"/>
    <x v="14"/>
    <s v="06-04-2025 08:06"/>
    <s v="24:06:59"/>
    <s v="06-11-2025 11:45"/>
    <s v="06-11-2025 11:45"/>
    <s v="No asignado"/>
    <s v="No asignado"/>
    <s v="Baja"/>
    <s v="06-03-2025 17:33"/>
    <s v="06-11-2025 11:45"/>
    <s v="true"/>
    <s v="06-11-2025 11:45"/>
    <x v="1251"/>
    <d v="2025-06-11T11:45:00"/>
    <n v="7.758333333338669"/>
    <n v="186.20000000012806"/>
    <n v="72"/>
    <n v="112"/>
    <n v="184"/>
    <x v="2"/>
  </r>
  <r>
    <s v="6067"/>
    <s v="06-04-2025 09:34"/>
    <s v="SLA Requerimientos - Baja"/>
    <x v="0"/>
    <x v="3"/>
    <x v="0"/>
    <s v="Soporte TI"/>
    <x v="6"/>
    <s v="06-04-2025 09:36"/>
    <s v="05:58:44"/>
    <s v="06-04-2025 16:33"/>
    <s v="06-04-2025 16:33"/>
    <s v="Afecta el Cliente"/>
    <s v="No asignado"/>
    <s v="No asignado"/>
    <s v="06-04-2025 09:34"/>
    <s v="06-04-2025 16:33"/>
    <s v="false"/>
    <s v="06-04-2025 16:33"/>
    <x v="1252"/>
    <d v="2025-06-04T16:33:00"/>
    <n v="0.29097222222480923"/>
    <n v="6.9833333333954215"/>
    <n v="120"/>
    <n v="0"/>
    <n v="120"/>
    <x v="1"/>
  </r>
  <r>
    <s v="6081"/>
    <s v="06-05-2025 08:47"/>
    <s v="No asignado"/>
    <x v="1"/>
    <x v="6"/>
    <x v="1"/>
    <s v="No asignado"/>
    <x v="2"/>
    <s v="No asignado"/>
    <s v="00:00:00"/>
    <s v="No asignado"/>
    <s v="06-05-2025 09:05"/>
    <s v="Afecta el Usuario"/>
    <s v="No asignado"/>
    <s v="Normal"/>
    <s v="06-05-2025 08:47"/>
    <s v="No asignado"/>
    <s v="false"/>
    <s v="No asignado"/>
    <x v="1253"/>
    <d v="2025-06-05T09:05:00"/>
    <n v="1.2499999997089617E-2"/>
    <n v="0.29999999993015081"/>
    <n v="0"/>
    <n v="0"/>
    <n v="0"/>
    <x v="0"/>
  </r>
  <r>
    <s v="6088"/>
    <s v="06-05-2025 14:09"/>
    <s v="SLA Requerimientos - Baja"/>
    <x v="0"/>
    <x v="7"/>
    <x v="0"/>
    <s v="Gestión de Aplicaciones"/>
    <x v="7"/>
    <s v="06-05-2025 14:09"/>
    <s v="03:24:34"/>
    <s v="06-07-2025 08:55"/>
    <s v="06-07-2025 08:55"/>
    <s v="Afecta al Departamento"/>
    <s v="No asignado"/>
    <s v="No asignado"/>
    <s v="06-05-2025 14:09"/>
    <s v="06-07-2025 08:55"/>
    <s v="false"/>
    <s v="06-06-2025 08:34"/>
    <x v="1254"/>
    <d v="2025-06-07T08:55:00"/>
    <n v="1.7819444444467081"/>
    <n v="42.766666666720994"/>
    <n v="120"/>
    <n v="28"/>
    <n v="148"/>
    <x v="1"/>
  </r>
  <r>
    <s v="6085"/>
    <s v="06-05-2025 11:26"/>
    <s v="SLA Requerimientos - Baja"/>
    <x v="0"/>
    <x v="9"/>
    <x v="0"/>
    <s v="Gestión de Aplicaciones"/>
    <x v="7"/>
    <s v="06-05-2025 11:51"/>
    <s v="12:25:37"/>
    <s v="06-07-2025 16:55"/>
    <s v="06-07-2025 16:55"/>
    <s v="Afecta el Usuario"/>
    <s v="No asignado"/>
    <s v="Baja"/>
    <s v="06-05-2025 11:26"/>
    <s v="06-07-2025 16:55"/>
    <s v="false"/>
    <s v="06-06-2025 16:52"/>
    <x v="1255"/>
    <d v="2025-06-07T16:55:00"/>
    <n v="2.2284722222175333"/>
    <n v="53.483333333220799"/>
    <n v="120"/>
    <n v="28"/>
    <n v="148"/>
    <x v="1"/>
  </r>
  <r>
    <s v="6082"/>
    <s v="06-05-2025 09:37"/>
    <s v="SLA Requerimientos - Baja"/>
    <x v="0"/>
    <x v="1"/>
    <x v="0"/>
    <s v="Gestión de Aplicaciones"/>
    <x v="3"/>
    <s v="06-05-2025 10:27"/>
    <s v="15:35:40"/>
    <s v="06-09-2025 10:54"/>
    <s v="06-09-2025 10:54"/>
    <s v="Afecta el Negocio"/>
    <s v="No asignado"/>
    <s v="No asignado"/>
    <s v="06-05-2025 09:37"/>
    <s v="06-09-2025 10:54"/>
    <s v="false"/>
    <s v="06-09-2025 10:54"/>
    <x v="1256"/>
    <d v="2025-06-09T10:54:00"/>
    <n v="4.0534722222291748"/>
    <n v="97.283333333500195"/>
    <n v="120"/>
    <n v="56"/>
    <n v="176"/>
    <x v="1"/>
  </r>
  <r>
    <s v="6086"/>
    <s v="06-05-2025 12:40"/>
    <s v="Prioridad Normal (Incidencias)"/>
    <x v="1"/>
    <x v="2"/>
    <x v="0"/>
    <s v="Gestión de Aplicaciones"/>
    <x v="9"/>
    <s v="06-05-2025 12:43"/>
    <s v="00:00:00"/>
    <s v="06-06-2025 11:51"/>
    <s v="06-06-2025 11:51"/>
    <s v="Afecta al Departamento"/>
    <s v="Nivel 1"/>
    <s v="No asignado"/>
    <s v="06-05-2025 12:40"/>
    <s v="06-06-2025 11:51"/>
    <s v="false"/>
    <s v="06-06-2025 11:51"/>
    <x v="1257"/>
    <d v="2025-06-06T11:51:00"/>
    <n v="0.96597222222044365"/>
    <n v="23.183333333290648"/>
    <n v="72"/>
    <n v="14"/>
    <n v="86"/>
    <x v="1"/>
  </r>
  <r>
    <s v="6084"/>
    <s v="06-05-2025 11:24"/>
    <s v="SLA Requerimientos - Baja"/>
    <x v="0"/>
    <x v="3"/>
    <x v="0"/>
    <s v="Soporte TI"/>
    <x v="6"/>
    <s v="06-05-2025 11:43"/>
    <s v="03:26:39"/>
    <s v="06-05-2025 15:51"/>
    <s v="06-05-2025 15:51"/>
    <s v="Afecta el Cliente"/>
    <s v="No asignado"/>
    <s v="No asignado"/>
    <s v="06-05-2025 11:24"/>
    <s v="06-05-2025 15:51"/>
    <s v="false"/>
    <s v="06-05-2025 15:51"/>
    <x v="1258"/>
    <d v="2025-06-05T15:51:00"/>
    <n v="0.18541666666715173"/>
    <n v="4.4500000000116415"/>
    <n v="120"/>
    <n v="0"/>
    <n v="120"/>
    <x v="1"/>
  </r>
  <r>
    <s v="6083"/>
    <s v="06-05-2025 11:04"/>
    <s v="SLA Requerimientos - Medio"/>
    <x v="0"/>
    <x v="2"/>
    <x v="9"/>
    <s v="Gestión de Aplicaciones"/>
    <x v="1"/>
    <s v="06-05-2025 11:34"/>
    <s v="00:00:00"/>
    <s v="No asignado"/>
    <s v="06-06-2025 14:04"/>
    <s v="Afecta el Negocio"/>
    <s v="No asignado"/>
    <s v="No asignado"/>
    <s v="06-05-2025 11:04"/>
    <s v="No asignado"/>
    <s v="false"/>
    <s v="No asignado"/>
    <x v="1259"/>
    <d v="2025-06-06T14:04:00"/>
    <n v="1.125"/>
    <n v="27"/>
    <n v="72"/>
    <n v="14"/>
    <n v="86"/>
    <x v="1"/>
  </r>
  <r>
    <s v="6087"/>
    <s v="06-05-2025 12:44"/>
    <s v="Prioridad Alta (Incidencias)"/>
    <x v="1"/>
    <x v="2"/>
    <x v="0"/>
    <s v="Gestión de Aplicaciones"/>
    <x v="9"/>
    <s v="06-05-2025 12:46"/>
    <s v="04:18:33"/>
    <s v="06-07-2025 09:55"/>
    <s v="06-07-2025 09:55"/>
    <s v="Afecta al Departamento"/>
    <s v="Nivel 1"/>
    <s v="No asignado"/>
    <s v="06-05-2025 12:44"/>
    <s v="06-07-2025 09:55"/>
    <s v="false"/>
    <s v="06-06-2025 09:00"/>
    <x v="1260"/>
    <d v="2025-06-07T09:55:00"/>
    <n v="1.882638888891961"/>
    <n v="45.183333333407063"/>
    <n v="12.5"/>
    <n v="28"/>
    <n v="40.5"/>
    <x v="2"/>
  </r>
  <r>
    <s v="6089"/>
    <s v="06-05-2025 16:03"/>
    <s v="Prioridad Baja (Incidencias)"/>
    <x v="1"/>
    <x v="3"/>
    <x v="0"/>
    <s v="Soporte TI"/>
    <x v="4"/>
    <s v="06-05-2025 16:34"/>
    <s v="00:32:56"/>
    <s v="06-05-2025 16:36"/>
    <s v="06-05-2025 16:36"/>
    <s v="Afecta el Usuario"/>
    <s v="No asignado"/>
    <s v="Normal"/>
    <s v="06-05-2025 16:03"/>
    <s v="06-05-2025 16:36"/>
    <s v="false"/>
    <s v="06-05-2025 16:36"/>
    <x v="1261"/>
    <d v="2025-06-05T16:36:00"/>
    <n v="2.2916666668606922E-2"/>
    <n v="0.55000000004656613"/>
    <n v="120"/>
    <n v="0"/>
    <n v="120"/>
    <x v="1"/>
  </r>
  <r>
    <s v="6090"/>
    <s v="06-05-2025 16:49"/>
    <s v="SLA Requerimientos - Medio"/>
    <x v="0"/>
    <x v="2"/>
    <x v="0"/>
    <s v="Gestión de Aplicaciones"/>
    <x v="27"/>
    <s v="06-05-2025 17:00"/>
    <s v="15:58:27"/>
    <s v="06-20-2025 11:54"/>
    <s v="06-20-2025 11:54"/>
    <s v="No asignado"/>
    <s v="No asignado"/>
    <s v="No asignado"/>
    <s v="06-05-2025 16:49"/>
    <s v="06-20-2025 11:54"/>
    <s v="false"/>
    <s v="06-20-2025 11:54"/>
    <x v="1262"/>
    <d v="2025-06-20T11:54:00"/>
    <n v="14.795138888890506"/>
    <n v="355.08333333337214"/>
    <n v="72"/>
    <n v="210"/>
    <n v="282"/>
    <x v="2"/>
  </r>
  <r>
    <s v="6092"/>
    <s v="06-06-2025 12:22"/>
    <s v="No asignado"/>
    <x v="1"/>
    <x v="2"/>
    <x v="0"/>
    <s v="Gestión de Aplicaciones"/>
    <x v="1"/>
    <s v="06-06-2025 13:12"/>
    <s v="01:06:33"/>
    <s v="06-07-2025 15:55"/>
    <s v="06-07-2025 15:55"/>
    <s v="Afecta el Negocio"/>
    <s v="No asignado"/>
    <s v="No asignado"/>
    <s v="06-06-2025 12:22"/>
    <s v="06-07-2025 15:55"/>
    <s v="false"/>
    <s v="06-06-2025 15:32"/>
    <x v="1263"/>
    <d v="2025-06-07T15:55:00"/>
    <n v="1.1479166666686069"/>
    <n v="27.550000000046566"/>
    <n v="0"/>
    <n v="14"/>
    <n v="14"/>
    <x v="0"/>
  </r>
  <r>
    <s v="6091"/>
    <s v="06-06-2025 12:05"/>
    <s v="SLA Requerimientos - Medio"/>
    <x v="0"/>
    <x v="3"/>
    <x v="0"/>
    <s v="Gestion + Humana"/>
    <x v="14"/>
    <s v="06-06-2025 12:09"/>
    <s v="00:00:00"/>
    <s v="06-11-2025 13:09"/>
    <s v="06-11-2025 13:09"/>
    <s v="No asignado"/>
    <s v="No asignado"/>
    <s v="Baja"/>
    <s v="06-06-2025 12:05"/>
    <s v="06-11-2025 13:09"/>
    <s v="false"/>
    <s v="06-11-2025 13:09"/>
    <x v="1264"/>
    <d v="2025-06-11T13:09:00"/>
    <n v="5.0444444444510737"/>
    <n v="121.06666666682577"/>
    <n v="72"/>
    <n v="70"/>
    <n v="142"/>
    <x v="1"/>
  </r>
  <r>
    <s v="6093"/>
    <s v="06-06-2025 13:07"/>
    <s v="Prioridad Alta (Incidencias)"/>
    <x v="1"/>
    <x v="2"/>
    <x v="0"/>
    <s v="Gestión de Aplicaciones"/>
    <x v="8"/>
    <s v="06-06-2025 13:12"/>
    <s v="11:29:05"/>
    <s v="06-27-2025 10:27"/>
    <s v="06-27-2025 10:27"/>
    <s v="Afecta el Usuario"/>
    <s v="Nivel 1"/>
    <s v="Normal"/>
    <s v="06-06-2025 13:07"/>
    <s v="06-27-2025 10:27"/>
    <s v="false"/>
    <s v="06-27-2025 10:27"/>
    <x v="1265"/>
    <d v="2025-06-27T10:27:00"/>
    <n v="20.888888888890506"/>
    <n v="501.33333333337214"/>
    <n v="12.5"/>
    <n v="294"/>
    <n v="306.5"/>
    <x v="2"/>
  </r>
  <r>
    <s v="6101"/>
    <s v="06-09-2025 09:51"/>
    <s v="Prioridad Alta (Incidencias)"/>
    <x v="1"/>
    <x v="2"/>
    <x v="0"/>
    <s v="Gestión de Aplicaciones"/>
    <x v="10"/>
    <s v="06-09-2025 10:04"/>
    <s v="00:47:31"/>
    <s v="06-10-2025 10:56"/>
    <s v="06-10-2025 10:56"/>
    <s v="Afecta el Usuario"/>
    <s v="Nivel 1"/>
    <s v="Normal"/>
    <s v="06-09-2025 09:51"/>
    <s v="06-10-2025 10:56"/>
    <s v="false"/>
    <s v="06-09-2025 10:53"/>
    <x v="1266"/>
    <d v="2025-06-10T10:56:00"/>
    <n v="1.0451388888905058"/>
    <n v="25.083333333372138"/>
    <n v="12.5"/>
    <n v="14"/>
    <n v="26.5"/>
    <x v="1"/>
  </r>
  <r>
    <s v="6094"/>
    <s v="06-06-2025 14:14"/>
    <s v="Prioridades Urgentes (Incidencias)"/>
    <x v="1"/>
    <x v="2"/>
    <x v="0"/>
    <s v="Gestión de Aplicaciones"/>
    <x v="10"/>
    <s v="06-06-2025 14:25"/>
    <s v="06:12:12"/>
    <s v="06-11-2025 15:34"/>
    <s v="06-11-2025 15:34"/>
    <s v="Afecta el Usuario"/>
    <s v="Nivel 1"/>
    <s v="Normal"/>
    <s v="06-06-2025 14:14"/>
    <s v="06-11-2025 15:34"/>
    <s v="false"/>
    <s v="06-11-2025 15:34"/>
    <x v="1267"/>
    <d v="2025-06-11T15:34:00"/>
    <n v="5.0555555555547471"/>
    <n v="121.33333333331393"/>
    <n v="12.5"/>
    <n v="70"/>
    <n v="82.5"/>
    <x v="2"/>
  </r>
  <r>
    <s v="6108"/>
    <s v="06-09-2025 17:02"/>
    <s v="SLA Requerimientos - Baja"/>
    <x v="1"/>
    <x v="1"/>
    <x v="0"/>
    <s v="Gestión de Aplicaciones"/>
    <x v="3"/>
    <s v="06-10-2025 11:10"/>
    <s v="08:02:16"/>
    <s v="06-20-2025 13:56"/>
    <s v="06-20-2025 13:56"/>
    <s v="Afecta el Usuario"/>
    <s v="No asignado"/>
    <s v="Baja"/>
    <s v="06-09-2025 17:02"/>
    <s v="06-20-2025 13:56"/>
    <s v="false"/>
    <s v="06-20-2025 13:56"/>
    <x v="1268"/>
    <d v="2025-06-20T13:56:00"/>
    <n v="10.870833333334303"/>
    <n v="260.90000000002328"/>
    <n v="120"/>
    <n v="154"/>
    <n v="274"/>
    <x v="1"/>
  </r>
  <r>
    <s v="6095"/>
    <s v="06-06-2025 14:32"/>
    <s v="No asignado"/>
    <x v="2"/>
    <x v="0"/>
    <x v="0"/>
    <s v="Formularios"/>
    <x v="13"/>
    <s v="06-06-2025 14:36"/>
    <s v="45:41:25"/>
    <s v="06-16-2025 11:14"/>
    <s v="06-16-2025 11:14"/>
    <s v="No asignado"/>
    <s v="No asignado"/>
    <s v="No asignado"/>
    <s v="06-06-2025 14:32"/>
    <s v="06-16-2025 11:14"/>
    <s v="false"/>
    <s v="06-16-2025 11:14"/>
    <x v="1269"/>
    <d v="2025-06-16T11:14:00"/>
    <n v="9.8624999999956344"/>
    <n v="236.69999999989523"/>
    <n v="0"/>
    <n v="140"/>
    <n v="140"/>
    <x v="0"/>
  </r>
  <r>
    <s v="6102"/>
    <s v="06-09-2025 10:31"/>
    <s v="Prioridad Alta (Incidencias)"/>
    <x v="1"/>
    <x v="2"/>
    <x v="0"/>
    <s v="Gestión de Aplicaciones"/>
    <x v="15"/>
    <s v="06-09-2025 10:37"/>
    <s v="07:28:38"/>
    <s v="06-13-2025 10:57"/>
    <s v="06-13-2025 10:57"/>
    <s v="Afecta al Departamento"/>
    <s v="Nivel 1"/>
    <s v="No asignado"/>
    <s v="06-09-2025 10:31"/>
    <s v="06-13-2025 10:57"/>
    <s v="false"/>
    <s v="06-12-2025 10:03"/>
    <x v="1270"/>
    <d v="2025-06-13T10:57:00"/>
    <n v="4.0180555555562023"/>
    <n v="96.433333333348855"/>
    <n v="12.5"/>
    <n v="56"/>
    <n v="68.5"/>
    <x v="2"/>
  </r>
  <r>
    <s v="6096"/>
    <s v="06-06-2025 14:54"/>
    <s v="No asignado"/>
    <x v="2"/>
    <x v="0"/>
    <x v="0"/>
    <s v="Formularios"/>
    <x v="13"/>
    <s v="06-06-2025 15:00"/>
    <s v="42:54:54"/>
    <s v="06-16-2025 11:19"/>
    <s v="06-16-2025 11:19"/>
    <s v="No asignado"/>
    <s v="No asignado"/>
    <s v="No asignado"/>
    <s v="06-06-2025 14:54"/>
    <s v="06-16-2025 11:19"/>
    <s v="false"/>
    <s v="06-16-2025 11:19"/>
    <x v="1271"/>
    <d v="2025-06-16T11:19:00"/>
    <n v="9.8506944444452529"/>
    <n v="236.41666666668607"/>
    <n v="0"/>
    <n v="140"/>
    <n v="140"/>
    <x v="0"/>
  </r>
  <r>
    <s v="6103"/>
    <s v="06-09-2025 10:36"/>
    <s v="Prioridad Alta (Incidencias)"/>
    <x v="1"/>
    <x v="2"/>
    <x v="0"/>
    <s v="Gestión de Aplicaciones"/>
    <x v="10"/>
    <s v="06-09-2025 10:39"/>
    <s v="06:05:01"/>
    <s v="06-12-2025 09:46"/>
    <s v="06-12-2025 09:46"/>
    <s v="Afecta el Usuario"/>
    <s v="Nivel 1"/>
    <s v="Normal"/>
    <s v="06-09-2025 10:36"/>
    <s v="06-12-2025 09:46"/>
    <s v="false"/>
    <s v="06-12-2025 09:46"/>
    <x v="1272"/>
    <d v="2025-06-12T09:46:00"/>
    <n v="2.9652777777810115"/>
    <n v="71.166666666744277"/>
    <n v="12.5"/>
    <n v="42"/>
    <n v="54.5"/>
    <x v="2"/>
  </r>
  <r>
    <s v="6097"/>
    <s v="06-06-2025 14:59"/>
    <s v="Prioridad Baja (Incidencias)"/>
    <x v="1"/>
    <x v="10"/>
    <x v="0"/>
    <s v="No asignado"/>
    <x v="19"/>
    <s v="06-06-2025 14:59"/>
    <s v="00:00:00"/>
    <s v="06-06-2025 14:59"/>
    <s v="06-06-2025 15:01"/>
    <s v="Falla Masiva"/>
    <s v="No asignado"/>
    <s v="No asignado"/>
    <s v="06-06-2025 14:59"/>
    <s v="06-06-2025 14:59"/>
    <s v="false"/>
    <s v="06-06-2025 14:59"/>
    <x v="1273"/>
    <d v="2025-06-06T15:01:00"/>
    <n v="1.3888888934161514E-3"/>
    <n v="3.3333333441987634E-2"/>
    <n v="120"/>
    <n v="0"/>
    <n v="120"/>
    <x v="1"/>
  </r>
  <r>
    <s v="6098"/>
    <s v="06-06-2025 15:55"/>
    <s v="SLA Requerimientos - Baja"/>
    <x v="0"/>
    <x v="9"/>
    <x v="0"/>
    <s v="Redes y Seguridad"/>
    <x v="20"/>
    <s v="06-06-2025 15:55"/>
    <s v="00:58:02"/>
    <s v="06-11-2025 21:57"/>
    <s v="06-11-2025 21:57"/>
    <s v="Afecta el Usuario"/>
    <s v="No asignado"/>
    <s v="Baja"/>
    <s v="06-06-2025 15:55"/>
    <s v="06-11-2025 21:57"/>
    <s v="false"/>
    <s v="06-10-2025 21:40"/>
    <x v="1274"/>
    <d v="2025-06-11T21:57:00"/>
    <n v="5.2513888888861402"/>
    <n v="126.03333333326736"/>
    <n v="120"/>
    <n v="70"/>
    <n v="190"/>
    <x v="1"/>
  </r>
  <r>
    <s v="6099"/>
    <s v="06-06-2025 16:52"/>
    <s v="No asignado"/>
    <x v="1"/>
    <x v="10"/>
    <x v="0"/>
    <s v="No asignado"/>
    <x v="19"/>
    <s v="06-06-2025 16:52"/>
    <s v="00:00:00"/>
    <s v="06-06-2025 16:52"/>
    <s v="06-06-2025 16:52"/>
    <s v="Afecta el Usuario"/>
    <s v="No asignado"/>
    <s v="Normal"/>
    <s v="06-06-2025 16:52"/>
    <s v="06-06-2025 16:52"/>
    <s v="false"/>
    <s v="06-06-2025 16:52"/>
    <x v="1275"/>
    <d v="2025-06-06T16:52:00"/>
    <n v="0"/>
    <n v="0"/>
    <n v="0"/>
    <n v="0"/>
    <n v="0"/>
    <x v="0"/>
  </r>
  <r>
    <s v="6104"/>
    <s v="06-09-2025 11:38"/>
    <s v="Prioridad Alta (Incidencias)"/>
    <x v="1"/>
    <x v="2"/>
    <x v="0"/>
    <s v="Gestión de Aplicaciones"/>
    <x v="10"/>
    <s v="06-09-2025 13:57"/>
    <s v="04:51:56"/>
    <s v="06-11-2025 16:16"/>
    <s v="06-11-2025 16:16"/>
    <s v="Afecta el Usuario"/>
    <s v="Nivel 1"/>
    <s v="Normal"/>
    <s v="06-09-2025 11:38"/>
    <s v="06-11-2025 16:16"/>
    <s v="false"/>
    <s v="06-11-2025 16:16"/>
    <x v="1276"/>
    <d v="2025-06-11T16:16:00"/>
    <n v="2.1930555555518367"/>
    <n v="52.633333333244082"/>
    <n v="12.5"/>
    <n v="28"/>
    <n v="40.5"/>
    <x v="2"/>
  </r>
  <r>
    <s v="6106"/>
    <s v="06-09-2025 15:17"/>
    <s v="No asignado"/>
    <x v="2"/>
    <x v="2"/>
    <x v="0"/>
    <s v="Kondor"/>
    <x v="1"/>
    <s v="06-09-2025 15:17"/>
    <s v="02:12:17"/>
    <s v="06-09-2025 19:05"/>
    <s v="06-09-2025 19:05"/>
    <s v="No asignado"/>
    <s v="No asignado"/>
    <s v="No asignado"/>
    <s v="06-09-2025 15:17"/>
    <s v="06-09-2025 19:05"/>
    <s v="false"/>
    <s v="06-09-2025 19:05"/>
    <x v="1277"/>
    <d v="2025-06-09T19:05:00"/>
    <n v="0.15833333333284827"/>
    <n v="3.7999999999883585"/>
    <n v="0"/>
    <n v="0"/>
    <n v="0"/>
    <x v="0"/>
  </r>
  <r>
    <s v="6100"/>
    <s v="06-09-2025 09:50"/>
    <s v="SLA Requerimientos - Baja"/>
    <x v="0"/>
    <x v="8"/>
    <x v="0"/>
    <s v="Gestión de Aplicaciones"/>
    <x v="7"/>
    <s v="06-09-2025 10:24"/>
    <s v="00:43:51"/>
    <s v="06-09-2025 10:34"/>
    <s v="06-09-2025 10:34"/>
    <s v="Afecta el Usuario"/>
    <s v="No asignado"/>
    <s v="Baja"/>
    <s v="06-09-2025 09:50"/>
    <s v="06-09-2025 10:34"/>
    <s v="false"/>
    <s v="06-09-2025 10:34"/>
    <x v="1278"/>
    <d v="2025-06-09T10:34:00"/>
    <n v="3.0555555560567882E-2"/>
    <n v="0.73333333345362917"/>
    <n v="120"/>
    <n v="0"/>
    <n v="120"/>
    <x v="1"/>
  </r>
  <r>
    <s v="6109"/>
    <s v="06-09-2025 17:39"/>
    <s v="No asignado"/>
    <x v="1"/>
    <x v="1"/>
    <x v="12"/>
    <s v="Gestión de Aplicaciones"/>
    <x v="3"/>
    <s v="06-10-2025 06:52"/>
    <s v="00:00:00"/>
    <s v="No asignado"/>
    <s v="07-10-2025 11:37"/>
    <s v="Afecta el Negocio"/>
    <s v="No asignado"/>
    <s v="No asignado"/>
    <s v="06-09-2025 17:39"/>
    <s v="No asignado"/>
    <s v="false"/>
    <s v="No asignado"/>
    <x v="1279"/>
    <d v="2025-07-10T11:37:00"/>
    <n v="30.748611111106584"/>
    <n v="737.96666666655801"/>
    <n v="0"/>
    <n v="434"/>
    <n v="434"/>
    <x v="0"/>
  </r>
  <r>
    <s v="6105"/>
    <s v="06-09-2025 12:23"/>
    <s v="SLA Requerimientos - Medio"/>
    <x v="0"/>
    <x v="3"/>
    <x v="0"/>
    <s v="Gestion + Humana"/>
    <x v="14"/>
    <s v="06-09-2025 13:51"/>
    <s v="00:00:00"/>
    <s v="06-16-2025 16:49"/>
    <s v="06-16-2025 16:49"/>
    <s v="No asignado"/>
    <s v="No asignado"/>
    <s v="Baja"/>
    <s v="06-09-2025 12:23"/>
    <s v="06-16-2025 16:49"/>
    <s v="false"/>
    <s v="06-16-2025 16:49"/>
    <x v="1280"/>
    <d v="2025-06-16T16:49:00"/>
    <n v="7.1847222222204437"/>
    <n v="172.43333333329065"/>
    <n v="72"/>
    <n v="98"/>
    <n v="170"/>
    <x v="2"/>
  </r>
  <r>
    <s v="6107"/>
    <s v="06-09-2025 16:28"/>
    <s v="SLA Requerimientos - Medio"/>
    <x v="0"/>
    <x v="3"/>
    <x v="1"/>
    <s v="Soporte TI"/>
    <x v="0"/>
    <s v="06-09-2025 17:50"/>
    <s v="00:00:00"/>
    <s v="No asignado"/>
    <s v="06-24-2025 11:04"/>
    <s v="Afecta el Usuario"/>
    <s v="No asignado"/>
    <s v="Normal"/>
    <s v="06-09-2025 16:28"/>
    <s v="No asignado"/>
    <s v="false"/>
    <s v="No asignado"/>
    <x v="1281"/>
    <d v="2025-06-24T11:04:00"/>
    <n v="14.774999999994179"/>
    <n v="354.5999999998603"/>
    <n v="72"/>
    <n v="210"/>
    <n v="282"/>
    <x v="2"/>
  </r>
  <r>
    <s v="6119"/>
    <s v="06-10-2025 12:02"/>
    <s v="SLA Requerimientos - Medio"/>
    <x v="0"/>
    <x v="3"/>
    <x v="0"/>
    <s v="Gestion + Humana"/>
    <x v="18"/>
    <s v="06-10-2025 12:03"/>
    <s v="25:25:54"/>
    <s v="06-13-2025 14:28"/>
    <s v="06-13-2025 14:28"/>
    <s v="No asignado"/>
    <s v="No asignado"/>
    <s v="Media"/>
    <s v="06-10-2025 12:02"/>
    <s v="06-13-2025 14:28"/>
    <s v="true"/>
    <s v="06-13-2025 14:28"/>
    <x v="1282"/>
    <d v="2025-06-13T14:28:00"/>
    <n v="3.101388888891961"/>
    <n v="74.433333333407063"/>
    <n v="72"/>
    <n v="42"/>
    <n v="114"/>
    <x v="1"/>
  </r>
  <r>
    <s v="6121"/>
    <s v="06-10-2025 14:58"/>
    <s v="Prioridad Alta (Incidencias)"/>
    <x v="1"/>
    <x v="2"/>
    <x v="0"/>
    <s v="Gestión de Aplicaciones"/>
    <x v="9"/>
    <s v="06-10-2025 15:10"/>
    <s v="02:03:55"/>
    <s v="06-10-2025 17:10"/>
    <s v="06-10-2025 17:10"/>
    <s v="Afecta al Departamento"/>
    <s v="Nivel 1"/>
    <s v="No asignado"/>
    <s v="06-10-2025 14:58"/>
    <s v="06-10-2025 17:10"/>
    <s v="false"/>
    <s v="06-10-2025 17:10"/>
    <x v="1283"/>
    <d v="2025-06-10T17:10:00"/>
    <n v="9.1666666667151731E-2"/>
    <n v="2.2000000000116415"/>
    <n v="12.5"/>
    <n v="0"/>
    <n v="12.5"/>
    <x v="1"/>
  </r>
  <r>
    <s v="6123"/>
    <s v="06-10-2025 15:53"/>
    <s v="Prioridad Normal (Incidencias)"/>
    <x v="1"/>
    <x v="2"/>
    <x v="0"/>
    <s v="Gestión de Aplicaciones"/>
    <x v="9"/>
    <s v="06-10-2025 17:02"/>
    <s v="01:09:36"/>
    <s v="06-11-2025 17:57"/>
    <s v="06-11-2025 17:57"/>
    <s v="Afecta al Departamento"/>
    <s v="Nivel 1"/>
    <s v="No asignado"/>
    <s v="06-10-2025 15:53"/>
    <s v="06-11-2025 17:57"/>
    <s v="false"/>
    <s v="06-10-2025 17:02"/>
    <x v="1284"/>
    <d v="2025-06-11T17:57:00"/>
    <n v="1.086111111108039"/>
    <n v="26.066666666592937"/>
    <n v="72"/>
    <n v="14"/>
    <n v="86"/>
    <x v="1"/>
  </r>
  <r>
    <s v="6127"/>
    <s v="06-10-2025 17:02"/>
    <s v="Prioridad Normal (Incidencias)"/>
    <x v="1"/>
    <x v="2"/>
    <x v="0"/>
    <s v="Gestión de Aplicaciones"/>
    <x v="9"/>
    <s v="06-10-2025 17:14"/>
    <s v="00:31:07"/>
    <s v="07-03-2025 18:06"/>
    <s v="07-03-2025 18:06"/>
    <s v="Afecta al Departamento"/>
    <s v="Nivel 1"/>
    <s v="No asignado"/>
    <s v="06-10-2025 17:02"/>
    <s v="07-03-2025 18:06"/>
    <s v="false"/>
    <s v="07-02-2025 17:20"/>
    <x v="1285"/>
    <d v="2025-07-03T18:06:00"/>
    <n v="23.044444444443798"/>
    <n v="553.06666666665114"/>
    <n v="72"/>
    <n v="322"/>
    <n v="394"/>
    <x v="2"/>
  </r>
  <r>
    <s v="6110"/>
    <s v="06-10-2025 09:10"/>
    <s v="No asignado"/>
    <x v="1"/>
    <x v="6"/>
    <x v="1"/>
    <s v="No asignado"/>
    <x v="2"/>
    <s v="No asignado"/>
    <s v="00:00:00"/>
    <s v="No asignado"/>
    <s v="06-10-2025 09:23"/>
    <s v="Afecta el Usuario"/>
    <s v="No asignado"/>
    <s v="Normal"/>
    <s v="06-10-2025 09:10"/>
    <s v="No asignado"/>
    <s v="false"/>
    <s v="No asignado"/>
    <x v="1286"/>
    <d v="2025-06-10T09:23:00"/>
    <n v="9.0277777781011537E-3"/>
    <n v="0.21666666667442769"/>
    <n v="0"/>
    <n v="0"/>
    <n v="0"/>
    <x v="0"/>
  </r>
  <r>
    <s v="6112"/>
    <s v="06-10-2025 10:18"/>
    <s v="No asignado"/>
    <x v="1"/>
    <x v="6"/>
    <x v="1"/>
    <s v="No asignado"/>
    <x v="2"/>
    <s v="No asignado"/>
    <s v="00:00:00"/>
    <s v="No asignado"/>
    <s v="06-10-2025 10:39"/>
    <s v="Afecta el Usuario"/>
    <s v="No asignado"/>
    <s v="Normal"/>
    <s v="06-10-2025 10:18"/>
    <s v="No asignado"/>
    <s v="false"/>
    <s v="No asignado"/>
    <x v="1287"/>
    <d v="2025-06-10T10:39:00"/>
    <n v="1.4583333329937886E-2"/>
    <n v="0.34999999991850927"/>
    <n v="0"/>
    <n v="0"/>
    <n v="0"/>
    <x v="0"/>
  </r>
  <r>
    <s v="6125"/>
    <s v="06-10-2025 16:28"/>
    <s v="Prioridades Urgentes (Incidencias)"/>
    <x v="1"/>
    <x v="6"/>
    <x v="1"/>
    <s v="No asignado"/>
    <x v="10"/>
    <s v="No asignado"/>
    <s v="00:00:00"/>
    <s v="No asignado"/>
    <s v="06-10-2025 16:35"/>
    <s v="Afecta el Usuario"/>
    <s v="No asignado"/>
    <s v="Normal"/>
    <s v="06-10-2025 16:28"/>
    <s v="No asignado"/>
    <s v="false"/>
    <s v="No asignado"/>
    <x v="1288"/>
    <d v="2025-06-10T16:35:00"/>
    <n v="4.8611111051286571E-3"/>
    <n v="0.11666666652308777"/>
    <n v="12.5"/>
    <n v="0"/>
    <n v="12.5"/>
    <x v="1"/>
  </r>
  <r>
    <s v="6124"/>
    <s v="06-10-2025 16:23"/>
    <s v="Prioridad Normal (Incidencias)"/>
    <x v="1"/>
    <x v="2"/>
    <x v="0"/>
    <s v="Gestión de Aplicaciones"/>
    <x v="9"/>
    <s v="06-10-2025 16:35"/>
    <s v="00:39:57"/>
    <s v="06-11-2025 17:57"/>
    <s v="06-11-2025 17:57"/>
    <s v="Afecta al Departamento"/>
    <s v="Nivel 1"/>
    <s v="No asignado"/>
    <s v="06-10-2025 16:23"/>
    <s v="06-11-2025 17:57"/>
    <s v="false"/>
    <s v="06-10-2025 17:03"/>
    <x v="1289"/>
    <d v="2025-06-11T17:57:00"/>
    <n v="1.0652777777795563"/>
    <n v="25.566666666709352"/>
    <n v="72"/>
    <n v="14"/>
    <n v="86"/>
    <x v="1"/>
  </r>
  <r>
    <s v="6111"/>
    <s v="06-10-2025 10:14"/>
    <s v="Prioridad Normal (Incidencias)"/>
    <x v="1"/>
    <x v="2"/>
    <x v="0"/>
    <s v="Gestión de Aplicaciones"/>
    <x v="9"/>
    <s v="06-10-2025 10:16"/>
    <s v="01:56:06"/>
    <s v="06-13-2025 10:57"/>
    <s v="06-13-2025 10:57"/>
    <s v="Afecta al Departamento"/>
    <s v="Nivel 1"/>
    <s v="No asignado"/>
    <s v="06-10-2025 10:14"/>
    <s v="06-13-2025 10:57"/>
    <s v="false"/>
    <s v="06-12-2025 10:02"/>
    <x v="1290"/>
    <d v="2025-06-13T10:57:00"/>
    <n v="3.0298611111138598"/>
    <n v="72.716666666732635"/>
    <n v="72"/>
    <n v="42"/>
    <n v="114"/>
    <x v="1"/>
  </r>
  <r>
    <s v="6113"/>
    <s v="06-10-2025 10:35"/>
    <s v="Prioridad Alta (Incidencias)"/>
    <x v="1"/>
    <x v="2"/>
    <x v="0"/>
    <s v="Gestión de Aplicaciones"/>
    <x v="10"/>
    <s v="06-10-2025 10:40"/>
    <s v="09:35:07"/>
    <s v="06-11-2025 15:25"/>
    <s v="06-11-2025 15:25"/>
    <s v="Afecta el Usuario"/>
    <s v="Nivel 1"/>
    <s v="Normal"/>
    <s v="06-10-2025 10:35"/>
    <s v="06-11-2025 15:25"/>
    <s v="false"/>
    <s v="06-11-2025 15:25"/>
    <x v="1291"/>
    <d v="2025-06-11T15:25:00"/>
    <n v="1.2013888888905058"/>
    <n v="28.833333333372138"/>
    <n v="12.5"/>
    <n v="14"/>
    <n v="26.5"/>
    <x v="2"/>
  </r>
  <r>
    <s v="6116"/>
    <s v="06-10-2025 11:23"/>
    <s v="Prioridad Normal (Incidencias)"/>
    <x v="1"/>
    <x v="2"/>
    <x v="0"/>
    <s v="Gestión de Aplicaciones"/>
    <x v="9"/>
    <s v="06-10-2025 11:33"/>
    <s v="04:01:02"/>
    <s v="06-11-2025 17:57"/>
    <s v="06-11-2025 17:57"/>
    <s v="Afecta al Departamento"/>
    <s v="Nivel 1"/>
    <s v="No asignado"/>
    <s v="06-10-2025 11:23"/>
    <s v="06-11-2025 17:57"/>
    <s v="false"/>
    <s v="06-10-2025 17:14"/>
    <x v="1292"/>
    <d v="2025-06-11T17:57:00"/>
    <n v="1.273611111108039"/>
    <n v="30.566666666592937"/>
    <n v="72"/>
    <n v="14"/>
    <n v="86"/>
    <x v="1"/>
  </r>
  <r>
    <s v="6128"/>
    <s v="06-10-2025 17:09"/>
    <s v="No asignado"/>
    <x v="2"/>
    <x v="0"/>
    <x v="0"/>
    <s v="Formularios"/>
    <x v="13"/>
    <s v="06-10-2025 17:14"/>
    <s v="26:48:59"/>
    <s v="06-16-2025 11:13"/>
    <s v="06-16-2025 11:13"/>
    <s v="No asignado"/>
    <s v="No asignado"/>
    <s v="No asignado"/>
    <s v="06-10-2025 17:09"/>
    <s v="06-16-2025 11:13"/>
    <s v="false"/>
    <s v="06-16-2025 11:13"/>
    <x v="1293"/>
    <d v="2025-06-16T11:13:00"/>
    <n v="5.7527777777795563"/>
    <n v="138.06666666670935"/>
    <n v="0"/>
    <n v="84"/>
    <n v="84"/>
    <x v="0"/>
  </r>
  <r>
    <s v="6114"/>
    <s v="06-10-2025 10:49"/>
    <s v="Prioridad Normal (Incidencias)"/>
    <x v="1"/>
    <x v="2"/>
    <x v="0"/>
    <s v="Gestión de Aplicaciones"/>
    <x v="9"/>
    <s v="06-10-2025 17:00"/>
    <s v="05:11:50"/>
    <s v="06-11-2025 17:57"/>
    <s v="06-11-2025 17:57"/>
    <s v="Afecta al Departamento"/>
    <s v="Nivel 1"/>
    <s v="No asignado"/>
    <s v="06-10-2025 10:49"/>
    <s v="06-11-2025 17:57"/>
    <s v="false"/>
    <s v="06-10-2025 17:01"/>
    <x v="1294"/>
    <d v="2025-06-11T17:57:00"/>
    <n v="1.297222222223354"/>
    <n v="31.133333333360497"/>
    <n v="72"/>
    <n v="14"/>
    <n v="86"/>
    <x v="1"/>
  </r>
  <r>
    <s v="6118"/>
    <s v="06-10-2025 11:52"/>
    <s v="Prioridades Urgentes (Incidencias)"/>
    <x v="1"/>
    <x v="2"/>
    <x v="0"/>
    <s v="Gestión de Aplicaciones"/>
    <x v="10"/>
    <s v="06-10-2025 12:05"/>
    <s v="00:15:27"/>
    <s v="06-10-2025 12:08"/>
    <s v="06-10-2025 12:08"/>
    <s v="Afecta el Usuario"/>
    <s v="Nivel 1"/>
    <s v="Normal"/>
    <s v="06-10-2025 11:52"/>
    <s v="06-10-2025 12:08"/>
    <s v="false"/>
    <s v="06-10-2025 12:08"/>
    <x v="1295"/>
    <d v="2025-06-10T12:08:00"/>
    <n v="1.1111111118225381E-2"/>
    <n v="0.26666666683740914"/>
    <n v="12.5"/>
    <n v="0"/>
    <n v="12.5"/>
    <x v="1"/>
  </r>
  <r>
    <s v="6115"/>
    <s v="06-10-2025 11:11"/>
    <s v="No asignado"/>
    <x v="1"/>
    <x v="1"/>
    <x v="0"/>
    <s v="No asignado"/>
    <x v="3"/>
    <s v="06-10-2025 11:11"/>
    <s v="00:03:41"/>
    <s v="06-10-2025 11:15"/>
    <s v="06-10-2025 11:15"/>
    <s v="Afecta el Usuario"/>
    <s v="No asignado"/>
    <s v="Normal"/>
    <s v="06-10-2025 11:11"/>
    <s v="06-10-2025 11:15"/>
    <s v="false"/>
    <s v="06-10-2025 11:15"/>
    <x v="1296"/>
    <d v="2025-06-10T11:15:00"/>
    <n v="2.7777777795563452E-3"/>
    <n v="6.6666666709352285E-2"/>
    <n v="0"/>
    <n v="0"/>
    <n v="0"/>
    <x v="0"/>
  </r>
  <r>
    <s v="6120"/>
    <s v="06-10-2025 13:35"/>
    <s v="No asignado"/>
    <x v="1"/>
    <x v="1"/>
    <x v="0"/>
    <s v="No asignado"/>
    <x v="3"/>
    <s v="06-10-2025 13:35"/>
    <s v="00:02:49"/>
    <s v="06-10-2025 13:38"/>
    <s v="06-10-2025 13:38"/>
    <s v="Afecta el Usuario"/>
    <s v="No asignado"/>
    <s v="Normal"/>
    <s v="06-10-2025 13:35"/>
    <s v="06-10-2025 13:38"/>
    <s v="false"/>
    <s v="06-10-2025 13:38"/>
    <x v="1297"/>
    <d v="2025-06-10T13:38:00"/>
    <n v="2.0833333401242271E-3"/>
    <n v="5.0000000162981451E-2"/>
    <n v="0"/>
    <n v="0"/>
    <n v="0"/>
    <x v="0"/>
  </r>
  <r>
    <s v="6117"/>
    <s v="06-10-2025 11:33"/>
    <s v="Prioridades Urgentes (Incidencias)"/>
    <x v="1"/>
    <x v="2"/>
    <x v="0"/>
    <s v="Gestión de Aplicaciones"/>
    <x v="10"/>
    <s v="06-10-2025 16:34"/>
    <s v="04:02:54"/>
    <s v="06-11-2025 16:57"/>
    <s v="06-11-2025 16:57"/>
    <s v="Afecta el Usuario"/>
    <s v="Nivel 1"/>
    <s v="Normal"/>
    <s v="06-10-2025 11:33"/>
    <s v="06-11-2025 16:57"/>
    <s v="false"/>
    <s v="06-10-2025 16:36"/>
    <x v="1298"/>
    <d v="2025-06-11T16:57:00"/>
    <n v="1.2250000000058208"/>
    <n v="29.400000000139698"/>
    <n v="12.5"/>
    <n v="14"/>
    <n v="26.5"/>
    <x v="2"/>
  </r>
  <r>
    <s v="6122"/>
    <s v="06-10-2025 15:20"/>
    <s v="SLA Requerimientos - Medio"/>
    <x v="0"/>
    <x v="3"/>
    <x v="0"/>
    <s v="Soporte TI"/>
    <x v="11"/>
    <s v="06-10-2025 15:38"/>
    <s v="18:25:29"/>
    <s v="06-13-2025 08:45"/>
    <s v="06-13-2025 08:45"/>
    <s v="Afecta el Usuario"/>
    <s v="No asignado"/>
    <s v="Normal"/>
    <s v="06-10-2025 15:20"/>
    <s v="06-13-2025 08:45"/>
    <s v="false"/>
    <s v="06-13-2025 08:45"/>
    <x v="1299"/>
    <d v="2025-06-13T08:45:00"/>
    <n v="2.7256944444452529"/>
    <n v="65.416666666686069"/>
    <n v="72"/>
    <n v="42"/>
    <n v="114"/>
    <x v="1"/>
  </r>
  <r>
    <s v="6126"/>
    <s v="06-10-2025 16:38"/>
    <s v="No asignado"/>
    <x v="1"/>
    <x v="3"/>
    <x v="0"/>
    <s v="Soporte TI"/>
    <x v="6"/>
    <s v="06-10-2025 16:55"/>
    <s v="38:55:41"/>
    <s v="06-17-2025 15:34"/>
    <s v="06-17-2025 15:34"/>
    <s v="Afecta el Usuario"/>
    <s v="No asignado"/>
    <s v="Normal"/>
    <s v="06-10-2025 16:38"/>
    <s v="06-17-2025 15:34"/>
    <s v="false"/>
    <s v="06-17-2025 15:34"/>
    <x v="1300"/>
    <d v="2025-06-17T15:34:00"/>
    <n v="6.9555555555489263"/>
    <n v="166.93333333317423"/>
    <n v="0"/>
    <n v="98"/>
    <n v="98"/>
    <x v="0"/>
  </r>
  <r>
    <s v="6129"/>
    <s v="06-11-2025 09:04"/>
    <s v="SLA Requerimientos - Medio"/>
    <x v="0"/>
    <x v="3"/>
    <x v="0"/>
    <s v="Gestion + Humana"/>
    <x v="18"/>
    <s v="06-11-2025 09:59"/>
    <s v="23:25:19"/>
    <s v="06-24-2025 11:35"/>
    <s v="06-24-2025 11:35"/>
    <s v="No asignado"/>
    <s v="No asignado"/>
    <s v="Media"/>
    <s v="06-11-2025 09:04"/>
    <s v="06-24-2025 11:35"/>
    <s v="false"/>
    <s v="06-24-2025 11:35"/>
    <x v="1301"/>
    <d v="2025-06-24T11:35:00"/>
    <n v="13.104861111110949"/>
    <n v="314.51666666666279"/>
    <n v="72"/>
    <n v="182"/>
    <n v="254"/>
    <x v="2"/>
  </r>
  <r>
    <s v="6134"/>
    <s v="06-11-2025 14:49"/>
    <s v="SLA Requerimientos - Medio"/>
    <x v="0"/>
    <x v="0"/>
    <x v="0"/>
    <s v="Gestion + Humana"/>
    <x v="14"/>
    <s v="06-11-2025 14:52"/>
    <s v="18:40:56"/>
    <s v="06-23-2025 08:51"/>
    <s v="06-23-2025 08:51"/>
    <s v="No asignado"/>
    <s v="No asignado"/>
    <s v="Baja"/>
    <s v="06-11-2025 14:49"/>
    <s v="06-23-2025 08:51"/>
    <s v="false"/>
    <s v="06-23-2025 08:51"/>
    <x v="1302"/>
    <d v="2025-06-23T08:51:00"/>
    <n v="11.751388888893416"/>
    <n v="282.03333333344199"/>
    <n v="72"/>
    <n v="168"/>
    <n v="240"/>
    <x v="2"/>
  </r>
  <r>
    <s v="6130"/>
    <s v="06-11-2025 09:15"/>
    <s v="SLA Requerimientos - Medio"/>
    <x v="0"/>
    <x v="3"/>
    <x v="0"/>
    <s v="Gestion + Humana"/>
    <x v="18"/>
    <s v="06-11-2025 09:59"/>
    <s v="23:14:56"/>
    <s v="06-16-2025 10:02"/>
    <s v="06-16-2025 10:02"/>
    <s v="No asignado"/>
    <s v="No asignado"/>
    <s v="Media"/>
    <s v="06-11-2025 09:15"/>
    <s v="06-16-2025 10:02"/>
    <s v="false"/>
    <s v="06-16-2025 10:02"/>
    <x v="1303"/>
    <d v="2025-06-16T10:02:00"/>
    <n v="5.0326388888934162"/>
    <n v="120.78333333344199"/>
    <n v="72"/>
    <n v="70"/>
    <n v="142"/>
    <x v="1"/>
  </r>
  <r>
    <s v="6132"/>
    <s v="06-11-2025 10:55"/>
    <s v="No asignado"/>
    <x v="2"/>
    <x v="0"/>
    <x v="0"/>
    <s v="Formularios"/>
    <x v="13"/>
    <s v="06-11-2025 11:44"/>
    <s v="21:39:11"/>
    <s v="06-16-2025 11:12"/>
    <s v="06-16-2025 11:12"/>
    <s v="No asignado"/>
    <s v="No asignado"/>
    <s v="No asignado"/>
    <s v="06-11-2025 10:55"/>
    <s v="06-16-2025 11:12"/>
    <s v="false"/>
    <s v="06-16-2025 11:12"/>
    <x v="1304"/>
    <d v="2025-06-16T11:12:00"/>
    <n v="5.0118055555576575"/>
    <n v="120.28333333338378"/>
    <n v="0"/>
    <n v="70"/>
    <n v="70"/>
    <x v="0"/>
  </r>
  <r>
    <s v="6136"/>
    <s v="06-11-2025 17:16"/>
    <s v="No asignado"/>
    <x v="2"/>
    <x v="0"/>
    <x v="0"/>
    <s v="Formularios"/>
    <x v="13"/>
    <s v="06-11-2025 17:19"/>
    <s v="68:25:39"/>
    <s v="06-24-2025 13:43"/>
    <s v="06-24-2025 13:43"/>
    <s v="No asignado"/>
    <s v="No asignado"/>
    <s v="No asignado"/>
    <s v="06-11-2025 17:16"/>
    <s v="06-24-2025 13:43"/>
    <s v="false"/>
    <s v="06-24-2025 13:43"/>
    <x v="1305"/>
    <d v="2025-06-24T13:43:00"/>
    <n v="12.852083333331393"/>
    <n v="308.44999999995343"/>
    <n v="0"/>
    <n v="182"/>
    <n v="182"/>
    <x v="0"/>
  </r>
  <r>
    <s v="6131"/>
    <s v="06-11-2025 09:37"/>
    <s v="SLA Requerimientos - Baja"/>
    <x v="0"/>
    <x v="9"/>
    <x v="0"/>
    <s v="Gestión de Aplicaciones"/>
    <x v="7"/>
    <s v="06-11-2025 10:00"/>
    <s v="00:29:20"/>
    <s v="06-11-2025 10:06"/>
    <s v="06-11-2025 10:06"/>
    <s v="Afecta el Usuario"/>
    <s v="No asignado"/>
    <s v="Baja"/>
    <s v="06-11-2025 09:37"/>
    <s v="06-11-2025 10:06"/>
    <s v="false"/>
    <s v="06-11-2025 10:06"/>
    <x v="1306"/>
    <d v="2025-06-11T10:06:00"/>
    <n v="2.0138888889050577E-2"/>
    <n v="0.48333333333721384"/>
    <n v="120"/>
    <n v="0"/>
    <n v="120"/>
    <x v="1"/>
  </r>
  <r>
    <s v="6133"/>
    <s v="06-11-2025 14:16"/>
    <s v="Prioridad Baja (Incidencias)"/>
    <x v="1"/>
    <x v="3"/>
    <x v="0"/>
    <s v="Soporte TI"/>
    <x v="4"/>
    <s v="06-11-2025 14:17"/>
    <s v="00:01:19"/>
    <s v="06-11-2025 14:17"/>
    <s v="06-11-2025 14:17"/>
    <s v="Afecta el Usuario"/>
    <s v="No asignado"/>
    <s v="Normal"/>
    <s v="06-11-2025 14:16"/>
    <s v="06-11-2025 14:17"/>
    <s v="false"/>
    <s v="06-11-2025 14:17"/>
    <x v="1307"/>
    <d v="2025-06-11T14:17:00"/>
    <n v="6.9444443943211809E-4"/>
    <n v="1.6666666546370834E-2"/>
    <n v="120"/>
    <n v="0"/>
    <n v="120"/>
    <x v="1"/>
  </r>
  <r>
    <s v="6135"/>
    <s v="06-11-2025 15:58"/>
    <s v="SLA Requerimientos - Baja"/>
    <x v="0"/>
    <x v="1"/>
    <x v="6"/>
    <s v="Gestión de Aplicaciones"/>
    <x v="3"/>
    <s v="06-12-2025 15:56"/>
    <s v="00:00:00"/>
    <s v="No asignado"/>
    <s v="07-14-2025 11:14"/>
    <s v="Afecta el Negocio"/>
    <s v="No asignado"/>
    <s v="No asignado"/>
    <s v="06-11-2025 15:58"/>
    <s v="No asignado"/>
    <s v="false"/>
    <s v="No asignado"/>
    <x v="1308"/>
    <d v="2025-07-14T11:14:00"/>
    <n v="32.802777777775191"/>
    <n v="787.26666666660458"/>
    <n v="120"/>
    <n v="462"/>
    <n v="582"/>
    <x v="2"/>
  </r>
  <r>
    <s v="6137"/>
    <s v="06-12-2025 08:51"/>
    <s v="SLA Requerimientos - Medio"/>
    <x v="0"/>
    <x v="3"/>
    <x v="1"/>
    <s v="Gestión de Aplicaciones"/>
    <x v="23"/>
    <s v="06-12-2025 09:29"/>
    <s v="00:00:00"/>
    <s v="No asignado"/>
    <s v="06-27-2025 09:58"/>
    <s v="Afecta al Departamento"/>
    <s v="No asignado"/>
    <s v="No asignado"/>
    <s v="06-12-2025 08:51"/>
    <s v="No asignado"/>
    <s v="false"/>
    <s v="No asignado"/>
    <x v="1309"/>
    <d v="2025-06-27T09:58:00"/>
    <n v="15.046527777776646"/>
    <n v="361.1166666666395"/>
    <n v="72"/>
    <n v="210"/>
    <n v="282"/>
    <x v="2"/>
  </r>
  <r>
    <s v="6145"/>
    <s v="06-12-2025 12:11"/>
    <s v="SLA Requerimientos - Medio"/>
    <x v="0"/>
    <x v="3"/>
    <x v="0"/>
    <s v="Soporte TI"/>
    <x v="5"/>
    <s v="06-12-2025 12:32"/>
    <s v="12:18:07"/>
    <s v="06-17-2025 09:37"/>
    <s v="06-17-2025 09:37"/>
    <s v="Afecta el Usuario"/>
    <s v="No asignado"/>
    <s v="Normal"/>
    <s v="06-12-2025 12:11"/>
    <s v="06-17-2025 09:37"/>
    <s v="false"/>
    <s v="06-17-2025 09:37"/>
    <x v="1310"/>
    <d v="2025-06-17T09:37:00"/>
    <n v="4.8930555555489263"/>
    <n v="117.43333333317423"/>
    <n v="72"/>
    <n v="70"/>
    <n v="142"/>
    <x v="1"/>
  </r>
  <r>
    <s v="6149"/>
    <s v="06-12-2025 17:43"/>
    <s v="SLA Requerimientos - Medio"/>
    <x v="0"/>
    <x v="2"/>
    <x v="0"/>
    <s v="Soporte TI"/>
    <x v="11"/>
    <s v="06-12-2025 17:46"/>
    <s v="00:00:00"/>
    <s v="07-04-2025 11:26"/>
    <s v="07-04-2025 11:26"/>
    <s v="Afecta el Usuario"/>
    <s v="No asignado"/>
    <s v="Normal"/>
    <s v="06-12-2025 17:43"/>
    <s v="07-04-2025 11:26"/>
    <s v="false"/>
    <s v="07-04-2025 11:26"/>
    <x v="1311"/>
    <d v="2025-07-04T11:26:00"/>
    <n v="21.738194444449618"/>
    <n v="521.71666666679084"/>
    <n v="72"/>
    <n v="308"/>
    <n v="380"/>
    <x v="2"/>
  </r>
  <r>
    <s v="6138"/>
    <s v="06-12-2025 09:18"/>
    <s v="SLA Requerimientos - Medio"/>
    <x v="0"/>
    <x v="9"/>
    <x v="0"/>
    <s v="Soporte TI"/>
    <x v="19"/>
    <s v="06-12-2025 09:33"/>
    <s v="00:15:19"/>
    <s v="06-12-2025 09:33"/>
    <s v="06-12-2025 09:33"/>
    <s v="Afecta el Usuario"/>
    <s v="No asignado"/>
    <s v="Normal"/>
    <s v="06-12-2025 09:18"/>
    <s v="06-12-2025 09:33"/>
    <s v="false"/>
    <s v="06-12-2025 09:33"/>
    <x v="1312"/>
    <d v="2025-06-12T09:33:00"/>
    <n v="1.0416666671517305E-2"/>
    <n v="0.25000000011641532"/>
    <n v="72"/>
    <n v="0"/>
    <n v="72"/>
    <x v="1"/>
  </r>
  <r>
    <s v="6142"/>
    <s v="06-12-2025 11:32"/>
    <s v="No asignado"/>
    <x v="1"/>
    <x v="2"/>
    <x v="0"/>
    <s v="Kondor"/>
    <x v="1"/>
    <s v="06-12-2025 11:41"/>
    <s v="03:47:17"/>
    <s v="06-12-2025 16:20"/>
    <s v="06-12-2025 16:20"/>
    <s v="Afecta el Negocio"/>
    <s v="No asignado"/>
    <s v="No asignado"/>
    <s v="06-12-2025 11:32"/>
    <s v="06-12-2025 16:20"/>
    <s v="false"/>
    <s v="06-12-2025 16:20"/>
    <x v="1313"/>
    <d v="2025-06-12T16:20:00"/>
    <n v="0.19999999999708962"/>
    <n v="4.7999999999301508"/>
    <n v="0"/>
    <n v="0"/>
    <n v="0"/>
    <x v="0"/>
  </r>
  <r>
    <s v="6153"/>
    <s v="06-13-2025 10:19"/>
    <s v="Prioridad Normal (Incidencias)"/>
    <x v="1"/>
    <x v="2"/>
    <x v="0"/>
    <s v="Gestión de Aplicaciones"/>
    <x v="9"/>
    <s v="06-13-2025 10:23"/>
    <s v="21:35:06"/>
    <s v="06-17-2025 16:54"/>
    <s v="06-17-2025 16:55"/>
    <s v="Afecta al Departamento"/>
    <s v="Nivel 1"/>
    <s v="No asignado"/>
    <s v="06-13-2025 10:19"/>
    <s v="06-17-2025 16:54"/>
    <s v="false"/>
    <s v="06-17-2025 16:54"/>
    <x v="1314"/>
    <d v="2025-06-17T16:55:00"/>
    <n v="4.2750000000014552"/>
    <n v="102.60000000003492"/>
    <n v="72"/>
    <n v="56"/>
    <n v="128"/>
    <x v="1"/>
  </r>
  <r>
    <s v="6154"/>
    <s v="06-13-2025 10:33"/>
    <s v="Prioridad Normal (Incidencias)"/>
    <x v="1"/>
    <x v="2"/>
    <x v="10"/>
    <s v="Gestión de Aplicaciones"/>
    <x v="9"/>
    <s v="06-13-2025 10:36"/>
    <s v="00:00:00"/>
    <s v="No asignado"/>
    <s v="06-13-2025 15:52"/>
    <s v="Afecta al Departamento"/>
    <s v="Nivel 1"/>
    <s v="No asignado"/>
    <s v="06-13-2025 10:33"/>
    <s v="No asignado"/>
    <s v="false"/>
    <s v="No asignado"/>
    <x v="1315"/>
    <d v="2025-06-13T15:52:00"/>
    <n v="0.22152777777955635"/>
    <n v="5.3166666667093523"/>
    <n v="72"/>
    <n v="0"/>
    <n v="72"/>
    <x v="1"/>
  </r>
  <r>
    <s v="6140"/>
    <s v="06-12-2025 09:49"/>
    <s v="Prioridad Normal (Incidencias)"/>
    <x v="1"/>
    <x v="2"/>
    <x v="0"/>
    <s v="Gestión de Aplicaciones"/>
    <x v="9"/>
    <s v="06-12-2025 10:42"/>
    <s v="02:01:45"/>
    <s v="06-16-2025 09:54"/>
    <s v="06-16-2025 09:54"/>
    <s v="Afecta al Departamento"/>
    <s v="Nivel 1"/>
    <s v="No asignado"/>
    <s v="06-12-2025 09:49"/>
    <s v="06-16-2025 09:54"/>
    <s v="false"/>
    <s v="06-16-2025 09:54"/>
    <x v="1316"/>
    <d v="2025-06-16T09:54:00"/>
    <n v="4.0034722222189885"/>
    <n v="96.083333333255723"/>
    <n v="72"/>
    <n v="56"/>
    <n v="128"/>
    <x v="1"/>
  </r>
  <r>
    <s v="6139"/>
    <s v="06-12-2025 09:43"/>
    <s v="SLA Requerimientos - Medio"/>
    <x v="0"/>
    <x v="3"/>
    <x v="0"/>
    <s v="Soporte TI"/>
    <x v="19"/>
    <s v="06-12-2025 09:50"/>
    <s v="14:46:41"/>
    <s v="06-23-2025 10:33"/>
    <s v="06-23-2025 10:33"/>
    <s v="Afecta el Usuario"/>
    <s v="No asignado"/>
    <s v="Normal"/>
    <s v="06-12-2025 09:43"/>
    <s v="06-23-2025 10:33"/>
    <s v="false"/>
    <s v="06-23-2025 10:33"/>
    <x v="1317"/>
    <d v="2025-06-23T10:33:00"/>
    <n v="11.034722222218988"/>
    <n v="264.83333333325572"/>
    <n v="72"/>
    <n v="154"/>
    <n v="226"/>
    <x v="2"/>
  </r>
  <r>
    <s v="6143"/>
    <s v="06-12-2025 11:40"/>
    <s v="Prioridades Urgentes (Incidencias)"/>
    <x v="1"/>
    <x v="2"/>
    <x v="0"/>
    <s v="Gestión de Aplicaciones"/>
    <x v="8"/>
    <s v="06-12-2025 11:44"/>
    <s v="00:03:11"/>
    <s v="06-12-2025 11:44"/>
    <s v="06-12-2025 11:44"/>
    <s v="Afecta el Usuario"/>
    <s v="Nivel 1"/>
    <s v="Normal"/>
    <s v="06-12-2025 11:40"/>
    <s v="06-12-2025 11:44"/>
    <s v="false"/>
    <s v="06-12-2025 11:44"/>
    <x v="1318"/>
    <d v="2025-06-12T11:44:00"/>
    <n v="2.7777777795563452E-3"/>
    <n v="6.6666666709352285E-2"/>
    <n v="12.5"/>
    <n v="0"/>
    <n v="12.5"/>
    <x v="1"/>
  </r>
  <r>
    <s v="6150"/>
    <s v="06-12-2025 17:45"/>
    <s v="Prioridad Alta (Incidencias)"/>
    <x v="1"/>
    <x v="2"/>
    <x v="0"/>
    <s v="Gestión de Aplicaciones"/>
    <x v="9"/>
    <s v="06-12-2025 17:48"/>
    <s v="04:00:01"/>
    <s v="06-18-2025 08:59"/>
    <s v="06-18-2025 08:59"/>
    <s v="Afecta al Departamento"/>
    <s v="Nivel 1"/>
    <s v="No asignado"/>
    <s v="06-12-2025 17:45"/>
    <s v="06-18-2025 08:59"/>
    <s v="false"/>
    <s v="06-17-2025 08:39"/>
    <x v="1319"/>
    <d v="2025-06-18T08:59:00"/>
    <n v="5.6347222222175333"/>
    <n v="135.2333333332208"/>
    <n v="12.5"/>
    <n v="84"/>
    <n v="96.5"/>
    <x v="2"/>
  </r>
  <r>
    <s v="6158"/>
    <s v="06-13-2025 16:23"/>
    <s v="Prioridad Normal (Incidencias)"/>
    <x v="1"/>
    <x v="10"/>
    <x v="0"/>
    <s v="No asignado"/>
    <x v="2"/>
    <s v="06-13-2025 16:29"/>
    <s v="20:18:39"/>
    <s v="06-18-2025 11:41"/>
    <s v="06-18-2025 11:41"/>
    <s v="Afecta el Usuario"/>
    <s v="No asignado"/>
    <s v="Normal"/>
    <s v="06-13-2025 16:23"/>
    <s v="06-18-2025 11:41"/>
    <s v="false"/>
    <s v="06-18-2025 11:41"/>
    <x v="1320"/>
    <d v="2025-06-18T11:41:00"/>
    <n v="4.8041666666686069"/>
    <n v="115.30000000004657"/>
    <n v="72"/>
    <n v="70"/>
    <n v="142"/>
    <x v="1"/>
  </r>
  <r>
    <s v="6164"/>
    <s v="06-16-2025 10:55"/>
    <s v="Prioridad Normal (Incidencias)"/>
    <x v="1"/>
    <x v="2"/>
    <x v="0"/>
    <s v="No asignado"/>
    <x v="9"/>
    <s v="06-16-2025 11:38"/>
    <s v="03:20:51"/>
    <s v="06-17-2025 15:59"/>
    <s v="06-17-2025 15:59"/>
    <s v="Afecta el Usuario"/>
    <s v="No asignado"/>
    <s v="Normal"/>
    <s v="06-16-2025 10:55"/>
    <s v="06-17-2025 15:59"/>
    <s v="false"/>
    <s v="06-16-2025 15:16"/>
    <x v="1321"/>
    <d v="2025-06-17T15:59:00"/>
    <n v="1.211111111115315"/>
    <n v="29.06666666676756"/>
    <n v="72"/>
    <n v="14"/>
    <n v="86"/>
    <x v="1"/>
  </r>
  <r>
    <s v="6156"/>
    <s v="06-13-2025 11:21"/>
    <s v="SLA Requerimientos - Baja"/>
    <x v="0"/>
    <x v="2"/>
    <x v="0"/>
    <s v="Gestión de Aplicaciones"/>
    <x v="9"/>
    <s v="06-13-2025 11:31"/>
    <s v="13:26:39"/>
    <s v="07-09-2025 10:59"/>
    <s v="07-09-2025 10:59"/>
    <s v="Afecta el Usuario"/>
    <s v="No asignado"/>
    <s v="Baja"/>
    <s v="06-13-2025 11:21"/>
    <s v="07-09-2025 10:59"/>
    <s v="false"/>
    <s v="07-09-2025 10:59"/>
    <x v="1322"/>
    <d v="2025-07-09T10:59:00"/>
    <n v="25.984722222223354"/>
    <n v="623.6333333333605"/>
    <n v="120"/>
    <n v="364"/>
    <n v="484"/>
    <x v="2"/>
  </r>
  <r>
    <s v="6147"/>
    <s v="06-12-2025 16:42"/>
    <s v="SLA Requerimientos - Medio"/>
    <x v="0"/>
    <x v="0"/>
    <x v="0"/>
    <s v="Gestion + Humana"/>
    <x v="18"/>
    <s v="06-12-2025 16:44"/>
    <s v="08:47:18"/>
    <s v="07-01-2025 09:16"/>
    <s v="07-01-2025 09:16"/>
    <s v="No asignado"/>
    <s v="No asignado"/>
    <s v="Media"/>
    <s v="06-12-2025 16:42"/>
    <s v="07-01-2025 09:16"/>
    <s v="false"/>
    <s v="07-01-2025 09:16"/>
    <x v="1323"/>
    <d v="2025-07-01T09:16:00"/>
    <n v="18.690277777779556"/>
    <n v="448.56666666670935"/>
    <n v="72"/>
    <n v="266"/>
    <n v="338"/>
    <x v="2"/>
  </r>
  <r>
    <s v="6172"/>
    <s v="06-17-2025 12:58"/>
    <s v="Prioridad Normal (Incidencias)"/>
    <x v="1"/>
    <x v="2"/>
    <x v="0"/>
    <s v="Gestión de Aplicaciones"/>
    <x v="9"/>
    <s v="06-17-2025 15:20"/>
    <s v="19:44:27"/>
    <s v="06-20-2025 08:23"/>
    <s v="06-20-2025 08:23"/>
    <s v="Afecta al Departamento"/>
    <s v="Nivel 1"/>
    <s v="No asignado"/>
    <s v="06-17-2025 12:58"/>
    <s v="06-20-2025 08:23"/>
    <s v="false"/>
    <s v="06-20-2025 08:23"/>
    <x v="1324"/>
    <d v="2025-06-20T08:23:00"/>
    <n v="2.8090277777810115"/>
    <n v="67.416666666744277"/>
    <n v="72"/>
    <n v="42"/>
    <n v="114"/>
    <x v="1"/>
  </r>
  <r>
    <s v="6162"/>
    <s v="06-16-2025 09:29"/>
    <s v="No asignado"/>
    <x v="2"/>
    <x v="0"/>
    <x v="0"/>
    <s v="Formularios"/>
    <x v="13"/>
    <s v="06-16-2025 10:37"/>
    <s v="15:58:18"/>
    <s v="06-18-2025 09:27"/>
    <s v="06-18-2025 09:27"/>
    <s v="No asignado"/>
    <s v="No asignado"/>
    <s v="No asignado"/>
    <s v="06-16-2025 09:29"/>
    <s v="06-18-2025 09:27"/>
    <s v="false"/>
    <s v="06-18-2025 09:27"/>
    <x v="1325"/>
    <d v="2025-06-18T09:27:00"/>
    <n v="1.9986111111138598"/>
    <n v="47.966666666732635"/>
    <n v="0"/>
    <n v="28"/>
    <n v="28"/>
    <x v="0"/>
  </r>
  <r>
    <s v="6141"/>
    <s v="06-12-2025 11:08"/>
    <s v="Prioridad Normal (Incidencias)"/>
    <x v="1"/>
    <x v="1"/>
    <x v="6"/>
    <s v="Gestión de Aplicaciones"/>
    <x v="3"/>
    <s v="06-12-2025 15:55"/>
    <s v="00:00:00"/>
    <s v="No asignado"/>
    <s v="06-25-2025 22:48"/>
    <s v="Afecta el Negocio"/>
    <s v="No asignado"/>
    <s v="No asignado"/>
    <s v="06-12-2025 11:08"/>
    <s v="No asignado"/>
    <s v="false"/>
    <s v="No asignado"/>
    <x v="1326"/>
    <d v="2025-06-25T22:48:00"/>
    <n v="13.486111111109494"/>
    <n v="323.66666666662786"/>
    <n v="72"/>
    <n v="182"/>
    <n v="254"/>
    <x v="2"/>
  </r>
  <r>
    <s v="6159"/>
    <s v="06-13-2025 16:30"/>
    <s v="SLA Requerimientos - Medio"/>
    <x v="0"/>
    <x v="7"/>
    <x v="0"/>
    <s v="Gestion + Humana"/>
    <x v="14"/>
    <s v="06-13-2025 16:30"/>
    <s v="00:00:44"/>
    <s v="06-23-2025 08:48"/>
    <s v="06-23-2025 08:48"/>
    <s v="No asignado"/>
    <s v="No asignado"/>
    <s v="Baja"/>
    <s v="06-13-2025 16:30"/>
    <s v="06-23-2025 08:48"/>
    <s v="false"/>
    <s v="06-23-2025 08:48"/>
    <x v="1327"/>
    <d v="2025-06-23T08:48:00"/>
    <n v="9.6791666666686069"/>
    <n v="232.30000000004657"/>
    <n v="72"/>
    <n v="140"/>
    <n v="212"/>
    <x v="2"/>
  </r>
  <r>
    <s v="6155"/>
    <s v="06-13-2025 10:47"/>
    <s v="SLA Requerimientos - Baja"/>
    <x v="0"/>
    <x v="3"/>
    <x v="0"/>
    <s v="Soporte TI"/>
    <x v="6"/>
    <s v="06-13-2025 10:48"/>
    <s v="07:14:41"/>
    <s v="06-16-2025 10:02"/>
    <s v="06-16-2025 10:02"/>
    <s v="Afecta el Cliente"/>
    <s v="No asignado"/>
    <s v="No asignado"/>
    <s v="06-13-2025 10:47"/>
    <s v="06-16-2025 10:02"/>
    <s v="false"/>
    <s v="06-16-2025 10:02"/>
    <x v="1328"/>
    <d v="2025-06-16T10:02:00"/>
    <n v="2.96875"/>
    <n v="71.25"/>
    <n v="120"/>
    <n v="42"/>
    <n v="162"/>
    <x v="1"/>
  </r>
  <r>
    <s v="6163"/>
    <s v="06-16-2025 10:53"/>
    <s v="No asignado"/>
    <x v="1"/>
    <x v="3"/>
    <x v="0"/>
    <s v="Soporte TI"/>
    <x v="6"/>
    <s v="06-16-2025 10:58"/>
    <s v="11:04:08"/>
    <s v="06-17-2025 14:57"/>
    <s v="06-17-2025 14:57"/>
    <s v="Afecta el Usuario"/>
    <s v="No asignado"/>
    <s v="Normal"/>
    <s v="06-16-2025 10:53"/>
    <s v="06-17-2025 14:57"/>
    <s v="false"/>
    <s v="06-17-2025 14:57"/>
    <x v="1329"/>
    <d v="2025-06-17T14:57:00"/>
    <n v="1.1694444444437977"/>
    <n v="28.066666666651145"/>
    <n v="0"/>
    <n v="14"/>
    <n v="14"/>
    <x v="0"/>
  </r>
  <r>
    <s v="6160"/>
    <s v="06-16-2025 08:52"/>
    <s v="SLA Requerimientos - Medio"/>
    <x v="0"/>
    <x v="3"/>
    <x v="0"/>
    <s v="Gestion + Humana"/>
    <x v="14"/>
    <s v="06-16-2025 09:05"/>
    <s v="00:00:00"/>
    <s v="06-17-2025 12:06"/>
    <s v="06-17-2025 12:06"/>
    <s v="No asignado"/>
    <s v="No asignado"/>
    <s v="Baja"/>
    <s v="06-16-2025 08:52"/>
    <s v="06-17-2025 12:06"/>
    <s v="false"/>
    <s v="06-17-2025 12:06"/>
    <x v="1330"/>
    <d v="2025-06-17T12:06:00"/>
    <n v="1.1347222222248092"/>
    <n v="27.233333333395422"/>
    <n v="72"/>
    <n v="14"/>
    <n v="86"/>
    <x v="1"/>
  </r>
  <r>
    <s v="6157"/>
    <s v="06-13-2025 13:09"/>
    <s v="Prioridad Normal (Incidencias)"/>
    <x v="1"/>
    <x v="2"/>
    <x v="0"/>
    <s v="Gestión de Aplicaciones"/>
    <x v="9"/>
    <s v="06-13-2025 13:14"/>
    <s v="04:28:24"/>
    <s v="06-17-2025 12:59"/>
    <s v="06-17-2025 12:59"/>
    <s v="Afecta al Departamento"/>
    <s v="Nivel 1"/>
    <s v="No asignado"/>
    <s v="06-13-2025 13:09"/>
    <s v="06-17-2025 12:59"/>
    <s v="false"/>
    <s v="06-16-2025 12:19"/>
    <x v="1331"/>
    <d v="2025-06-17T12:59:00"/>
    <n v="3.9930555555547471"/>
    <n v="95.833333333313931"/>
    <n v="72"/>
    <n v="56"/>
    <n v="128"/>
    <x v="1"/>
  </r>
  <r>
    <s v="6144"/>
    <s v="06-12-2025 11:55"/>
    <s v="SLA Requerimientos - Baja"/>
    <x v="0"/>
    <x v="2"/>
    <x v="0"/>
    <s v="Gestión de Aplicaciones"/>
    <x v="9"/>
    <s v="06-12-2025 11:56"/>
    <s v="96:52:05"/>
    <s v="06-30-2025 16:29"/>
    <s v="06-30-2025 16:29"/>
    <s v="Afecta el Usuario"/>
    <s v="No asignado"/>
    <s v="Baja"/>
    <s v="06-12-2025 11:55"/>
    <s v="06-30-2025 16:29"/>
    <s v="true"/>
    <s v="06-30-2025 16:29"/>
    <x v="1332"/>
    <d v="2025-06-30T16:29:00"/>
    <n v="18.19027777777228"/>
    <n v="436.56666666653473"/>
    <n v="120"/>
    <n v="252"/>
    <n v="372"/>
    <x v="2"/>
  </r>
  <r>
    <s v="6161"/>
    <s v="06-16-2025 09:03"/>
    <s v="SLA Requerimientos - Medio"/>
    <x v="0"/>
    <x v="0"/>
    <x v="6"/>
    <s v="Gestion + Humana"/>
    <x v="14"/>
    <s v="06-16-2025 09:06"/>
    <s v="00:00:00"/>
    <s v="No asignado"/>
    <s v="06-16-2025 09:06"/>
    <s v="No asignado"/>
    <s v="No asignado"/>
    <s v="Baja"/>
    <s v="06-16-2025 09:03"/>
    <s v="No asignado"/>
    <s v="false"/>
    <s v="No asignado"/>
    <x v="1333"/>
    <d v="2025-06-16T09:06:00"/>
    <n v="2.0833333328482695E-3"/>
    <n v="4.9999999988358468E-2"/>
    <n v="72"/>
    <n v="0"/>
    <n v="72"/>
    <x v="1"/>
  </r>
  <r>
    <s v="6168"/>
    <s v="06-17-2025 11:01"/>
    <s v="Prioridad Baja (Incidencias)"/>
    <x v="1"/>
    <x v="3"/>
    <x v="0"/>
    <s v="Soporte TI"/>
    <x v="11"/>
    <s v="06-17-2025 11:27"/>
    <s v="22:04:37"/>
    <s v="06-20-2025 09:06"/>
    <s v="06-20-2025 09:06"/>
    <s v="Afecta el Usuario"/>
    <s v="No asignado"/>
    <s v="Normal"/>
    <s v="06-17-2025 11:01"/>
    <s v="06-20-2025 09:06"/>
    <s v="false"/>
    <s v="06-20-2025 09:06"/>
    <x v="1334"/>
    <d v="2025-06-20T09:06:00"/>
    <n v="2.9201388888905058"/>
    <n v="70.083333333372138"/>
    <n v="120"/>
    <n v="42"/>
    <n v="162"/>
    <x v="1"/>
  </r>
  <r>
    <s v="6169"/>
    <s v="06-17-2025 11:10"/>
    <s v="SLA Requerimientos - Medio"/>
    <x v="0"/>
    <x v="3"/>
    <x v="6"/>
    <s v="Soporte TI"/>
    <x v="19"/>
    <s v="06-17-2025 11:21"/>
    <s v="00:00:00"/>
    <s v="No asignado"/>
    <s v="06-20-2025 07:48"/>
    <s v="Afecta el Usuario"/>
    <s v="No asignado"/>
    <s v="Normal"/>
    <s v="06-17-2025 11:10"/>
    <s v="No asignado"/>
    <s v="false"/>
    <s v="No asignado"/>
    <x v="1335"/>
    <d v="2025-06-20T07:48:00"/>
    <n v="2.8597222222160781"/>
    <n v="68.633333333185874"/>
    <n v="72"/>
    <n v="42"/>
    <n v="114"/>
    <x v="1"/>
  </r>
  <r>
    <s v="6146"/>
    <s v="06-12-2025 12:30"/>
    <s v="SLA Requerimientos - Medio"/>
    <x v="0"/>
    <x v="2"/>
    <x v="0"/>
    <s v="Gestión de Aplicaciones"/>
    <x v="1"/>
    <s v="06-12-2025 12:32"/>
    <s v="15:23:33"/>
    <s v="06-23-2025 16:39"/>
    <s v="06-23-2025 16:39"/>
    <s v="Afecta el Negocio"/>
    <s v="No asignado"/>
    <s v="No asignado"/>
    <s v="06-12-2025 12:30"/>
    <s v="06-23-2025 16:39"/>
    <s v="false"/>
    <s v="06-23-2025 16:39"/>
    <x v="1336"/>
    <d v="2025-06-23T16:39:00"/>
    <n v="11.172916666662786"/>
    <n v="268.14999999990687"/>
    <n v="72"/>
    <n v="154"/>
    <n v="226"/>
    <x v="2"/>
  </r>
  <r>
    <s v="6174"/>
    <s v="06-17-2025 14:56"/>
    <s v="SLA Requerimientos - Medio"/>
    <x v="0"/>
    <x v="0"/>
    <x v="0"/>
    <s v="Infraestructura &amp; Nube"/>
    <x v="12"/>
    <s v="06-17-2025 14:56"/>
    <s v="05:38:37"/>
    <s v="06-18-2025 11:35"/>
    <s v="06-18-2025 11:35"/>
    <s v="Afecta al Departamento"/>
    <s v="No asignado"/>
    <s v="No asignado"/>
    <s v="06-17-2025 14:56"/>
    <s v="06-18-2025 11:35"/>
    <s v="false"/>
    <s v="06-18-2025 11:35"/>
    <x v="1337"/>
    <d v="2025-06-18T11:35:00"/>
    <n v="0.86041666667006211"/>
    <n v="20.650000000081491"/>
    <n v="72"/>
    <n v="14"/>
    <n v="86"/>
    <x v="1"/>
  </r>
  <r>
    <s v="6152"/>
    <s v="06-13-2025 10:02"/>
    <s v="Prioridad Baja (Incidencias)"/>
    <x v="1"/>
    <x v="9"/>
    <x v="0"/>
    <s v="Soporte TI"/>
    <x v="19"/>
    <s v="06-13-2025 10:04"/>
    <s v="00:53:39"/>
    <s v="06-23-2025 21:18"/>
    <s v="06-23-2025 21:18"/>
    <s v="Afecta el Usuario"/>
    <s v="No asignado"/>
    <s v="Normal"/>
    <s v="06-13-2025 10:02"/>
    <s v="06-23-2025 21:18"/>
    <s v="false"/>
    <s v="06-23-2025 21:18"/>
    <x v="1338"/>
    <d v="2025-06-23T21:18:00"/>
    <n v="10.469444444439432"/>
    <n v="251.26666666654637"/>
    <n v="120"/>
    <n v="140"/>
    <n v="260"/>
    <x v="1"/>
  </r>
  <r>
    <s v="6148"/>
    <s v="06-12-2025 17:06"/>
    <s v="Prioridades Urgentes (Incidencias)"/>
    <x v="1"/>
    <x v="2"/>
    <x v="0"/>
    <s v="Gestión de Aplicaciones"/>
    <x v="10"/>
    <s v="06-12-2025 17:32"/>
    <s v="02:25:11"/>
    <s v="06-14-2025 13:58"/>
    <s v="06-14-2025 13:58"/>
    <s v="Afecta el Usuario"/>
    <s v="Nivel 1"/>
    <s v="Normal"/>
    <s v="06-12-2025 17:06"/>
    <s v="06-14-2025 13:58"/>
    <s v="false"/>
    <s v="06-13-2025 13:06"/>
    <x v="1339"/>
    <d v="2025-06-14T13:58:00"/>
    <n v="1.8694444444408873"/>
    <n v="44.866666666581295"/>
    <n v="12.5"/>
    <n v="28"/>
    <n v="40.5"/>
    <x v="2"/>
  </r>
  <r>
    <s v="6151"/>
    <s v="06-13-2025 09:21"/>
    <s v="No asignado"/>
    <x v="1"/>
    <x v="2"/>
    <x v="0"/>
    <s v="Gestión de Aplicaciones"/>
    <x v="9"/>
    <s v="06-13-2025 09:24"/>
    <s v="15:30:36"/>
    <s v="06-19-2025 12:01"/>
    <s v="06-19-2025 12:01"/>
    <s v="Afecta al Departamento"/>
    <s v="No asignado"/>
    <s v="No asignado"/>
    <s v="06-13-2025 09:21"/>
    <s v="06-19-2025 12:01"/>
    <s v="false"/>
    <s v="06-18-2025 11:05"/>
    <x v="1340"/>
    <d v="2025-06-19T12:01:00"/>
    <n v="6.1111111111167702"/>
    <n v="146.66666666680248"/>
    <n v="0"/>
    <n v="84"/>
    <n v="84"/>
    <x v="0"/>
  </r>
  <r>
    <s v="6175"/>
    <s v="06-17-2025 17:08"/>
    <s v="SLA Requerimientos - Medio"/>
    <x v="0"/>
    <x v="3"/>
    <x v="0"/>
    <s v="Soporte TI"/>
    <x v="19"/>
    <s v="06-18-2025 08:28"/>
    <s v="16:21:37"/>
    <s v="06-24-2025 10:30"/>
    <s v="06-24-2025 10:30"/>
    <s v="Afecta el Usuario"/>
    <s v="No asignado"/>
    <s v="Normal"/>
    <s v="06-17-2025 17:08"/>
    <s v="06-24-2025 10:30"/>
    <s v="false"/>
    <s v="06-24-2025 10:30"/>
    <x v="1341"/>
    <d v="2025-06-24T10:30:00"/>
    <n v="6.7236111111124046"/>
    <n v="161.36666666669771"/>
    <n v="72"/>
    <n v="98"/>
    <n v="170"/>
    <x v="1"/>
  </r>
  <r>
    <s v="6173"/>
    <s v="06-17-2025 14:33"/>
    <s v="Prioridad Normal (Incidencias)"/>
    <x v="1"/>
    <x v="1"/>
    <x v="7"/>
    <s v="Gestión de Aplicaciones"/>
    <x v="23"/>
    <s v="06-17-2025 14:33"/>
    <s v="00:00:00"/>
    <s v="No asignado"/>
    <s v="07-10-2025 08:50"/>
    <s v="Afecta al Departamento"/>
    <s v="No asignado"/>
    <s v="No asignado"/>
    <s v="06-17-2025 14:33"/>
    <s v="No asignado"/>
    <s v="false"/>
    <s v="No asignado"/>
    <x v="1342"/>
    <d v="2025-07-10T08:50:00"/>
    <n v="22.761805555557657"/>
    <n v="546.28333333338378"/>
    <n v="72"/>
    <n v="322"/>
    <n v="394"/>
    <x v="2"/>
  </r>
  <r>
    <s v="6166"/>
    <s v="06-16-2025 15:39"/>
    <s v="SLA Requerimientos - Medio"/>
    <x v="0"/>
    <x v="1"/>
    <x v="0"/>
    <s v="Gestión de Aplicaciones"/>
    <x v="1"/>
    <s v="06-16-2025 15:51"/>
    <s v="02:49:44"/>
    <s v="07-02-2025 15:11"/>
    <s v="07-02-2025 15:11"/>
    <s v="Afecta el Negocio"/>
    <s v="No asignado"/>
    <s v="No asignado"/>
    <s v="06-16-2025 15:39"/>
    <s v="07-02-2025 15:11"/>
    <s v="false"/>
    <s v="07-02-2025 15:11"/>
    <x v="1343"/>
    <d v="2025-07-02T15:11:00"/>
    <n v="15.980555555557657"/>
    <n v="383.53333333338378"/>
    <n v="72"/>
    <n v="224"/>
    <n v="296"/>
    <x v="2"/>
  </r>
  <r>
    <s v="6171"/>
    <s v="06-17-2025 12:34"/>
    <s v="Prioridades Urgentes (Incidencias)"/>
    <x v="1"/>
    <x v="2"/>
    <x v="0"/>
    <s v="Gestión de Aplicaciones"/>
    <x v="10"/>
    <s v="06-17-2025 12:35"/>
    <s v="00:00:00"/>
    <s v="06-17-2025 12:37"/>
    <s v="06-17-2025 12:37"/>
    <s v="Afecta el Usuario"/>
    <s v="Nivel 1"/>
    <s v="Normal"/>
    <s v="06-17-2025 12:34"/>
    <s v="06-17-2025 12:37"/>
    <s v="false"/>
    <s v="06-17-2025 12:37"/>
    <x v="1344"/>
    <d v="2025-06-17T12:37:00"/>
    <n v="2.0833333328482695E-3"/>
    <n v="4.9999999988358468E-2"/>
    <n v="12.5"/>
    <n v="0"/>
    <n v="12.5"/>
    <x v="1"/>
  </r>
  <r>
    <s v="6165"/>
    <s v="06-16-2025 11:21"/>
    <s v="SLA Requerimientos - Baja"/>
    <x v="0"/>
    <x v="3"/>
    <x v="0"/>
    <s v="Soporte TI"/>
    <x v="11"/>
    <s v="06-16-2025 11:36"/>
    <s v="06:19:53"/>
    <s v="06-17-2025 09:40"/>
    <s v="06-17-2025 09:40"/>
    <s v="Afecta el Cliente"/>
    <s v="No asignado"/>
    <s v="No asignado"/>
    <s v="06-16-2025 11:21"/>
    <s v="06-17-2025 09:40"/>
    <s v="false"/>
    <s v="06-17-2025 09:40"/>
    <x v="1345"/>
    <d v="2025-06-17T09:40:00"/>
    <n v="0.929861111115315"/>
    <n v="22.31666666676756"/>
    <n v="120"/>
    <n v="14"/>
    <n v="134"/>
    <x v="1"/>
  </r>
  <r>
    <s v="6170"/>
    <s v="06-17-2025 12:32"/>
    <s v="No asignado"/>
    <x v="1"/>
    <x v="2"/>
    <x v="0"/>
    <s v="No asignado"/>
    <x v="2"/>
    <s v="06-17-2025 12:33"/>
    <s v="06:47:17"/>
    <s v="06-19-2025 17:01"/>
    <s v="06-19-2025 17:01"/>
    <s v="Afecta el Usuario"/>
    <s v="No asignado"/>
    <s v="Normal"/>
    <s v="06-17-2025 12:32"/>
    <s v="06-19-2025 17:01"/>
    <s v="false"/>
    <s v="06-18-2025 16:48"/>
    <x v="1346"/>
    <d v="2025-06-19T17:01:00"/>
    <n v="2.1868055555532919"/>
    <n v="52.483333333279006"/>
    <n v="0"/>
    <n v="28"/>
    <n v="28"/>
    <x v="0"/>
  </r>
  <r>
    <s v="6167"/>
    <s v="06-16-2025 16:17"/>
    <s v="SLA Requerimientos - Baja"/>
    <x v="0"/>
    <x v="2"/>
    <x v="0"/>
    <s v="Gestión de Aplicaciones"/>
    <x v="3"/>
    <s v="06-16-2025 16:28"/>
    <s v="33:32:07"/>
    <s v="06-27-2025 08:37"/>
    <s v="06-27-2025 08:37"/>
    <s v="Afecta el Negocio"/>
    <s v="No asignado"/>
    <s v="No asignado"/>
    <s v="06-16-2025 16:17"/>
    <s v="06-27-2025 08:37"/>
    <s v="false"/>
    <s v="06-27-2025 08:37"/>
    <x v="1347"/>
    <d v="2025-06-27T08:37:00"/>
    <n v="10.680555555554747"/>
    <n v="256.33333333331393"/>
    <n v="120"/>
    <n v="154"/>
    <n v="274"/>
    <x v="1"/>
  </r>
  <r>
    <s v="6181"/>
    <s v="06-18-2025 12:36"/>
    <s v="No asignado"/>
    <x v="2"/>
    <x v="0"/>
    <x v="0"/>
    <s v="Formularios"/>
    <x v="13"/>
    <s v="06-18-2025 13:26"/>
    <s v="32:05:15"/>
    <s v="06-24-2025 13:41"/>
    <s v="06-24-2025 13:41"/>
    <s v="No asignado"/>
    <s v="No asignado"/>
    <s v="No asignado"/>
    <s v="06-18-2025 12:36"/>
    <s v="06-24-2025 13:41"/>
    <s v="false"/>
    <s v="06-24-2025 13:41"/>
    <x v="1348"/>
    <d v="2025-06-24T13:41:00"/>
    <n v="6.0451388888905058"/>
    <n v="145.08333333337214"/>
    <n v="0"/>
    <n v="84"/>
    <n v="84"/>
    <x v="0"/>
  </r>
  <r>
    <s v="6176"/>
    <s v="06-18-2025 09:26"/>
    <s v="Prioridades Urgentes (Incidencias)"/>
    <x v="1"/>
    <x v="2"/>
    <x v="0"/>
    <s v="Gestión de Aplicaciones"/>
    <x v="10"/>
    <s v="06-18-2025 10:28"/>
    <s v="15:03:21"/>
    <s v="06-27-2025 11:37"/>
    <s v="06-27-2025 11:37"/>
    <s v="Afecta el Usuario"/>
    <s v="Nivel 1"/>
    <s v="Normal"/>
    <s v="06-18-2025 09:26"/>
    <s v="06-27-2025 11:37"/>
    <s v="true"/>
    <s v="06-27-2025 11:37"/>
    <x v="1349"/>
    <d v="2025-06-27T11:37:00"/>
    <n v="9.0909722222204437"/>
    <n v="218.18333333329065"/>
    <n v="12.5"/>
    <n v="126"/>
    <n v="138.5"/>
    <x v="2"/>
  </r>
  <r>
    <s v="6182"/>
    <s v="06-18-2025 12:57"/>
    <s v="SLA Requerimientos - Medio"/>
    <x v="0"/>
    <x v="0"/>
    <x v="6"/>
    <s v="Soporte TI"/>
    <x v="19"/>
    <s v="06-18-2025 13:27"/>
    <s v="00:00:00"/>
    <s v="No asignado"/>
    <s v="07-07-2025 09:26"/>
    <s v="Afecta el Usuario"/>
    <s v="No asignado"/>
    <s v="Normal"/>
    <s v="06-18-2025 12:57"/>
    <s v="No asignado"/>
    <s v="false"/>
    <s v="No asignado"/>
    <x v="1350"/>
    <d v="2025-07-07T09:26:00"/>
    <n v="18.853472222224809"/>
    <n v="452.48333333339542"/>
    <n v="72"/>
    <n v="266"/>
    <n v="338"/>
    <x v="2"/>
  </r>
  <r>
    <s v="6179"/>
    <s v="06-18-2025 11:06"/>
    <s v="Prioridad Normal (Incidencias)"/>
    <x v="1"/>
    <x v="2"/>
    <x v="0"/>
    <s v="Gestión de Aplicaciones"/>
    <x v="9"/>
    <s v="06-18-2025 11:09"/>
    <s v="02:36:06"/>
    <s v="07-11-2025 15:24"/>
    <s v="07-11-2025 15:24"/>
    <s v="Afecta al Departamento"/>
    <s v="Nivel 1"/>
    <s v="No asignado"/>
    <s v="06-18-2025 11:06"/>
    <s v="07-11-2025 15:24"/>
    <s v="false"/>
    <s v="07-11-2025 15:24"/>
    <x v="1351"/>
    <d v="2025-07-11T15:24:00"/>
    <n v="23.179166666668607"/>
    <n v="556.30000000004657"/>
    <n v="72"/>
    <n v="322"/>
    <n v="394"/>
    <x v="2"/>
  </r>
  <r>
    <s v="6177"/>
    <s v="06-18-2025 10:05"/>
    <s v="Prioridad Alta (Incidencias)"/>
    <x v="1"/>
    <x v="2"/>
    <x v="0"/>
    <s v="Gestión de Aplicaciones"/>
    <x v="8"/>
    <s v="06-18-2025 10:59"/>
    <s v="14:24:46"/>
    <s v="06-27-2025 08:30"/>
    <s v="06-27-2025 08:30"/>
    <s v="Afecta el Usuario"/>
    <s v="Nivel 1"/>
    <s v="Normal"/>
    <s v="06-18-2025 10:05"/>
    <s v="06-27-2025 08:30"/>
    <s v="true"/>
    <s v="06-27-2025 08:30"/>
    <x v="1352"/>
    <d v="2025-06-27T08:30:00"/>
    <n v="8.9340277777737356"/>
    <n v="214.41666666656965"/>
    <n v="12.5"/>
    <n v="126"/>
    <n v="138.5"/>
    <x v="2"/>
  </r>
  <r>
    <s v="6178"/>
    <s v="06-18-2025 10:44"/>
    <s v="No asignado"/>
    <x v="1"/>
    <x v="2"/>
    <x v="3"/>
    <s v="Gestión de Aplicaciones"/>
    <x v="1"/>
    <s v="06-18-2025 11:06"/>
    <s v="00:00:00"/>
    <s v="No asignado"/>
    <s v="06-18-2025 14:43"/>
    <s v="Afecta el Negocio"/>
    <s v="No asignado"/>
    <s v="No asignado"/>
    <s v="06-18-2025 10:44"/>
    <s v="No asignado"/>
    <s v="false"/>
    <s v="No asignado"/>
    <x v="1353"/>
    <d v="2025-06-18T14:43:00"/>
    <n v="0.16597222221753327"/>
    <n v="3.9833333332207985"/>
    <n v="0"/>
    <n v="0"/>
    <n v="0"/>
    <x v="0"/>
  </r>
  <r>
    <s v="6180"/>
    <s v="06-18-2025 12:25"/>
    <s v="Prioridad Normal (Incidencias)"/>
    <x v="1"/>
    <x v="2"/>
    <x v="9"/>
    <s v="Gestión de Aplicaciones"/>
    <x v="9"/>
    <s v="06-18-2025 13:29"/>
    <s v="00:00:00"/>
    <s v="No asignado"/>
    <s v="07-09-2025 11:48"/>
    <s v="Afecta al Departamento"/>
    <s v="Nivel 1"/>
    <s v="No asignado"/>
    <s v="06-18-2025 12:25"/>
    <s v="No asignado"/>
    <s v="false"/>
    <s v="No asignado"/>
    <x v="1354"/>
    <d v="2025-07-09T11:48:00"/>
    <n v="20.974305555559113"/>
    <n v="503.3833333334187"/>
    <n v="72"/>
    <n v="294"/>
    <n v="366"/>
    <x v="2"/>
  </r>
  <r>
    <s v="6183"/>
    <s v="06-18-2025 13:00"/>
    <s v="Prioridad Normal (Incidencias)"/>
    <x v="1"/>
    <x v="2"/>
    <x v="0"/>
    <s v="Gestión de Aplicaciones"/>
    <x v="9"/>
    <s v="06-18-2025 13:28"/>
    <s v="20:07:04"/>
    <s v="06-25-2025 11:03"/>
    <s v="06-25-2025 11:03"/>
    <s v="Afecta al Departamento"/>
    <s v="Nivel 1"/>
    <s v="No asignado"/>
    <s v="06-18-2025 13:00"/>
    <s v="06-25-2025 11:03"/>
    <s v="false"/>
    <s v="06-24-2025 11:01"/>
    <x v="1355"/>
    <d v="2025-06-25T11:03:00"/>
    <n v="6.9187500000043656"/>
    <n v="166.05000000010477"/>
    <n v="72"/>
    <n v="98"/>
    <n v="170"/>
    <x v="1"/>
  </r>
  <r>
    <s v="6184"/>
    <s v="06-18-2025 13:26"/>
    <s v="No asignado"/>
    <x v="1"/>
    <x v="3"/>
    <x v="1"/>
    <s v="Soporte TI"/>
    <x v="6"/>
    <s v="06-18-2025 13:32"/>
    <s v="00:00:00"/>
    <s v="No asignado"/>
    <s v="06-25-2025 12:48"/>
    <s v="Afecta el Usuario"/>
    <s v="No asignado"/>
    <s v="Normal"/>
    <s v="06-18-2025 13:26"/>
    <s v="No asignado"/>
    <s v="false"/>
    <s v="No asignado"/>
    <x v="1356"/>
    <d v="2025-06-25T12:48:00"/>
    <n v="6.9736111111124046"/>
    <n v="167.36666666669771"/>
    <n v="0"/>
    <n v="98"/>
    <n v="98"/>
    <x v="0"/>
  </r>
  <r>
    <s v="6186"/>
    <s v="06-18-2025 16:00"/>
    <s v="Prioridad Alta (Incidencias)"/>
    <x v="1"/>
    <x v="2"/>
    <x v="10"/>
    <s v="Gestión de Aplicaciones"/>
    <x v="9"/>
    <s v="06-18-2025 16:03"/>
    <s v="00:00:00"/>
    <s v="No asignado"/>
    <s v="06-24-2025 11:43"/>
    <s v="Afecta al Departamento"/>
    <s v="Nivel 1"/>
    <s v="No asignado"/>
    <s v="06-18-2025 16:00"/>
    <s v="No asignado"/>
    <s v="false"/>
    <s v="No asignado"/>
    <x v="1357"/>
    <d v="2025-06-24T11:43:00"/>
    <n v="5.8215277777781012"/>
    <n v="139.71666666667443"/>
    <n v="12.5"/>
    <n v="84"/>
    <n v="96.5"/>
    <x v="2"/>
  </r>
  <r>
    <s v="6185"/>
    <s v="06-18-2025 15:47"/>
    <s v="SLA Requerimientos - Medio"/>
    <x v="0"/>
    <x v="0"/>
    <x v="13"/>
    <s v="Gestion + Humana"/>
    <x v="14"/>
    <s v="06-18-2025 15:56"/>
    <s v="00:00:00"/>
    <s v="No asignado"/>
    <s v="06-30-2025 22:13"/>
    <s v="No asignado"/>
    <s v="No asignado"/>
    <s v="Baja"/>
    <s v="06-18-2025 15:47"/>
    <s v="No asignado"/>
    <s v="false"/>
    <s v="No asignado"/>
    <x v="1358"/>
    <d v="2025-06-30T22:13:00"/>
    <n v="12.268055555556202"/>
    <n v="294.43333333334886"/>
    <n v="72"/>
    <n v="168"/>
    <n v="240"/>
    <x v="2"/>
  </r>
  <r>
    <s v="6193"/>
    <s v="06-20-2025 10:56"/>
    <s v="SLA Requerimientos - Medio"/>
    <x v="0"/>
    <x v="3"/>
    <x v="0"/>
    <s v="Soporte TI"/>
    <x v="5"/>
    <s v="06-20-2025 11:01"/>
    <s v="03:25:52"/>
    <s v="06-20-2025 15:22"/>
    <s v="06-20-2025 15:22"/>
    <s v="Afecta el Usuario"/>
    <s v="No asignado"/>
    <s v="Normal"/>
    <s v="06-20-2025 10:56"/>
    <s v="06-20-2025 15:22"/>
    <s v="false"/>
    <s v="06-20-2025 15:22"/>
    <x v="1359"/>
    <d v="2025-06-20T15:22:00"/>
    <n v="0.18472222222044365"/>
    <n v="4.4333333332906477"/>
    <n v="72"/>
    <n v="0"/>
    <n v="72"/>
    <x v="1"/>
  </r>
  <r>
    <s v="6194"/>
    <s v="06-20-2025 11:04"/>
    <s v="SLA Requerimientos - Baja"/>
    <x v="0"/>
    <x v="1"/>
    <x v="0"/>
    <s v="Gestión de Aplicaciones"/>
    <x v="3"/>
    <s v="06-20-2025 11:04"/>
    <s v="05:29:51"/>
    <s v="06-24-2025 09:03"/>
    <s v="06-24-2025 09:03"/>
    <s v="Afecta el Negocio"/>
    <s v="No asignado"/>
    <s v="No asignado"/>
    <s v="06-20-2025 11:04"/>
    <s v="06-24-2025 09:03"/>
    <s v="false"/>
    <s v="06-23-2025 08:34"/>
    <x v="1360"/>
    <d v="2025-06-24T09:03:00"/>
    <n v="3.9159722222248092"/>
    <n v="93.983333333395422"/>
    <n v="120"/>
    <n v="56"/>
    <n v="176"/>
    <x v="1"/>
  </r>
  <r>
    <s v="6195"/>
    <s v="06-20-2025 11:54"/>
    <s v="Prioridades Urgentes (Incidencias)"/>
    <x v="1"/>
    <x v="2"/>
    <x v="0"/>
    <s v="Gestión de Aplicaciones"/>
    <x v="8"/>
    <s v="06-20-2025 11:56"/>
    <s v="00:33:29"/>
    <s v="06-23-2025 08:47"/>
    <s v="06-23-2025 08:47"/>
    <s v="Afecta el Usuario"/>
    <s v="Nivel 1"/>
    <s v="Normal"/>
    <s v="06-20-2025 11:54"/>
    <s v="06-23-2025 08:47"/>
    <s v="false"/>
    <s v="06-23-2025 08:47"/>
    <x v="1361"/>
    <d v="2025-06-23T08:47:00"/>
    <n v="2.8701388888875954"/>
    <n v="68.883333333302289"/>
    <n v="12.5"/>
    <n v="42"/>
    <n v="54.5"/>
    <x v="2"/>
  </r>
  <r>
    <s v="6188"/>
    <s v="06-20-2025 08:28"/>
    <s v="Prioridad Normal (Incidencias)"/>
    <x v="1"/>
    <x v="3"/>
    <x v="0"/>
    <s v="Soporte TI"/>
    <x v="11"/>
    <s v="06-20-2025 08:30"/>
    <s v="00:22:16"/>
    <s v="06-20-2025 08:52"/>
    <s v="06-20-2025 08:52"/>
    <s v="Afecta el Usuario"/>
    <s v="No asignado"/>
    <s v="Normal"/>
    <s v="06-20-2025 08:28"/>
    <s v="06-20-2025 08:52"/>
    <s v="false"/>
    <s v="06-20-2025 08:52"/>
    <x v="1362"/>
    <d v="2025-06-20T08:52:00"/>
    <n v="1.6666666662786156E-2"/>
    <n v="0.39999999990686774"/>
    <n v="72"/>
    <n v="0"/>
    <n v="72"/>
    <x v="1"/>
  </r>
  <r>
    <s v="6189"/>
    <s v="06-20-2025 09:14"/>
    <s v="Prioridad Alta (Incidencias)"/>
    <x v="1"/>
    <x v="3"/>
    <x v="0"/>
    <s v="Gestión de Aplicaciones"/>
    <x v="3"/>
    <s v="06-20-2025 09:15"/>
    <s v="01:04:23"/>
    <s v="06-20-2025 10:18"/>
    <s v="06-20-2025 10:18"/>
    <s v="Afecta el Negocio"/>
    <s v="No asignado"/>
    <s v="No asignado"/>
    <s v="06-20-2025 09:14"/>
    <s v="06-20-2025 10:18"/>
    <s v="false"/>
    <s v="06-20-2025 10:18"/>
    <x v="1363"/>
    <d v="2025-06-20T10:18:00"/>
    <n v="4.4444444443797693E-2"/>
    <n v="1.0666666666511446"/>
    <n v="12.5"/>
    <n v="0"/>
    <n v="12.5"/>
    <x v="1"/>
  </r>
  <r>
    <s v="6190"/>
    <s v="06-20-2025 10:14"/>
    <s v="No asignado"/>
    <x v="1"/>
    <x v="2"/>
    <x v="0"/>
    <s v="Gestión de Aplicaciones"/>
    <x v="9"/>
    <s v="06-20-2025 10:19"/>
    <s v="36:34:50"/>
    <s v="06-26-2025 15:49"/>
    <s v="06-26-2025 15:49"/>
    <s v="Afecta al Departamento"/>
    <s v="No asignado"/>
    <s v="No asignado"/>
    <s v="06-20-2025 10:14"/>
    <s v="06-26-2025 15:49"/>
    <s v="false"/>
    <s v="06-26-2025 15:49"/>
    <x v="1364"/>
    <d v="2025-06-26T15:49:00"/>
    <n v="6.2326388888905058"/>
    <n v="149.58333333337214"/>
    <n v="0"/>
    <n v="84"/>
    <n v="84"/>
    <x v="0"/>
  </r>
  <r>
    <s v="6200"/>
    <s v="06-20-2025 17:46"/>
    <s v="No asignado"/>
    <x v="1"/>
    <x v="2"/>
    <x v="0"/>
    <s v="Gestión de Aplicaciones"/>
    <x v="1"/>
    <s v="06-23-2025 08:42"/>
    <s v="21:05:11"/>
    <s v="06-27-2025 08:40"/>
    <s v="06-27-2025 08:40"/>
    <s v="Afecta el Negocio"/>
    <s v="No asignado"/>
    <s v="No asignado"/>
    <s v="06-20-2025 17:46"/>
    <s v="06-27-2025 08:40"/>
    <s v="false"/>
    <s v="06-27-2025 08:40"/>
    <x v="1365"/>
    <d v="2025-06-27T08:40:00"/>
    <n v="6.6208333333343035"/>
    <n v="158.90000000002328"/>
    <n v="0"/>
    <n v="98"/>
    <n v="98"/>
    <x v="0"/>
  </r>
  <r>
    <s v="6192"/>
    <s v="06-20-2025 10:31"/>
    <s v="SLA Requerimientos - Baja"/>
    <x v="0"/>
    <x v="2"/>
    <x v="6"/>
    <s v="Gestión de Aplicaciones"/>
    <x v="9"/>
    <s v="06-20-2025 10:56"/>
    <s v="00:00:00"/>
    <s v="No asignado"/>
    <s v="06-20-2025 10:56"/>
    <s v="Afecta el Usuario"/>
    <s v="No asignado"/>
    <s v="Baja"/>
    <s v="06-20-2025 10:31"/>
    <s v="No asignado"/>
    <s v="false"/>
    <s v="No asignado"/>
    <x v="1366"/>
    <d v="2025-06-20T10:56:00"/>
    <n v="1.7361111109494232E-2"/>
    <n v="0.41666666662786156"/>
    <n v="120"/>
    <n v="0"/>
    <n v="120"/>
    <x v="1"/>
  </r>
  <r>
    <s v="6196"/>
    <s v="06-20-2025 12:26"/>
    <s v="Prioridad Normal (Incidencias)"/>
    <x v="1"/>
    <x v="2"/>
    <x v="0"/>
    <s v="Gestión de Aplicaciones"/>
    <x v="9"/>
    <s v="06-20-2025 12:31"/>
    <s v="19:08:51"/>
    <s v="06-27-2025 11:35"/>
    <s v="06-27-2025 11:35"/>
    <s v="Afecta al Departamento"/>
    <s v="Nivel 1"/>
    <s v="No asignado"/>
    <s v="06-20-2025 12:26"/>
    <s v="06-27-2025 11:35"/>
    <s v="false"/>
    <s v="06-27-2025 11:35"/>
    <x v="1367"/>
    <d v="2025-06-27T11:35:00"/>
    <n v="6.9645833333343035"/>
    <n v="167.15000000002328"/>
    <n v="72"/>
    <n v="98"/>
    <n v="170"/>
    <x v="1"/>
  </r>
  <r>
    <s v="6197"/>
    <s v="06-20-2025 15:03"/>
    <s v="SLA Requerimientos - Medio"/>
    <x v="0"/>
    <x v="1"/>
    <x v="0"/>
    <s v="Gestión de Aplicaciones"/>
    <x v="1"/>
    <s v="06-20-2025 15:07"/>
    <s v="06:42:11"/>
    <s v="07-03-2025 16:22"/>
    <s v="07-03-2025 16:22"/>
    <s v="Afecta el Negocio"/>
    <s v="No asignado"/>
    <s v="No asignado"/>
    <s v="06-20-2025 15:03"/>
    <s v="07-03-2025 16:22"/>
    <s v="false"/>
    <s v="07-03-2025 16:22"/>
    <x v="1368"/>
    <d v="2025-07-03T16:22:00"/>
    <n v="13.054861111108039"/>
    <n v="313.31666666659294"/>
    <n v="72"/>
    <n v="182"/>
    <n v="254"/>
    <x v="2"/>
  </r>
  <r>
    <s v="6198"/>
    <s v="06-20-2025 15:13"/>
    <s v="No asignado"/>
    <x v="1"/>
    <x v="2"/>
    <x v="6"/>
    <s v="Gestión de Aplicaciones"/>
    <x v="1"/>
    <s v="06-20-2025 15:57"/>
    <s v="00:00:00"/>
    <s v="No asignado"/>
    <s v="06-26-2025 11:29"/>
    <s v="Afecta el Negocio"/>
    <s v="No asignado"/>
    <s v="No asignado"/>
    <s v="06-20-2025 15:13"/>
    <s v="No asignado"/>
    <s v="false"/>
    <s v="No asignado"/>
    <x v="1369"/>
    <d v="2025-06-26T11:29:00"/>
    <n v="5.8444444444467081"/>
    <n v="140.26666666672099"/>
    <n v="0"/>
    <n v="84"/>
    <n v="84"/>
    <x v="0"/>
  </r>
  <r>
    <s v="6199"/>
    <s v="06-20-2025 15:17"/>
    <s v="SLA Requerimientos - Medio"/>
    <x v="0"/>
    <x v="0"/>
    <x v="0"/>
    <s v="Gestion + Humana"/>
    <x v="14"/>
    <s v="06-20-2025 15:19"/>
    <s v="00:00:00"/>
    <s v="07-03-2025 11:36"/>
    <s v="07-03-2025 11:36"/>
    <s v="No asignado"/>
    <s v="No asignado"/>
    <s v="Baja"/>
    <s v="06-20-2025 15:17"/>
    <s v="07-03-2025 11:36"/>
    <s v="false"/>
    <s v="07-03-2025 11:36"/>
    <x v="1370"/>
    <d v="2025-07-03T11:36:00"/>
    <n v="12.84652777777228"/>
    <n v="308.31666666653473"/>
    <n v="72"/>
    <n v="182"/>
    <n v="254"/>
    <x v="2"/>
  </r>
  <r>
    <s v="6216"/>
    <s v="06-24-2025 13:47"/>
    <s v="SLA Requerimientos - Medio"/>
    <x v="0"/>
    <x v="0"/>
    <x v="6"/>
    <s v="Gestion + Humana"/>
    <x v="14"/>
    <s v="06-24-2025 15:24"/>
    <s v="00:00:00"/>
    <s v="No asignado"/>
    <s v="06-24-2025 15:25"/>
    <s v="No asignado"/>
    <s v="No asignado"/>
    <s v="Baja"/>
    <s v="06-24-2025 13:47"/>
    <s v="No asignado"/>
    <s v="false"/>
    <s v="No asignado"/>
    <x v="1371"/>
    <d v="2025-06-24T15:25:00"/>
    <n v="6.8055555551836733E-2"/>
    <n v="1.6333333332440816"/>
    <n v="72"/>
    <n v="0"/>
    <n v="72"/>
    <x v="1"/>
  </r>
  <r>
    <s v="6221"/>
    <s v="06-24-2025 17:26"/>
    <s v="SLA Requerimientos - Medio"/>
    <x v="0"/>
    <x v="0"/>
    <x v="0"/>
    <s v="Gestion + Humana"/>
    <x v="14"/>
    <s v="06-24-2025 17:41"/>
    <s v="00:03:54"/>
    <s v="07-09-2025 12:02"/>
    <s v="07-09-2025 12:02"/>
    <s v="No asignado"/>
    <s v="No asignado"/>
    <s v="Baja"/>
    <s v="06-24-2025 17:26"/>
    <s v="07-09-2025 12:02"/>
    <s v="false"/>
    <s v="07-09-2025 12:02"/>
    <x v="1372"/>
    <d v="2025-07-09T12:02:00"/>
    <n v="14.774999999994179"/>
    <n v="354.5999999998603"/>
    <n v="72"/>
    <n v="210"/>
    <n v="282"/>
    <x v="2"/>
  </r>
  <r>
    <s v="6222"/>
    <s v="06-24-2025 17:31"/>
    <s v="SLA Requerimientos - Baja"/>
    <x v="0"/>
    <x v="1"/>
    <x v="0"/>
    <s v="Gestión de Aplicaciones"/>
    <x v="3"/>
    <s v="06-26-2025 09:08"/>
    <s v="06:33:06"/>
    <s v="06-27-2025 09:30"/>
    <s v="06-27-2025 09:30"/>
    <s v="Afecta el Negocio"/>
    <s v="No asignado"/>
    <s v="No asignado"/>
    <s v="06-24-2025 17:31"/>
    <s v="06-27-2025 09:30"/>
    <s v="false"/>
    <s v="06-27-2025 09:30"/>
    <x v="1373"/>
    <d v="2025-06-27T09:30:00"/>
    <n v="2.6659722222248092"/>
    <n v="63.983333333395422"/>
    <n v="120"/>
    <n v="42"/>
    <n v="162"/>
    <x v="1"/>
  </r>
  <r>
    <s v="6201"/>
    <s v="06-23-2025 12:12"/>
    <s v="Prioridad Normal (Incidencias)"/>
    <x v="1"/>
    <x v="2"/>
    <x v="0"/>
    <s v="No asignado"/>
    <x v="9"/>
    <s v="06-25-2025 13:21"/>
    <s v="16:17:07"/>
    <s v="06-25-2025 16:06"/>
    <s v="06-25-2025 16:06"/>
    <s v="Afecta el Usuario"/>
    <s v="No asignado"/>
    <s v="Normal"/>
    <s v="06-23-2025 12:12"/>
    <s v="06-25-2025 16:06"/>
    <s v="false"/>
    <s v="06-25-2025 16:06"/>
    <x v="1374"/>
    <d v="2025-06-25T16:06:00"/>
    <n v="2.1624999999985448"/>
    <n v="51.899999999965075"/>
    <n v="72"/>
    <n v="28"/>
    <n v="100"/>
    <x v="1"/>
  </r>
  <r>
    <s v="6204"/>
    <s v="06-23-2025 15:09"/>
    <s v="No asignado"/>
    <x v="1"/>
    <x v="6"/>
    <x v="1"/>
    <s v="No asignado"/>
    <x v="9"/>
    <s v="No asignado"/>
    <s v="00:00:00"/>
    <s v="No asignado"/>
    <s v="06-23-2025 15:15"/>
    <s v="Afecta el Usuario"/>
    <s v="No asignado"/>
    <s v="Normal"/>
    <s v="06-23-2025 15:09"/>
    <s v="No asignado"/>
    <s v="false"/>
    <s v="No asignado"/>
    <x v="1375"/>
    <d v="2025-06-23T15:15:00"/>
    <n v="4.166666665696539E-3"/>
    <n v="9.9999999976716936E-2"/>
    <n v="0"/>
    <n v="0"/>
    <n v="0"/>
    <x v="0"/>
  </r>
  <r>
    <s v="6206"/>
    <s v="06-23-2025 16:41"/>
    <s v="No asignado"/>
    <x v="1"/>
    <x v="6"/>
    <x v="1"/>
    <s v="No asignado"/>
    <x v="9"/>
    <s v="No asignado"/>
    <s v="00:00:00"/>
    <s v="No asignado"/>
    <s v="06-23-2025 16:45"/>
    <s v="Afecta el Usuario"/>
    <s v="No asignado"/>
    <s v="Normal"/>
    <s v="06-23-2025 16:41"/>
    <s v="No asignado"/>
    <s v="false"/>
    <s v="No asignado"/>
    <x v="1376"/>
    <d v="2025-06-23T16:45:00"/>
    <n v="2.7777777722803876E-3"/>
    <n v="6.6666666534729302E-2"/>
    <n v="0"/>
    <n v="0"/>
    <n v="0"/>
    <x v="0"/>
  </r>
  <r>
    <s v="6207"/>
    <s v="06-23-2025 16:51"/>
    <s v="No asignado"/>
    <x v="1"/>
    <x v="1"/>
    <x v="0"/>
    <s v="Gestión de Aplicaciones"/>
    <x v="3"/>
    <s v="06-23-2025 17:01"/>
    <s v="01:40:59"/>
    <s v="06-24-2025 10:07"/>
    <s v="06-24-2025 10:07"/>
    <s v="Afecta el Negocio"/>
    <s v="No asignado"/>
    <s v="No asignado"/>
    <s v="06-23-2025 16:51"/>
    <s v="06-24-2025 10:07"/>
    <s v="false"/>
    <s v="06-24-2025 10:07"/>
    <x v="1377"/>
    <d v="2025-06-24T10:07:00"/>
    <n v="0.71944444444670808"/>
    <n v="17.266666666720994"/>
    <n v="0"/>
    <n v="14"/>
    <n v="14"/>
    <x v="0"/>
  </r>
  <r>
    <s v="6203"/>
    <s v="06-23-2025 13:35"/>
    <s v="Prioridad Normal (Incidencias)"/>
    <x v="1"/>
    <x v="2"/>
    <x v="9"/>
    <s v="Gestión de Aplicaciones"/>
    <x v="9"/>
    <s v="06-23-2025 15:31"/>
    <s v="00:00:00"/>
    <s v="No asignado"/>
    <s v="07-10-2025 12:35"/>
    <s v="Afecta al Departamento"/>
    <s v="Nivel 1"/>
    <s v="No asignado"/>
    <s v="06-23-2025 13:35"/>
    <s v="No asignado"/>
    <s v="false"/>
    <s v="No asignado"/>
    <x v="1378"/>
    <d v="2025-07-10T12:35:00"/>
    <n v="16.958333333335759"/>
    <n v="407.00000000005821"/>
    <n v="72"/>
    <n v="238"/>
    <n v="310"/>
    <x v="2"/>
  </r>
  <r>
    <s v="6208"/>
    <s v="06-23-2025 16:54"/>
    <s v="Prioridad Alta (Incidencias)"/>
    <x v="1"/>
    <x v="2"/>
    <x v="0"/>
    <s v="Gestión de Aplicaciones"/>
    <x v="8"/>
    <s v="06-23-2025 17:03"/>
    <s v="00:15:06"/>
    <s v="06-23-2025 17:09"/>
    <s v="06-23-2025 17:09"/>
    <s v="Afecta el Usuario"/>
    <s v="Nivel 1"/>
    <s v="Normal"/>
    <s v="06-23-2025 16:54"/>
    <s v="06-23-2025 17:09"/>
    <s v="false"/>
    <s v="06-23-2025 17:09"/>
    <x v="1379"/>
    <d v="2025-06-23T17:09:00"/>
    <n v="1.0416666664241347E-2"/>
    <n v="0.24999999994179234"/>
    <n v="12.5"/>
    <n v="0"/>
    <n v="12.5"/>
    <x v="1"/>
  </r>
  <r>
    <s v="6210"/>
    <s v="06-24-2025 09:18"/>
    <s v="Prioridad Normal (Incidencias)"/>
    <x v="1"/>
    <x v="2"/>
    <x v="0"/>
    <s v="Gestión de Aplicaciones"/>
    <x v="9"/>
    <s v="06-24-2025 09:41"/>
    <s v="02:38:30"/>
    <s v="06-28-2025 10:04"/>
    <s v="06-28-2025 10:04"/>
    <s v="Afecta al Departamento"/>
    <s v="Nivel 1"/>
    <s v="No asignado"/>
    <s v="06-24-2025 09:18"/>
    <s v="06-28-2025 10:04"/>
    <s v="false"/>
    <s v="06-27-2025 09:36"/>
    <x v="1380"/>
    <d v="2025-06-28T10:04:00"/>
    <n v="4.0319444444467081"/>
    <n v="96.766666666720994"/>
    <n v="72"/>
    <n v="56"/>
    <n v="128"/>
    <x v="1"/>
  </r>
  <r>
    <s v="6215"/>
    <s v="06-24-2025 13:24"/>
    <s v="Prioridad Normal (Incidencias)"/>
    <x v="1"/>
    <x v="2"/>
    <x v="0"/>
    <s v="Gestión de Aplicaciones"/>
    <x v="9"/>
    <s v="06-24-2025 15:25"/>
    <s v="04:00:00"/>
    <s v="06-26-2025 17:04"/>
    <s v="06-26-2025 17:04"/>
    <s v="Afecta al Departamento"/>
    <s v="Nivel 1"/>
    <s v="No asignado"/>
    <s v="06-24-2025 13:24"/>
    <s v="06-26-2025 17:04"/>
    <s v="false"/>
    <s v="06-25-2025 16:35"/>
    <x v="1381"/>
    <d v="2025-06-26T17:04:00"/>
    <n v="2.1527777777737356"/>
    <n v="51.666666666569654"/>
    <n v="72"/>
    <n v="28"/>
    <n v="100"/>
    <x v="1"/>
  </r>
  <r>
    <s v="6220"/>
    <s v="06-24-2025 17:00"/>
    <s v="Prioridad Normal (Incidencias)"/>
    <x v="1"/>
    <x v="2"/>
    <x v="0"/>
    <s v="Gestión de Aplicaciones"/>
    <x v="9"/>
    <s v="06-24-2025 17:29"/>
    <s v="00:30:25"/>
    <s v="07-01-2025 16:21"/>
    <s v="07-01-2025 16:21"/>
    <s v="Afecta al Departamento"/>
    <s v="Nivel 1"/>
    <s v="No asignado"/>
    <s v="06-24-2025 17:00"/>
    <s v="07-01-2025 16:21"/>
    <s v="false"/>
    <s v="07-01-2025 16:21"/>
    <x v="1382"/>
    <d v="2025-07-01T16:21:00"/>
    <n v="6.9729166666656965"/>
    <n v="167.34999999997672"/>
    <n v="72"/>
    <n v="98"/>
    <n v="170"/>
    <x v="1"/>
  </r>
  <r>
    <s v="6225"/>
    <s v="06-24-2025 19:21"/>
    <s v="Prioridad Alta (Incidencias)"/>
    <x v="1"/>
    <x v="3"/>
    <x v="6"/>
    <s v="Soporte TI"/>
    <x v="11"/>
    <s v="06-25-2025 07:51"/>
    <s v="00:00:00"/>
    <s v="No asignado"/>
    <s v="06-26-2025 08:40"/>
    <s v="Afecta el Usuario"/>
    <s v="No asignado"/>
    <s v="Normal"/>
    <s v="06-24-2025 19:21"/>
    <s v="No asignado"/>
    <s v="false"/>
    <s v="No asignado"/>
    <x v="1383"/>
    <d v="2025-06-26T08:40:00"/>
    <n v="1.554861111108039"/>
    <n v="37.316666666592937"/>
    <n v="12.5"/>
    <n v="28"/>
    <n v="40.5"/>
    <x v="1"/>
  </r>
  <r>
    <s v="6211"/>
    <s v="06-24-2025 09:35"/>
    <s v="Prioridad Alta (Incidencias)"/>
    <x v="1"/>
    <x v="2"/>
    <x v="0"/>
    <s v="Gestión de Aplicaciones"/>
    <x v="10"/>
    <s v="06-24-2025 09:45"/>
    <s v="10:54:34"/>
    <s v="06-26-2025 14:25"/>
    <s v="06-26-2025 14:25"/>
    <s v="Afecta el Usuario"/>
    <s v="Nivel 1"/>
    <s v="Normal"/>
    <s v="06-24-2025 09:35"/>
    <s v="06-26-2025 14:25"/>
    <s v="false"/>
    <s v="06-26-2025 14:25"/>
    <x v="1384"/>
    <d v="2025-06-26T14:25:00"/>
    <n v="2.2013888888905058"/>
    <n v="52.833333333372138"/>
    <n v="12.5"/>
    <n v="28"/>
    <n v="40.5"/>
    <x v="2"/>
  </r>
  <r>
    <s v="6202"/>
    <s v="06-23-2025 12:16"/>
    <s v="SLA Requerimientos - Medio"/>
    <x v="0"/>
    <x v="3"/>
    <x v="0"/>
    <s v="Soporte TI"/>
    <x v="19"/>
    <s v="06-23-2025 12:25"/>
    <s v="05:58:05"/>
    <s v="06-24-2025 10:14"/>
    <s v="06-24-2025 10:14"/>
    <s v="Afecta el Usuario"/>
    <s v="No asignado"/>
    <s v="Normal"/>
    <s v="06-23-2025 12:16"/>
    <s v="06-24-2025 10:14"/>
    <s v="false"/>
    <s v="06-24-2025 10:14"/>
    <x v="1385"/>
    <d v="2025-06-24T10:14:00"/>
    <n v="0.91527777777810115"/>
    <n v="21.966666666674428"/>
    <n v="72"/>
    <n v="14"/>
    <n v="86"/>
    <x v="1"/>
  </r>
  <r>
    <s v="6213"/>
    <s v="06-24-2025 11:02"/>
    <s v="Prioridad Normal (Incidencias)"/>
    <x v="1"/>
    <x v="2"/>
    <x v="0"/>
    <s v="Gestión de Aplicaciones"/>
    <x v="9"/>
    <s v="06-24-2025 11:03"/>
    <s v="06:21:36"/>
    <s v="06-25-2025 16:02"/>
    <s v="06-25-2025 16:02"/>
    <s v="Afecta al Departamento"/>
    <s v="Nivel 1"/>
    <s v="No asignado"/>
    <s v="06-24-2025 11:02"/>
    <s v="06-25-2025 16:02"/>
    <s v="false"/>
    <s v="06-25-2025 16:02"/>
    <x v="1386"/>
    <d v="2025-06-25T16:02:00"/>
    <n v="1.2083333333357587"/>
    <n v="29.000000000058208"/>
    <n v="72"/>
    <n v="14"/>
    <n v="86"/>
    <x v="1"/>
  </r>
  <r>
    <s v="6205"/>
    <s v="06-23-2025 15:10"/>
    <s v="SLA Requerimientos - Baja"/>
    <x v="0"/>
    <x v="1"/>
    <x v="14"/>
    <s v="Gestión de Aplicaciones"/>
    <x v="3"/>
    <s v="06-23-2025 15:15"/>
    <s v="00:00:00"/>
    <s v="No asignado"/>
    <s v="07-14-2025 11:48"/>
    <s v="Afecta el Negocio"/>
    <s v="No asignado"/>
    <s v="No asignado"/>
    <s v="06-23-2025 15:10"/>
    <s v="No asignado"/>
    <s v="false"/>
    <s v="No asignado"/>
    <x v="1387"/>
    <d v="2025-07-14T11:48:00"/>
    <n v="20.859722222223354"/>
    <n v="500.6333333333605"/>
    <n v="120"/>
    <n v="294"/>
    <n v="414"/>
    <x v="2"/>
  </r>
  <r>
    <s v="6209"/>
    <s v="06-23-2025 17:06"/>
    <s v="SLA Requerimientos - Baja"/>
    <x v="0"/>
    <x v="1"/>
    <x v="0"/>
    <s v="Gestión de Aplicaciones"/>
    <x v="3"/>
    <s v="06-24-2025 07:21"/>
    <s v="01:50:52"/>
    <s v="06-25-2025 09:48"/>
    <s v="06-25-2025 09:48"/>
    <s v="Afecta el Negocio"/>
    <s v="No asignado"/>
    <s v="No asignado"/>
    <s v="06-23-2025 17:06"/>
    <s v="06-25-2025 09:48"/>
    <s v="false"/>
    <s v="06-25-2025 09:48"/>
    <x v="1388"/>
    <d v="2025-06-25T09:48:00"/>
    <n v="1.6958333333313931"/>
    <n v="40.699999999953434"/>
    <n v="120"/>
    <n v="28"/>
    <n v="148"/>
    <x v="1"/>
  </r>
  <r>
    <s v="6212"/>
    <s v="06-24-2025 10:49"/>
    <s v="Prioridad Alta (Incidencias)"/>
    <x v="1"/>
    <x v="8"/>
    <x v="0"/>
    <s v="Gestión de Aplicaciones"/>
    <x v="8"/>
    <s v="06-24-2025 11:41"/>
    <s v="06:13:47"/>
    <s v="06-25-2025 09:03"/>
    <s v="06-25-2025 09:03"/>
    <s v="Afecta el Usuario"/>
    <s v="Nivel 1"/>
    <s v="Normal"/>
    <s v="06-24-2025 10:49"/>
    <s v="06-25-2025 09:03"/>
    <s v="false"/>
    <s v="06-25-2025 09:03"/>
    <x v="1389"/>
    <d v="2025-06-25T09:03:00"/>
    <n v="0.92638888888905058"/>
    <n v="22.233333333337214"/>
    <n v="12.5"/>
    <n v="14"/>
    <n v="26.5"/>
    <x v="1"/>
  </r>
  <r>
    <s v="6214"/>
    <s v="06-24-2025 12:27"/>
    <s v="Prioridad Alta (Incidencias)"/>
    <x v="1"/>
    <x v="2"/>
    <x v="0"/>
    <s v="Gestión de Aplicaciones"/>
    <x v="8"/>
    <s v="06-24-2025 12:40"/>
    <s v="09:05:10"/>
    <s v="06-25-2025 15:59"/>
    <s v="06-25-2025 15:59"/>
    <s v="Afecta el Usuario"/>
    <s v="Nivel 1"/>
    <s v="Normal"/>
    <s v="06-24-2025 12:27"/>
    <s v="06-25-2025 15:59"/>
    <s v="false"/>
    <s v="06-25-2025 15:59"/>
    <x v="1390"/>
    <d v="2025-06-25T15:59:00"/>
    <n v="1.1472222222218988"/>
    <n v="27.533333333325572"/>
    <n v="12.5"/>
    <n v="14"/>
    <n v="26.5"/>
    <x v="2"/>
  </r>
  <r>
    <s v="6224"/>
    <s v="06-24-2025 18:23"/>
    <s v="No asignado"/>
    <x v="1"/>
    <x v="3"/>
    <x v="0"/>
    <s v="Soporte TI"/>
    <x v="6"/>
    <s v="06-25-2025 07:55"/>
    <s v="04:00:00"/>
    <s v="06-25-2025 12:46"/>
    <s v="06-25-2025 12:46"/>
    <s v="Afecta el Usuario"/>
    <s v="No asignado"/>
    <s v="Normal"/>
    <s v="06-24-2025 18:23"/>
    <s v="06-25-2025 12:46"/>
    <s v="false"/>
    <s v="06-25-2025 12:46"/>
    <x v="1391"/>
    <d v="2025-06-25T12:46:00"/>
    <n v="0.76597222222335404"/>
    <n v="18.383333333360497"/>
    <n v="0"/>
    <n v="14"/>
    <n v="14"/>
    <x v="0"/>
  </r>
  <r>
    <s v="6217"/>
    <s v="06-24-2025 16:06"/>
    <s v="Prioridad Normal (Incidencias)"/>
    <x v="1"/>
    <x v="2"/>
    <x v="0"/>
    <s v="Gestión de Aplicaciones"/>
    <x v="9"/>
    <s v="06-24-2025 16:15"/>
    <s v="01:23:48"/>
    <s v="06-27-2025 11:33"/>
    <s v="06-27-2025 11:33"/>
    <s v="Afecta al Departamento"/>
    <s v="Nivel 1"/>
    <s v="No asignado"/>
    <s v="06-24-2025 16:06"/>
    <s v="06-27-2025 11:33"/>
    <s v="false"/>
    <s v="06-27-2025 11:33"/>
    <x v="1392"/>
    <d v="2025-06-27T11:33:00"/>
    <n v="2.8104166666671517"/>
    <n v="67.450000000011642"/>
    <n v="72"/>
    <n v="42"/>
    <n v="114"/>
    <x v="1"/>
  </r>
  <r>
    <s v="6218"/>
    <s v="06-24-2025 16:27"/>
    <s v="SLA Requerimientos - Baja"/>
    <x v="0"/>
    <x v="10"/>
    <x v="0"/>
    <s v="Gestión de Aplicaciones"/>
    <x v="7"/>
    <s v="06-24-2025 16:35"/>
    <s v="17:24:03"/>
    <s v="07-10-2025 08:36"/>
    <s v="07-10-2025 08:36"/>
    <s v="Afecta el Usuario"/>
    <s v="No asignado"/>
    <s v="Baja"/>
    <s v="06-24-2025 16:27"/>
    <s v="07-10-2025 08:36"/>
    <s v="false"/>
    <s v="07-10-2025 08:36"/>
    <x v="1393"/>
    <d v="2025-07-10T08:36:00"/>
    <n v="15.672916666662786"/>
    <n v="376.14999999990687"/>
    <n v="120"/>
    <n v="224"/>
    <n v="344"/>
    <x v="2"/>
  </r>
  <r>
    <s v="6223"/>
    <s v="06-24-2025 18:14"/>
    <s v="SLA Requerimientos - Medio"/>
    <x v="0"/>
    <x v="0"/>
    <x v="0"/>
    <s v="Gestion + Humana"/>
    <x v="14"/>
    <s v="06-25-2025 07:57"/>
    <s v="00:00:00"/>
    <s v="07-02-2025 15:38"/>
    <s v="07-02-2025 15:38"/>
    <s v="No asignado"/>
    <s v="No asignado"/>
    <s v="Baja"/>
    <s v="06-24-2025 18:14"/>
    <s v="07-02-2025 15:38"/>
    <s v="false"/>
    <s v="07-02-2025 15:38"/>
    <x v="1394"/>
    <d v="2025-07-02T15:38:00"/>
    <n v="7.8916666666627862"/>
    <n v="189.39999999990687"/>
    <n v="72"/>
    <n v="112"/>
    <n v="184"/>
    <x v="2"/>
  </r>
  <r>
    <s v="6219"/>
    <s v="06-24-2025 16:40"/>
    <s v="Prioridad Normal (Incidencias)"/>
    <x v="1"/>
    <x v="2"/>
    <x v="0"/>
    <s v="Gestión de Aplicaciones"/>
    <x v="9"/>
    <s v="06-24-2025 16:41"/>
    <s v="00:49:22"/>
    <s v="06-25-2025 17:17"/>
    <s v="06-25-2025 17:17"/>
    <s v="Afecta al Departamento"/>
    <s v="Nivel 1"/>
    <s v="No asignado"/>
    <s v="06-24-2025 16:40"/>
    <s v="06-25-2025 17:17"/>
    <s v="false"/>
    <s v="06-25-2025 17:17"/>
    <x v="1395"/>
    <d v="2025-06-25T17:17:00"/>
    <n v="1.0256944444408873"/>
    <n v="24.616666666581295"/>
    <n v="72"/>
    <n v="14"/>
    <n v="86"/>
    <x v="1"/>
  </r>
  <r>
    <s v="6226"/>
    <s v="06-25-2025 12:48"/>
    <s v="No asignado"/>
    <x v="1"/>
    <x v="2"/>
    <x v="1"/>
    <s v="No asignado"/>
    <x v="19"/>
    <s v="06-25-2025 12:48"/>
    <s v="00:00:00"/>
    <s v="No asignado"/>
    <s v="06-25-2025 12:48"/>
    <s v="Afecta el Usuario"/>
    <s v="No asignado"/>
    <s v="Normal"/>
    <s v="06-25-2025 12:48"/>
    <s v="No asignado"/>
    <s v="false"/>
    <s v="No asignado"/>
    <x v="1396"/>
    <d v="2025-06-25T12:48:00"/>
    <n v="0"/>
    <n v="0"/>
    <n v="0"/>
    <n v="0"/>
    <n v="0"/>
    <x v="0"/>
  </r>
  <r>
    <s v="6227"/>
    <s v="06-25-2025 12:48"/>
    <s v="Prioridad Normal (Incidencias)"/>
    <x v="1"/>
    <x v="2"/>
    <x v="0"/>
    <s v="No asignado"/>
    <x v="9"/>
    <s v="06-25-2025 12:51"/>
    <s v="06:13:49"/>
    <s v="06-27-2025 11:04"/>
    <s v="06-27-2025 11:04"/>
    <s v="Afecta el Usuario"/>
    <s v="No asignado"/>
    <s v="Normal"/>
    <s v="06-25-2025 12:48"/>
    <s v="06-27-2025 11:04"/>
    <s v="false"/>
    <s v="06-26-2025 10:43"/>
    <x v="1396"/>
    <d v="2025-06-27T11:04:00"/>
    <n v="1.9277777777751908"/>
    <n v="46.266666666604578"/>
    <n v="72"/>
    <n v="28"/>
    <n v="100"/>
    <x v="1"/>
  </r>
  <r>
    <s v="6229"/>
    <s v="06-25-2025 16:41"/>
    <s v="No asignado"/>
    <x v="1"/>
    <x v="6"/>
    <x v="1"/>
    <s v="No asignado"/>
    <x v="9"/>
    <s v="No asignado"/>
    <s v="00:00:00"/>
    <s v="No asignado"/>
    <s v="06-25-2025 16:46"/>
    <s v="Afecta el Usuario"/>
    <s v="No asignado"/>
    <s v="Normal"/>
    <s v="06-25-2025 16:41"/>
    <s v="No asignado"/>
    <s v="false"/>
    <s v="No asignado"/>
    <x v="1397"/>
    <d v="2025-06-25T16:46:00"/>
    <n v="3.4722222189884633E-3"/>
    <n v="8.3333333255723119E-2"/>
    <n v="0"/>
    <n v="0"/>
    <n v="0"/>
    <x v="0"/>
  </r>
  <r>
    <s v="6230"/>
    <s v="06-25-2025 16:46"/>
    <s v="SLA Requerimientos - Medio"/>
    <x v="0"/>
    <x v="1"/>
    <x v="0"/>
    <s v="Gestión de Aplicaciones"/>
    <x v="3"/>
    <s v="06-26-2025 09:09"/>
    <s v="17:02:44"/>
    <s v="06-30-2025 15:59"/>
    <s v="06-30-2025 15:59"/>
    <s v="Afecta el Negocio"/>
    <s v="No asignado"/>
    <s v="No asignado"/>
    <s v="06-25-2025 16:46"/>
    <s v="06-30-2025 15:59"/>
    <s v="false"/>
    <s v="06-30-2025 15:59"/>
    <x v="1398"/>
    <d v="2025-06-30T15:59:00"/>
    <n v="4.9673611111138598"/>
    <n v="119.21666666673264"/>
    <n v="72"/>
    <n v="70"/>
    <n v="142"/>
    <x v="1"/>
  </r>
  <r>
    <s v="6232"/>
    <s v="06-25-2025 17:10"/>
    <s v="SLA Requerimientos - Medio"/>
    <x v="0"/>
    <x v="1"/>
    <x v="0"/>
    <s v="Gestión de Aplicaciones"/>
    <x v="3"/>
    <s v="06-26-2025 10:42"/>
    <s v="14:35:38"/>
    <s v="06-30-2025 15:59"/>
    <s v="06-30-2025 15:59"/>
    <s v="Afecta el Negocio"/>
    <s v="No asignado"/>
    <s v="No asignado"/>
    <s v="06-25-2025 17:10"/>
    <s v="06-30-2025 15:59"/>
    <s v="false"/>
    <s v="06-30-2025 15:59"/>
    <x v="1399"/>
    <d v="2025-06-30T15:59:00"/>
    <n v="4.9506944444437977"/>
    <n v="118.81666666665114"/>
    <n v="72"/>
    <n v="70"/>
    <n v="142"/>
    <x v="1"/>
  </r>
  <r>
    <s v="6231"/>
    <s v="06-25-2025 16:50"/>
    <s v="Prioridad Alta (Incidencias)"/>
    <x v="1"/>
    <x v="2"/>
    <x v="0"/>
    <s v="Gestión de Aplicaciones"/>
    <x v="9"/>
    <s v="06-25-2025 16:53"/>
    <s v="00:10:26"/>
    <s v="06-25-2025 17:00"/>
    <s v="06-25-2025 17:00"/>
    <s v="Afecta al Departamento"/>
    <s v="Nivel 1"/>
    <s v="No asignado"/>
    <s v="06-25-2025 16:50"/>
    <s v="06-25-2025 17:00"/>
    <s v="false"/>
    <s v="06-25-2025 17:00"/>
    <x v="1400"/>
    <d v="2025-06-25T17:00:00"/>
    <n v="6.9444444452528842E-3"/>
    <n v="0.16666666668606922"/>
    <n v="12.5"/>
    <n v="0"/>
    <n v="12.5"/>
    <x v="1"/>
  </r>
  <r>
    <s v="6228"/>
    <s v="06-25-2025 15:23"/>
    <s v="SLA Requerimientos - Medio"/>
    <x v="0"/>
    <x v="1"/>
    <x v="0"/>
    <s v="Gestión de Aplicaciones"/>
    <x v="3"/>
    <s v="06-25-2025 15:41"/>
    <s v="26:06:08"/>
    <s v="06-30-2025 17:55"/>
    <s v="06-30-2025 17:55"/>
    <s v="Afecta el Negocio"/>
    <s v="No asignado"/>
    <s v="No asignado"/>
    <s v="06-25-2025 15:23"/>
    <s v="06-30-2025 17:55"/>
    <s v="true"/>
    <s v="06-30-2025 17:55"/>
    <x v="1401"/>
    <d v="2025-06-30T17:55:00"/>
    <n v="5.1055555555576575"/>
    <n v="122.53333333338378"/>
    <n v="72"/>
    <n v="70"/>
    <n v="142"/>
    <x v="1"/>
  </r>
  <r>
    <s v="6233"/>
    <s v="06-26-2025 09:38"/>
    <s v="No asignado"/>
    <x v="1"/>
    <x v="2"/>
    <x v="10"/>
    <s v="No asignado"/>
    <x v="9"/>
    <s v="06-26-2025 09:53"/>
    <s v="00:00:00"/>
    <s v="No asignado"/>
    <s v="07-09-2025 12:24"/>
    <s v="Afecta el Usuario"/>
    <s v="No asignado"/>
    <s v="Normal"/>
    <s v="06-26-2025 09:38"/>
    <s v="No asignado"/>
    <s v="false"/>
    <s v="No asignado"/>
    <x v="1402"/>
    <d v="2025-07-09T12:24:00"/>
    <n v="13.115277777782467"/>
    <n v="314.7666666667792"/>
    <n v="0"/>
    <n v="182"/>
    <n v="182"/>
    <x v="0"/>
  </r>
  <r>
    <s v="6240"/>
    <s v="06-26-2025 12:46"/>
    <s v="SLA Requerimientos - Medio"/>
    <x v="0"/>
    <x v="3"/>
    <x v="0"/>
    <s v="Soporte TI"/>
    <x v="11"/>
    <s v="06-26-2025 12:46"/>
    <s v="00:00:00"/>
    <s v="06-26-2025 12:47"/>
    <s v="06-26-2025 12:47"/>
    <s v="Afecta el Usuario"/>
    <s v="No asignado"/>
    <s v="Normal"/>
    <s v="06-26-2025 12:46"/>
    <s v="06-26-2025 12:47"/>
    <s v="false"/>
    <s v="06-26-2025 12:47"/>
    <x v="1403"/>
    <d v="2025-06-26T12:47:00"/>
    <n v="6.9444443943211809E-4"/>
    <n v="1.6666666546370834E-2"/>
    <n v="72"/>
    <n v="0"/>
    <n v="72"/>
    <x v="1"/>
  </r>
  <r>
    <s v="6238"/>
    <s v="06-26-2025 12:04"/>
    <s v="Prioridad Normal (Incidencias)"/>
    <x v="1"/>
    <x v="2"/>
    <x v="9"/>
    <s v="Gestión de Aplicaciones"/>
    <x v="9"/>
    <s v="06-26-2025 12:14"/>
    <s v="00:00:00"/>
    <s v="No asignado"/>
    <s v="06-26-2025 14:58"/>
    <s v="Afecta al Departamento"/>
    <s v="Nivel 1"/>
    <s v="No asignado"/>
    <s v="06-26-2025 12:04"/>
    <s v="No asignado"/>
    <s v="false"/>
    <s v="No asignado"/>
    <x v="1404"/>
    <d v="2025-06-26T14:58:00"/>
    <n v="0.12083333333430346"/>
    <n v="2.9000000000232831"/>
    <n v="72"/>
    <n v="0"/>
    <n v="72"/>
    <x v="1"/>
  </r>
  <r>
    <s v="6243"/>
    <s v="06-27-2025 08:42"/>
    <s v="SLA Requerimientos - Medio"/>
    <x v="0"/>
    <x v="3"/>
    <x v="0"/>
    <s v="Soporte TI"/>
    <x v="19"/>
    <s v="06-27-2025 08:57"/>
    <s v="00:14:46"/>
    <s v="06-30-2025 14:06"/>
    <s v="06-30-2025 14:06"/>
    <s v="Afecta el Usuario"/>
    <s v="No asignado"/>
    <s v="Normal"/>
    <s v="06-27-2025 08:42"/>
    <s v="06-30-2025 14:06"/>
    <s v="false"/>
    <s v="06-30-2025 14:06"/>
    <x v="1405"/>
    <d v="2025-06-30T14:06:00"/>
    <n v="3.2249999999985448"/>
    <n v="77.399999999965075"/>
    <n v="72"/>
    <n v="42"/>
    <n v="114"/>
    <x v="1"/>
  </r>
  <r>
    <s v="6234"/>
    <s v="06-26-2025 10:14"/>
    <s v="SLA Requerimientos - Medio"/>
    <x v="0"/>
    <x v="1"/>
    <x v="0"/>
    <s v="Gestión de Aplicaciones"/>
    <x v="3"/>
    <s v="06-26-2025 10:42"/>
    <s v="12:29:10"/>
    <s v="07-10-2025 11:39"/>
    <s v="07-10-2025 11:39"/>
    <s v="Afecta el Negocio"/>
    <s v="No asignado"/>
    <s v="No asignado"/>
    <s v="06-26-2025 10:14"/>
    <s v="07-10-2025 11:39"/>
    <s v="false"/>
    <s v="07-10-2025 11:39"/>
    <x v="1406"/>
    <d v="2025-07-10T11:39:00"/>
    <n v="14.059027777781012"/>
    <n v="337.41666666674428"/>
    <n v="72"/>
    <n v="196"/>
    <n v="268"/>
    <x v="2"/>
  </r>
  <r>
    <s v="6235"/>
    <s v="06-26-2025 10:25"/>
    <s v="Prioridad Alta (Incidencias)"/>
    <x v="1"/>
    <x v="2"/>
    <x v="0"/>
    <s v="Gestión de Aplicaciones"/>
    <x v="8"/>
    <s v="06-26-2025 11:02"/>
    <s v="07:30:37"/>
    <s v="07-11-2025 14:34"/>
    <s v="07-11-2025 14:34"/>
    <s v="Afecta el Usuario"/>
    <s v="Nivel 1"/>
    <s v="Normal"/>
    <s v="06-26-2025 10:25"/>
    <s v="07-11-2025 14:34"/>
    <s v="false"/>
    <s v="07-11-2025 14:34"/>
    <x v="1407"/>
    <d v="2025-07-11T14:34:00"/>
    <n v="15.172916666662786"/>
    <n v="364.14999999990687"/>
    <n v="12.5"/>
    <n v="210"/>
    <n v="222.5"/>
    <x v="2"/>
  </r>
  <r>
    <s v="6237"/>
    <s v="06-26-2025 10:55"/>
    <s v="SLA Requerimientos - Medio"/>
    <x v="0"/>
    <x v="9"/>
    <x v="0"/>
    <s v="Soporte TI"/>
    <x v="19"/>
    <s v="06-26-2025 12:14"/>
    <s v="13:34:24"/>
    <s v="06-30-2025 08:30"/>
    <s v="06-30-2025 08:30"/>
    <s v="Afecta el Usuario"/>
    <s v="No asignado"/>
    <s v="Normal"/>
    <s v="06-26-2025 10:55"/>
    <s v="06-30-2025 08:30"/>
    <s v="false"/>
    <s v="06-30-2025 08:30"/>
    <x v="1408"/>
    <d v="2025-06-30T08:30:00"/>
    <n v="3.8993055555547471"/>
    <n v="93.583333333313931"/>
    <n v="72"/>
    <n v="56"/>
    <n v="128"/>
    <x v="1"/>
  </r>
  <r>
    <s v="6239"/>
    <s v="06-26-2025 12:06"/>
    <s v="No asignado"/>
    <x v="1"/>
    <x v="2"/>
    <x v="0"/>
    <s v="Gestión de Aplicaciones"/>
    <x v="1"/>
    <s v="06-26-2025 12:18"/>
    <s v="00:23:11"/>
    <s v="06-26-2025 15:48"/>
    <s v="06-26-2025 15:48"/>
    <s v="Afecta el Negocio"/>
    <s v="No asignado"/>
    <s v="No asignado"/>
    <s v="06-26-2025 12:06"/>
    <s v="06-26-2025 15:48"/>
    <s v="false"/>
    <s v="06-26-2025 15:48"/>
    <x v="1409"/>
    <d v="2025-06-26T15:48:00"/>
    <n v="0.15416666666715173"/>
    <n v="3.7000000000116415"/>
    <n v="0"/>
    <n v="0"/>
    <n v="0"/>
    <x v="0"/>
  </r>
  <r>
    <s v="6241"/>
    <s v="06-26-2025 17:41"/>
    <s v="SLA Requerimientos - Medio"/>
    <x v="0"/>
    <x v="0"/>
    <x v="0"/>
    <s v="Gestion + Humana"/>
    <x v="14"/>
    <s v="06-27-2025 08:19"/>
    <s v="00:00:00"/>
    <s v="07-09-2025 11:59"/>
    <s v="07-09-2025 11:59"/>
    <s v="No asignado"/>
    <s v="No asignado"/>
    <s v="Baja"/>
    <s v="06-26-2025 17:41"/>
    <s v="07-09-2025 11:59"/>
    <s v="false"/>
    <s v="07-09-2025 11:59"/>
    <x v="1410"/>
    <d v="2025-07-09T11:59:00"/>
    <n v="12.76249999999709"/>
    <n v="306.29999999993015"/>
    <n v="72"/>
    <n v="182"/>
    <n v="254"/>
    <x v="2"/>
  </r>
  <r>
    <s v="6242"/>
    <s v="06-27-2025 08:31"/>
    <s v="No asignado"/>
    <x v="1"/>
    <x v="2"/>
    <x v="0"/>
    <s v="Gestión de Aplicaciones"/>
    <x v="1"/>
    <s v="06-27-2025 08:38"/>
    <s v="07:58:30"/>
    <s v="06-30-2025 08:29"/>
    <s v="06-30-2025 08:29"/>
    <s v="Afecta el Negocio"/>
    <s v="No asignado"/>
    <s v="No asignado"/>
    <s v="06-27-2025 08:31"/>
    <s v="06-30-2025 08:29"/>
    <s v="false"/>
    <s v="06-30-2025 08:29"/>
    <x v="1411"/>
    <d v="2025-06-30T08:29:00"/>
    <n v="2.9986111111138598"/>
    <n v="71.966666666732635"/>
    <n v="0"/>
    <n v="42"/>
    <n v="42"/>
    <x v="0"/>
  </r>
  <r>
    <s v="6266"/>
    <s v="06-30-2025 11:19"/>
    <s v="SLA Requerimientos - Baja"/>
    <x v="0"/>
    <x v="2"/>
    <x v="0"/>
    <s v="Soporte TI"/>
    <x v="6"/>
    <s v="06-30-2025 11:30"/>
    <s v="20:37:33"/>
    <s v="07-03-2025 19:06"/>
    <s v="07-03-2025 19:06"/>
    <s v="Afecta el Cliente"/>
    <s v="No asignado"/>
    <s v="No asignado"/>
    <s v="06-30-2025 11:19"/>
    <s v="07-03-2025 19:06"/>
    <s v="false"/>
    <s v="07-02-2025 18:31"/>
    <x v="1412"/>
    <d v="2025-07-03T19:06:00"/>
    <n v="3.3243055555503815"/>
    <n v="79.783333333209157"/>
    <n v="120"/>
    <n v="42"/>
    <n v="162"/>
    <x v="1"/>
  </r>
  <r>
    <s v="6250"/>
    <s v="06-27-2025 15:06"/>
    <s v="SLA Requerimientos - Medio"/>
    <x v="0"/>
    <x v="9"/>
    <x v="0"/>
    <s v="Soporte TI"/>
    <x v="19"/>
    <s v="06-27-2025 15:08"/>
    <s v="02:25:21"/>
    <s v="06-30-2025 22:26"/>
    <s v="06-30-2025 22:26"/>
    <s v="Afecta el Usuario"/>
    <s v="No asignado"/>
    <s v="Normal"/>
    <s v="06-27-2025 15:06"/>
    <s v="06-30-2025 22:26"/>
    <s v="false"/>
    <s v="06-30-2025 22:26"/>
    <x v="1413"/>
    <d v="2025-06-30T22:26:00"/>
    <n v="3.3055555555547471"/>
    <n v="79.333333333313931"/>
    <n v="72"/>
    <n v="42"/>
    <n v="114"/>
    <x v="1"/>
  </r>
  <r>
    <s v="6244"/>
    <s v="06-27-2025 11:56"/>
    <s v="No asignado"/>
    <x v="1"/>
    <x v="10"/>
    <x v="0"/>
    <s v="No asignado"/>
    <x v="6"/>
    <s v="06-27-2025 11:59"/>
    <s v="26:14:58"/>
    <s v="07-02-2025 15:11"/>
    <s v="07-02-2025 15:11"/>
    <s v="Afecta el Usuario"/>
    <s v="No asignado"/>
    <s v="Normal"/>
    <s v="06-27-2025 11:56"/>
    <s v="07-02-2025 15:11"/>
    <s v="false"/>
    <s v="07-02-2025 15:11"/>
    <x v="1414"/>
    <d v="2025-07-02T15:11:00"/>
    <n v="5.1354166666715173"/>
    <n v="123.25000000011642"/>
    <n v="0"/>
    <n v="70"/>
    <n v="70"/>
    <x v="0"/>
  </r>
  <r>
    <s v="6251"/>
    <s v="06-27-2025 15:06"/>
    <s v="Prioridad Normal (Incidencias)"/>
    <x v="1"/>
    <x v="2"/>
    <x v="0"/>
    <s v="No asignado"/>
    <x v="9"/>
    <s v="06-27-2025 15:09"/>
    <s v="06:50:01"/>
    <s v="06-30-2025 16:48"/>
    <s v="06-30-2025 16:48"/>
    <s v="Afecta el Usuario"/>
    <s v="No asignado"/>
    <s v="Normal"/>
    <s v="06-27-2025 15:06"/>
    <s v="06-30-2025 16:48"/>
    <s v="false"/>
    <s v="06-30-2025 16:48"/>
    <x v="1413"/>
    <d v="2025-06-30T16:48:00"/>
    <n v="3.0708333333313931"/>
    <n v="73.699999999953434"/>
    <n v="72"/>
    <n v="42"/>
    <n v="114"/>
    <x v="1"/>
  </r>
  <r>
    <s v="6257"/>
    <s v="06-30-2025 09:31"/>
    <s v="Prioridad Normal (Incidencias)"/>
    <x v="1"/>
    <x v="2"/>
    <x v="0"/>
    <s v="No asignado"/>
    <x v="9"/>
    <s v="06-30-2025 10:27"/>
    <s v="00:55:55"/>
    <s v="06-30-2025 10:27"/>
    <s v="06-30-2025 10:27"/>
    <s v="Afecta el Usuario"/>
    <s v="No asignado"/>
    <s v="Normal"/>
    <s v="06-30-2025 09:31"/>
    <s v="06-30-2025 10:27"/>
    <s v="false"/>
    <s v="06-30-2025 10:27"/>
    <x v="1415"/>
    <d v="2025-06-30T10:27:00"/>
    <n v="3.888888889196096E-2"/>
    <n v="0.93333333340706304"/>
    <n v="72"/>
    <n v="0"/>
    <n v="72"/>
    <x v="1"/>
  </r>
  <r>
    <s v="6265"/>
    <s v="06-30-2025 11:15"/>
    <s v="No asignado"/>
    <x v="1"/>
    <x v="6"/>
    <x v="1"/>
    <s v="No asignado"/>
    <x v="9"/>
    <s v="No asignado"/>
    <s v="00:00:00"/>
    <s v="No asignado"/>
    <s v="06-30-2025 11:31"/>
    <s v="Afecta el Usuario"/>
    <s v="No asignado"/>
    <s v="Normal"/>
    <s v="06-30-2025 11:15"/>
    <s v="No asignado"/>
    <s v="false"/>
    <s v="No asignado"/>
    <x v="1416"/>
    <d v="2025-06-30T11:31:00"/>
    <n v="1.1111111110949423E-2"/>
    <n v="0.26666666666278616"/>
    <n v="0"/>
    <n v="0"/>
    <n v="0"/>
    <x v="0"/>
  </r>
  <r>
    <s v="6271"/>
    <s v="06-30-2025 16:42"/>
    <s v="No asignado"/>
    <x v="1"/>
    <x v="6"/>
    <x v="1"/>
    <s v="No asignado"/>
    <x v="9"/>
    <s v="No asignado"/>
    <s v="00:00:00"/>
    <s v="No asignado"/>
    <s v="06-30-2025 16:43"/>
    <s v="Afecta el Usuario"/>
    <s v="No asignado"/>
    <s v="Normal"/>
    <s v="06-30-2025 16:42"/>
    <s v="No asignado"/>
    <s v="false"/>
    <s v="No asignado"/>
    <x v="1417"/>
    <d v="2025-06-30T16:43:00"/>
    <n v="6.944444467080757E-4"/>
    <n v="1.6666666720993817E-2"/>
    <n v="0"/>
    <n v="0"/>
    <n v="0"/>
    <x v="0"/>
  </r>
  <r>
    <s v="6245"/>
    <s v="06-27-2025 12:29"/>
    <s v="No asignado"/>
    <x v="1"/>
    <x v="2"/>
    <x v="2"/>
    <s v="Gestión de Aplicaciones"/>
    <x v="1"/>
    <s v="06-27-2025 12:32"/>
    <s v="00:00:00"/>
    <s v="No asignado"/>
    <s v="06-27-2025 12:32"/>
    <s v="Afecta el Negocio"/>
    <s v="No asignado"/>
    <s v="No asignado"/>
    <s v="06-27-2025 12:29"/>
    <s v="No asignado"/>
    <s v="false"/>
    <s v="No asignado"/>
    <x v="1418"/>
    <d v="2025-06-27T12:32:00"/>
    <n v="2.0833333328482695E-3"/>
    <n v="4.9999999988358468E-2"/>
    <n v="0"/>
    <n v="0"/>
    <n v="0"/>
    <x v="0"/>
  </r>
  <r>
    <s v="6258"/>
    <s v="06-30-2025 09:40"/>
    <s v="No asignado"/>
    <x v="2"/>
    <x v="8"/>
    <x v="0"/>
    <s v="Formularios"/>
    <x v="13"/>
    <s v="06-30-2025 09:42"/>
    <s v="51:49:12"/>
    <s v="07-08-2025 17:35"/>
    <s v="07-08-2025 17:35"/>
    <s v="No asignado"/>
    <s v="No asignado"/>
    <s v="No asignado"/>
    <s v="06-30-2025 09:40"/>
    <s v="07-08-2025 17:35"/>
    <s v="false"/>
    <s v="07-08-2025 17:35"/>
    <x v="1419"/>
    <d v="2025-07-08T17:35:00"/>
    <n v="8.3298611111094942"/>
    <n v="199.91666666662786"/>
    <n v="0"/>
    <n v="112"/>
    <n v="112"/>
    <x v="0"/>
  </r>
  <r>
    <s v="6264"/>
    <s v="06-30-2025 11:11"/>
    <s v="Prioridad Alta (Incidencias)"/>
    <x v="1"/>
    <x v="2"/>
    <x v="0"/>
    <s v="Gestión de Aplicaciones"/>
    <x v="10"/>
    <s v="06-30-2025 11:40"/>
    <s v="03:16:00"/>
    <s v="06-30-2025 15:27"/>
    <s v="06-30-2025 15:27"/>
    <s v="Afecta el Usuario"/>
    <s v="Nivel 1"/>
    <s v="Normal"/>
    <s v="06-30-2025 11:11"/>
    <s v="06-30-2025 15:27"/>
    <s v="false"/>
    <s v="06-30-2025 15:27"/>
    <x v="1420"/>
    <d v="2025-06-30T15:27:00"/>
    <n v="0.17777777778246673"/>
    <n v="4.2666666667792015"/>
    <n v="12.5"/>
    <n v="0"/>
    <n v="12.5"/>
    <x v="1"/>
  </r>
  <r>
    <s v="6246"/>
    <s v="06-27-2025 13:50"/>
    <s v="No asignado"/>
    <x v="2"/>
    <x v="0"/>
    <x v="0"/>
    <s v="Formularios"/>
    <x v="13"/>
    <s v="06-27-2025 14:28"/>
    <s v="11:01:12"/>
    <s v="06-30-2025 17:45"/>
    <s v="06-30-2025 17:45"/>
    <s v="No asignado"/>
    <s v="No asignado"/>
    <s v="No asignado"/>
    <s v="06-27-2025 13:50"/>
    <s v="06-30-2025 17:45"/>
    <s v="false"/>
    <s v="06-30-2025 17:45"/>
    <x v="1421"/>
    <d v="2025-06-30T17:45:00"/>
    <n v="3.1631944444452529"/>
    <n v="75.916666666686069"/>
    <n v="0"/>
    <n v="42"/>
    <n v="42"/>
    <x v="0"/>
  </r>
  <r>
    <s v="6252"/>
    <s v="06-27-2025 15:48"/>
    <s v="SLA Requerimientos - Medio"/>
    <x v="0"/>
    <x v="0"/>
    <x v="1"/>
    <s v="Gestion + Humana"/>
    <x v="14"/>
    <s v="06-27-2025 16:12"/>
    <s v="00:00:00"/>
    <s v="No asignado"/>
    <s v="07-02-2025 10:12"/>
    <s v="No asignado"/>
    <s v="No asignado"/>
    <s v="Baja"/>
    <s v="06-27-2025 15:48"/>
    <s v="No asignado"/>
    <s v="false"/>
    <s v="No asignado"/>
    <x v="1422"/>
    <d v="2025-07-02T10:12:00"/>
    <n v="4.7666666666700621"/>
    <n v="114.40000000008149"/>
    <n v="72"/>
    <n v="70"/>
    <n v="142"/>
    <x v="1"/>
  </r>
  <r>
    <s v="6261"/>
    <s v="06-30-2025 10:19"/>
    <s v="Prioridad Normal (Incidencias)"/>
    <x v="1"/>
    <x v="2"/>
    <x v="0"/>
    <s v="Gestión de Aplicaciones"/>
    <x v="9"/>
    <s v="06-30-2025 10:27"/>
    <s v="00:42:01"/>
    <s v="06-30-2025 16:23"/>
    <s v="06-30-2025 16:23"/>
    <s v="Afecta al Departamento"/>
    <s v="Nivel 1"/>
    <s v="No asignado"/>
    <s v="06-30-2025 10:19"/>
    <s v="06-30-2025 16:23"/>
    <s v="false"/>
    <s v="06-30-2025 16:23"/>
    <x v="1423"/>
    <d v="2025-06-30T16:23:00"/>
    <n v="0.25277777777955635"/>
    <n v="6.0666666667093523"/>
    <n v="72"/>
    <n v="0"/>
    <n v="72"/>
    <x v="1"/>
  </r>
  <r>
    <s v="6267"/>
    <s v="06-30-2025 12:24"/>
    <s v="SLA Requerimientos - Baja"/>
    <x v="0"/>
    <x v="2"/>
    <x v="9"/>
    <s v="Gestión de Aplicaciones"/>
    <x v="9"/>
    <s v="06-30-2025 13:31"/>
    <s v="00:00:00"/>
    <s v="No asignado"/>
    <s v="07-02-2025 15:24"/>
    <s v="Afecta el Usuario"/>
    <s v="No asignado"/>
    <s v="Baja"/>
    <s v="06-30-2025 12:24"/>
    <s v="No asignado"/>
    <s v="false"/>
    <s v="No asignado"/>
    <x v="1424"/>
    <d v="2025-07-02T15:24:00"/>
    <n v="2.125"/>
    <n v="51"/>
    <n v="120"/>
    <n v="28"/>
    <n v="148"/>
    <x v="1"/>
  </r>
  <r>
    <s v="6247"/>
    <s v="06-27-2025 14:26"/>
    <s v="No asignado"/>
    <x v="1"/>
    <x v="2"/>
    <x v="0"/>
    <s v="Gestión de Aplicaciones"/>
    <x v="1"/>
    <s v="06-27-2025 14:32"/>
    <s v="05:06:07"/>
    <s v="06-30-2025 11:27"/>
    <s v="06-30-2025 11:27"/>
    <s v="Afecta el Negocio"/>
    <s v="No asignado"/>
    <s v="No asignado"/>
    <s v="06-27-2025 14:26"/>
    <s v="06-30-2025 11:27"/>
    <s v="false"/>
    <s v="06-30-2025 11:27"/>
    <x v="1425"/>
    <d v="2025-06-30T11:27:00"/>
    <n v="2.8756944444394321"/>
    <n v="69.016666666546371"/>
    <n v="0"/>
    <n v="42"/>
    <n v="42"/>
    <x v="0"/>
  </r>
  <r>
    <s v="6256"/>
    <s v="06-30-2025 09:00"/>
    <s v="No asignado"/>
    <x v="1"/>
    <x v="6"/>
    <x v="1"/>
    <s v="Gestión de Aplicaciones"/>
    <x v="1"/>
    <s v="No asignado"/>
    <s v="00:00:00"/>
    <s v="No asignado"/>
    <s v="06-30-2025 09:16"/>
    <s v="Afecta el Negocio"/>
    <s v="No asignado"/>
    <s v="No asignado"/>
    <s v="06-30-2025 09:00"/>
    <s v="No asignado"/>
    <s v="false"/>
    <s v="No asignado"/>
    <x v="1426"/>
    <d v="2025-06-30T09:16:00"/>
    <n v="1.1111111110949423E-2"/>
    <n v="0.26666666666278616"/>
    <n v="0"/>
    <n v="0"/>
    <n v="0"/>
    <x v="0"/>
  </r>
  <r>
    <s v="6259"/>
    <s v="06-30-2025 09:42"/>
    <s v="Prioridad Baja (Incidencias)"/>
    <x v="1"/>
    <x v="3"/>
    <x v="0"/>
    <s v="Soporte TI"/>
    <x v="11"/>
    <s v="06-30-2025 10:06"/>
    <s v="09:03:30"/>
    <s v="07-01-2025 10:45"/>
    <s v="07-01-2025 10:45"/>
    <s v="Afecta el Usuario"/>
    <s v="No asignado"/>
    <s v="Normal"/>
    <s v="06-30-2025 09:42"/>
    <s v="07-01-2025 10:45"/>
    <s v="false"/>
    <s v="07-01-2025 10:45"/>
    <x v="1427"/>
    <d v="2025-07-01T10:45:00"/>
    <n v="1.0437499999970896"/>
    <n v="25.049999999930151"/>
    <n v="120"/>
    <n v="14"/>
    <n v="134"/>
    <x v="1"/>
  </r>
  <r>
    <s v="6260"/>
    <s v="06-30-2025 09:54"/>
    <s v="Prioridad Normal (Incidencias)"/>
    <x v="1"/>
    <x v="2"/>
    <x v="0"/>
    <s v="Gestión de Aplicaciones"/>
    <x v="7"/>
    <s v="06-30-2025 10:24"/>
    <s v="00:30:01"/>
    <s v="06-30-2025 10:24"/>
    <s v="06-30-2025 10:24"/>
    <s v="Afecta al Departamento"/>
    <s v="Nivel 1"/>
    <s v="No asignado"/>
    <s v="06-30-2025 09:54"/>
    <s v="06-30-2025 10:24"/>
    <s v="false"/>
    <s v="06-30-2025 10:24"/>
    <x v="1428"/>
    <d v="2025-06-30T10:24:00"/>
    <n v="2.0833333335758653E-2"/>
    <n v="0.50000000005820766"/>
    <n v="72"/>
    <n v="0"/>
    <n v="72"/>
    <x v="1"/>
  </r>
  <r>
    <s v="6248"/>
    <s v="06-27-2025 14:56"/>
    <s v="Prioridad Normal (Incidencias)"/>
    <x v="1"/>
    <x v="2"/>
    <x v="0"/>
    <s v="Gestión de Aplicaciones"/>
    <x v="9"/>
    <s v="06-27-2025 15:21"/>
    <s v="01:29:43"/>
    <s v="07-03-2025 18:06"/>
    <s v="07-03-2025 18:06"/>
    <s v="Afecta al Departamento"/>
    <s v="Nivel 1"/>
    <s v="No asignado"/>
    <s v="06-27-2025 14:56"/>
    <s v="07-03-2025 18:06"/>
    <s v="false"/>
    <s v="07-02-2025 17:51"/>
    <x v="1429"/>
    <d v="2025-07-03T18:06:00"/>
    <n v="6.1319444444452529"/>
    <n v="147.16666666668607"/>
    <n v="72"/>
    <n v="84"/>
    <n v="156"/>
    <x v="1"/>
  </r>
  <r>
    <s v="6249"/>
    <s v="06-27-2025 14:59"/>
    <s v="SLA Requerimientos - Baja"/>
    <x v="0"/>
    <x v="2"/>
    <x v="9"/>
    <s v="Gestión de Aplicaciones"/>
    <x v="9"/>
    <s v="06-27-2025 15:10"/>
    <s v="00:00:00"/>
    <s v="No asignado"/>
    <s v="07-01-2025 08:48"/>
    <s v="Afecta el Usuario"/>
    <s v="No asignado"/>
    <s v="Baja"/>
    <s v="06-27-2025 14:59"/>
    <s v="No asignado"/>
    <s v="false"/>
    <s v="No asignado"/>
    <x v="1430"/>
    <d v="2025-07-01T08:48:00"/>
    <n v="3.742361111115315"/>
    <n v="89.81666666676756"/>
    <n v="120"/>
    <n v="56"/>
    <n v="176"/>
    <x v="1"/>
  </r>
  <r>
    <s v="6253"/>
    <s v="06-27-2025 16:01"/>
    <s v="SLA Requerimientos - Medio"/>
    <x v="0"/>
    <x v="10"/>
    <x v="0"/>
    <s v="Infraestructura &amp; Nube"/>
    <x v="12"/>
    <s v="06-27-2025 16:01"/>
    <s v="44:12:09"/>
    <s v="07-07-2025 11:13"/>
    <s v="07-07-2025 11:13"/>
    <s v="Afecta el Usuario"/>
    <s v="No asignado"/>
    <s v="Normal"/>
    <s v="06-27-2025 16:01"/>
    <s v="07-07-2025 11:13"/>
    <s v="true"/>
    <s v="07-07-2025 11:13"/>
    <x v="1431"/>
    <d v="2025-07-07T11:13:00"/>
    <n v="9.8000000000029104"/>
    <n v="235.20000000006985"/>
    <n v="72"/>
    <n v="140"/>
    <n v="212"/>
    <x v="2"/>
  </r>
  <r>
    <s v="6254"/>
    <s v="06-27-2025 16:49"/>
    <s v="Prioridad Normal (Incidencias)"/>
    <x v="1"/>
    <x v="2"/>
    <x v="15"/>
    <s v="Gestión de Aplicaciones"/>
    <x v="9"/>
    <s v="06-27-2025 16:51"/>
    <s v="00:00:00"/>
    <s v="No asignado"/>
    <s v="07-14-2025 08:27"/>
    <s v="Afecta al Departamento"/>
    <s v="Nivel 1"/>
    <s v="No asignado"/>
    <s v="06-27-2025 16:49"/>
    <s v="No asignado"/>
    <s v="true"/>
    <s v="07-14-2025 08:27"/>
    <x v="1432"/>
    <d v="2025-07-14T08:27:00"/>
    <n v="16.651388888887595"/>
    <n v="399.63333333330229"/>
    <n v="72"/>
    <n v="238"/>
    <n v="310"/>
    <x v="2"/>
  </r>
  <r>
    <s v="6269"/>
    <s v="06-30-2025 15:14"/>
    <s v="Prioridades Urgentes (Incidencias)"/>
    <x v="1"/>
    <x v="2"/>
    <x v="0"/>
    <s v="Gestión de Aplicaciones"/>
    <x v="10"/>
    <s v="06-30-2025 15:24"/>
    <s v="00:11:15"/>
    <s v="06-30-2025 15:26"/>
    <s v="06-30-2025 15:26"/>
    <s v="Afecta el Usuario"/>
    <s v="Nivel 1"/>
    <s v="Normal"/>
    <s v="06-30-2025 15:14"/>
    <s v="06-30-2025 15:26"/>
    <s v="false"/>
    <s v="06-30-2025 15:26"/>
    <x v="1433"/>
    <d v="2025-06-30T15:26:00"/>
    <n v="8.333333331393078E-3"/>
    <n v="0.19999999995343387"/>
    <n v="12.5"/>
    <n v="0"/>
    <n v="12.5"/>
    <x v="1"/>
  </r>
  <r>
    <s v="6262"/>
    <s v="06-30-2025 10:35"/>
    <s v="No asignado"/>
    <x v="2"/>
    <x v="8"/>
    <x v="0"/>
    <s v="Formularios"/>
    <x v="13"/>
    <s v="06-30-2025 10:36"/>
    <s v="53:37:07"/>
    <s v="07-09-2025 18:09"/>
    <s v="07-09-2025 18:09"/>
    <s v="No asignado"/>
    <s v="No asignado"/>
    <s v="No asignado"/>
    <s v="06-30-2025 10:35"/>
    <s v="07-09-2025 18:09"/>
    <s v="false"/>
    <s v="07-08-2025 17:34"/>
    <x v="1434"/>
    <d v="2025-07-09T18:09:00"/>
    <n v="9.3152777777795563"/>
    <n v="223.56666666670935"/>
    <n v="0"/>
    <n v="126"/>
    <n v="126"/>
    <x v="0"/>
  </r>
  <r>
    <s v="6263"/>
    <s v="06-30-2025 10:42"/>
    <s v="Prioridad Normal (Incidencias)"/>
    <x v="1"/>
    <x v="2"/>
    <x v="10"/>
    <s v="Gestión de Aplicaciones"/>
    <x v="9"/>
    <s v="06-30-2025 10:57"/>
    <s v="00:00:00"/>
    <s v="No asignado"/>
    <s v="07-01-2025 13:11"/>
    <s v="Afecta al Departamento"/>
    <s v="Nivel 1"/>
    <s v="No asignado"/>
    <s v="06-30-2025 10:42"/>
    <s v="No asignado"/>
    <s v="false"/>
    <s v="No asignado"/>
    <x v="1435"/>
    <d v="2025-07-01T13:11:00"/>
    <n v="1.1034722222248092"/>
    <n v="26.483333333395422"/>
    <n v="72"/>
    <n v="14"/>
    <n v="86"/>
    <x v="1"/>
  </r>
  <r>
    <s v="6268"/>
    <s v="06-30-2025 14:39"/>
    <s v="SLA Requerimientos - Baja"/>
    <x v="0"/>
    <x v="2"/>
    <x v="0"/>
    <s v="Soporte TI"/>
    <x v="1"/>
    <s v="06-30-2025 15:12"/>
    <s v="01:27:49"/>
    <s v="06-30-2025 16:06"/>
    <s v="06-30-2025 16:06"/>
    <s v="Afecta el Cliente"/>
    <s v="No asignado"/>
    <s v="No asignado"/>
    <s v="06-30-2025 14:39"/>
    <s v="06-30-2025 16:06"/>
    <s v="false"/>
    <s v="06-30-2025 16:06"/>
    <x v="1436"/>
    <d v="2025-06-30T16:06:00"/>
    <n v="6.0416666659875773E-2"/>
    <n v="1.4499999998370185"/>
    <n v="120"/>
    <n v="0"/>
    <n v="120"/>
    <x v="1"/>
  </r>
  <r>
    <s v="6270"/>
    <s v="06-30-2025 16:03"/>
    <s v="SLA Requerimientos - Medio"/>
    <x v="0"/>
    <x v="3"/>
    <x v="0"/>
    <s v="Soporte TI"/>
    <x v="0"/>
    <s v="06-30-2025 16:09"/>
    <s v="12:19:58"/>
    <s v="07-03-2025 10:44"/>
    <s v="07-03-2025 10:44"/>
    <s v="Afecta el Usuario"/>
    <s v="No asignado"/>
    <s v="Normal"/>
    <s v="06-30-2025 16:03"/>
    <s v="07-03-2025 10:44"/>
    <s v="false"/>
    <s v="07-03-2025 10:44"/>
    <x v="1437"/>
    <d v="2025-07-03T10:44:00"/>
    <n v="2.7784722222277196"/>
    <n v="66.683333333465271"/>
    <n v="72"/>
    <n v="42"/>
    <n v="1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C08A9-202E-4506-9B2B-477FDC197843}" name="PivotTable3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I14" firstHeaderRow="1" firstDataRow="4" firstDataCol="1" rowPageCount="1" colPageCount="1"/>
  <pivotFields count="29">
    <pivotField showAll="0"/>
    <pivotField showAll="0"/>
    <pivotField showAll="0"/>
    <pivotField axis="axisPage" multipleItemSelectionAllowed="1" showAll="0">
      <items count="6">
        <item h="1" x="2"/>
        <item h="1" x="3"/>
        <item x="1"/>
        <item h="1"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40">
        <item x="5"/>
        <item x="2"/>
        <item x="8"/>
        <item x="9"/>
        <item x="12"/>
        <item x="13"/>
        <item x="16"/>
        <item x="1"/>
        <item x="14"/>
        <item x="17"/>
        <item x="4"/>
        <item x="6"/>
        <item x="18"/>
        <item x="15"/>
        <item x="7"/>
        <item x="3"/>
        <item x="19"/>
        <item x="10"/>
        <item x="0"/>
        <item x="11"/>
        <item x="20"/>
        <item x="21"/>
        <item x="22"/>
        <item x="27"/>
        <item x="26"/>
        <item x="29"/>
        <item x="24"/>
        <item x="23"/>
        <item x="30"/>
        <item x="28"/>
        <item x="25"/>
        <item x="31"/>
        <item x="32"/>
        <item x="36"/>
        <item x="34"/>
        <item x="35"/>
        <item x="37"/>
        <item x="38"/>
        <item x="39"/>
        <item x="40"/>
        <item x="33"/>
        <item x="45"/>
        <item x="41"/>
        <item x="49"/>
        <item x="50"/>
        <item x="42"/>
        <item x="43"/>
        <item x="46"/>
        <item x="44"/>
        <item x="47"/>
        <item x="51"/>
        <item x="48"/>
        <item x="53"/>
        <item x="52"/>
        <item x="55"/>
        <item x="56"/>
        <item x="54"/>
        <item x="57"/>
        <item x="58"/>
        <item x="59"/>
        <item x="60"/>
        <item x="62"/>
        <item x="63"/>
        <item x="64"/>
        <item x="65"/>
        <item x="61"/>
        <item x="71"/>
        <item x="73"/>
        <item x="78"/>
        <item x="79"/>
        <item x="81"/>
        <item x="83"/>
        <item x="66"/>
        <item x="84"/>
        <item x="75"/>
        <item x="85"/>
        <item x="86"/>
        <item x="87"/>
        <item x="68"/>
        <item x="69"/>
        <item x="72"/>
        <item x="80"/>
        <item x="67"/>
        <item x="88"/>
        <item x="89"/>
        <item x="91"/>
        <item x="82"/>
        <item x="92"/>
        <item x="93"/>
        <item x="76"/>
        <item x="77"/>
        <item x="74"/>
        <item x="90"/>
        <item x="94"/>
        <item x="70"/>
        <item x="95"/>
        <item x="96"/>
        <item x="97"/>
        <item x="98"/>
        <item x="99"/>
        <item x="100"/>
        <item x="103"/>
        <item x="104"/>
        <item x="105"/>
        <item x="101"/>
        <item x="102"/>
        <item x="106"/>
        <item x="107"/>
        <item x="108"/>
        <item x="110"/>
        <item x="113"/>
        <item x="115"/>
        <item x="116"/>
        <item x="114"/>
        <item x="118"/>
        <item x="111"/>
        <item x="119"/>
        <item x="109"/>
        <item x="120"/>
        <item x="121"/>
        <item x="123"/>
        <item x="124"/>
        <item x="125"/>
        <item x="122"/>
        <item x="117"/>
        <item x="112"/>
        <item x="126"/>
        <item x="127"/>
        <item x="131"/>
        <item x="132"/>
        <item x="130"/>
        <item x="135"/>
        <item x="136"/>
        <item x="128"/>
        <item x="134"/>
        <item x="137"/>
        <item x="133"/>
        <item x="138"/>
        <item x="129"/>
        <item x="139"/>
        <item x="140"/>
        <item x="143"/>
        <item x="144"/>
        <item x="141"/>
        <item x="145"/>
        <item x="142"/>
        <item x="146"/>
        <item x="149"/>
        <item x="147"/>
        <item x="148"/>
        <item x="150"/>
        <item x="151"/>
        <item x="158"/>
        <item x="155"/>
        <item x="153"/>
        <item x="160"/>
        <item x="152"/>
        <item x="154"/>
        <item x="161"/>
        <item x="157"/>
        <item x="159"/>
        <item x="156"/>
        <item x="162"/>
        <item x="164"/>
        <item x="163"/>
        <item x="166"/>
        <item x="165"/>
        <item x="169"/>
        <item x="170"/>
        <item x="167"/>
        <item x="168"/>
        <item x="171"/>
        <item x="172"/>
        <item x="179"/>
        <item x="174"/>
        <item x="187"/>
        <item x="188"/>
        <item x="189"/>
        <item x="180"/>
        <item x="182"/>
        <item x="181"/>
        <item x="183"/>
        <item x="191"/>
        <item x="192"/>
        <item x="193"/>
        <item x="173"/>
        <item x="194"/>
        <item x="195"/>
        <item x="175"/>
        <item x="184"/>
        <item x="176"/>
        <item x="190"/>
        <item x="185"/>
        <item x="177"/>
        <item x="196"/>
        <item x="186"/>
        <item x="178"/>
        <item x="197"/>
        <item x="198"/>
        <item x="203"/>
        <item x="206"/>
        <item x="205"/>
        <item x="199"/>
        <item x="200"/>
        <item x="201"/>
        <item x="202"/>
        <item x="204"/>
        <item x="207"/>
        <item x="208"/>
        <item x="209"/>
        <item x="211"/>
        <item x="210"/>
        <item x="216"/>
        <item x="213"/>
        <item x="217"/>
        <item x="212"/>
        <item x="214"/>
        <item x="215"/>
        <item x="218"/>
        <item x="221"/>
        <item x="219"/>
        <item x="223"/>
        <item x="224"/>
        <item x="225"/>
        <item x="226"/>
        <item x="228"/>
        <item x="220"/>
        <item x="229"/>
        <item x="222"/>
        <item x="230"/>
        <item x="231"/>
        <item x="227"/>
        <item x="232"/>
        <item x="233"/>
        <item x="239"/>
        <item x="237"/>
        <item x="241"/>
        <item x="243"/>
        <item x="242"/>
        <item x="246"/>
        <item x="240"/>
        <item x="238"/>
        <item x="247"/>
        <item x="234"/>
        <item x="236"/>
        <item x="248"/>
        <item x="249"/>
        <item x="250"/>
        <item x="252"/>
        <item x="235"/>
        <item x="253"/>
        <item x="251"/>
        <item x="244"/>
        <item x="245"/>
        <item x="255"/>
        <item x="260"/>
        <item x="261"/>
        <item x="257"/>
        <item x="265"/>
        <item x="266"/>
        <item x="258"/>
        <item x="267"/>
        <item x="268"/>
        <item x="272"/>
        <item x="273"/>
        <item x="274"/>
        <item x="256"/>
        <item x="262"/>
        <item x="263"/>
        <item x="269"/>
        <item x="264"/>
        <item x="259"/>
        <item x="270"/>
        <item x="271"/>
        <item x="254"/>
        <item x="275"/>
        <item x="282"/>
        <item x="289"/>
        <item x="283"/>
        <item x="286"/>
        <item x="291"/>
        <item x="276"/>
        <item x="292"/>
        <item x="293"/>
        <item x="277"/>
        <item x="278"/>
        <item x="290"/>
        <item x="279"/>
        <item x="280"/>
        <item x="294"/>
        <item x="288"/>
        <item x="281"/>
        <item x="295"/>
        <item x="284"/>
        <item x="285"/>
        <item x="287"/>
        <item x="298"/>
        <item x="299"/>
        <item x="300"/>
        <item x="301"/>
        <item x="303"/>
        <item x="304"/>
        <item x="302"/>
        <item x="296"/>
        <item x="297"/>
        <item x="328"/>
        <item x="336"/>
        <item x="329"/>
        <item x="339"/>
        <item x="316"/>
        <item x="330"/>
        <item x="340"/>
        <item x="352"/>
        <item x="313"/>
        <item x="314"/>
        <item x="367"/>
        <item x="353"/>
        <item x="368"/>
        <item x="315"/>
        <item x="373"/>
        <item x="377"/>
        <item x="354"/>
        <item x="382"/>
        <item x="334"/>
        <item x="383"/>
        <item x="361"/>
        <item x="362"/>
        <item x="363"/>
        <item x="364"/>
        <item x="321"/>
        <item x="341"/>
        <item x="308"/>
        <item x="356"/>
        <item x="322"/>
        <item x="378"/>
        <item x="323"/>
        <item x="372"/>
        <item x="385"/>
        <item x="342"/>
        <item x="365"/>
        <item x="366"/>
        <item x="348"/>
        <item x="349"/>
        <item x="309"/>
        <item x="369"/>
        <item x="335"/>
        <item x="386"/>
        <item x="370"/>
        <item x="355"/>
        <item x="392"/>
        <item x="387"/>
        <item x="388"/>
        <item x="310"/>
        <item x="343"/>
        <item x="317"/>
        <item x="350"/>
        <item x="344"/>
        <item x="326"/>
        <item x="305"/>
        <item x="389"/>
        <item x="397"/>
        <item x="374"/>
        <item x="375"/>
        <item x="399"/>
        <item x="398"/>
        <item x="396"/>
        <item x="381"/>
        <item x="331"/>
        <item x="351"/>
        <item x="357"/>
        <item x="379"/>
        <item x="393"/>
        <item x="376"/>
        <item x="358"/>
        <item x="359"/>
        <item x="380"/>
        <item x="405"/>
        <item x="395"/>
        <item x="337"/>
        <item x="345"/>
        <item x="318"/>
        <item x="338"/>
        <item x="332"/>
        <item x="390"/>
        <item x="346"/>
        <item x="400"/>
        <item x="347"/>
        <item x="401"/>
        <item x="371"/>
        <item x="306"/>
        <item x="406"/>
        <item x="402"/>
        <item x="403"/>
        <item x="307"/>
        <item x="407"/>
        <item x="391"/>
        <item x="384"/>
        <item x="394"/>
        <item x="311"/>
        <item x="324"/>
        <item x="360"/>
        <item x="327"/>
        <item x="333"/>
        <item x="319"/>
        <item x="404"/>
        <item x="325"/>
        <item x="320"/>
        <item x="312"/>
        <item x="410"/>
        <item x="412"/>
        <item x="413"/>
        <item x="417"/>
        <item x="418"/>
        <item x="419"/>
        <item x="414"/>
        <item x="415"/>
        <item x="420"/>
        <item x="421"/>
        <item x="408"/>
        <item x="422"/>
        <item x="424"/>
        <item x="409"/>
        <item x="416"/>
        <item x="423"/>
        <item x="425"/>
        <item x="411"/>
        <item x="426"/>
        <item x="427"/>
        <item x="428"/>
        <item x="429"/>
        <item x="430"/>
        <item x="432"/>
        <item x="433"/>
        <item x="431"/>
        <item x="434"/>
        <item x="436"/>
        <item x="435"/>
        <item x="441"/>
        <item x="440"/>
        <item x="443"/>
        <item x="442"/>
        <item x="437"/>
        <item x="438"/>
        <item x="439"/>
        <item x="444"/>
        <item x="449"/>
        <item x="447"/>
        <item x="448"/>
        <item x="451"/>
        <item x="445"/>
        <item x="446"/>
        <item x="450"/>
        <item x="452"/>
        <item x="453"/>
        <item x="466"/>
        <item x="470"/>
        <item x="454"/>
        <item x="459"/>
        <item x="455"/>
        <item x="484"/>
        <item x="492"/>
        <item x="487"/>
        <item x="494"/>
        <item x="496"/>
        <item x="460"/>
        <item x="488"/>
        <item x="485"/>
        <item x="490"/>
        <item x="491"/>
        <item x="504"/>
        <item x="474"/>
        <item x="510"/>
        <item x="461"/>
        <item x="471"/>
        <item x="475"/>
        <item x="515"/>
        <item x="503"/>
        <item x="486"/>
        <item x="506"/>
        <item x="472"/>
        <item x="499"/>
        <item x="463"/>
        <item x="497"/>
        <item x="495"/>
        <item x="505"/>
        <item x="500"/>
        <item x="473"/>
        <item x="457"/>
        <item x="511"/>
        <item x="456"/>
        <item x="498"/>
        <item x="464"/>
        <item x="493"/>
        <item x="458"/>
        <item x="481"/>
        <item x="482"/>
        <item x="476"/>
        <item x="501"/>
        <item x="483"/>
        <item x="512"/>
        <item x="480"/>
        <item x="477"/>
        <item x="489"/>
        <item x="517"/>
        <item x="513"/>
        <item x="507"/>
        <item x="469"/>
        <item x="518"/>
        <item x="478"/>
        <item x="514"/>
        <item x="479"/>
        <item x="465"/>
        <item x="502"/>
        <item x="467"/>
        <item x="462"/>
        <item x="516"/>
        <item x="468"/>
        <item x="508"/>
        <item x="509"/>
        <item x="519"/>
        <item x="524"/>
        <item x="525"/>
        <item x="527"/>
        <item x="520"/>
        <item x="530"/>
        <item x="533"/>
        <item x="540"/>
        <item x="522"/>
        <item x="543"/>
        <item x="546"/>
        <item x="547"/>
        <item x="548"/>
        <item x="549"/>
        <item x="550"/>
        <item x="551"/>
        <item x="521"/>
        <item x="555"/>
        <item x="552"/>
        <item x="535"/>
        <item x="536"/>
        <item x="523"/>
        <item x="558"/>
        <item x="556"/>
        <item x="559"/>
        <item x="537"/>
        <item x="528"/>
        <item x="526"/>
        <item x="541"/>
        <item x="542"/>
        <item x="529"/>
        <item x="557"/>
        <item x="538"/>
        <item x="562"/>
        <item x="560"/>
        <item x="563"/>
        <item x="553"/>
        <item x="554"/>
        <item x="565"/>
        <item x="561"/>
        <item x="531"/>
        <item x="539"/>
        <item x="532"/>
        <item x="566"/>
        <item x="564"/>
        <item x="544"/>
        <item x="534"/>
        <item x="545"/>
        <item x="570"/>
        <item x="573"/>
        <item x="574"/>
        <item x="571"/>
        <item x="576"/>
        <item x="572"/>
        <item x="575"/>
        <item x="577"/>
        <item x="578"/>
        <item x="580"/>
        <item x="579"/>
        <item x="567"/>
        <item x="568"/>
        <item x="569"/>
        <item x="582"/>
        <item x="583"/>
        <item x="590"/>
        <item x="584"/>
        <item x="585"/>
        <item x="591"/>
        <item x="588"/>
        <item x="594"/>
        <item x="599"/>
        <item x="592"/>
        <item x="581"/>
        <item x="589"/>
        <item x="586"/>
        <item x="604"/>
        <item x="606"/>
        <item x="608"/>
        <item x="609"/>
        <item x="607"/>
        <item x="587"/>
        <item x="610"/>
        <item x="612"/>
        <item x="613"/>
        <item x="595"/>
        <item x="614"/>
        <item x="605"/>
        <item x="615"/>
        <item x="600"/>
        <item x="603"/>
        <item x="601"/>
        <item x="593"/>
        <item x="596"/>
        <item x="597"/>
        <item x="598"/>
        <item x="611"/>
        <item x="616"/>
        <item x="602"/>
        <item x="617"/>
        <item x="626"/>
        <item x="634"/>
        <item x="637"/>
        <item x="642"/>
        <item x="638"/>
        <item x="639"/>
        <item x="667"/>
        <item x="668"/>
        <item x="669"/>
        <item x="640"/>
        <item x="618"/>
        <item x="628"/>
        <item x="627"/>
        <item x="632"/>
        <item x="673"/>
        <item x="641"/>
        <item x="629"/>
        <item x="674"/>
        <item x="676"/>
        <item x="677"/>
        <item x="643"/>
        <item x="644"/>
        <item x="645"/>
        <item x="619"/>
        <item x="646"/>
        <item x="647"/>
        <item x="635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82"/>
        <item x="679"/>
        <item x="630"/>
        <item x="675"/>
        <item x="664"/>
        <item x="680"/>
        <item x="681"/>
        <item x="631"/>
        <item x="683"/>
        <item x="684"/>
        <item x="620"/>
        <item x="678"/>
        <item x="636"/>
        <item x="662"/>
        <item x="621"/>
        <item x="622"/>
        <item x="633"/>
        <item x="623"/>
        <item x="665"/>
        <item x="624"/>
        <item x="666"/>
        <item x="625"/>
        <item x="663"/>
        <item x="670"/>
        <item x="685"/>
        <item x="671"/>
        <item x="672"/>
        <item x="694"/>
        <item x="693"/>
        <item x="704"/>
        <item x="695"/>
        <item x="705"/>
        <item x="696"/>
        <item x="697"/>
        <item x="698"/>
        <item x="699"/>
        <item x="700"/>
        <item x="706"/>
        <item x="686"/>
        <item x="689"/>
        <item x="690"/>
        <item x="703"/>
        <item x="701"/>
        <item x="691"/>
        <item x="709"/>
        <item x="692"/>
        <item x="707"/>
        <item x="711"/>
        <item x="702"/>
        <item x="688"/>
        <item x="710"/>
        <item x="687"/>
        <item x="708"/>
        <item x="712"/>
        <item x="713"/>
        <item x="714"/>
        <item x="715"/>
        <item x="716"/>
        <item x="717"/>
        <item x="722"/>
        <item x="718"/>
        <item x="720"/>
        <item x="721"/>
        <item x="719"/>
        <item x="723"/>
        <item x="724"/>
        <item x="734"/>
        <item x="736"/>
        <item x="741"/>
        <item x="727"/>
        <item x="737"/>
        <item x="742"/>
        <item x="746"/>
        <item x="747"/>
        <item x="749"/>
        <item x="728"/>
        <item x="738"/>
        <item x="731"/>
        <item x="743"/>
        <item x="729"/>
        <item x="744"/>
        <item x="750"/>
        <item x="751"/>
        <item x="725"/>
        <item x="730"/>
        <item x="748"/>
        <item x="752"/>
        <item x="732"/>
        <item x="753"/>
        <item x="739"/>
        <item x="735"/>
        <item x="726"/>
        <item x="733"/>
        <item x="754"/>
        <item x="745"/>
        <item x="740"/>
        <item x="757"/>
        <item x="759"/>
        <item x="762"/>
        <item x="760"/>
        <item x="764"/>
        <item x="766"/>
        <item x="758"/>
        <item x="770"/>
        <item x="765"/>
        <item x="755"/>
        <item x="773"/>
        <item x="771"/>
        <item x="774"/>
        <item x="756"/>
        <item x="776"/>
        <item x="761"/>
        <item x="772"/>
        <item x="777"/>
        <item x="778"/>
        <item x="767"/>
        <item x="763"/>
        <item x="775"/>
        <item x="768"/>
        <item x="769"/>
        <item x="787"/>
        <item x="788"/>
        <item x="789"/>
        <item x="793"/>
        <item x="784"/>
        <item x="783"/>
        <item x="782"/>
        <item x="781"/>
        <item x="786"/>
        <item x="794"/>
        <item x="790"/>
        <item x="791"/>
        <item x="792"/>
        <item x="797"/>
        <item x="779"/>
        <item x="798"/>
        <item x="799"/>
        <item x="785"/>
        <item x="780"/>
        <item x="795"/>
        <item x="796"/>
        <item x="800"/>
        <item x="801"/>
        <item x="802"/>
        <item x="803"/>
        <item x="804"/>
        <item x="808"/>
        <item x="809"/>
        <item x="812"/>
        <item x="813"/>
        <item x="810"/>
        <item x="805"/>
        <item x="806"/>
        <item x="816"/>
        <item x="817"/>
        <item x="818"/>
        <item x="819"/>
        <item x="807"/>
        <item x="814"/>
        <item x="811"/>
        <item x="815"/>
        <item x="822"/>
        <item x="820"/>
        <item x="830"/>
        <item x="826"/>
        <item x="821"/>
        <item x="828"/>
        <item x="833"/>
        <item x="834"/>
        <item x="824"/>
        <item x="829"/>
        <item x="835"/>
        <item x="836"/>
        <item x="827"/>
        <item x="831"/>
        <item x="838"/>
        <item x="839"/>
        <item x="823"/>
        <item x="840"/>
        <item x="832"/>
        <item x="837"/>
        <item x="841"/>
        <item x="825"/>
        <item x="844"/>
        <item x="845"/>
        <item x="842"/>
        <item x="843"/>
        <item x="847"/>
        <item x="848"/>
        <item x="850"/>
        <item x="851"/>
        <item x="852"/>
        <item x="849"/>
        <item x="853"/>
        <item x="846"/>
        <item x="858"/>
        <item x="859"/>
        <item x="865"/>
        <item x="866"/>
        <item x="854"/>
        <item x="855"/>
        <item x="867"/>
        <item x="864"/>
        <item x="860"/>
        <item x="863"/>
        <item x="868"/>
        <item x="869"/>
        <item x="857"/>
        <item x="856"/>
        <item x="870"/>
        <item x="861"/>
        <item x="862"/>
        <item x="878"/>
        <item x="882"/>
        <item x="884"/>
        <item x="887"/>
        <item x="875"/>
        <item x="889"/>
        <item x="890"/>
        <item x="880"/>
        <item x="891"/>
        <item x="881"/>
        <item x="893"/>
        <item x="900"/>
        <item x="877"/>
        <item x="888"/>
        <item x="871"/>
        <item x="896"/>
        <item x="897"/>
        <item x="898"/>
        <item x="872"/>
        <item x="873"/>
        <item x="876"/>
        <item x="902"/>
        <item x="903"/>
        <item x="899"/>
        <item x="905"/>
        <item x="906"/>
        <item x="907"/>
        <item x="904"/>
        <item x="874"/>
        <item x="895"/>
        <item x="879"/>
        <item x="892"/>
        <item x="901"/>
        <item x="883"/>
        <item x="885"/>
        <item x="886"/>
        <item x="894"/>
        <item x="912"/>
        <item x="918"/>
        <item x="916"/>
        <item x="921"/>
        <item x="913"/>
        <item x="908"/>
        <item x="922"/>
        <item x="923"/>
        <item x="914"/>
        <item x="928"/>
        <item x="927"/>
        <item x="910"/>
        <item x="909"/>
        <item x="919"/>
        <item x="915"/>
        <item x="926"/>
        <item x="929"/>
        <item x="911"/>
        <item x="925"/>
        <item x="920"/>
        <item x="931"/>
        <item x="924"/>
        <item x="917"/>
        <item x="930"/>
        <item x="933"/>
        <item x="935"/>
        <item x="938"/>
        <item x="939"/>
        <item x="934"/>
        <item x="936"/>
        <item x="932"/>
        <item x="940"/>
        <item x="937"/>
        <item x="942"/>
        <item x="943"/>
        <item x="941"/>
        <item x="948"/>
        <item x="949"/>
        <item x="944"/>
        <item x="945"/>
        <item x="946"/>
        <item x="952"/>
        <item x="955"/>
        <item x="954"/>
        <item x="961"/>
        <item x="963"/>
        <item x="962"/>
        <item x="953"/>
        <item x="951"/>
        <item x="950"/>
        <item x="966"/>
        <item x="972"/>
        <item x="973"/>
        <item x="967"/>
        <item x="968"/>
        <item x="956"/>
        <item x="958"/>
        <item x="974"/>
        <item x="959"/>
        <item x="957"/>
        <item x="964"/>
        <item x="969"/>
        <item x="947"/>
        <item x="970"/>
        <item x="965"/>
        <item x="960"/>
        <item x="971"/>
        <item x="978"/>
        <item x="976"/>
        <item x="975"/>
        <item x="981"/>
        <item x="983"/>
        <item x="982"/>
        <item x="977"/>
        <item x="979"/>
        <item x="980"/>
        <item x="990"/>
        <item x="994"/>
        <item x="1005"/>
        <item x="1006"/>
        <item x="1007"/>
        <item x="992"/>
        <item x="988"/>
        <item x="995"/>
        <item x="1008"/>
        <item x="1003"/>
        <item x="984"/>
        <item x="1014"/>
        <item x="1009"/>
        <item x="1017"/>
        <item x="1004"/>
        <item x="1015"/>
        <item x="985"/>
        <item x="996"/>
        <item x="1018"/>
        <item x="1010"/>
        <item x="1011"/>
        <item x="997"/>
        <item x="1020"/>
        <item x="991"/>
        <item x="993"/>
        <item x="1013"/>
        <item x="998"/>
        <item x="1012"/>
        <item x="986"/>
        <item x="1016"/>
        <item x="1019"/>
        <item x="987"/>
        <item x="1022"/>
        <item x="1021"/>
        <item x="1002"/>
        <item x="1024"/>
        <item x="999"/>
        <item x="989"/>
        <item x="1023"/>
        <item x="1025"/>
        <item x="1000"/>
        <item x="1001"/>
        <item x="1028"/>
        <item x="1037"/>
        <item x="1032"/>
        <item x="1038"/>
        <item x="1033"/>
        <item x="1047"/>
        <item x="1051"/>
        <item x="1052"/>
        <item x="1026"/>
        <item x="1048"/>
        <item x="1042"/>
        <item x="1034"/>
        <item x="1054"/>
        <item x="1043"/>
        <item x="1056"/>
        <item x="1035"/>
        <item x="1039"/>
        <item x="1027"/>
        <item x="1040"/>
        <item x="1053"/>
        <item x="1044"/>
        <item x="1030"/>
        <item x="1041"/>
        <item x="1058"/>
        <item x="1029"/>
        <item x="1055"/>
        <item x="1049"/>
        <item x="1059"/>
        <item x="1036"/>
        <item x="1057"/>
        <item x="1050"/>
        <item x="1060"/>
        <item x="1031"/>
        <item x="1045"/>
        <item x="1046"/>
        <item x="1064"/>
        <item x="1066"/>
        <item x="1063"/>
        <item x="1067"/>
        <item x="1062"/>
        <item x="1065"/>
        <item x="1068"/>
        <item x="1061"/>
        <item x="1070"/>
        <item x="1073"/>
        <item x="1074"/>
        <item x="1075"/>
        <item x="1071"/>
        <item x="1078"/>
        <item x="1079"/>
        <item x="1077"/>
        <item x="1076"/>
        <item x="1080"/>
        <item x="1069"/>
        <item x="1081"/>
        <item x="1072"/>
        <item x="1082"/>
        <item x="1083"/>
        <item x="1094"/>
        <item x="1092"/>
        <item x="1087"/>
        <item x="1100"/>
        <item x="1084"/>
        <item x="1102"/>
        <item x="1101"/>
        <item x="1088"/>
        <item x="1096"/>
        <item x="1103"/>
        <item x="1091"/>
        <item x="1098"/>
        <item x="1104"/>
        <item x="1099"/>
        <item x="1095"/>
        <item x="1086"/>
        <item x="1085"/>
        <item x="1105"/>
        <item x="1106"/>
        <item x="1107"/>
        <item x="1093"/>
        <item x="1108"/>
        <item x="1090"/>
        <item x="1097"/>
        <item x="1089"/>
        <item x="1115"/>
        <item x="1117"/>
        <item x="1111"/>
        <item x="1109"/>
        <item x="1114"/>
        <item x="1110"/>
        <item x="1118"/>
        <item x="1113"/>
        <item x="1119"/>
        <item x="1120"/>
        <item x="1112"/>
        <item x="1121"/>
        <item x="1122"/>
        <item x="1116"/>
        <item x="1129"/>
        <item x="1131"/>
        <item x="1130"/>
        <item x="1134"/>
        <item x="1138"/>
        <item x="1127"/>
        <item x="1132"/>
        <item x="1140"/>
        <item x="1125"/>
        <item x="1128"/>
        <item x="1123"/>
        <item x="1143"/>
        <item x="1144"/>
        <item x="1146"/>
        <item x="1139"/>
        <item x="1133"/>
        <item x="1145"/>
        <item x="1147"/>
        <item x="1141"/>
        <item x="1142"/>
        <item x="1137"/>
        <item x="1126"/>
        <item x="1136"/>
        <item x="1148"/>
        <item x="1124"/>
        <item x="1135"/>
        <item x="1149"/>
        <item x="1152"/>
        <item x="1156"/>
        <item x="1159"/>
        <item x="1157"/>
        <item x="1153"/>
        <item x="1154"/>
        <item x="1161"/>
        <item x="1162"/>
        <item x="1167"/>
        <item x="1155"/>
        <item x="1163"/>
        <item x="1166"/>
        <item x="1150"/>
        <item x="1165"/>
        <item m="1" x="1438"/>
        <item x="1151"/>
        <item x="1164"/>
        <item x="1160"/>
        <item x="1158"/>
        <item x="1168"/>
        <item x="1172"/>
        <item x="1178"/>
        <item x="1179"/>
        <item x="1183"/>
        <item x="1180"/>
        <item x="1173"/>
        <item x="1188"/>
        <item x="1192"/>
        <item x="1194"/>
        <item x="1195"/>
        <item x="1186"/>
        <item x="1198"/>
        <item x="1199"/>
        <item x="1196"/>
        <item x="1193"/>
        <item x="1189"/>
        <item x="1174"/>
        <item x="1184"/>
        <item x="1197"/>
        <item x="1185"/>
        <item x="1182"/>
        <item x="1177"/>
        <item x="1191"/>
        <item x="1175"/>
        <item x="1202"/>
        <item x="1190"/>
        <item x="1187"/>
        <item x="1170"/>
        <item x="1171"/>
        <item x="1181"/>
        <item x="1169"/>
        <item x="1200"/>
        <item x="1201"/>
        <item x="1176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t="default"/>
      </items>
    </pivotField>
    <pivotField numFmtId="22" showAll="0"/>
    <pivotField numFmtId="164" showAll="0"/>
    <pivotField numFmtId="164" showAll="0"/>
    <pivotField numFmtId="164"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6"/>
  </rowFields>
  <rowItems count="4">
    <i>
      <x/>
    </i>
    <i>
      <x v="1"/>
    </i>
    <i>
      <x v="2"/>
    </i>
    <i t="grand">
      <x/>
    </i>
  </rowItems>
  <colFields count="3">
    <field x="28"/>
    <field x="27"/>
    <field x="1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Count of Cumplimiento SLA v1" fld="26" subtotal="count" showDataAs="percentOfCol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5E3DC-8494-4BA2-AE4E-81361B63C72F}" name="PivotTable2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1:D194" firstHeaderRow="0" firstDataRow="1" firstDataCol="1"/>
  <pivotFields count="29">
    <pivotField showAll="0"/>
    <pivotField showAll="0"/>
    <pivotField showAll="0"/>
    <pivotField showAll="0"/>
    <pivotField axis="axisRow" showAll="0" sortType="descending">
      <items count="13">
        <item x="2"/>
        <item x="4"/>
        <item x="8"/>
        <item x="1"/>
        <item x="10"/>
        <item x="6"/>
        <item x="7"/>
        <item x="0"/>
        <item x="5"/>
        <item x="11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3">
        <item x="4"/>
        <item x="26"/>
        <item x="25"/>
        <item x="17"/>
        <item x="8"/>
        <item x="6"/>
        <item x="27"/>
        <item x="29"/>
        <item x="30"/>
        <item x="9"/>
        <item x="3"/>
        <item x="19"/>
        <item x="15"/>
        <item x="10"/>
        <item x="24"/>
        <item x="20"/>
        <item x="22"/>
        <item x="18"/>
        <item x="14"/>
        <item x="11"/>
        <item x="0"/>
        <item x="12"/>
        <item x="1"/>
        <item x="2"/>
        <item x="5"/>
        <item x="28"/>
        <item x="13"/>
        <item x="7"/>
        <item x="23"/>
        <item x="31"/>
        <item x="2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40">
        <item x="5"/>
        <item x="2"/>
        <item x="8"/>
        <item x="9"/>
        <item x="12"/>
        <item x="13"/>
        <item x="16"/>
        <item x="1"/>
        <item x="14"/>
        <item x="17"/>
        <item x="4"/>
        <item x="6"/>
        <item x="18"/>
        <item x="15"/>
        <item x="7"/>
        <item x="3"/>
        <item x="19"/>
        <item x="10"/>
        <item x="0"/>
        <item x="11"/>
        <item x="20"/>
        <item x="21"/>
        <item x="22"/>
        <item x="27"/>
        <item x="26"/>
        <item x="29"/>
        <item x="24"/>
        <item x="23"/>
        <item x="30"/>
        <item x="28"/>
        <item x="25"/>
        <item x="31"/>
        <item x="32"/>
        <item x="36"/>
        <item x="34"/>
        <item x="35"/>
        <item x="37"/>
        <item x="38"/>
        <item x="39"/>
        <item x="40"/>
        <item x="33"/>
        <item x="45"/>
        <item x="41"/>
        <item x="49"/>
        <item x="50"/>
        <item x="42"/>
        <item x="43"/>
        <item x="46"/>
        <item x="44"/>
        <item x="47"/>
        <item x="51"/>
        <item x="48"/>
        <item x="53"/>
        <item x="52"/>
        <item x="55"/>
        <item x="56"/>
        <item x="54"/>
        <item x="57"/>
        <item x="58"/>
        <item x="59"/>
        <item x="60"/>
        <item x="62"/>
        <item x="63"/>
        <item x="64"/>
        <item x="65"/>
        <item x="61"/>
        <item x="71"/>
        <item x="73"/>
        <item x="78"/>
        <item x="79"/>
        <item x="81"/>
        <item x="83"/>
        <item x="66"/>
        <item x="84"/>
        <item x="75"/>
        <item x="85"/>
        <item x="86"/>
        <item x="87"/>
        <item x="68"/>
        <item x="69"/>
        <item x="72"/>
        <item x="80"/>
        <item x="67"/>
        <item x="88"/>
        <item x="89"/>
        <item x="91"/>
        <item x="82"/>
        <item x="92"/>
        <item x="93"/>
        <item x="76"/>
        <item x="77"/>
        <item x="74"/>
        <item x="90"/>
        <item x="94"/>
        <item x="70"/>
        <item x="95"/>
        <item x="96"/>
        <item x="97"/>
        <item x="98"/>
        <item x="99"/>
        <item x="100"/>
        <item x="103"/>
        <item x="104"/>
        <item x="105"/>
        <item x="101"/>
        <item x="102"/>
        <item x="106"/>
        <item x="107"/>
        <item x="108"/>
        <item x="110"/>
        <item x="113"/>
        <item x="115"/>
        <item x="116"/>
        <item x="114"/>
        <item x="118"/>
        <item x="111"/>
        <item x="119"/>
        <item x="109"/>
        <item x="120"/>
        <item x="121"/>
        <item x="123"/>
        <item x="124"/>
        <item x="125"/>
        <item x="122"/>
        <item x="117"/>
        <item x="112"/>
        <item x="126"/>
        <item x="127"/>
        <item x="131"/>
        <item x="132"/>
        <item x="130"/>
        <item x="135"/>
        <item x="136"/>
        <item x="128"/>
        <item x="134"/>
        <item x="137"/>
        <item x="133"/>
        <item x="138"/>
        <item x="129"/>
        <item x="139"/>
        <item x="140"/>
        <item x="143"/>
        <item x="144"/>
        <item x="141"/>
        <item x="145"/>
        <item x="142"/>
        <item x="146"/>
        <item x="149"/>
        <item x="147"/>
        <item x="148"/>
        <item x="150"/>
        <item x="151"/>
        <item x="158"/>
        <item x="155"/>
        <item x="153"/>
        <item x="160"/>
        <item x="152"/>
        <item x="154"/>
        <item x="161"/>
        <item x="157"/>
        <item x="159"/>
        <item x="156"/>
        <item x="162"/>
        <item x="164"/>
        <item x="163"/>
        <item x="166"/>
        <item x="165"/>
        <item x="169"/>
        <item x="170"/>
        <item x="167"/>
        <item x="168"/>
        <item x="171"/>
        <item x="172"/>
        <item x="179"/>
        <item x="174"/>
        <item x="187"/>
        <item x="188"/>
        <item x="189"/>
        <item x="180"/>
        <item x="182"/>
        <item x="181"/>
        <item x="183"/>
        <item x="191"/>
        <item x="192"/>
        <item x="193"/>
        <item x="173"/>
        <item x="194"/>
        <item x="195"/>
        <item x="175"/>
        <item x="184"/>
        <item x="176"/>
        <item x="190"/>
        <item x="185"/>
        <item x="177"/>
        <item x="196"/>
        <item x="186"/>
        <item x="178"/>
        <item x="197"/>
        <item x="198"/>
        <item x="203"/>
        <item x="206"/>
        <item x="205"/>
        <item x="199"/>
        <item x="200"/>
        <item x="201"/>
        <item x="202"/>
        <item x="204"/>
        <item x="207"/>
        <item x="208"/>
        <item x="209"/>
        <item x="211"/>
        <item x="210"/>
        <item x="216"/>
        <item x="213"/>
        <item x="217"/>
        <item x="212"/>
        <item x="214"/>
        <item x="215"/>
        <item x="218"/>
        <item x="221"/>
        <item x="219"/>
        <item x="223"/>
        <item x="224"/>
        <item x="225"/>
        <item x="226"/>
        <item x="228"/>
        <item x="220"/>
        <item x="229"/>
        <item x="222"/>
        <item x="230"/>
        <item x="231"/>
        <item x="227"/>
        <item x="232"/>
        <item x="233"/>
        <item x="239"/>
        <item x="237"/>
        <item x="241"/>
        <item x="243"/>
        <item x="242"/>
        <item x="246"/>
        <item x="240"/>
        <item x="238"/>
        <item x="247"/>
        <item x="234"/>
        <item x="236"/>
        <item x="248"/>
        <item x="249"/>
        <item x="250"/>
        <item x="252"/>
        <item x="235"/>
        <item x="253"/>
        <item x="251"/>
        <item x="244"/>
        <item x="245"/>
        <item x="255"/>
        <item x="260"/>
        <item x="261"/>
        <item x="257"/>
        <item x="265"/>
        <item x="266"/>
        <item x="258"/>
        <item x="267"/>
        <item x="268"/>
        <item x="272"/>
        <item x="273"/>
        <item x="274"/>
        <item x="256"/>
        <item x="262"/>
        <item x="263"/>
        <item x="269"/>
        <item x="264"/>
        <item x="259"/>
        <item x="270"/>
        <item x="271"/>
        <item x="254"/>
        <item x="275"/>
        <item x="282"/>
        <item x="289"/>
        <item x="283"/>
        <item x="286"/>
        <item x="291"/>
        <item x="276"/>
        <item x="292"/>
        <item x="293"/>
        <item x="277"/>
        <item x="278"/>
        <item x="290"/>
        <item x="279"/>
        <item x="280"/>
        <item x="294"/>
        <item x="288"/>
        <item x="281"/>
        <item x="295"/>
        <item x="284"/>
        <item x="285"/>
        <item x="287"/>
        <item x="298"/>
        <item x="299"/>
        <item x="300"/>
        <item x="301"/>
        <item x="303"/>
        <item x="304"/>
        <item x="302"/>
        <item x="296"/>
        <item x="297"/>
        <item x="328"/>
        <item x="336"/>
        <item x="329"/>
        <item x="339"/>
        <item x="316"/>
        <item x="330"/>
        <item x="340"/>
        <item x="352"/>
        <item x="313"/>
        <item x="314"/>
        <item x="367"/>
        <item x="353"/>
        <item x="368"/>
        <item x="315"/>
        <item x="373"/>
        <item x="377"/>
        <item x="354"/>
        <item x="382"/>
        <item x="334"/>
        <item x="383"/>
        <item x="361"/>
        <item x="362"/>
        <item x="363"/>
        <item x="364"/>
        <item x="321"/>
        <item x="341"/>
        <item x="308"/>
        <item x="356"/>
        <item x="322"/>
        <item x="378"/>
        <item x="323"/>
        <item x="372"/>
        <item x="385"/>
        <item x="342"/>
        <item x="365"/>
        <item x="366"/>
        <item x="348"/>
        <item x="349"/>
        <item x="309"/>
        <item x="369"/>
        <item x="335"/>
        <item x="386"/>
        <item x="370"/>
        <item x="355"/>
        <item x="392"/>
        <item x="387"/>
        <item x="388"/>
        <item x="310"/>
        <item x="343"/>
        <item x="317"/>
        <item x="350"/>
        <item x="344"/>
        <item x="326"/>
        <item x="305"/>
        <item x="389"/>
        <item x="397"/>
        <item x="374"/>
        <item x="375"/>
        <item x="399"/>
        <item x="398"/>
        <item x="396"/>
        <item x="381"/>
        <item x="331"/>
        <item x="351"/>
        <item x="357"/>
        <item x="379"/>
        <item x="393"/>
        <item x="376"/>
        <item x="358"/>
        <item x="359"/>
        <item x="380"/>
        <item x="405"/>
        <item x="395"/>
        <item x="337"/>
        <item x="345"/>
        <item x="318"/>
        <item x="338"/>
        <item x="332"/>
        <item x="390"/>
        <item x="346"/>
        <item x="400"/>
        <item x="347"/>
        <item x="401"/>
        <item x="371"/>
        <item x="306"/>
        <item x="406"/>
        <item x="402"/>
        <item x="403"/>
        <item x="307"/>
        <item x="407"/>
        <item x="391"/>
        <item x="384"/>
        <item x="394"/>
        <item x="311"/>
        <item x="324"/>
        <item x="360"/>
        <item x="327"/>
        <item x="333"/>
        <item x="319"/>
        <item x="404"/>
        <item x="325"/>
        <item x="320"/>
        <item x="312"/>
        <item x="410"/>
        <item x="412"/>
        <item x="413"/>
        <item x="417"/>
        <item x="418"/>
        <item x="419"/>
        <item x="414"/>
        <item x="415"/>
        <item x="420"/>
        <item x="421"/>
        <item x="408"/>
        <item x="422"/>
        <item x="424"/>
        <item x="409"/>
        <item x="416"/>
        <item x="423"/>
        <item x="425"/>
        <item x="411"/>
        <item x="426"/>
        <item x="427"/>
        <item x="428"/>
        <item x="429"/>
        <item x="430"/>
        <item x="432"/>
        <item x="433"/>
        <item x="431"/>
        <item x="434"/>
        <item x="436"/>
        <item x="435"/>
        <item x="441"/>
        <item x="440"/>
        <item x="443"/>
        <item x="442"/>
        <item x="437"/>
        <item x="438"/>
        <item x="439"/>
        <item x="444"/>
        <item x="449"/>
        <item x="447"/>
        <item x="448"/>
        <item x="451"/>
        <item x="445"/>
        <item x="446"/>
        <item x="450"/>
        <item x="452"/>
        <item x="453"/>
        <item x="466"/>
        <item x="470"/>
        <item x="454"/>
        <item x="459"/>
        <item x="455"/>
        <item x="484"/>
        <item x="492"/>
        <item x="487"/>
        <item x="494"/>
        <item x="496"/>
        <item x="460"/>
        <item x="488"/>
        <item x="485"/>
        <item x="490"/>
        <item x="491"/>
        <item x="504"/>
        <item x="474"/>
        <item x="510"/>
        <item x="461"/>
        <item x="471"/>
        <item x="475"/>
        <item x="515"/>
        <item x="503"/>
        <item x="486"/>
        <item x="506"/>
        <item x="472"/>
        <item x="499"/>
        <item x="463"/>
        <item x="497"/>
        <item x="495"/>
        <item x="505"/>
        <item x="500"/>
        <item x="473"/>
        <item x="457"/>
        <item x="511"/>
        <item x="456"/>
        <item x="498"/>
        <item x="464"/>
        <item x="493"/>
        <item x="458"/>
        <item x="481"/>
        <item x="482"/>
        <item x="476"/>
        <item x="501"/>
        <item x="483"/>
        <item x="512"/>
        <item x="480"/>
        <item x="477"/>
        <item x="489"/>
        <item x="517"/>
        <item x="513"/>
        <item x="507"/>
        <item x="469"/>
        <item x="518"/>
        <item x="478"/>
        <item x="514"/>
        <item x="479"/>
        <item x="465"/>
        <item x="502"/>
        <item x="467"/>
        <item x="462"/>
        <item x="516"/>
        <item x="468"/>
        <item x="508"/>
        <item x="509"/>
        <item x="519"/>
        <item x="524"/>
        <item x="525"/>
        <item x="527"/>
        <item x="520"/>
        <item x="530"/>
        <item x="533"/>
        <item x="540"/>
        <item x="522"/>
        <item x="543"/>
        <item x="546"/>
        <item x="547"/>
        <item x="548"/>
        <item x="549"/>
        <item x="550"/>
        <item x="551"/>
        <item x="521"/>
        <item x="555"/>
        <item x="552"/>
        <item x="535"/>
        <item x="536"/>
        <item x="523"/>
        <item x="558"/>
        <item x="556"/>
        <item x="559"/>
        <item x="537"/>
        <item x="528"/>
        <item x="526"/>
        <item x="541"/>
        <item x="542"/>
        <item x="529"/>
        <item x="557"/>
        <item x="538"/>
        <item x="562"/>
        <item x="560"/>
        <item x="563"/>
        <item x="553"/>
        <item x="554"/>
        <item x="565"/>
        <item x="561"/>
        <item x="531"/>
        <item x="539"/>
        <item x="532"/>
        <item x="566"/>
        <item x="564"/>
        <item x="544"/>
        <item x="534"/>
        <item x="545"/>
        <item x="570"/>
        <item x="573"/>
        <item x="574"/>
        <item x="571"/>
        <item x="576"/>
        <item x="572"/>
        <item x="575"/>
        <item x="577"/>
        <item x="578"/>
        <item x="580"/>
        <item x="579"/>
        <item x="567"/>
        <item x="568"/>
        <item x="569"/>
        <item x="582"/>
        <item x="583"/>
        <item x="590"/>
        <item x="584"/>
        <item x="585"/>
        <item x="591"/>
        <item x="588"/>
        <item x="594"/>
        <item x="599"/>
        <item x="592"/>
        <item x="581"/>
        <item x="589"/>
        <item x="586"/>
        <item x="604"/>
        <item x="606"/>
        <item x="608"/>
        <item x="609"/>
        <item x="607"/>
        <item x="587"/>
        <item x="610"/>
        <item x="612"/>
        <item x="613"/>
        <item x="595"/>
        <item x="614"/>
        <item x="605"/>
        <item x="615"/>
        <item x="600"/>
        <item x="603"/>
        <item x="601"/>
        <item x="593"/>
        <item x="596"/>
        <item x="597"/>
        <item x="598"/>
        <item x="611"/>
        <item x="616"/>
        <item x="602"/>
        <item x="617"/>
        <item x="626"/>
        <item x="634"/>
        <item x="637"/>
        <item x="642"/>
        <item x="638"/>
        <item x="639"/>
        <item x="667"/>
        <item x="668"/>
        <item x="669"/>
        <item x="640"/>
        <item x="618"/>
        <item x="628"/>
        <item x="627"/>
        <item x="632"/>
        <item x="673"/>
        <item x="641"/>
        <item x="629"/>
        <item x="674"/>
        <item x="676"/>
        <item x="677"/>
        <item x="643"/>
        <item x="644"/>
        <item x="645"/>
        <item x="619"/>
        <item x="646"/>
        <item x="647"/>
        <item x="635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82"/>
        <item x="679"/>
        <item x="630"/>
        <item x="675"/>
        <item x="664"/>
        <item x="680"/>
        <item x="681"/>
        <item x="631"/>
        <item x="683"/>
        <item x="684"/>
        <item x="620"/>
        <item x="678"/>
        <item x="636"/>
        <item x="662"/>
        <item x="621"/>
        <item x="622"/>
        <item x="633"/>
        <item x="623"/>
        <item x="665"/>
        <item x="624"/>
        <item x="666"/>
        <item x="625"/>
        <item x="663"/>
        <item x="670"/>
        <item x="685"/>
        <item x="671"/>
        <item x="672"/>
        <item x="694"/>
        <item x="693"/>
        <item x="704"/>
        <item x="695"/>
        <item x="705"/>
        <item x="696"/>
        <item x="697"/>
        <item x="698"/>
        <item x="699"/>
        <item x="700"/>
        <item x="706"/>
        <item x="686"/>
        <item x="689"/>
        <item x="690"/>
        <item x="703"/>
        <item x="701"/>
        <item x="691"/>
        <item x="709"/>
        <item x="692"/>
        <item x="707"/>
        <item x="711"/>
        <item x="702"/>
        <item x="688"/>
        <item x="710"/>
        <item x="687"/>
        <item x="708"/>
        <item x="712"/>
        <item x="713"/>
        <item x="714"/>
        <item x="715"/>
        <item x="716"/>
        <item x="717"/>
        <item x="722"/>
        <item x="718"/>
        <item x="720"/>
        <item x="721"/>
        <item x="719"/>
        <item x="723"/>
        <item x="724"/>
        <item x="734"/>
        <item x="736"/>
        <item x="741"/>
        <item x="727"/>
        <item x="737"/>
        <item x="742"/>
        <item x="746"/>
        <item x="747"/>
        <item x="749"/>
        <item x="728"/>
        <item x="738"/>
        <item x="731"/>
        <item x="743"/>
        <item x="729"/>
        <item x="744"/>
        <item x="750"/>
        <item x="751"/>
        <item x="725"/>
        <item x="730"/>
        <item x="748"/>
        <item x="752"/>
        <item x="732"/>
        <item x="753"/>
        <item x="739"/>
        <item x="735"/>
        <item x="726"/>
        <item x="733"/>
        <item x="754"/>
        <item x="745"/>
        <item x="740"/>
        <item x="757"/>
        <item x="759"/>
        <item x="762"/>
        <item x="760"/>
        <item x="764"/>
        <item x="766"/>
        <item x="758"/>
        <item x="770"/>
        <item x="765"/>
        <item x="755"/>
        <item x="773"/>
        <item x="771"/>
        <item x="774"/>
        <item x="756"/>
        <item x="776"/>
        <item x="761"/>
        <item x="772"/>
        <item x="777"/>
        <item x="778"/>
        <item x="767"/>
        <item x="763"/>
        <item x="775"/>
        <item x="768"/>
        <item x="769"/>
        <item x="787"/>
        <item x="788"/>
        <item x="789"/>
        <item x="793"/>
        <item x="784"/>
        <item x="783"/>
        <item x="782"/>
        <item x="781"/>
        <item x="786"/>
        <item x="794"/>
        <item x="790"/>
        <item x="791"/>
        <item x="792"/>
        <item x="797"/>
        <item x="779"/>
        <item x="798"/>
        <item x="799"/>
        <item x="785"/>
        <item x="780"/>
        <item x="795"/>
        <item x="796"/>
        <item x="800"/>
        <item x="801"/>
        <item x="802"/>
        <item x="803"/>
        <item x="804"/>
        <item x="808"/>
        <item x="809"/>
        <item x="812"/>
        <item x="813"/>
        <item x="810"/>
        <item x="805"/>
        <item x="806"/>
        <item x="816"/>
        <item x="817"/>
        <item x="818"/>
        <item x="819"/>
        <item x="807"/>
        <item x="814"/>
        <item x="811"/>
        <item x="815"/>
        <item x="822"/>
        <item x="820"/>
        <item x="830"/>
        <item x="826"/>
        <item x="821"/>
        <item x="828"/>
        <item x="833"/>
        <item x="834"/>
        <item x="824"/>
        <item x="829"/>
        <item x="835"/>
        <item x="836"/>
        <item x="827"/>
        <item x="831"/>
        <item x="838"/>
        <item x="839"/>
        <item x="823"/>
        <item x="840"/>
        <item x="832"/>
        <item x="837"/>
        <item x="841"/>
        <item x="825"/>
        <item x="844"/>
        <item x="845"/>
        <item x="842"/>
        <item x="843"/>
        <item x="847"/>
        <item x="848"/>
        <item x="850"/>
        <item x="851"/>
        <item x="852"/>
        <item x="849"/>
        <item x="853"/>
        <item x="846"/>
        <item x="858"/>
        <item x="859"/>
        <item x="865"/>
        <item x="866"/>
        <item x="854"/>
        <item x="855"/>
        <item x="867"/>
        <item x="864"/>
        <item x="860"/>
        <item x="863"/>
        <item x="868"/>
        <item x="869"/>
        <item x="857"/>
        <item x="856"/>
        <item x="870"/>
        <item x="861"/>
        <item x="862"/>
        <item x="878"/>
        <item x="882"/>
        <item x="884"/>
        <item x="887"/>
        <item x="875"/>
        <item x="889"/>
        <item x="890"/>
        <item x="880"/>
        <item x="891"/>
        <item x="881"/>
        <item x="893"/>
        <item x="900"/>
        <item x="877"/>
        <item x="888"/>
        <item x="871"/>
        <item x="896"/>
        <item x="897"/>
        <item x="898"/>
        <item x="872"/>
        <item x="873"/>
        <item x="876"/>
        <item x="902"/>
        <item x="903"/>
        <item x="899"/>
        <item x="905"/>
        <item x="906"/>
        <item x="907"/>
        <item x="904"/>
        <item x="874"/>
        <item x="895"/>
        <item x="879"/>
        <item x="892"/>
        <item x="901"/>
        <item x="883"/>
        <item x="885"/>
        <item x="886"/>
        <item x="894"/>
        <item x="912"/>
        <item x="918"/>
        <item x="916"/>
        <item x="921"/>
        <item x="913"/>
        <item x="908"/>
        <item x="922"/>
        <item x="923"/>
        <item x="914"/>
        <item x="928"/>
        <item x="927"/>
        <item x="910"/>
        <item x="909"/>
        <item x="919"/>
        <item x="915"/>
        <item x="926"/>
        <item x="929"/>
        <item x="911"/>
        <item x="925"/>
        <item x="920"/>
        <item x="931"/>
        <item x="924"/>
        <item x="917"/>
        <item x="930"/>
        <item x="933"/>
        <item x="935"/>
        <item x="938"/>
        <item x="939"/>
        <item x="934"/>
        <item x="936"/>
        <item x="932"/>
        <item x="940"/>
        <item x="937"/>
        <item x="942"/>
        <item x="943"/>
        <item x="941"/>
        <item x="948"/>
        <item x="949"/>
        <item x="944"/>
        <item x="945"/>
        <item x="946"/>
        <item x="952"/>
        <item x="955"/>
        <item x="954"/>
        <item x="961"/>
        <item x="963"/>
        <item x="962"/>
        <item x="953"/>
        <item x="951"/>
        <item x="950"/>
        <item x="966"/>
        <item x="972"/>
        <item x="973"/>
        <item x="967"/>
        <item x="968"/>
        <item x="956"/>
        <item x="958"/>
        <item x="974"/>
        <item x="959"/>
        <item x="957"/>
        <item x="964"/>
        <item x="969"/>
        <item x="947"/>
        <item x="970"/>
        <item x="965"/>
        <item x="960"/>
        <item x="971"/>
        <item x="978"/>
        <item x="976"/>
        <item x="975"/>
        <item x="981"/>
        <item x="983"/>
        <item x="982"/>
        <item x="977"/>
        <item x="979"/>
        <item x="980"/>
        <item x="990"/>
        <item x="994"/>
        <item x="1005"/>
        <item x="1006"/>
        <item x="1007"/>
        <item x="992"/>
        <item x="988"/>
        <item x="995"/>
        <item x="1008"/>
        <item x="1003"/>
        <item x="984"/>
        <item x="1014"/>
        <item x="1009"/>
        <item x="1017"/>
        <item x="1004"/>
        <item x="1015"/>
        <item x="985"/>
        <item x="996"/>
        <item x="1018"/>
        <item x="1010"/>
        <item x="1011"/>
        <item x="997"/>
        <item x="1020"/>
        <item x="991"/>
        <item x="993"/>
        <item x="1013"/>
        <item x="998"/>
        <item x="1012"/>
        <item x="986"/>
        <item x="1016"/>
        <item x="1019"/>
        <item x="987"/>
        <item x="1022"/>
        <item x="1021"/>
        <item x="1002"/>
        <item x="1024"/>
        <item x="999"/>
        <item x="989"/>
        <item x="1023"/>
        <item x="1025"/>
        <item x="1000"/>
        <item x="1001"/>
        <item x="1028"/>
        <item x="1037"/>
        <item x="1032"/>
        <item x="1038"/>
        <item x="1033"/>
        <item x="1047"/>
        <item x="1051"/>
        <item x="1052"/>
        <item x="1026"/>
        <item x="1048"/>
        <item x="1042"/>
        <item x="1034"/>
        <item x="1054"/>
        <item x="1043"/>
        <item x="1056"/>
        <item x="1035"/>
        <item x="1039"/>
        <item x="1027"/>
        <item x="1040"/>
        <item x="1053"/>
        <item x="1044"/>
        <item x="1030"/>
        <item x="1041"/>
        <item x="1058"/>
        <item x="1029"/>
        <item x="1055"/>
        <item x="1049"/>
        <item x="1059"/>
        <item x="1036"/>
        <item x="1057"/>
        <item x="1050"/>
        <item x="1060"/>
        <item x="1031"/>
        <item x="1045"/>
        <item x="1046"/>
        <item x="1064"/>
        <item x="1066"/>
        <item x="1063"/>
        <item x="1067"/>
        <item x="1062"/>
        <item x="1065"/>
        <item x="1068"/>
        <item x="1061"/>
        <item x="1070"/>
        <item x="1073"/>
        <item x="1074"/>
        <item x="1075"/>
        <item x="1071"/>
        <item x="1078"/>
        <item x="1079"/>
        <item x="1077"/>
        <item x="1076"/>
        <item x="1080"/>
        <item x="1069"/>
        <item x="1081"/>
        <item x="1072"/>
        <item x="1082"/>
        <item x="1083"/>
        <item x="1094"/>
        <item x="1092"/>
        <item x="1087"/>
        <item x="1100"/>
        <item x="1084"/>
        <item x="1102"/>
        <item x="1101"/>
        <item x="1088"/>
        <item x="1096"/>
        <item x="1103"/>
        <item x="1091"/>
        <item x="1098"/>
        <item x="1104"/>
        <item x="1099"/>
        <item x="1095"/>
        <item x="1086"/>
        <item x="1085"/>
        <item x="1105"/>
        <item x="1106"/>
        <item x="1107"/>
        <item x="1093"/>
        <item x="1108"/>
        <item x="1090"/>
        <item x="1097"/>
        <item x="1089"/>
        <item x="1115"/>
        <item x="1117"/>
        <item x="1111"/>
        <item x="1109"/>
        <item x="1114"/>
        <item x="1110"/>
        <item x="1118"/>
        <item x="1113"/>
        <item x="1119"/>
        <item x="1120"/>
        <item x="1112"/>
        <item x="1121"/>
        <item x="1122"/>
        <item x="1116"/>
        <item x="1129"/>
        <item x="1131"/>
        <item x="1130"/>
        <item x="1134"/>
        <item x="1138"/>
        <item x="1127"/>
        <item x="1132"/>
        <item x="1140"/>
        <item x="1125"/>
        <item x="1128"/>
        <item x="1123"/>
        <item x="1143"/>
        <item x="1144"/>
        <item x="1146"/>
        <item x="1139"/>
        <item x="1133"/>
        <item x="1145"/>
        <item x="1147"/>
        <item x="1141"/>
        <item x="1142"/>
        <item x="1137"/>
        <item x="1126"/>
        <item x="1136"/>
        <item x="1148"/>
        <item x="1124"/>
        <item x="1135"/>
        <item x="1149"/>
        <item x="1152"/>
        <item x="1156"/>
        <item x="1159"/>
        <item x="1157"/>
        <item x="1153"/>
        <item x="1154"/>
        <item x="1161"/>
        <item x="1162"/>
        <item x="1167"/>
        <item x="1155"/>
        <item x="1163"/>
        <item x="1166"/>
        <item x="1150"/>
        <item x="1165"/>
        <item m="1" x="1438"/>
        <item x="1151"/>
        <item x="1164"/>
        <item x="1160"/>
        <item x="1158"/>
        <item x="1168"/>
        <item x="1172"/>
        <item x="1178"/>
        <item x="1179"/>
        <item x="1183"/>
        <item x="1180"/>
        <item x="1173"/>
        <item x="1188"/>
        <item x="1192"/>
        <item x="1194"/>
        <item x="1195"/>
        <item x="1186"/>
        <item x="1198"/>
        <item x="1199"/>
        <item x="1196"/>
        <item x="1193"/>
        <item x="1189"/>
        <item x="1174"/>
        <item x="1184"/>
        <item x="1197"/>
        <item x="1185"/>
        <item x="1182"/>
        <item x="1177"/>
        <item x="1191"/>
        <item x="1175"/>
        <item x="1202"/>
        <item x="1190"/>
        <item x="1187"/>
        <item x="1170"/>
        <item x="1171"/>
        <item x="1181"/>
        <item x="1169"/>
        <item x="1200"/>
        <item x="1201"/>
        <item x="1176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t="default"/>
      </items>
    </pivotField>
    <pivotField numFmtId="22" showAll="0"/>
    <pivotField dataField="1" numFmtId="164" showAll="0"/>
    <pivotField dataField="1" numFmtId="164" showAll="0"/>
    <pivotField numFmtId="164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7"/>
  </rowFields>
  <rowItems count="133">
    <i>
      <x v="9"/>
    </i>
    <i r="1">
      <x v="13"/>
    </i>
    <i r="1">
      <x v="9"/>
    </i>
    <i>
      <x v="8"/>
    </i>
    <i r="1">
      <x v="22"/>
    </i>
    <i r="1">
      <x v="4"/>
    </i>
    <i r="1">
      <x v="27"/>
    </i>
    <i>
      <x v="6"/>
    </i>
    <i r="1">
      <x v="4"/>
    </i>
    <i r="1">
      <x v="21"/>
    </i>
    <i r="1">
      <x v="18"/>
    </i>
    <i r="1">
      <x v="26"/>
    </i>
    <i r="1">
      <x v="27"/>
    </i>
    <i r="1">
      <x v="5"/>
    </i>
    <i>
      <x v="3"/>
    </i>
    <i r="1">
      <x v="9"/>
    </i>
    <i r="1">
      <x v="21"/>
    </i>
    <i r="1">
      <x v="22"/>
    </i>
    <i r="1">
      <x v="5"/>
    </i>
    <i r="1">
      <x v="27"/>
    </i>
    <i r="1">
      <x v="10"/>
    </i>
    <i r="1">
      <x v="28"/>
    </i>
    <i r="1">
      <x v="26"/>
    </i>
    <i r="1">
      <x/>
    </i>
    <i r="1">
      <x v="23"/>
    </i>
    <i r="1">
      <x v="4"/>
    </i>
    <i>
      <x v="4"/>
    </i>
    <i r="1">
      <x v="23"/>
    </i>
    <i r="1">
      <x v="2"/>
    </i>
    <i r="1">
      <x v="29"/>
    </i>
    <i r="1">
      <x v="27"/>
    </i>
    <i r="1">
      <x v="11"/>
    </i>
    <i r="1">
      <x v="20"/>
    </i>
    <i r="1">
      <x v="24"/>
    </i>
    <i r="1">
      <x v="21"/>
    </i>
    <i r="1">
      <x v="5"/>
    </i>
    <i r="1">
      <x v="22"/>
    </i>
    <i>
      <x v="2"/>
    </i>
    <i r="1">
      <x v="10"/>
    </i>
    <i r="1">
      <x v="9"/>
    </i>
    <i r="1">
      <x v="13"/>
    </i>
    <i r="1">
      <x v="27"/>
    </i>
    <i r="1">
      <x v="16"/>
    </i>
    <i r="1">
      <x v="26"/>
    </i>
    <i r="1">
      <x v="4"/>
    </i>
    <i r="1">
      <x v="6"/>
    </i>
    <i r="1">
      <x v="19"/>
    </i>
    <i r="1">
      <x v="5"/>
    </i>
    <i>
      <x v="7"/>
    </i>
    <i r="1">
      <x v="20"/>
    </i>
    <i r="1">
      <x v="11"/>
    </i>
    <i r="1">
      <x v="18"/>
    </i>
    <i r="1">
      <x v="17"/>
    </i>
    <i r="1">
      <x v="15"/>
    </i>
    <i r="1">
      <x v="26"/>
    </i>
    <i r="1">
      <x v="21"/>
    </i>
    <i>
      <x/>
    </i>
    <i r="1">
      <x/>
    </i>
    <i r="1">
      <x v="6"/>
    </i>
    <i r="1">
      <x v="5"/>
    </i>
    <i r="1">
      <x v="9"/>
    </i>
    <i r="1">
      <x v="12"/>
    </i>
    <i r="1">
      <x v="10"/>
    </i>
    <i r="1">
      <x v="24"/>
    </i>
    <i r="1">
      <x v="19"/>
    </i>
    <i r="1">
      <x v="28"/>
    </i>
    <i r="1">
      <x v="22"/>
    </i>
    <i r="1">
      <x v="18"/>
    </i>
    <i r="1">
      <x v="27"/>
    </i>
    <i r="1">
      <x v="4"/>
    </i>
    <i r="1">
      <x v="26"/>
    </i>
    <i r="1">
      <x v="13"/>
    </i>
    <i r="1">
      <x v="30"/>
    </i>
    <i r="1">
      <x v="23"/>
    </i>
    <i r="1">
      <x v="31"/>
    </i>
    <i r="1">
      <x v="25"/>
    </i>
    <i r="1">
      <x v="7"/>
    </i>
    <i r="1">
      <x v="17"/>
    </i>
    <i r="1">
      <x v="11"/>
    </i>
    <i>
      <x v="10"/>
    </i>
    <i r="1">
      <x v="9"/>
    </i>
    <i r="1">
      <x v="21"/>
    </i>
    <i r="1">
      <x v="14"/>
    </i>
    <i r="1">
      <x v="15"/>
    </i>
    <i r="1">
      <x v="13"/>
    </i>
    <i r="1">
      <x v="23"/>
    </i>
    <i r="1">
      <x v="11"/>
    </i>
    <i r="1">
      <x v="26"/>
    </i>
    <i r="1">
      <x v="4"/>
    </i>
    <i r="1">
      <x v="5"/>
    </i>
    <i r="1">
      <x v="2"/>
    </i>
    <i r="1">
      <x v="29"/>
    </i>
    <i r="1">
      <x v="1"/>
    </i>
    <i r="1">
      <x v="7"/>
    </i>
    <i r="1">
      <x v="27"/>
    </i>
    <i r="1">
      <x v="16"/>
    </i>
    <i r="1">
      <x v="3"/>
    </i>
    <i r="1">
      <x v="8"/>
    </i>
    <i r="1">
      <x v="12"/>
    </i>
    <i>
      <x v="11"/>
    </i>
    <i r="1">
      <x v="21"/>
    </i>
    <i r="1">
      <x v="9"/>
    </i>
    <i r="1">
      <x v="27"/>
    </i>
    <i r="1">
      <x v="6"/>
    </i>
    <i r="1">
      <x v="17"/>
    </i>
    <i r="1">
      <x v="20"/>
    </i>
    <i r="1">
      <x v="24"/>
    </i>
    <i r="1">
      <x v="3"/>
    </i>
    <i r="1">
      <x v="1"/>
    </i>
    <i r="1">
      <x v="28"/>
    </i>
    <i r="1">
      <x v="11"/>
    </i>
    <i r="1">
      <x v="19"/>
    </i>
    <i r="1">
      <x v="12"/>
    </i>
    <i r="1">
      <x v="15"/>
    </i>
    <i r="1">
      <x v="18"/>
    </i>
    <i r="1">
      <x v="22"/>
    </i>
    <i r="1">
      <x v="2"/>
    </i>
    <i r="1">
      <x v="5"/>
    </i>
    <i r="1">
      <x v="30"/>
    </i>
    <i r="1">
      <x/>
    </i>
    <i r="1">
      <x v="23"/>
    </i>
    <i r="1">
      <x v="10"/>
    </i>
    <i>
      <x v="1"/>
    </i>
    <i r="1">
      <x v="27"/>
    </i>
    <i r="1">
      <x v="13"/>
    </i>
    <i>
      <x v="5"/>
    </i>
    <i r="1">
      <x v="23"/>
    </i>
    <i r="1">
      <x v="9"/>
    </i>
    <i r="1">
      <x v="22"/>
    </i>
    <i r="1">
      <x v="10"/>
    </i>
    <i r="1">
      <x v="13"/>
    </i>
    <i r="1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ías resolución/en proceso" fld="21" subtotal="average" baseField="9" baseItem="2" numFmtId="37"/>
    <dataField name="Average of Horas resolución/en proceso" fld="22" subtotal="average" baseField="9" baseItem="2" numFmtId="3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92046-8498-4C34-ACB1-66976A2C5472}" name="PivotTable7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8:G48" firstHeaderRow="1" firstDataRow="4" firstDataCol="1" rowPageCount="2" colPageCount="1"/>
  <pivotFields count="29">
    <pivotField showAll="0"/>
    <pivotField showAll="0"/>
    <pivotField showAll="0"/>
    <pivotField axis="axisPage" multipleItemSelectionAllowed="1" showAll="0">
      <items count="6">
        <item h="1" x="2"/>
        <item h="1" x="3"/>
        <item x="1"/>
        <item h="1" m="1" x="4"/>
        <item h="1" x="0"/>
        <item t="default"/>
      </items>
    </pivotField>
    <pivotField showAll="0"/>
    <pivotField axis="axisRow" showAll="0" sortType="descending">
      <items count="17">
        <item x="2"/>
        <item x="1"/>
        <item h="1" x="0"/>
        <item x="12"/>
        <item x="11"/>
        <item x="5"/>
        <item x="10"/>
        <item x="4"/>
        <item x="3"/>
        <item x="8"/>
        <item x="6"/>
        <item x="9"/>
        <item h="1" x="7"/>
        <item h="1" x="13"/>
        <item h="1" x="14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40">
        <item x="5"/>
        <item x="2"/>
        <item x="8"/>
        <item x="9"/>
        <item x="12"/>
        <item x="13"/>
        <item x="16"/>
        <item x="1"/>
        <item x="14"/>
        <item x="17"/>
        <item x="4"/>
        <item x="6"/>
        <item x="18"/>
        <item x="15"/>
        <item x="7"/>
        <item x="3"/>
        <item x="19"/>
        <item x="10"/>
        <item x="0"/>
        <item x="11"/>
        <item x="20"/>
        <item x="21"/>
        <item x="22"/>
        <item x="27"/>
        <item x="26"/>
        <item x="29"/>
        <item x="24"/>
        <item x="23"/>
        <item x="30"/>
        <item x="28"/>
        <item x="25"/>
        <item x="31"/>
        <item x="32"/>
        <item x="36"/>
        <item x="34"/>
        <item x="35"/>
        <item x="37"/>
        <item x="38"/>
        <item x="39"/>
        <item x="40"/>
        <item x="33"/>
        <item x="45"/>
        <item x="41"/>
        <item x="49"/>
        <item x="50"/>
        <item x="42"/>
        <item x="43"/>
        <item x="46"/>
        <item x="44"/>
        <item x="47"/>
        <item x="51"/>
        <item x="48"/>
        <item x="53"/>
        <item x="52"/>
        <item x="55"/>
        <item x="56"/>
        <item x="54"/>
        <item x="57"/>
        <item x="58"/>
        <item x="59"/>
        <item x="60"/>
        <item x="62"/>
        <item x="63"/>
        <item x="64"/>
        <item x="65"/>
        <item x="61"/>
        <item x="71"/>
        <item x="73"/>
        <item x="78"/>
        <item x="79"/>
        <item x="81"/>
        <item x="83"/>
        <item x="66"/>
        <item x="84"/>
        <item x="75"/>
        <item x="85"/>
        <item x="86"/>
        <item x="87"/>
        <item x="68"/>
        <item x="69"/>
        <item x="72"/>
        <item x="80"/>
        <item x="67"/>
        <item x="88"/>
        <item x="89"/>
        <item x="91"/>
        <item x="82"/>
        <item x="92"/>
        <item x="93"/>
        <item x="76"/>
        <item x="77"/>
        <item x="74"/>
        <item x="90"/>
        <item x="94"/>
        <item x="70"/>
        <item x="95"/>
        <item x="96"/>
        <item x="97"/>
        <item x="98"/>
        <item x="99"/>
        <item x="100"/>
        <item x="103"/>
        <item x="104"/>
        <item x="105"/>
        <item x="101"/>
        <item x="102"/>
        <item x="106"/>
        <item x="107"/>
        <item x="108"/>
        <item x="110"/>
        <item x="113"/>
        <item x="115"/>
        <item x="116"/>
        <item x="114"/>
        <item x="118"/>
        <item x="111"/>
        <item x="119"/>
        <item x="109"/>
        <item x="120"/>
        <item x="121"/>
        <item x="123"/>
        <item x="124"/>
        <item x="125"/>
        <item x="122"/>
        <item x="117"/>
        <item x="112"/>
        <item x="126"/>
        <item x="127"/>
        <item x="131"/>
        <item x="132"/>
        <item x="130"/>
        <item x="135"/>
        <item x="136"/>
        <item x="128"/>
        <item x="134"/>
        <item x="137"/>
        <item x="133"/>
        <item x="138"/>
        <item x="129"/>
        <item x="139"/>
        <item x="140"/>
        <item x="143"/>
        <item x="144"/>
        <item x="141"/>
        <item x="145"/>
        <item x="142"/>
        <item x="146"/>
        <item x="149"/>
        <item x="147"/>
        <item x="148"/>
        <item x="150"/>
        <item x="151"/>
        <item x="158"/>
        <item x="155"/>
        <item x="153"/>
        <item x="160"/>
        <item x="152"/>
        <item x="154"/>
        <item x="161"/>
        <item x="157"/>
        <item x="159"/>
        <item x="156"/>
        <item x="162"/>
        <item x="164"/>
        <item x="163"/>
        <item x="166"/>
        <item x="165"/>
        <item x="169"/>
        <item x="170"/>
        <item x="167"/>
        <item x="168"/>
        <item x="171"/>
        <item x="172"/>
        <item x="179"/>
        <item x="174"/>
        <item x="187"/>
        <item x="188"/>
        <item x="189"/>
        <item x="180"/>
        <item x="182"/>
        <item x="181"/>
        <item x="183"/>
        <item x="191"/>
        <item x="192"/>
        <item x="193"/>
        <item x="173"/>
        <item x="194"/>
        <item x="195"/>
        <item x="175"/>
        <item x="184"/>
        <item x="176"/>
        <item x="190"/>
        <item x="185"/>
        <item x="177"/>
        <item x="196"/>
        <item x="186"/>
        <item x="178"/>
        <item x="197"/>
        <item x="198"/>
        <item x="203"/>
        <item x="206"/>
        <item x="205"/>
        <item x="199"/>
        <item x="200"/>
        <item x="201"/>
        <item x="202"/>
        <item x="204"/>
        <item x="207"/>
        <item x="208"/>
        <item x="209"/>
        <item x="211"/>
        <item x="210"/>
        <item x="216"/>
        <item x="213"/>
        <item x="217"/>
        <item x="212"/>
        <item x="214"/>
        <item x="215"/>
        <item x="218"/>
        <item x="221"/>
        <item x="219"/>
        <item x="223"/>
        <item x="224"/>
        <item x="225"/>
        <item x="226"/>
        <item x="228"/>
        <item x="220"/>
        <item x="229"/>
        <item x="222"/>
        <item x="230"/>
        <item x="231"/>
        <item x="227"/>
        <item x="232"/>
        <item x="233"/>
        <item x="239"/>
        <item x="237"/>
        <item x="241"/>
        <item x="243"/>
        <item x="242"/>
        <item x="246"/>
        <item x="240"/>
        <item x="238"/>
        <item x="247"/>
        <item x="234"/>
        <item x="236"/>
        <item x="248"/>
        <item x="249"/>
        <item x="250"/>
        <item x="252"/>
        <item x="235"/>
        <item x="253"/>
        <item x="251"/>
        <item x="244"/>
        <item x="245"/>
        <item x="255"/>
        <item x="260"/>
        <item x="261"/>
        <item x="257"/>
        <item x="265"/>
        <item x="266"/>
        <item x="258"/>
        <item x="267"/>
        <item x="268"/>
        <item x="272"/>
        <item x="273"/>
        <item x="274"/>
        <item x="256"/>
        <item x="262"/>
        <item x="263"/>
        <item x="269"/>
        <item x="264"/>
        <item x="259"/>
        <item x="270"/>
        <item x="271"/>
        <item x="254"/>
        <item x="275"/>
        <item x="282"/>
        <item x="289"/>
        <item x="283"/>
        <item x="286"/>
        <item x="291"/>
        <item x="276"/>
        <item x="292"/>
        <item x="293"/>
        <item x="277"/>
        <item x="278"/>
        <item x="290"/>
        <item x="279"/>
        <item x="280"/>
        <item x="294"/>
        <item x="288"/>
        <item x="281"/>
        <item x="295"/>
        <item x="284"/>
        <item x="285"/>
        <item x="287"/>
        <item x="298"/>
        <item x="299"/>
        <item x="300"/>
        <item x="301"/>
        <item x="303"/>
        <item x="304"/>
        <item x="302"/>
        <item x="296"/>
        <item x="297"/>
        <item x="328"/>
        <item x="336"/>
        <item x="329"/>
        <item x="339"/>
        <item x="316"/>
        <item x="330"/>
        <item x="340"/>
        <item x="352"/>
        <item x="313"/>
        <item x="314"/>
        <item x="367"/>
        <item x="353"/>
        <item x="368"/>
        <item x="315"/>
        <item x="373"/>
        <item x="377"/>
        <item x="354"/>
        <item x="382"/>
        <item x="334"/>
        <item x="383"/>
        <item x="361"/>
        <item x="362"/>
        <item x="363"/>
        <item x="364"/>
        <item x="321"/>
        <item x="341"/>
        <item x="308"/>
        <item x="356"/>
        <item x="322"/>
        <item x="378"/>
        <item x="323"/>
        <item x="372"/>
        <item x="385"/>
        <item x="342"/>
        <item x="365"/>
        <item x="366"/>
        <item x="348"/>
        <item x="349"/>
        <item x="309"/>
        <item x="369"/>
        <item x="335"/>
        <item x="386"/>
        <item x="370"/>
        <item x="355"/>
        <item x="392"/>
        <item x="387"/>
        <item x="388"/>
        <item x="310"/>
        <item x="343"/>
        <item x="317"/>
        <item x="350"/>
        <item x="344"/>
        <item x="326"/>
        <item x="305"/>
        <item x="389"/>
        <item x="397"/>
        <item x="374"/>
        <item x="375"/>
        <item x="399"/>
        <item x="398"/>
        <item x="396"/>
        <item x="381"/>
        <item x="331"/>
        <item x="351"/>
        <item x="357"/>
        <item x="379"/>
        <item x="393"/>
        <item x="376"/>
        <item x="358"/>
        <item x="359"/>
        <item x="380"/>
        <item x="405"/>
        <item x="395"/>
        <item x="337"/>
        <item x="345"/>
        <item x="318"/>
        <item x="338"/>
        <item x="332"/>
        <item x="390"/>
        <item x="346"/>
        <item x="400"/>
        <item x="347"/>
        <item x="401"/>
        <item x="371"/>
        <item x="306"/>
        <item x="406"/>
        <item x="402"/>
        <item x="403"/>
        <item x="307"/>
        <item x="407"/>
        <item x="391"/>
        <item x="384"/>
        <item x="394"/>
        <item x="311"/>
        <item x="324"/>
        <item x="360"/>
        <item x="327"/>
        <item x="333"/>
        <item x="319"/>
        <item x="404"/>
        <item x="325"/>
        <item x="320"/>
        <item x="312"/>
        <item x="410"/>
        <item x="412"/>
        <item x="413"/>
        <item x="417"/>
        <item x="418"/>
        <item x="419"/>
        <item x="414"/>
        <item x="415"/>
        <item x="420"/>
        <item x="421"/>
        <item x="408"/>
        <item x="422"/>
        <item x="424"/>
        <item x="409"/>
        <item x="416"/>
        <item x="423"/>
        <item x="425"/>
        <item x="411"/>
        <item x="426"/>
        <item x="427"/>
        <item x="428"/>
        <item x="429"/>
        <item x="430"/>
        <item x="432"/>
        <item x="433"/>
        <item x="431"/>
        <item x="434"/>
        <item x="436"/>
        <item x="435"/>
        <item x="441"/>
        <item x="440"/>
        <item x="443"/>
        <item x="442"/>
        <item x="437"/>
        <item x="438"/>
        <item x="439"/>
        <item x="444"/>
        <item x="449"/>
        <item x="447"/>
        <item x="448"/>
        <item x="451"/>
        <item x="445"/>
        <item x="446"/>
        <item x="450"/>
        <item x="452"/>
        <item x="453"/>
        <item x="466"/>
        <item x="470"/>
        <item x="454"/>
        <item x="459"/>
        <item x="455"/>
        <item x="484"/>
        <item x="492"/>
        <item x="487"/>
        <item x="494"/>
        <item x="496"/>
        <item x="460"/>
        <item x="488"/>
        <item x="485"/>
        <item x="490"/>
        <item x="491"/>
        <item x="504"/>
        <item x="474"/>
        <item x="510"/>
        <item x="461"/>
        <item x="471"/>
        <item x="475"/>
        <item x="515"/>
        <item x="503"/>
        <item x="486"/>
        <item x="506"/>
        <item x="472"/>
        <item x="499"/>
        <item x="463"/>
        <item x="497"/>
        <item x="495"/>
        <item x="505"/>
        <item x="500"/>
        <item x="473"/>
        <item x="457"/>
        <item x="511"/>
        <item x="456"/>
        <item x="498"/>
        <item x="464"/>
        <item x="493"/>
        <item x="458"/>
        <item x="481"/>
        <item x="482"/>
        <item x="476"/>
        <item x="501"/>
        <item x="483"/>
        <item x="512"/>
        <item x="480"/>
        <item x="477"/>
        <item x="489"/>
        <item x="517"/>
        <item x="513"/>
        <item x="507"/>
        <item x="469"/>
        <item x="518"/>
        <item x="478"/>
        <item x="514"/>
        <item x="479"/>
        <item x="465"/>
        <item x="502"/>
        <item x="467"/>
        <item x="462"/>
        <item x="516"/>
        <item x="468"/>
        <item x="508"/>
        <item x="509"/>
        <item x="519"/>
        <item x="524"/>
        <item x="525"/>
        <item x="527"/>
        <item x="520"/>
        <item x="530"/>
        <item x="533"/>
        <item x="540"/>
        <item x="522"/>
        <item x="543"/>
        <item x="546"/>
        <item x="547"/>
        <item x="548"/>
        <item x="549"/>
        <item x="550"/>
        <item x="551"/>
        <item x="521"/>
        <item x="555"/>
        <item x="552"/>
        <item x="535"/>
        <item x="536"/>
        <item x="523"/>
        <item x="558"/>
        <item x="556"/>
        <item x="559"/>
        <item x="537"/>
        <item x="528"/>
        <item x="526"/>
        <item x="541"/>
        <item x="542"/>
        <item x="529"/>
        <item x="557"/>
        <item x="538"/>
        <item x="562"/>
        <item x="560"/>
        <item x="563"/>
        <item x="553"/>
        <item x="554"/>
        <item x="565"/>
        <item x="561"/>
        <item x="531"/>
        <item x="539"/>
        <item x="532"/>
        <item x="566"/>
        <item x="564"/>
        <item x="544"/>
        <item x="534"/>
        <item x="545"/>
        <item x="570"/>
        <item x="573"/>
        <item x="574"/>
        <item x="571"/>
        <item x="576"/>
        <item x="572"/>
        <item x="575"/>
        <item x="577"/>
        <item x="578"/>
        <item x="580"/>
        <item x="579"/>
        <item x="567"/>
        <item x="568"/>
        <item x="569"/>
        <item x="582"/>
        <item x="583"/>
        <item x="590"/>
        <item x="584"/>
        <item x="585"/>
        <item x="591"/>
        <item x="588"/>
        <item x="594"/>
        <item x="599"/>
        <item x="592"/>
        <item x="581"/>
        <item x="589"/>
        <item x="586"/>
        <item x="604"/>
        <item x="606"/>
        <item x="608"/>
        <item x="609"/>
        <item x="607"/>
        <item x="587"/>
        <item x="610"/>
        <item x="612"/>
        <item x="613"/>
        <item x="595"/>
        <item x="614"/>
        <item x="605"/>
        <item x="615"/>
        <item x="600"/>
        <item x="603"/>
        <item x="601"/>
        <item x="593"/>
        <item x="596"/>
        <item x="597"/>
        <item x="598"/>
        <item x="611"/>
        <item x="616"/>
        <item x="602"/>
        <item x="617"/>
        <item x="626"/>
        <item x="634"/>
        <item x="637"/>
        <item x="642"/>
        <item x="638"/>
        <item x="639"/>
        <item x="667"/>
        <item x="668"/>
        <item x="669"/>
        <item x="640"/>
        <item x="618"/>
        <item x="628"/>
        <item x="627"/>
        <item x="632"/>
        <item x="673"/>
        <item x="641"/>
        <item x="629"/>
        <item x="674"/>
        <item x="676"/>
        <item x="677"/>
        <item x="643"/>
        <item x="644"/>
        <item x="645"/>
        <item x="619"/>
        <item x="646"/>
        <item x="647"/>
        <item x="635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82"/>
        <item x="679"/>
        <item x="630"/>
        <item x="675"/>
        <item x="664"/>
        <item x="680"/>
        <item x="681"/>
        <item x="631"/>
        <item x="683"/>
        <item x="684"/>
        <item x="620"/>
        <item x="678"/>
        <item x="636"/>
        <item x="662"/>
        <item x="621"/>
        <item x="622"/>
        <item x="633"/>
        <item x="623"/>
        <item x="665"/>
        <item x="624"/>
        <item x="666"/>
        <item x="625"/>
        <item x="663"/>
        <item x="670"/>
        <item x="685"/>
        <item x="671"/>
        <item x="672"/>
        <item x="694"/>
        <item x="693"/>
        <item x="704"/>
        <item x="695"/>
        <item x="705"/>
        <item x="696"/>
        <item x="697"/>
        <item x="698"/>
        <item x="699"/>
        <item x="700"/>
        <item x="706"/>
        <item x="686"/>
        <item x="689"/>
        <item x="690"/>
        <item x="703"/>
        <item x="701"/>
        <item x="691"/>
        <item x="709"/>
        <item x="692"/>
        <item x="707"/>
        <item x="711"/>
        <item x="702"/>
        <item x="688"/>
        <item x="710"/>
        <item x="687"/>
        <item x="708"/>
        <item x="712"/>
        <item x="713"/>
        <item x="714"/>
        <item x="715"/>
        <item x="716"/>
        <item x="717"/>
        <item x="722"/>
        <item x="718"/>
        <item x="720"/>
        <item x="721"/>
        <item x="719"/>
        <item x="723"/>
        <item x="724"/>
        <item x="734"/>
        <item x="736"/>
        <item x="741"/>
        <item x="727"/>
        <item x="737"/>
        <item x="742"/>
        <item x="746"/>
        <item x="747"/>
        <item x="749"/>
        <item x="728"/>
        <item x="738"/>
        <item x="731"/>
        <item x="743"/>
        <item x="729"/>
        <item x="744"/>
        <item x="750"/>
        <item x="751"/>
        <item x="725"/>
        <item x="730"/>
        <item x="748"/>
        <item x="752"/>
        <item x="732"/>
        <item x="753"/>
        <item x="739"/>
        <item x="735"/>
        <item x="726"/>
        <item x="733"/>
        <item x="754"/>
        <item x="745"/>
        <item x="740"/>
        <item x="757"/>
        <item x="759"/>
        <item x="762"/>
        <item x="760"/>
        <item x="764"/>
        <item x="766"/>
        <item x="758"/>
        <item x="770"/>
        <item x="765"/>
        <item x="755"/>
        <item x="773"/>
        <item x="771"/>
        <item x="774"/>
        <item x="756"/>
        <item x="776"/>
        <item x="761"/>
        <item x="772"/>
        <item x="777"/>
        <item x="778"/>
        <item x="767"/>
        <item x="763"/>
        <item x="775"/>
        <item x="768"/>
        <item x="769"/>
        <item x="787"/>
        <item x="788"/>
        <item x="789"/>
        <item x="793"/>
        <item x="784"/>
        <item x="783"/>
        <item x="782"/>
        <item x="781"/>
        <item x="786"/>
        <item x="794"/>
        <item x="790"/>
        <item x="791"/>
        <item x="792"/>
        <item x="797"/>
        <item x="779"/>
        <item x="798"/>
        <item x="799"/>
        <item x="785"/>
        <item x="780"/>
        <item x="795"/>
        <item x="796"/>
        <item x="800"/>
        <item x="801"/>
        <item x="802"/>
        <item x="803"/>
        <item x="804"/>
        <item x="808"/>
        <item x="809"/>
        <item x="812"/>
        <item x="813"/>
        <item x="810"/>
        <item x="805"/>
        <item x="806"/>
        <item x="816"/>
        <item x="817"/>
        <item x="818"/>
        <item x="819"/>
        <item x="807"/>
        <item x="814"/>
        <item x="811"/>
        <item x="815"/>
        <item x="822"/>
        <item x="820"/>
        <item x="830"/>
        <item x="826"/>
        <item x="821"/>
        <item x="828"/>
        <item x="833"/>
        <item x="834"/>
        <item x="824"/>
        <item x="829"/>
        <item x="835"/>
        <item x="836"/>
        <item x="827"/>
        <item x="831"/>
        <item x="838"/>
        <item x="839"/>
        <item x="823"/>
        <item x="840"/>
        <item x="832"/>
        <item x="837"/>
        <item x="841"/>
        <item x="825"/>
        <item x="844"/>
        <item x="845"/>
        <item x="842"/>
        <item x="843"/>
        <item x="847"/>
        <item x="848"/>
        <item x="850"/>
        <item x="851"/>
        <item x="852"/>
        <item x="849"/>
        <item x="853"/>
        <item x="846"/>
        <item x="858"/>
        <item x="859"/>
        <item x="865"/>
        <item x="866"/>
        <item x="854"/>
        <item x="855"/>
        <item x="867"/>
        <item x="864"/>
        <item x="860"/>
        <item x="863"/>
        <item x="868"/>
        <item x="869"/>
        <item x="857"/>
        <item x="856"/>
        <item x="870"/>
        <item x="861"/>
        <item x="862"/>
        <item x="878"/>
        <item x="882"/>
        <item x="884"/>
        <item x="887"/>
        <item x="875"/>
        <item x="889"/>
        <item x="890"/>
        <item x="880"/>
        <item x="891"/>
        <item x="881"/>
        <item x="893"/>
        <item x="900"/>
        <item x="877"/>
        <item x="888"/>
        <item x="871"/>
        <item x="896"/>
        <item x="897"/>
        <item x="898"/>
        <item x="872"/>
        <item x="873"/>
        <item x="876"/>
        <item x="902"/>
        <item x="903"/>
        <item x="899"/>
        <item x="905"/>
        <item x="906"/>
        <item x="907"/>
        <item x="904"/>
        <item x="874"/>
        <item x="895"/>
        <item x="879"/>
        <item x="892"/>
        <item x="901"/>
        <item x="883"/>
        <item x="885"/>
        <item x="886"/>
        <item x="894"/>
        <item x="912"/>
        <item x="918"/>
        <item x="916"/>
        <item x="921"/>
        <item x="913"/>
        <item x="908"/>
        <item x="922"/>
        <item x="923"/>
        <item x="914"/>
        <item x="928"/>
        <item x="927"/>
        <item x="910"/>
        <item x="909"/>
        <item x="919"/>
        <item x="915"/>
        <item x="926"/>
        <item x="929"/>
        <item x="911"/>
        <item x="925"/>
        <item x="920"/>
        <item x="931"/>
        <item x="924"/>
        <item x="917"/>
        <item x="930"/>
        <item x="933"/>
        <item x="935"/>
        <item x="938"/>
        <item x="939"/>
        <item x="934"/>
        <item x="936"/>
        <item x="932"/>
        <item x="940"/>
        <item x="937"/>
        <item x="942"/>
        <item x="943"/>
        <item x="941"/>
        <item x="948"/>
        <item x="949"/>
        <item x="944"/>
        <item x="945"/>
        <item x="946"/>
        <item x="952"/>
        <item x="955"/>
        <item x="954"/>
        <item x="961"/>
        <item x="963"/>
        <item x="962"/>
        <item x="953"/>
        <item x="951"/>
        <item x="950"/>
        <item x="966"/>
        <item x="972"/>
        <item x="973"/>
        <item x="967"/>
        <item x="968"/>
        <item x="956"/>
        <item x="958"/>
        <item x="974"/>
        <item x="959"/>
        <item x="957"/>
        <item x="964"/>
        <item x="969"/>
        <item x="947"/>
        <item x="970"/>
        <item x="965"/>
        <item x="960"/>
        <item x="971"/>
        <item x="978"/>
        <item x="976"/>
        <item x="975"/>
        <item x="981"/>
        <item x="983"/>
        <item x="982"/>
        <item x="977"/>
        <item x="979"/>
        <item x="980"/>
        <item x="990"/>
        <item x="994"/>
        <item x="1005"/>
        <item x="1006"/>
        <item x="1007"/>
        <item x="992"/>
        <item x="988"/>
        <item x="995"/>
        <item x="1008"/>
        <item x="1003"/>
        <item x="984"/>
        <item x="1014"/>
        <item x="1009"/>
        <item x="1017"/>
        <item x="1004"/>
        <item x="1015"/>
        <item x="985"/>
        <item x="996"/>
        <item x="1018"/>
        <item x="1010"/>
        <item x="1011"/>
        <item x="997"/>
        <item x="1020"/>
        <item x="991"/>
        <item x="993"/>
        <item x="1013"/>
        <item x="998"/>
        <item x="1012"/>
        <item x="986"/>
        <item x="1016"/>
        <item x="1019"/>
        <item x="987"/>
        <item x="1022"/>
        <item x="1021"/>
        <item x="1002"/>
        <item x="1024"/>
        <item x="999"/>
        <item x="989"/>
        <item x="1023"/>
        <item x="1025"/>
        <item x="1000"/>
        <item x="1001"/>
        <item x="1028"/>
        <item x="1037"/>
        <item x="1032"/>
        <item x="1038"/>
        <item x="1033"/>
        <item x="1047"/>
        <item x="1051"/>
        <item x="1052"/>
        <item x="1026"/>
        <item x="1048"/>
        <item x="1042"/>
        <item x="1034"/>
        <item x="1054"/>
        <item x="1043"/>
        <item x="1056"/>
        <item x="1035"/>
        <item x="1039"/>
        <item x="1027"/>
        <item x="1040"/>
        <item x="1053"/>
        <item x="1044"/>
        <item x="1030"/>
        <item x="1041"/>
        <item x="1058"/>
        <item x="1029"/>
        <item x="1055"/>
        <item x="1049"/>
        <item x="1059"/>
        <item x="1036"/>
        <item x="1057"/>
        <item x="1050"/>
        <item x="1060"/>
        <item x="1031"/>
        <item x="1045"/>
        <item x="1046"/>
        <item x="1064"/>
        <item x="1066"/>
        <item x="1063"/>
        <item x="1067"/>
        <item x="1062"/>
        <item x="1065"/>
        <item x="1068"/>
        <item x="1061"/>
        <item x="1070"/>
        <item x="1073"/>
        <item x="1074"/>
        <item x="1075"/>
        <item x="1071"/>
        <item x="1078"/>
        <item x="1079"/>
        <item x="1077"/>
        <item x="1076"/>
        <item x="1080"/>
        <item x="1069"/>
        <item x="1081"/>
        <item x="1072"/>
        <item x="1082"/>
        <item x="1083"/>
        <item x="1094"/>
        <item x="1092"/>
        <item x="1087"/>
        <item x="1100"/>
        <item x="1084"/>
        <item x="1102"/>
        <item x="1101"/>
        <item x="1088"/>
        <item x="1096"/>
        <item x="1103"/>
        <item x="1091"/>
        <item x="1098"/>
        <item x="1104"/>
        <item x="1099"/>
        <item x="1095"/>
        <item x="1086"/>
        <item x="1085"/>
        <item x="1105"/>
        <item x="1106"/>
        <item x="1107"/>
        <item x="1093"/>
        <item x="1108"/>
        <item x="1090"/>
        <item x="1097"/>
        <item x="1089"/>
        <item x="1115"/>
        <item x="1117"/>
        <item x="1111"/>
        <item x="1109"/>
        <item x="1114"/>
        <item x="1110"/>
        <item x="1118"/>
        <item x="1113"/>
        <item x="1119"/>
        <item x="1120"/>
        <item x="1112"/>
        <item x="1121"/>
        <item x="1122"/>
        <item x="1116"/>
        <item x="1129"/>
        <item x="1131"/>
        <item x="1130"/>
        <item x="1134"/>
        <item x="1138"/>
        <item x="1127"/>
        <item x="1132"/>
        <item x="1140"/>
        <item x="1125"/>
        <item x="1128"/>
        <item x="1123"/>
        <item x="1143"/>
        <item x="1144"/>
        <item x="1146"/>
        <item x="1139"/>
        <item x="1133"/>
        <item x="1145"/>
        <item x="1147"/>
        <item x="1141"/>
        <item x="1142"/>
        <item x="1137"/>
        <item x="1126"/>
        <item x="1136"/>
        <item x="1148"/>
        <item x="1124"/>
        <item x="1135"/>
        <item x="1149"/>
        <item x="1152"/>
        <item x="1156"/>
        <item x="1159"/>
        <item x="1157"/>
        <item x="1153"/>
        <item x="1154"/>
        <item x="1161"/>
        <item x="1162"/>
        <item x="1167"/>
        <item x="1155"/>
        <item x="1163"/>
        <item x="1166"/>
        <item x="1150"/>
        <item x="1165"/>
        <item m="1" x="1438"/>
        <item x="1151"/>
        <item x="1164"/>
        <item x="1160"/>
        <item x="1158"/>
        <item x="1168"/>
        <item x="1172"/>
        <item x="1178"/>
        <item x="1179"/>
        <item x="1183"/>
        <item x="1180"/>
        <item x="1173"/>
        <item x="1188"/>
        <item x="1192"/>
        <item x="1194"/>
        <item x="1195"/>
        <item x="1186"/>
        <item x="1198"/>
        <item x="1199"/>
        <item x="1196"/>
        <item x="1193"/>
        <item x="1189"/>
        <item x="1174"/>
        <item x="1184"/>
        <item x="1197"/>
        <item x="1185"/>
        <item x="1182"/>
        <item x="1177"/>
        <item x="1191"/>
        <item x="1175"/>
        <item x="1202"/>
        <item x="1190"/>
        <item x="1187"/>
        <item x="1170"/>
        <item x="1171"/>
        <item x="1181"/>
        <item x="1169"/>
        <item x="1200"/>
        <item x="1201"/>
        <item x="1176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t="default"/>
      </items>
    </pivotField>
    <pivotField numFmtId="22" showAll="0"/>
    <pivotField numFmtId="164" showAll="0"/>
    <pivotField numFmtId="164" showAll="0"/>
    <pivotField numFmtId="164" showAll="0"/>
    <pivotField showAll="0"/>
    <pivotField showAll="0"/>
    <pivotField axis="axisPage" dataField="1" multipleItemSelectionAllowed="1" showAll="0">
      <items count="4">
        <item h="1" x="1"/>
        <item h="1" x="0"/>
        <item x="2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7">
    <i>
      <x v="11"/>
    </i>
    <i>
      <x v="10"/>
    </i>
    <i>
      <x v="7"/>
    </i>
    <i>
      <x v="1"/>
    </i>
    <i>
      <x v="6"/>
    </i>
    <i>
      <x v="5"/>
    </i>
    <i t="grand">
      <x/>
    </i>
  </rowItems>
  <colFields count="3">
    <field x="28"/>
    <field x="27"/>
    <field x="19"/>
  </colFields>
  <colItems count="5">
    <i>
      <x v="3"/>
    </i>
    <i>
      <x v="4"/>
    </i>
    <i>
      <x v="5"/>
    </i>
    <i>
      <x v="6"/>
    </i>
    <i t="grand">
      <x/>
    </i>
  </colItems>
  <pageFields count="2">
    <pageField fld="3" hier="-1"/>
    <pageField fld="26" hier="-1"/>
  </pageFields>
  <dataFields count="1">
    <dataField name="Count of Cumplimiento SLA v1" fld="26" subtotal="count" showDataAs="percentOfCol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F019A-DC70-4128-AC2A-772E28926E91}" name="PivotTable6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R27" firstHeaderRow="1" firstDataRow="4" firstDataCol="1" rowPageCount="1" colPageCount="1"/>
  <pivotFields count="29">
    <pivotField showAll="0"/>
    <pivotField showAll="0"/>
    <pivotField showAll="0"/>
    <pivotField axis="axisPage" multipleItemSelectionAllowed="1" showAll="0">
      <items count="6">
        <item h="1" x="2"/>
        <item h="1" x="3"/>
        <item x="1"/>
        <item h="1"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40">
        <item x="5"/>
        <item x="2"/>
        <item x="8"/>
        <item x="9"/>
        <item x="12"/>
        <item x="13"/>
        <item x="16"/>
        <item x="1"/>
        <item x="14"/>
        <item x="17"/>
        <item x="4"/>
        <item x="6"/>
        <item x="18"/>
        <item x="15"/>
        <item x="7"/>
        <item x="3"/>
        <item x="19"/>
        <item x="10"/>
        <item x="0"/>
        <item x="11"/>
        <item x="20"/>
        <item x="21"/>
        <item x="22"/>
        <item x="27"/>
        <item x="26"/>
        <item x="29"/>
        <item x="24"/>
        <item x="23"/>
        <item x="30"/>
        <item x="28"/>
        <item x="25"/>
        <item x="31"/>
        <item x="32"/>
        <item x="36"/>
        <item x="34"/>
        <item x="35"/>
        <item x="37"/>
        <item x="38"/>
        <item x="39"/>
        <item x="40"/>
        <item x="33"/>
        <item x="45"/>
        <item x="41"/>
        <item x="49"/>
        <item x="50"/>
        <item x="42"/>
        <item x="43"/>
        <item x="46"/>
        <item x="44"/>
        <item x="47"/>
        <item x="51"/>
        <item x="48"/>
        <item x="53"/>
        <item x="52"/>
        <item x="55"/>
        <item x="56"/>
        <item x="54"/>
        <item x="57"/>
        <item x="58"/>
        <item x="59"/>
        <item x="60"/>
        <item x="62"/>
        <item x="63"/>
        <item x="64"/>
        <item x="65"/>
        <item x="61"/>
        <item x="71"/>
        <item x="73"/>
        <item x="78"/>
        <item x="79"/>
        <item x="81"/>
        <item x="83"/>
        <item x="66"/>
        <item x="84"/>
        <item x="75"/>
        <item x="85"/>
        <item x="86"/>
        <item x="87"/>
        <item x="68"/>
        <item x="69"/>
        <item x="72"/>
        <item x="80"/>
        <item x="67"/>
        <item x="88"/>
        <item x="89"/>
        <item x="91"/>
        <item x="82"/>
        <item x="92"/>
        <item x="93"/>
        <item x="76"/>
        <item x="77"/>
        <item x="74"/>
        <item x="90"/>
        <item x="94"/>
        <item x="70"/>
        <item x="95"/>
        <item x="96"/>
        <item x="97"/>
        <item x="98"/>
        <item x="99"/>
        <item x="100"/>
        <item x="103"/>
        <item x="104"/>
        <item x="105"/>
        <item x="101"/>
        <item x="102"/>
        <item x="106"/>
        <item x="107"/>
        <item x="108"/>
        <item x="110"/>
        <item x="113"/>
        <item x="115"/>
        <item x="116"/>
        <item x="114"/>
        <item x="118"/>
        <item x="111"/>
        <item x="119"/>
        <item x="109"/>
        <item x="120"/>
        <item x="121"/>
        <item x="123"/>
        <item x="124"/>
        <item x="125"/>
        <item x="122"/>
        <item x="117"/>
        <item x="112"/>
        <item x="126"/>
        <item x="127"/>
        <item x="131"/>
        <item x="132"/>
        <item x="130"/>
        <item x="135"/>
        <item x="136"/>
        <item x="128"/>
        <item x="134"/>
        <item x="137"/>
        <item x="133"/>
        <item x="138"/>
        <item x="129"/>
        <item x="139"/>
        <item x="140"/>
        <item x="143"/>
        <item x="144"/>
        <item x="141"/>
        <item x="145"/>
        <item x="142"/>
        <item x="146"/>
        <item x="149"/>
        <item x="147"/>
        <item x="148"/>
        <item x="150"/>
        <item x="151"/>
        <item x="158"/>
        <item x="155"/>
        <item x="153"/>
        <item x="160"/>
        <item x="152"/>
        <item x="154"/>
        <item x="161"/>
        <item x="157"/>
        <item x="159"/>
        <item x="156"/>
        <item x="162"/>
        <item x="164"/>
        <item x="163"/>
        <item x="166"/>
        <item x="165"/>
        <item x="169"/>
        <item x="170"/>
        <item x="167"/>
        <item x="168"/>
        <item x="171"/>
        <item x="172"/>
        <item x="179"/>
        <item x="174"/>
        <item x="187"/>
        <item x="188"/>
        <item x="189"/>
        <item x="180"/>
        <item x="182"/>
        <item x="181"/>
        <item x="183"/>
        <item x="191"/>
        <item x="192"/>
        <item x="193"/>
        <item x="173"/>
        <item x="194"/>
        <item x="195"/>
        <item x="175"/>
        <item x="184"/>
        <item x="176"/>
        <item x="190"/>
        <item x="185"/>
        <item x="177"/>
        <item x="196"/>
        <item x="186"/>
        <item x="178"/>
        <item x="197"/>
        <item x="198"/>
        <item x="203"/>
        <item x="206"/>
        <item x="205"/>
        <item x="199"/>
        <item x="200"/>
        <item x="201"/>
        <item x="202"/>
        <item x="204"/>
        <item x="207"/>
        <item x="208"/>
        <item x="209"/>
        <item x="211"/>
        <item x="210"/>
        <item x="216"/>
        <item x="213"/>
        <item x="217"/>
        <item x="212"/>
        <item x="214"/>
        <item x="215"/>
        <item x="218"/>
        <item x="221"/>
        <item x="219"/>
        <item x="223"/>
        <item x="224"/>
        <item x="225"/>
        <item x="226"/>
        <item x="228"/>
        <item x="220"/>
        <item x="229"/>
        <item x="222"/>
        <item x="230"/>
        <item x="231"/>
        <item x="227"/>
        <item x="232"/>
        <item x="233"/>
        <item x="239"/>
        <item x="237"/>
        <item x="241"/>
        <item x="243"/>
        <item x="242"/>
        <item x="246"/>
        <item x="240"/>
        <item x="238"/>
        <item x="247"/>
        <item x="234"/>
        <item x="236"/>
        <item x="248"/>
        <item x="249"/>
        <item x="250"/>
        <item x="252"/>
        <item x="235"/>
        <item x="253"/>
        <item x="251"/>
        <item x="244"/>
        <item x="245"/>
        <item x="255"/>
        <item x="260"/>
        <item x="261"/>
        <item x="257"/>
        <item x="265"/>
        <item x="266"/>
        <item x="258"/>
        <item x="267"/>
        <item x="268"/>
        <item x="272"/>
        <item x="273"/>
        <item x="274"/>
        <item x="256"/>
        <item x="262"/>
        <item x="263"/>
        <item x="269"/>
        <item x="264"/>
        <item x="259"/>
        <item x="270"/>
        <item x="271"/>
        <item x="254"/>
        <item x="275"/>
        <item x="282"/>
        <item x="289"/>
        <item x="283"/>
        <item x="286"/>
        <item x="291"/>
        <item x="276"/>
        <item x="292"/>
        <item x="293"/>
        <item x="277"/>
        <item x="278"/>
        <item x="290"/>
        <item x="279"/>
        <item x="280"/>
        <item x="294"/>
        <item x="288"/>
        <item x="281"/>
        <item x="295"/>
        <item x="284"/>
        <item x="285"/>
        <item x="287"/>
        <item x="298"/>
        <item x="299"/>
        <item x="300"/>
        <item x="301"/>
        <item x="303"/>
        <item x="304"/>
        <item x="302"/>
        <item x="296"/>
        <item x="297"/>
        <item x="328"/>
        <item x="336"/>
        <item x="329"/>
        <item x="339"/>
        <item x="316"/>
        <item x="330"/>
        <item x="340"/>
        <item x="352"/>
        <item x="313"/>
        <item x="314"/>
        <item x="367"/>
        <item x="353"/>
        <item x="368"/>
        <item x="315"/>
        <item x="373"/>
        <item x="377"/>
        <item x="354"/>
        <item x="382"/>
        <item x="334"/>
        <item x="383"/>
        <item x="361"/>
        <item x="362"/>
        <item x="363"/>
        <item x="364"/>
        <item x="321"/>
        <item x="341"/>
        <item x="308"/>
        <item x="356"/>
        <item x="322"/>
        <item x="378"/>
        <item x="323"/>
        <item x="372"/>
        <item x="385"/>
        <item x="342"/>
        <item x="365"/>
        <item x="366"/>
        <item x="348"/>
        <item x="349"/>
        <item x="309"/>
        <item x="369"/>
        <item x="335"/>
        <item x="386"/>
        <item x="370"/>
        <item x="355"/>
        <item x="392"/>
        <item x="387"/>
        <item x="388"/>
        <item x="310"/>
        <item x="343"/>
        <item x="317"/>
        <item x="350"/>
        <item x="344"/>
        <item x="326"/>
        <item x="305"/>
        <item x="389"/>
        <item x="397"/>
        <item x="374"/>
        <item x="375"/>
        <item x="399"/>
        <item x="398"/>
        <item x="396"/>
        <item x="381"/>
        <item x="331"/>
        <item x="351"/>
        <item x="357"/>
        <item x="379"/>
        <item x="393"/>
        <item x="376"/>
        <item x="358"/>
        <item x="359"/>
        <item x="380"/>
        <item x="405"/>
        <item x="395"/>
        <item x="337"/>
        <item x="345"/>
        <item x="318"/>
        <item x="338"/>
        <item x="332"/>
        <item x="390"/>
        <item x="346"/>
        <item x="400"/>
        <item x="347"/>
        <item x="401"/>
        <item x="371"/>
        <item x="306"/>
        <item x="406"/>
        <item x="402"/>
        <item x="403"/>
        <item x="307"/>
        <item x="407"/>
        <item x="391"/>
        <item x="384"/>
        <item x="394"/>
        <item x="311"/>
        <item x="324"/>
        <item x="360"/>
        <item x="327"/>
        <item x="333"/>
        <item x="319"/>
        <item x="404"/>
        <item x="325"/>
        <item x="320"/>
        <item x="312"/>
        <item x="410"/>
        <item x="412"/>
        <item x="413"/>
        <item x="417"/>
        <item x="418"/>
        <item x="419"/>
        <item x="414"/>
        <item x="415"/>
        <item x="420"/>
        <item x="421"/>
        <item x="408"/>
        <item x="422"/>
        <item x="424"/>
        <item x="409"/>
        <item x="416"/>
        <item x="423"/>
        <item x="425"/>
        <item x="411"/>
        <item x="426"/>
        <item x="427"/>
        <item x="428"/>
        <item x="429"/>
        <item x="430"/>
        <item x="432"/>
        <item x="433"/>
        <item x="431"/>
        <item x="434"/>
        <item x="436"/>
        <item x="435"/>
        <item x="441"/>
        <item x="440"/>
        <item x="443"/>
        <item x="442"/>
        <item x="437"/>
        <item x="438"/>
        <item x="439"/>
        <item x="444"/>
        <item x="449"/>
        <item x="447"/>
        <item x="448"/>
        <item x="451"/>
        <item x="445"/>
        <item x="446"/>
        <item x="450"/>
        <item x="452"/>
        <item x="453"/>
        <item x="466"/>
        <item x="470"/>
        <item x="454"/>
        <item x="459"/>
        <item x="455"/>
        <item x="484"/>
        <item x="492"/>
        <item x="487"/>
        <item x="494"/>
        <item x="496"/>
        <item x="460"/>
        <item x="488"/>
        <item x="485"/>
        <item x="490"/>
        <item x="491"/>
        <item x="504"/>
        <item x="474"/>
        <item x="510"/>
        <item x="461"/>
        <item x="471"/>
        <item x="475"/>
        <item x="515"/>
        <item x="503"/>
        <item x="486"/>
        <item x="506"/>
        <item x="472"/>
        <item x="499"/>
        <item x="463"/>
        <item x="497"/>
        <item x="495"/>
        <item x="505"/>
        <item x="500"/>
        <item x="473"/>
        <item x="457"/>
        <item x="511"/>
        <item x="456"/>
        <item x="498"/>
        <item x="464"/>
        <item x="493"/>
        <item x="458"/>
        <item x="481"/>
        <item x="482"/>
        <item x="476"/>
        <item x="501"/>
        <item x="483"/>
        <item x="512"/>
        <item x="480"/>
        <item x="477"/>
        <item x="489"/>
        <item x="517"/>
        <item x="513"/>
        <item x="507"/>
        <item x="469"/>
        <item x="518"/>
        <item x="478"/>
        <item x="514"/>
        <item x="479"/>
        <item x="465"/>
        <item x="502"/>
        <item x="467"/>
        <item x="462"/>
        <item x="516"/>
        <item x="468"/>
        <item x="508"/>
        <item x="509"/>
        <item x="519"/>
        <item x="524"/>
        <item x="525"/>
        <item x="527"/>
        <item x="520"/>
        <item x="530"/>
        <item x="533"/>
        <item x="540"/>
        <item x="522"/>
        <item x="543"/>
        <item x="546"/>
        <item x="547"/>
        <item x="548"/>
        <item x="549"/>
        <item x="550"/>
        <item x="551"/>
        <item x="521"/>
        <item x="555"/>
        <item x="552"/>
        <item x="535"/>
        <item x="536"/>
        <item x="523"/>
        <item x="558"/>
        <item x="556"/>
        <item x="559"/>
        <item x="537"/>
        <item x="528"/>
        <item x="526"/>
        <item x="541"/>
        <item x="542"/>
        <item x="529"/>
        <item x="557"/>
        <item x="538"/>
        <item x="562"/>
        <item x="560"/>
        <item x="563"/>
        <item x="553"/>
        <item x="554"/>
        <item x="565"/>
        <item x="561"/>
        <item x="531"/>
        <item x="539"/>
        <item x="532"/>
        <item x="566"/>
        <item x="564"/>
        <item x="544"/>
        <item x="534"/>
        <item x="545"/>
        <item x="570"/>
        <item x="573"/>
        <item x="574"/>
        <item x="571"/>
        <item x="576"/>
        <item x="572"/>
        <item x="575"/>
        <item x="577"/>
        <item x="578"/>
        <item x="580"/>
        <item x="579"/>
        <item x="567"/>
        <item x="568"/>
        <item x="569"/>
        <item x="582"/>
        <item x="583"/>
        <item x="590"/>
        <item x="584"/>
        <item x="585"/>
        <item x="591"/>
        <item x="588"/>
        <item x="594"/>
        <item x="599"/>
        <item x="592"/>
        <item x="581"/>
        <item x="589"/>
        <item x="586"/>
        <item x="604"/>
        <item x="606"/>
        <item x="608"/>
        <item x="609"/>
        <item x="607"/>
        <item x="587"/>
        <item x="610"/>
        <item x="612"/>
        <item x="613"/>
        <item x="595"/>
        <item x="614"/>
        <item x="605"/>
        <item x="615"/>
        <item x="600"/>
        <item x="603"/>
        <item x="601"/>
        <item x="593"/>
        <item x="596"/>
        <item x="597"/>
        <item x="598"/>
        <item x="611"/>
        <item x="616"/>
        <item x="602"/>
        <item x="617"/>
        <item x="626"/>
        <item x="634"/>
        <item x="637"/>
        <item x="642"/>
        <item x="638"/>
        <item x="639"/>
        <item x="667"/>
        <item x="668"/>
        <item x="669"/>
        <item x="640"/>
        <item x="618"/>
        <item x="628"/>
        <item x="627"/>
        <item x="632"/>
        <item x="673"/>
        <item x="641"/>
        <item x="629"/>
        <item x="674"/>
        <item x="676"/>
        <item x="677"/>
        <item x="643"/>
        <item x="644"/>
        <item x="645"/>
        <item x="619"/>
        <item x="646"/>
        <item x="647"/>
        <item x="635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82"/>
        <item x="679"/>
        <item x="630"/>
        <item x="675"/>
        <item x="664"/>
        <item x="680"/>
        <item x="681"/>
        <item x="631"/>
        <item x="683"/>
        <item x="684"/>
        <item x="620"/>
        <item x="678"/>
        <item x="636"/>
        <item x="662"/>
        <item x="621"/>
        <item x="622"/>
        <item x="633"/>
        <item x="623"/>
        <item x="665"/>
        <item x="624"/>
        <item x="666"/>
        <item x="625"/>
        <item x="663"/>
        <item x="670"/>
        <item x="685"/>
        <item x="671"/>
        <item x="672"/>
        <item x="694"/>
        <item x="693"/>
        <item x="704"/>
        <item x="695"/>
        <item x="705"/>
        <item x="696"/>
        <item x="697"/>
        <item x="698"/>
        <item x="699"/>
        <item x="700"/>
        <item x="706"/>
        <item x="686"/>
        <item x="689"/>
        <item x="690"/>
        <item x="703"/>
        <item x="701"/>
        <item x="691"/>
        <item x="709"/>
        <item x="692"/>
        <item x="707"/>
        <item x="711"/>
        <item x="702"/>
        <item x="688"/>
        <item x="710"/>
        <item x="687"/>
        <item x="708"/>
        <item x="712"/>
        <item x="713"/>
        <item x="714"/>
        <item x="715"/>
        <item x="716"/>
        <item x="717"/>
        <item x="722"/>
        <item x="718"/>
        <item x="720"/>
        <item x="721"/>
        <item x="719"/>
        <item x="723"/>
        <item x="724"/>
        <item x="734"/>
        <item x="736"/>
        <item x="741"/>
        <item x="727"/>
        <item x="737"/>
        <item x="742"/>
        <item x="746"/>
        <item x="747"/>
        <item x="749"/>
        <item x="728"/>
        <item x="738"/>
        <item x="731"/>
        <item x="743"/>
        <item x="729"/>
        <item x="744"/>
        <item x="750"/>
        <item x="751"/>
        <item x="725"/>
        <item x="730"/>
        <item x="748"/>
        <item x="752"/>
        <item x="732"/>
        <item x="753"/>
        <item x="739"/>
        <item x="735"/>
        <item x="726"/>
        <item x="733"/>
        <item x="754"/>
        <item x="745"/>
        <item x="740"/>
        <item x="757"/>
        <item x="759"/>
        <item x="762"/>
        <item x="760"/>
        <item x="764"/>
        <item x="766"/>
        <item x="758"/>
        <item x="770"/>
        <item x="765"/>
        <item x="755"/>
        <item x="773"/>
        <item x="771"/>
        <item x="774"/>
        <item x="756"/>
        <item x="776"/>
        <item x="761"/>
        <item x="772"/>
        <item x="777"/>
        <item x="778"/>
        <item x="767"/>
        <item x="763"/>
        <item x="775"/>
        <item x="768"/>
        <item x="769"/>
        <item x="787"/>
        <item x="788"/>
        <item x="789"/>
        <item x="793"/>
        <item x="784"/>
        <item x="783"/>
        <item x="782"/>
        <item x="781"/>
        <item x="786"/>
        <item x="794"/>
        <item x="790"/>
        <item x="791"/>
        <item x="792"/>
        <item x="797"/>
        <item x="779"/>
        <item x="798"/>
        <item x="799"/>
        <item x="785"/>
        <item x="780"/>
        <item x="795"/>
        <item x="796"/>
        <item x="800"/>
        <item x="801"/>
        <item x="802"/>
        <item x="803"/>
        <item x="804"/>
        <item x="808"/>
        <item x="809"/>
        <item x="812"/>
        <item x="813"/>
        <item x="810"/>
        <item x="805"/>
        <item x="806"/>
        <item x="816"/>
        <item x="817"/>
        <item x="818"/>
        <item x="819"/>
        <item x="807"/>
        <item x="814"/>
        <item x="811"/>
        <item x="815"/>
        <item x="822"/>
        <item x="820"/>
        <item x="830"/>
        <item x="826"/>
        <item x="821"/>
        <item x="828"/>
        <item x="833"/>
        <item x="834"/>
        <item x="824"/>
        <item x="829"/>
        <item x="835"/>
        <item x="836"/>
        <item x="827"/>
        <item x="831"/>
        <item x="838"/>
        <item x="839"/>
        <item x="823"/>
        <item x="840"/>
        <item x="832"/>
        <item x="837"/>
        <item x="841"/>
        <item x="825"/>
        <item x="844"/>
        <item x="845"/>
        <item x="842"/>
        <item x="843"/>
        <item x="847"/>
        <item x="848"/>
        <item x="850"/>
        <item x="851"/>
        <item x="852"/>
        <item x="849"/>
        <item x="853"/>
        <item x="846"/>
        <item x="858"/>
        <item x="859"/>
        <item x="865"/>
        <item x="866"/>
        <item x="854"/>
        <item x="855"/>
        <item x="867"/>
        <item x="864"/>
        <item x="860"/>
        <item x="863"/>
        <item x="868"/>
        <item x="869"/>
        <item x="857"/>
        <item x="856"/>
        <item x="870"/>
        <item x="861"/>
        <item x="862"/>
        <item x="878"/>
        <item x="882"/>
        <item x="884"/>
        <item x="887"/>
        <item x="875"/>
        <item x="889"/>
        <item x="890"/>
        <item x="880"/>
        <item x="891"/>
        <item x="881"/>
        <item x="893"/>
        <item x="900"/>
        <item x="877"/>
        <item x="888"/>
        <item x="871"/>
        <item x="896"/>
        <item x="897"/>
        <item x="898"/>
        <item x="872"/>
        <item x="873"/>
        <item x="876"/>
        <item x="902"/>
        <item x="903"/>
        <item x="899"/>
        <item x="905"/>
        <item x="906"/>
        <item x="907"/>
        <item x="904"/>
        <item x="874"/>
        <item x="895"/>
        <item x="879"/>
        <item x="892"/>
        <item x="901"/>
        <item x="883"/>
        <item x="885"/>
        <item x="886"/>
        <item x="894"/>
        <item x="912"/>
        <item x="918"/>
        <item x="916"/>
        <item x="921"/>
        <item x="913"/>
        <item x="908"/>
        <item x="922"/>
        <item x="923"/>
        <item x="914"/>
        <item x="928"/>
        <item x="927"/>
        <item x="910"/>
        <item x="909"/>
        <item x="919"/>
        <item x="915"/>
        <item x="926"/>
        <item x="929"/>
        <item x="911"/>
        <item x="925"/>
        <item x="920"/>
        <item x="931"/>
        <item x="924"/>
        <item x="917"/>
        <item x="930"/>
        <item x="933"/>
        <item x="935"/>
        <item x="938"/>
        <item x="939"/>
        <item x="934"/>
        <item x="936"/>
        <item x="932"/>
        <item x="940"/>
        <item x="937"/>
        <item x="942"/>
        <item x="943"/>
        <item x="941"/>
        <item x="948"/>
        <item x="949"/>
        <item x="944"/>
        <item x="945"/>
        <item x="946"/>
        <item x="952"/>
        <item x="955"/>
        <item x="954"/>
        <item x="961"/>
        <item x="963"/>
        <item x="962"/>
        <item x="953"/>
        <item x="951"/>
        <item x="950"/>
        <item x="966"/>
        <item x="972"/>
        <item x="973"/>
        <item x="967"/>
        <item x="968"/>
        <item x="956"/>
        <item x="958"/>
        <item x="974"/>
        <item x="959"/>
        <item x="957"/>
        <item x="964"/>
        <item x="969"/>
        <item x="947"/>
        <item x="970"/>
        <item x="965"/>
        <item x="960"/>
        <item x="971"/>
        <item x="978"/>
        <item x="976"/>
        <item x="975"/>
        <item x="981"/>
        <item x="983"/>
        <item x="982"/>
        <item x="977"/>
        <item x="979"/>
        <item x="980"/>
        <item x="990"/>
        <item x="994"/>
        <item x="1005"/>
        <item x="1006"/>
        <item x="1007"/>
        <item x="992"/>
        <item x="988"/>
        <item x="995"/>
        <item x="1008"/>
        <item x="1003"/>
        <item x="984"/>
        <item x="1014"/>
        <item x="1009"/>
        <item x="1017"/>
        <item x="1004"/>
        <item x="1015"/>
        <item x="985"/>
        <item x="996"/>
        <item x="1018"/>
        <item x="1010"/>
        <item x="1011"/>
        <item x="997"/>
        <item x="1020"/>
        <item x="991"/>
        <item x="993"/>
        <item x="1013"/>
        <item x="998"/>
        <item x="1012"/>
        <item x="986"/>
        <item x="1016"/>
        <item x="1019"/>
        <item x="987"/>
        <item x="1022"/>
        <item x="1021"/>
        <item x="1002"/>
        <item x="1024"/>
        <item x="999"/>
        <item x="989"/>
        <item x="1023"/>
        <item x="1025"/>
        <item x="1000"/>
        <item x="1001"/>
        <item x="1028"/>
        <item x="1037"/>
        <item x="1032"/>
        <item x="1038"/>
        <item x="1033"/>
        <item x="1047"/>
        <item x="1051"/>
        <item x="1052"/>
        <item x="1026"/>
        <item x="1048"/>
        <item x="1042"/>
        <item x="1034"/>
        <item x="1054"/>
        <item x="1043"/>
        <item x="1056"/>
        <item x="1035"/>
        <item x="1039"/>
        <item x="1027"/>
        <item x="1040"/>
        <item x="1053"/>
        <item x="1044"/>
        <item x="1030"/>
        <item x="1041"/>
        <item x="1058"/>
        <item x="1029"/>
        <item x="1055"/>
        <item x="1049"/>
        <item x="1059"/>
        <item x="1036"/>
        <item x="1057"/>
        <item x="1050"/>
        <item x="1060"/>
        <item x="1031"/>
        <item x="1045"/>
        <item x="1046"/>
        <item x="1064"/>
        <item x="1066"/>
        <item x="1063"/>
        <item x="1067"/>
        <item x="1062"/>
        <item x="1065"/>
        <item x="1068"/>
        <item x="1061"/>
        <item x="1070"/>
        <item x="1073"/>
        <item x="1074"/>
        <item x="1075"/>
        <item x="1071"/>
        <item x="1078"/>
        <item x="1079"/>
        <item x="1077"/>
        <item x="1076"/>
        <item x="1080"/>
        <item x="1069"/>
        <item x="1081"/>
        <item x="1072"/>
        <item x="1082"/>
        <item x="1083"/>
        <item x="1094"/>
        <item x="1092"/>
        <item x="1087"/>
        <item x="1100"/>
        <item x="1084"/>
        <item x="1102"/>
        <item x="1101"/>
        <item x="1088"/>
        <item x="1096"/>
        <item x="1103"/>
        <item x="1091"/>
        <item x="1098"/>
        <item x="1104"/>
        <item x="1099"/>
        <item x="1095"/>
        <item x="1086"/>
        <item x="1085"/>
        <item x="1105"/>
        <item x="1106"/>
        <item x="1107"/>
        <item x="1093"/>
        <item x="1108"/>
        <item x="1090"/>
        <item x="1097"/>
        <item x="1089"/>
        <item x="1115"/>
        <item x="1117"/>
        <item x="1111"/>
        <item x="1109"/>
        <item x="1114"/>
        <item x="1110"/>
        <item x="1118"/>
        <item x="1113"/>
        <item x="1119"/>
        <item x="1120"/>
        <item x="1112"/>
        <item x="1121"/>
        <item x="1122"/>
        <item x="1116"/>
        <item x="1129"/>
        <item x="1131"/>
        <item x="1130"/>
        <item x="1134"/>
        <item x="1138"/>
        <item x="1127"/>
        <item x="1132"/>
        <item x="1140"/>
        <item x="1125"/>
        <item x="1128"/>
        <item x="1123"/>
        <item x="1143"/>
        <item x="1144"/>
        <item x="1146"/>
        <item x="1139"/>
        <item x="1133"/>
        <item x="1145"/>
        <item x="1147"/>
        <item x="1141"/>
        <item x="1142"/>
        <item x="1137"/>
        <item x="1126"/>
        <item x="1136"/>
        <item x="1148"/>
        <item x="1124"/>
        <item x="1135"/>
        <item x="1149"/>
        <item x="1152"/>
        <item x="1156"/>
        <item x="1159"/>
        <item x="1157"/>
        <item x="1153"/>
        <item x="1154"/>
        <item x="1161"/>
        <item x="1162"/>
        <item x="1167"/>
        <item x="1155"/>
        <item x="1163"/>
        <item x="1166"/>
        <item x="1150"/>
        <item x="1165"/>
        <item m="1" x="1438"/>
        <item x="1151"/>
        <item x="1164"/>
        <item x="1160"/>
        <item x="1158"/>
        <item x="1168"/>
        <item x="1172"/>
        <item x="1178"/>
        <item x="1179"/>
        <item x="1183"/>
        <item x="1180"/>
        <item x="1173"/>
        <item x="1188"/>
        <item x="1192"/>
        <item x="1194"/>
        <item x="1195"/>
        <item x="1186"/>
        <item x="1198"/>
        <item x="1199"/>
        <item x="1196"/>
        <item x="1193"/>
        <item x="1189"/>
        <item x="1174"/>
        <item x="1184"/>
        <item x="1197"/>
        <item x="1185"/>
        <item x="1182"/>
        <item x="1177"/>
        <item x="1191"/>
        <item x="1175"/>
        <item x="1202"/>
        <item x="1190"/>
        <item x="1187"/>
        <item x="1170"/>
        <item x="1171"/>
        <item x="1181"/>
        <item x="1169"/>
        <item x="1200"/>
        <item x="1201"/>
        <item x="1176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t="default"/>
      </items>
    </pivotField>
    <pivotField numFmtId="22" showAll="0"/>
    <pivotField numFmtId="164" showAll="0"/>
    <pivotField numFmtId="164" showAll="0"/>
    <pivotField numFmtId="164" showAll="0"/>
    <pivotField showAll="0"/>
    <pivotField showAll="0"/>
    <pivotField axis="axisRow" dataField="1" showAll="0">
      <items count="4">
        <item x="1"/>
        <item h="1" x="0"/>
        <item x="2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6"/>
  </rowFields>
  <rowItems count="3">
    <i>
      <x/>
    </i>
    <i>
      <x v="2"/>
    </i>
    <i t="grand">
      <x/>
    </i>
  </rowItems>
  <colFields count="3">
    <field x="28"/>
    <field x="27"/>
    <field x="1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Count of Cumplimiento SLA v1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610EC-A9E1-412A-AE95-9BCEF105A669}" name="PivotTable4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:R14" firstHeaderRow="1" firstDataRow="4" firstDataCol="1" rowPageCount="1" colPageCount="1"/>
  <pivotFields count="29">
    <pivotField showAll="0"/>
    <pivotField showAll="0"/>
    <pivotField showAll="0"/>
    <pivotField axis="axisPage" multipleItemSelectionAllowed="1" showAll="0">
      <items count="6">
        <item h="1" x="2"/>
        <item h="1" x="3"/>
        <item x="1"/>
        <item h="1"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40">
        <item x="5"/>
        <item x="2"/>
        <item x="8"/>
        <item x="9"/>
        <item x="12"/>
        <item x="13"/>
        <item x="16"/>
        <item x="1"/>
        <item x="14"/>
        <item x="17"/>
        <item x="4"/>
        <item x="6"/>
        <item x="18"/>
        <item x="15"/>
        <item x="7"/>
        <item x="3"/>
        <item x="19"/>
        <item x="10"/>
        <item x="0"/>
        <item x="11"/>
        <item x="20"/>
        <item x="21"/>
        <item x="22"/>
        <item x="27"/>
        <item x="26"/>
        <item x="29"/>
        <item x="24"/>
        <item x="23"/>
        <item x="30"/>
        <item x="28"/>
        <item x="25"/>
        <item x="31"/>
        <item x="32"/>
        <item x="36"/>
        <item x="34"/>
        <item x="35"/>
        <item x="37"/>
        <item x="38"/>
        <item x="39"/>
        <item x="40"/>
        <item x="33"/>
        <item x="45"/>
        <item x="41"/>
        <item x="49"/>
        <item x="50"/>
        <item x="42"/>
        <item x="43"/>
        <item x="46"/>
        <item x="44"/>
        <item x="47"/>
        <item x="51"/>
        <item x="48"/>
        <item x="53"/>
        <item x="52"/>
        <item x="55"/>
        <item x="56"/>
        <item x="54"/>
        <item x="57"/>
        <item x="58"/>
        <item x="59"/>
        <item x="60"/>
        <item x="62"/>
        <item x="63"/>
        <item x="64"/>
        <item x="65"/>
        <item x="61"/>
        <item x="71"/>
        <item x="73"/>
        <item x="78"/>
        <item x="79"/>
        <item x="81"/>
        <item x="83"/>
        <item x="66"/>
        <item x="84"/>
        <item x="75"/>
        <item x="85"/>
        <item x="86"/>
        <item x="87"/>
        <item x="68"/>
        <item x="69"/>
        <item x="72"/>
        <item x="80"/>
        <item x="67"/>
        <item x="88"/>
        <item x="89"/>
        <item x="91"/>
        <item x="82"/>
        <item x="92"/>
        <item x="93"/>
        <item x="76"/>
        <item x="77"/>
        <item x="74"/>
        <item x="90"/>
        <item x="94"/>
        <item x="70"/>
        <item x="95"/>
        <item x="96"/>
        <item x="97"/>
        <item x="98"/>
        <item x="99"/>
        <item x="100"/>
        <item x="103"/>
        <item x="104"/>
        <item x="105"/>
        <item x="101"/>
        <item x="102"/>
        <item x="106"/>
        <item x="107"/>
        <item x="108"/>
        <item x="110"/>
        <item x="113"/>
        <item x="115"/>
        <item x="116"/>
        <item x="114"/>
        <item x="118"/>
        <item x="111"/>
        <item x="119"/>
        <item x="109"/>
        <item x="120"/>
        <item x="121"/>
        <item x="123"/>
        <item x="124"/>
        <item x="125"/>
        <item x="122"/>
        <item x="117"/>
        <item x="112"/>
        <item x="126"/>
        <item x="127"/>
        <item x="131"/>
        <item x="132"/>
        <item x="130"/>
        <item x="135"/>
        <item x="136"/>
        <item x="128"/>
        <item x="134"/>
        <item x="137"/>
        <item x="133"/>
        <item x="138"/>
        <item x="129"/>
        <item x="139"/>
        <item x="140"/>
        <item x="143"/>
        <item x="144"/>
        <item x="141"/>
        <item x="145"/>
        <item x="142"/>
        <item x="146"/>
        <item x="149"/>
        <item x="147"/>
        <item x="148"/>
        <item x="150"/>
        <item x="151"/>
        <item x="158"/>
        <item x="155"/>
        <item x="153"/>
        <item x="160"/>
        <item x="152"/>
        <item x="154"/>
        <item x="161"/>
        <item x="157"/>
        <item x="159"/>
        <item x="156"/>
        <item x="162"/>
        <item x="164"/>
        <item x="163"/>
        <item x="166"/>
        <item x="165"/>
        <item x="169"/>
        <item x="170"/>
        <item x="167"/>
        <item x="168"/>
        <item x="171"/>
        <item x="172"/>
        <item x="179"/>
        <item x="174"/>
        <item x="187"/>
        <item x="188"/>
        <item x="189"/>
        <item x="180"/>
        <item x="182"/>
        <item x="181"/>
        <item x="183"/>
        <item x="191"/>
        <item x="192"/>
        <item x="193"/>
        <item x="173"/>
        <item x="194"/>
        <item x="195"/>
        <item x="175"/>
        <item x="184"/>
        <item x="176"/>
        <item x="190"/>
        <item x="185"/>
        <item x="177"/>
        <item x="196"/>
        <item x="186"/>
        <item x="178"/>
        <item x="197"/>
        <item x="198"/>
        <item x="203"/>
        <item x="206"/>
        <item x="205"/>
        <item x="199"/>
        <item x="200"/>
        <item x="201"/>
        <item x="202"/>
        <item x="204"/>
        <item x="207"/>
        <item x="208"/>
        <item x="209"/>
        <item x="211"/>
        <item x="210"/>
        <item x="216"/>
        <item x="213"/>
        <item x="217"/>
        <item x="212"/>
        <item x="214"/>
        <item x="215"/>
        <item x="218"/>
        <item x="221"/>
        <item x="219"/>
        <item x="223"/>
        <item x="224"/>
        <item x="225"/>
        <item x="226"/>
        <item x="228"/>
        <item x="220"/>
        <item x="229"/>
        <item x="222"/>
        <item x="230"/>
        <item x="231"/>
        <item x="227"/>
        <item x="232"/>
        <item x="233"/>
        <item x="239"/>
        <item x="237"/>
        <item x="241"/>
        <item x="243"/>
        <item x="242"/>
        <item x="246"/>
        <item x="240"/>
        <item x="238"/>
        <item x="247"/>
        <item x="234"/>
        <item x="236"/>
        <item x="248"/>
        <item x="249"/>
        <item x="250"/>
        <item x="252"/>
        <item x="235"/>
        <item x="253"/>
        <item x="251"/>
        <item x="244"/>
        <item x="245"/>
        <item x="255"/>
        <item x="260"/>
        <item x="261"/>
        <item x="257"/>
        <item x="265"/>
        <item x="266"/>
        <item x="258"/>
        <item x="267"/>
        <item x="268"/>
        <item x="272"/>
        <item x="273"/>
        <item x="274"/>
        <item x="256"/>
        <item x="262"/>
        <item x="263"/>
        <item x="269"/>
        <item x="264"/>
        <item x="259"/>
        <item x="270"/>
        <item x="271"/>
        <item x="254"/>
        <item x="275"/>
        <item x="282"/>
        <item x="289"/>
        <item x="283"/>
        <item x="286"/>
        <item x="291"/>
        <item x="276"/>
        <item x="292"/>
        <item x="293"/>
        <item x="277"/>
        <item x="278"/>
        <item x="290"/>
        <item x="279"/>
        <item x="280"/>
        <item x="294"/>
        <item x="288"/>
        <item x="281"/>
        <item x="295"/>
        <item x="284"/>
        <item x="285"/>
        <item x="287"/>
        <item x="298"/>
        <item x="299"/>
        <item x="300"/>
        <item x="301"/>
        <item x="303"/>
        <item x="304"/>
        <item x="302"/>
        <item x="296"/>
        <item x="297"/>
        <item x="328"/>
        <item x="336"/>
        <item x="329"/>
        <item x="339"/>
        <item x="316"/>
        <item x="330"/>
        <item x="340"/>
        <item x="352"/>
        <item x="313"/>
        <item x="314"/>
        <item x="367"/>
        <item x="353"/>
        <item x="368"/>
        <item x="315"/>
        <item x="373"/>
        <item x="377"/>
        <item x="354"/>
        <item x="382"/>
        <item x="334"/>
        <item x="383"/>
        <item x="361"/>
        <item x="362"/>
        <item x="363"/>
        <item x="364"/>
        <item x="321"/>
        <item x="341"/>
        <item x="308"/>
        <item x="356"/>
        <item x="322"/>
        <item x="378"/>
        <item x="323"/>
        <item x="372"/>
        <item x="385"/>
        <item x="342"/>
        <item x="365"/>
        <item x="366"/>
        <item x="348"/>
        <item x="349"/>
        <item x="309"/>
        <item x="369"/>
        <item x="335"/>
        <item x="386"/>
        <item x="370"/>
        <item x="355"/>
        <item x="392"/>
        <item x="387"/>
        <item x="388"/>
        <item x="310"/>
        <item x="343"/>
        <item x="317"/>
        <item x="350"/>
        <item x="344"/>
        <item x="326"/>
        <item x="305"/>
        <item x="389"/>
        <item x="397"/>
        <item x="374"/>
        <item x="375"/>
        <item x="399"/>
        <item x="398"/>
        <item x="396"/>
        <item x="381"/>
        <item x="331"/>
        <item x="351"/>
        <item x="357"/>
        <item x="379"/>
        <item x="393"/>
        <item x="376"/>
        <item x="358"/>
        <item x="359"/>
        <item x="380"/>
        <item x="405"/>
        <item x="395"/>
        <item x="337"/>
        <item x="345"/>
        <item x="318"/>
        <item x="338"/>
        <item x="332"/>
        <item x="390"/>
        <item x="346"/>
        <item x="400"/>
        <item x="347"/>
        <item x="401"/>
        <item x="371"/>
        <item x="306"/>
        <item x="406"/>
        <item x="402"/>
        <item x="403"/>
        <item x="307"/>
        <item x="407"/>
        <item x="391"/>
        <item x="384"/>
        <item x="394"/>
        <item x="311"/>
        <item x="324"/>
        <item x="360"/>
        <item x="327"/>
        <item x="333"/>
        <item x="319"/>
        <item x="404"/>
        <item x="325"/>
        <item x="320"/>
        <item x="312"/>
        <item x="410"/>
        <item x="412"/>
        <item x="413"/>
        <item x="417"/>
        <item x="418"/>
        <item x="419"/>
        <item x="414"/>
        <item x="415"/>
        <item x="420"/>
        <item x="421"/>
        <item x="408"/>
        <item x="422"/>
        <item x="424"/>
        <item x="409"/>
        <item x="416"/>
        <item x="423"/>
        <item x="425"/>
        <item x="411"/>
        <item x="426"/>
        <item x="427"/>
        <item x="428"/>
        <item x="429"/>
        <item x="430"/>
        <item x="432"/>
        <item x="433"/>
        <item x="431"/>
        <item x="434"/>
        <item x="436"/>
        <item x="435"/>
        <item x="441"/>
        <item x="440"/>
        <item x="443"/>
        <item x="442"/>
        <item x="437"/>
        <item x="438"/>
        <item x="439"/>
        <item x="444"/>
        <item x="449"/>
        <item x="447"/>
        <item x="448"/>
        <item x="451"/>
        <item x="445"/>
        <item x="446"/>
        <item x="450"/>
        <item x="452"/>
        <item x="453"/>
        <item x="466"/>
        <item x="470"/>
        <item x="454"/>
        <item x="459"/>
        <item x="455"/>
        <item x="484"/>
        <item x="492"/>
        <item x="487"/>
        <item x="494"/>
        <item x="496"/>
        <item x="460"/>
        <item x="488"/>
        <item x="485"/>
        <item x="490"/>
        <item x="491"/>
        <item x="504"/>
        <item x="474"/>
        <item x="510"/>
        <item x="461"/>
        <item x="471"/>
        <item x="475"/>
        <item x="515"/>
        <item x="503"/>
        <item x="486"/>
        <item x="506"/>
        <item x="472"/>
        <item x="499"/>
        <item x="463"/>
        <item x="497"/>
        <item x="495"/>
        <item x="505"/>
        <item x="500"/>
        <item x="473"/>
        <item x="457"/>
        <item x="511"/>
        <item x="456"/>
        <item x="498"/>
        <item x="464"/>
        <item x="493"/>
        <item x="458"/>
        <item x="481"/>
        <item x="482"/>
        <item x="476"/>
        <item x="501"/>
        <item x="483"/>
        <item x="512"/>
        <item x="480"/>
        <item x="477"/>
        <item x="489"/>
        <item x="517"/>
        <item x="513"/>
        <item x="507"/>
        <item x="469"/>
        <item x="518"/>
        <item x="478"/>
        <item x="514"/>
        <item x="479"/>
        <item x="465"/>
        <item x="502"/>
        <item x="467"/>
        <item x="462"/>
        <item x="516"/>
        <item x="468"/>
        <item x="508"/>
        <item x="509"/>
        <item x="519"/>
        <item x="524"/>
        <item x="525"/>
        <item x="527"/>
        <item x="520"/>
        <item x="530"/>
        <item x="533"/>
        <item x="540"/>
        <item x="522"/>
        <item x="543"/>
        <item x="546"/>
        <item x="547"/>
        <item x="548"/>
        <item x="549"/>
        <item x="550"/>
        <item x="551"/>
        <item x="521"/>
        <item x="555"/>
        <item x="552"/>
        <item x="535"/>
        <item x="536"/>
        <item x="523"/>
        <item x="558"/>
        <item x="556"/>
        <item x="559"/>
        <item x="537"/>
        <item x="528"/>
        <item x="526"/>
        <item x="541"/>
        <item x="542"/>
        <item x="529"/>
        <item x="557"/>
        <item x="538"/>
        <item x="562"/>
        <item x="560"/>
        <item x="563"/>
        <item x="553"/>
        <item x="554"/>
        <item x="565"/>
        <item x="561"/>
        <item x="531"/>
        <item x="539"/>
        <item x="532"/>
        <item x="566"/>
        <item x="564"/>
        <item x="544"/>
        <item x="534"/>
        <item x="545"/>
        <item x="570"/>
        <item x="573"/>
        <item x="574"/>
        <item x="571"/>
        <item x="576"/>
        <item x="572"/>
        <item x="575"/>
        <item x="577"/>
        <item x="578"/>
        <item x="580"/>
        <item x="579"/>
        <item x="567"/>
        <item x="568"/>
        <item x="569"/>
        <item x="582"/>
        <item x="583"/>
        <item x="590"/>
        <item x="584"/>
        <item x="585"/>
        <item x="591"/>
        <item x="588"/>
        <item x="594"/>
        <item x="599"/>
        <item x="592"/>
        <item x="581"/>
        <item x="589"/>
        <item x="586"/>
        <item x="604"/>
        <item x="606"/>
        <item x="608"/>
        <item x="609"/>
        <item x="607"/>
        <item x="587"/>
        <item x="610"/>
        <item x="612"/>
        <item x="613"/>
        <item x="595"/>
        <item x="614"/>
        <item x="605"/>
        <item x="615"/>
        <item x="600"/>
        <item x="603"/>
        <item x="601"/>
        <item x="593"/>
        <item x="596"/>
        <item x="597"/>
        <item x="598"/>
        <item x="611"/>
        <item x="616"/>
        <item x="602"/>
        <item x="617"/>
        <item x="626"/>
        <item x="634"/>
        <item x="637"/>
        <item x="642"/>
        <item x="638"/>
        <item x="639"/>
        <item x="667"/>
        <item x="668"/>
        <item x="669"/>
        <item x="640"/>
        <item x="618"/>
        <item x="628"/>
        <item x="627"/>
        <item x="632"/>
        <item x="673"/>
        <item x="641"/>
        <item x="629"/>
        <item x="674"/>
        <item x="676"/>
        <item x="677"/>
        <item x="643"/>
        <item x="644"/>
        <item x="645"/>
        <item x="619"/>
        <item x="646"/>
        <item x="647"/>
        <item x="635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82"/>
        <item x="679"/>
        <item x="630"/>
        <item x="675"/>
        <item x="664"/>
        <item x="680"/>
        <item x="681"/>
        <item x="631"/>
        <item x="683"/>
        <item x="684"/>
        <item x="620"/>
        <item x="678"/>
        <item x="636"/>
        <item x="662"/>
        <item x="621"/>
        <item x="622"/>
        <item x="633"/>
        <item x="623"/>
        <item x="665"/>
        <item x="624"/>
        <item x="666"/>
        <item x="625"/>
        <item x="663"/>
        <item x="670"/>
        <item x="685"/>
        <item x="671"/>
        <item x="672"/>
        <item x="694"/>
        <item x="693"/>
        <item x="704"/>
        <item x="695"/>
        <item x="705"/>
        <item x="696"/>
        <item x="697"/>
        <item x="698"/>
        <item x="699"/>
        <item x="700"/>
        <item x="706"/>
        <item x="686"/>
        <item x="689"/>
        <item x="690"/>
        <item x="703"/>
        <item x="701"/>
        <item x="691"/>
        <item x="709"/>
        <item x="692"/>
        <item x="707"/>
        <item x="711"/>
        <item x="702"/>
        <item x="688"/>
        <item x="710"/>
        <item x="687"/>
        <item x="708"/>
        <item x="712"/>
        <item x="713"/>
        <item x="714"/>
        <item x="715"/>
        <item x="716"/>
        <item x="717"/>
        <item x="722"/>
        <item x="718"/>
        <item x="720"/>
        <item x="721"/>
        <item x="719"/>
        <item x="723"/>
        <item x="724"/>
        <item x="734"/>
        <item x="736"/>
        <item x="741"/>
        <item x="727"/>
        <item x="737"/>
        <item x="742"/>
        <item x="746"/>
        <item x="747"/>
        <item x="749"/>
        <item x="728"/>
        <item x="738"/>
        <item x="731"/>
        <item x="743"/>
        <item x="729"/>
        <item x="744"/>
        <item x="750"/>
        <item x="751"/>
        <item x="725"/>
        <item x="730"/>
        <item x="748"/>
        <item x="752"/>
        <item x="732"/>
        <item x="753"/>
        <item x="739"/>
        <item x="735"/>
        <item x="726"/>
        <item x="733"/>
        <item x="754"/>
        <item x="745"/>
        <item x="740"/>
        <item x="757"/>
        <item x="759"/>
        <item x="762"/>
        <item x="760"/>
        <item x="764"/>
        <item x="766"/>
        <item x="758"/>
        <item x="770"/>
        <item x="765"/>
        <item x="755"/>
        <item x="773"/>
        <item x="771"/>
        <item x="774"/>
        <item x="756"/>
        <item x="776"/>
        <item x="761"/>
        <item x="772"/>
        <item x="777"/>
        <item x="778"/>
        <item x="767"/>
        <item x="763"/>
        <item x="775"/>
        <item x="768"/>
        <item x="769"/>
        <item x="787"/>
        <item x="788"/>
        <item x="789"/>
        <item x="793"/>
        <item x="784"/>
        <item x="783"/>
        <item x="782"/>
        <item x="781"/>
        <item x="786"/>
        <item x="794"/>
        <item x="790"/>
        <item x="791"/>
        <item x="792"/>
        <item x="797"/>
        <item x="779"/>
        <item x="798"/>
        <item x="799"/>
        <item x="785"/>
        <item x="780"/>
        <item x="795"/>
        <item x="796"/>
        <item x="800"/>
        <item x="801"/>
        <item x="802"/>
        <item x="803"/>
        <item x="804"/>
        <item x="808"/>
        <item x="809"/>
        <item x="812"/>
        <item x="813"/>
        <item x="810"/>
        <item x="805"/>
        <item x="806"/>
        <item x="816"/>
        <item x="817"/>
        <item x="818"/>
        <item x="819"/>
        <item x="807"/>
        <item x="814"/>
        <item x="811"/>
        <item x="815"/>
        <item x="822"/>
        <item x="820"/>
        <item x="830"/>
        <item x="826"/>
        <item x="821"/>
        <item x="828"/>
        <item x="833"/>
        <item x="834"/>
        <item x="824"/>
        <item x="829"/>
        <item x="835"/>
        <item x="836"/>
        <item x="827"/>
        <item x="831"/>
        <item x="838"/>
        <item x="839"/>
        <item x="823"/>
        <item x="840"/>
        <item x="832"/>
        <item x="837"/>
        <item x="841"/>
        <item x="825"/>
        <item x="844"/>
        <item x="845"/>
        <item x="842"/>
        <item x="843"/>
        <item x="847"/>
        <item x="848"/>
        <item x="850"/>
        <item x="851"/>
        <item x="852"/>
        <item x="849"/>
        <item x="853"/>
        <item x="846"/>
        <item x="858"/>
        <item x="859"/>
        <item x="865"/>
        <item x="866"/>
        <item x="854"/>
        <item x="855"/>
        <item x="867"/>
        <item x="864"/>
        <item x="860"/>
        <item x="863"/>
        <item x="868"/>
        <item x="869"/>
        <item x="857"/>
        <item x="856"/>
        <item x="870"/>
        <item x="861"/>
        <item x="862"/>
        <item x="878"/>
        <item x="882"/>
        <item x="884"/>
        <item x="887"/>
        <item x="875"/>
        <item x="889"/>
        <item x="890"/>
        <item x="880"/>
        <item x="891"/>
        <item x="881"/>
        <item x="893"/>
        <item x="900"/>
        <item x="877"/>
        <item x="888"/>
        <item x="871"/>
        <item x="896"/>
        <item x="897"/>
        <item x="898"/>
        <item x="872"/>
        <item x="873"/>
        <item x="876"/>
        <item x="902"/>
        <item x="903"/>
        <item x="899"/>
        <item x="905"/>
        <item x="906"/>
        <item x="907"/>
        <item x="904"/>
        <item x="874"/>
        <item x="895"/>
        <item x="879"/>
        <item x="892"/>
        <item x="901"/>
        <item x="883"/>
        <item x="885"/>
        <item x="886"/>
        <item x="894"/>
        <item x="912"/>
        <item x="918"/>
        <item x="916"/>
        <item x="921"/>
        <item x="913"/>
        <item x="908"/>
        <item x="922"/>
        <item x="923"/>
        <item x="914"/>
        <item x="928"/>
        <item x="927"/>
        <item x="910"/>
        <item x="909"/>
        <item x="919"/>
        <item x="915"/>
        <item x="926"/>
        <item x="929"/>
        <item x="911"/>
        <item x="925"/>
        <item x="920"/>
        <item x="931"/>
        <item x="924"/>
        <item x="917"/>
        <item x="930"/>
        <item x="933"/>
        <item x="935"/>
        <item x="938"/>
        <item x="939"/>
        <item x="934"/>
        <item x="936"/>
        <item x="932"/>
        <item x="940"/>
        <item x="937"/>
        <item x="942"/>
        <item x="943"/>
        <item x="941"/>
        <item x="948"/>
        <item x="949"/>
        <item x="944"/>
        <item x="945"/>
        <item x="946"/>
        <item x="952"/>
        <item x="955"/>
        <item x="954"/>
        <item x="961"/>
        <item x="963"/>
        <item x="962"/>
        <item x="953"/>
        <item x="951"/>
        <item x="950"/>
        <item x="966"/>
        <item x="972"/>
        <item x="973"/>
        <item x="967"/>
        <item x="968"/>
        <item x="956"/>
        <item x="958"/>
        <item x="974"/>
        <item x="959"/>
        <item x="957"/>
        <item x="964"/>
        <item x="969"/>
        <item x="947"/>
        <item x="970"/>
        <item x="965"/>
        <item x="960"/>
        <item x="971"/>
        <item x="978"/>
        <item x="976"/>
        <item x="975"/>
        <item x="981"/>
        <item x="983"/>
        <item x="982"/>
        <item x="977"/>
        <item x="979"/>
        <item x="980"/>
        <item x="990"/>
        <item x="994"/>
        <item x="1005"/>
        <item x="1006"/>
        <item x="1007"/>
        <item x="992"/>
        <item x="988"/>
        <item x="995"/>
        <item x="1008"/>
        <item x="1003"/>
        <item x="984"/>
        <item x="1014"/>
        <item x="1009"/>
        <item x="1017"/>
        <item x="1004"/>
        <item x="1015"/>
        <item x="985"/>
        <item x="996"/>
        <item x="1018"/>
        <item x="1010"/>
        <item x="1011"/>
        <item x="997"/>
        <item x="1020"/>
        <item x="991"/>
        <item x="993"/>
        <item x="1013"/>
        <item x="998"/>
        <item x="1012"/>
        <item x="986"/>
        <item x="1016"/>
        <item x="1019"/>
        <item x="987"/>
        <item x="1022"/>
        <item x="1021"/>
        <item x="1002"/>
        <item x="1024"/>
        <item x="999"/>
        <item x="989"/>
        <item x="1023"/>
        <item x="1025"/>
        <item x="1000"/>
        <item x="1001"/>
        <item x="1028"/>
        <item x="1037"/>
        <item x="1032"/>
        <item x="1038"/>
        <item x="1033"/>
        <item x="1047"/>
        <item x="1051"/>
        <item x="1052"/>
        <item x="1026"/>
        <item x="1048"/>
        <item x="1042"/>
        <item x="1034"/>
        <item x="1054"/>
        <item x="1043"/>
        <item x="1056"/>
        <item x="1035"/>
        <item x="1039"/>
        <item x="1027"/>
        <item x="1040"/>
        <item x="1053"/>
        <item x="1044"/>
        <item x="1030"/>
        <item x="1041"/>
        <item x="1058"/>
        <item x="1029"/>
        <item x="1055"/>
        <item x="1049"/>
        <item x="1059"/>
        <item x="1036"/>
        <item x="1057"/>
        <item x="1050"/>
        <item x="1060"/>
        <item x="1031"/>
        <item x="1045"/>
        <item x="1046"/>
        <item x="1064"/>
        <item x="1066"/>
        <item x="1063"/>
        <item x="1067"/>
        <item x="1062"/>
        <item x="1065"/>
        <item x="1068"/>
        <item x="1061"/>
        <item x="1070"/>
        <item x="1073"/>
        <item x="1074"/>
        <item x="1075"/>
        <item x="1071"/>
        <item x="1078"/>
        <item x="1079"/>
        <item x="1077"/>
        <item x="1076"/>
        <item x="1080"/>
        <item x="1069"/>
        <item x="1081"/>
        <item x="1072"/>
        <item x="1082"/>
        <item x="1083"/>
        <item x="1094"/>
        <item x="1092"/>
        <item x="1087"/>
        <item x="1100"/>
        <item x="1084"/>
        <item x="1102"/>
        <item x="1101"/>
        <item x="1088"/>
        <item x="1096"/>
        <item x="1103"/>
        <item x="1091"/>
        <item x="1098"/>
        <item x="1104"/>
        <item x="1099"/>
        <item x="1095"/>
        <item x="1086"/>
        <item x="1085"/>
        <item x="1105"/>
        <item x="1106"/>
        <item x="1107"/>
        <item x="1093"/>
        <item x="1108"/>
        <item x="1090"/>
        <item x="1097"/>
        <item x="1089"/>
        <item x="1115"/>
        <item x="1117"/>
        <item x="1111"/>
        <item x="1109"/>
        <item x="1114"/>
        <item x="1110"/>
        <item x="1118"/>
        <item x="1113"/>
        <item x="1119"/>
        <item x="1120"/>
        <item x="1112"/>
        <item x="1121"/>
        <item x="1122"/>
        <item x="1116"/>
        <item x="1129"/>
        <item x="1131"/>
        <item x="1130"/>
        <item x="1134"/>
        <item x="1138"/>
        <item x="1127"/>
        <item x="1132"/>
        <item x="1140"/>
        <item x="1125"/>
        <item x="1128"/>
        <item x="1123"/>
        <item x="1143"/>
        <item x="1144"/>
        <item x="1146"/>
        <item x="1139"/>
        <item x="1133"/>
        <item x="1145"/>
        <item x="1147"/>
        <item x="1141"/>
        <item x="1142"/>
        <item x="1137"/>
        <item x="1126"/>
        <item x="1136"/>
        <item x="1148"/>
        <item x="1124"/>
        <item x="1135"/>
        <item x="1149"/>
        <item x="1152"/>
        <item x="1156"/>
        <item x="1159"/>
        <item x="1157"/>
        <item x="1153"/>
        <item x="1154"/>
        <item x="1161"/>
        <item x="1162"/>
        <item x="1167"/>
        <item x="1155"/>
        <item x="1163"/>
        <item x="1166"/>
        <item x="1150"/>
        <item x="1165"/>
        <item m="1" x="1438"/>
        <item x="1151"/>
        <item x="1164"/>
        <item x="1160"/>
        <item x="1158"/>
        <item x="1168"/>
        <item x="1172"/>
        <item x="1178"/>
        <item x="1179"/>
        <item x="1183"/>
        <item x="1180"/>
        <item x="1173"/>
        <item x="1188"/>
        <item x="1192"/>
        <item x="1194"/>
        <item x="1195"/>
        <item x="1186"/>
        <item x="1198"/>
        <item x="1199"/>
        <item x="1196"/>
        <item x="1193"/>
        <item x="1189"/>
        <item x="1174"/>
        <item x="1184"/>
        <item x="1197"/>
        <item x="1185"/>
        <item x="1182"/>
        <item x="1177"/>
        <item x="1191"/>
        <item x="1175"/>
        <item x="1202"/>
        <item x="1190"/>
        <item x="1187"/>
        <item x="1170"/>
        <item x="1171"/>
        <item x="1181"/>
        <item x="1169"/>
        <item x="1200"/>
        <item x="1201"/>
        <item x="1176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t="default"/>
      </items>
    </pivotField>
    <pivotField numFmtId="22" showAll="0"/>
    <pivotField numFmtId="164" showAll="0"/>
    <pivotField numFmtId="164" showAll="0"/>
    <pivotField numFmtId="164"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6"/>
  </rowFields>
  <rowItems count="4">
    <i>
      <x/>
    </i>
    <i>
      <x v="1"/>
    </i>
    <i>
      <x v="2"/>
    </i>
    <i t="grand">
      <x/>
    </i>
  </rowItems>
  <colFields count="3">
    <field x="28"/>
    <field x="27"/>
    <field x="1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Count of Cumplimiento SLA v1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3A552-8782-4C3D-B046-E795E9A0143E}" name="PivotTable5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I27" firstHeaderRow="1" firstDataRow="4" firstDataCol="1" rowPageCount="1" colPageCount="1"/>
  <pivotFields count="29">
    <pivotField showAll="0"/>
    <pivotField showAll="0"/>
    <pivotField showAll="0"/>
    <pivotField axis="axisPage" multipleItemSelectionAllowed="1" showAll="0">
      <items count="6">
        <item h="1" x="2"/>
        <item h="1" x="3"/>
        <item x="1"/>
        <item h="1"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40">
        <item x="5"/>
        <item x="2"/>
        <item x="8"/>
        <item x="9"/>
        <item x="12"/>
        <item x="13"/>
        <item x="16"/>
        <item x="1"/>
        <item x="14"/>
        <item x="17"/>
        <item x="4"/>
        <item x="6"/>
        <item x="18"/>
        <item x="15"/>
        <item x="7"/>
        <item x="3"/>
        <item x="19"/>
        <item x="10"/>
        <item x="0"/>
        <item x="11"/>
        <item x="20"/>
        <item x="21"/>
        <item x="22"/>
        <item x="27"/>
        <item x="26"/>
        <item x="29"/>
        <item x="24"/>
        <item x="23"/>
        <item x="30"/>
        <item x="28"/>
        <item x="25"/>
        <item x="31"/>
        <item x="32"/>
        <item x="36"/>
        <item x="34"/>
        <item x="35"/>
        <item x="37"/>
        <item x="38"/>
        <item x="39"/>
        <item x="40"/>
        <item x="33"/>
        <item x="45"/>
        <item x="41"/>
        <item x="49"/>
        <item x="50"/>
        <item x="42"/>
        <item x="43"/>
        <item x="46"/>
        <item x="44"/>
        <item x="47"/>
        <item x="51"/>
        <item x="48"/>
        <item x="53"/>
        <item x="52"/>
        <item x="55"/>
        <item x="56"/>
        <item x="54"/>
        <item x="57"/>
        <item x="58"/>
        <item x="59"/>
        <item x="60"/>
        <item x="62"/>
        <item x="63"/>
        <item x="64"/>
        <item x="65"/>
        <item x="61"/>
        <item x="71"/>
        <item x="73"/>
        <item x="78"/>
        <item x="79"/>
        <item x="81"/>
        <item x="83"/>
        <item x="66"/>
        <item x="84"/>
        <item x="75"/>
        <item x="85"/>
        <item x="86"/>
        <item x="87"/>
        <item x="68"/>
        <item x="69"/>
        <item x="72"/>
        <item x="80"/>
        <item x="67"/>
        <item x="88"/>
        <item x="89"/>
        <item x="91"/>
        <item x="82"/>
        <item x="92"/>
        <item x="93"/>
        <item x="76"/>
        <item x="77"/>
        <item x="74"/>
        <item x="90"/>
        <item x="94"/>
        <item x="70"/>
        <item x="95"/>
        <item x="96"/>
        <item x="97"/>
        <item x="98"/>
        <item x="99"/>
        <item x="100"/>
        <item x="103"/>
        <item x="104"/>
        <item x="105"/>
        <item x="101"/>
        <item x="102"/>
        <item x="106"/>
        <item x="107"/>
        <item x="108"/>
        <item x="110"/>
        <item x="113"/>
        <item x="115"/>
        <item x="116"/>
        <item x="114"/>
        <item x="118"/>
        <item x="111"/>
        <item x="119"/>
        <item x="109"/>
        <item x="120"/>
        <item x="121"/>
        <item x="123"/>
        <item x="124"/>
        <item x="125"/>
        <item x="122"/>
        <item x="117"/>
        <item x="112"/>
        <item x="126"/>
        <item x="127"/>
        <item x="131"/>
        <item x="132"/>
        <item x="130"/>
        <item x="135"/>
        <item x="136"/>
        <item x="128"/>
        <item x="134"/>
        <item x="137"/>
        <item x="133"/>
        <item x="138"/>
        <item x="129"/>
        <item x="139"/>
        <item x="140"/>
        <item x="143"/>
        <item x="144"/>
        <item x="141"/>
        <item x="145"/>
        <item x="142"/>
        <item x="146"/>
        <item x="149"/>
        <item x="147"/>
        <item x="148"/>
        <item x="150"/>
        <item x="151"/>
        <item x="158"/>
        <item x="155"/>
        <item x="153"/>
        <item x="160"/>
        <item x="152"/>
        <item x="154"/>
        <item x="161"/>
        <item x="157"/>
        <item x="159"/>
        <item x="156"/>
        <item x="162"/>
        <item x="164"/>
        <item x="163"/>
        <item x="166"/>
        <item x="165"/>
        <item x="169"/>
        <item x="170"/>
        <item x="167"/>
        <item x="168"/>
        <item x="171"/>
        <item x="172"/>
        <item x="179"/>
        <item x="174"/>
        <item x="187"/>
        <item x="188"/>
        <item x="189"/>
        <item x="180"/>
        <item x="182"/>
        <item x="181"/>
        <item x="183"/>
        <item x="191"/>
        <item x="192"/>
        <item x="193"/>
        <item x="173"/>
        <item x="194"/>
        <item x="195"/>
        <item x="175"/>
        <item x="184"/>
        <item x="176"/>
        <item x="190"/>
        <item x="185"/>
        <item x="177"/>
        <item x="196"/>
        <item x="186"/>
        <item x="178"/>
        <item x="197"/>
        <item x="198"/>
        <item x="203"/>
        <item x="206"/>
        <item x="205"/>
        <item x="199"/>
        <item x="200"/>
        <item x="201"/>
        <item x="202"/>
        <item x="204"/>
        <item x="207"/>
        <item x="208"/>
        <item x="209"/>
        <item x="211"/>
        <item x="210"/>
        <item x="216"/>
        <item x="213"/>
        <item x="217"/>
        <item x="212"/>
        <item x="214"/>
        <item x="215"/>
        <item x="218"/>
        <item x="221"/>
        <item x="219"/>
        <item x="223"/>
        <item x="224"/>
        <item x="225"/>
        <item x="226"/>
        <item x="228"/>
        <item x="220"/>
        <item x="229"/>
        <item x="222"/>
        <item x="230"/>
        <item x="231"/>
        <item x="227"/>
        <item x="232"/>
        <item x="233"/>
        <item x="239"/>
        <item x="237"/>
        <item x="241"/>
        <item x="243"/>
        <item x="242"/>
        <item x="246"/>
        <item x="240"/>
        <item x="238"/>
        <item x="247"/>
        <item x="234"/>
        <item x="236"/>
        <item x="248"/>
        <item x="249"/>
        <item x="250"/>
        <item x="252"/>
        <item x="235"/>
        <item x="253"/>
        <item x="251"/>
        <item x="244"/>
        <item x="245"/>
        <item x="255"/>
        <item x="260"/>
        <item x="261"/>
        <item x="257"/>
        <item x="265"/>
        <item x="266"/>
        <item x="258"/>
        <item x="267"/>
        <item x="268"/>
        <item x="272"/>
        <item x="273"/>
        <item x="274"/>
        <item x="256"/>
        <item x="262"/>
        <item x="263"/>
        <item x="269"/>
        <item x="264"/>
        <item x="259"/>
        <item x="270"/>
        <item x="271"/>
        <item x="254"/>
        <item x="275"/>
        <item x="282"/>
        <item x="289"/>
        <item x="283"/>
        <item x="286"/>
        <item x="291"/>
        <item x="276"/>
        <item x="292"/>
        <item x="293"/>
        <item x="277"/>
        <item x="278"/>
        <item x="290"/>
        <item x="279"/>
        <item x="280"/>
        <item x="294"/>
        <item x="288"/>
        <item x="281"/>
        <item x="295"/>
        <item x="284"/>
        <item x="285"/>
        <item x="287"/>
        <item x="298"/>
        <item x="299"/>
        <item x="300"/>
        <item x="301"/>
        <item x="303"/>
        <item x="304"/>
        <item x="302"/>
        <item x="296"/>
        <item x="297"/>
        <item x="328"/>
        <item x="336"/>
        <item x="329"/>
        <item x="339"/>
        <item x="316"/>
        <item x="330"/>
        <item x="340"/>
        <item x="352"/>
        <item x="313"/>
        <item x="314"/>
        <item x="367"/>
        <item x="353"/>
        <item x="368"/>
        <item x="315"/>
        <item x="373"/>
        <item x="377"/>
        <item x="354"/>
        <item x="382"/>
        <item x="334"/>
        <item x="383"/>
        <item x="361"/>
        <item x="362"/>
        <item x="363"/>
        <item x="364"/>
        <item x="321"/>
        <item x="341"/>
        <item x="308"/>
        <item x="356"/>
        <item x="322"/>
        <item x="378"/>
        <item x="323"/>
        <item x="372"/>
        <item x="385"/>
        <item x="342"/>
        <item x="365"/>
        <item x="366"/>
        <item x="348"/>
        <item x="349"/>
        <item x="309"/>
        <item x="369"/>
        <item x="335"/>
        <item x="386"/>
        <item x="370"/>
        <item x="355"/>
        <item x="392"/>
        <item x="387"/>
        <item x="388"/>
        <item x="310"/>
        <item x="343"/>
        <item x="317"/>
        <item x="350"/>
        <item x="344"/>
        <item x="326"/>
        <item x="305"/>
        <item x="389"/>
        <item x="397"/>
        <item x="374"/>
        <item x="375"/>
        <item x="399"/>
        <item x="398"/>
        <item x="396"/>
        <item x="381"/>
        <item x="331"/>
        <item x="351"/>
        <item x="357"/>
        <item x="379"/>
        <item x="393"/>
        <item x="376"/>
        <item x="358"/>
        <item x="359"/>
        <item x="380"/>
        <item x="405"/>
        <item x="395"/>
        <item x="337"/>
        <item x="345"/>
        <item x="318"/>
        <item x="338"/>
        <item x="332"/>
        <item x="390"/>
        <item x="346"/>
        <item x="400"/>
        <item x="347"/>
        <item x="401"/>
        <item x="371"/>
        <item x="306"/>
        <item x="406"/>
        <item x="402"/>
        <item x="403"/>
        <item x="307"/>
        <item x="407"/>
        <item x="391"/>
        <item x="384"/>
        <item x="394"/>
        <item x="311"/>
        <item x="324"/>
        <item x="360"/>
        <item x="327"/>
        <item x="333"/>
        <item x="319"/>
        <item x="404"/>
        <item x="325"/>
        <item x="320"/>
        <item x="312"/>
        <item x="410"/>
        <item x="412"/>
        <item x="413"/>
        <item x="417"/>
        <item x="418"/>
        <item x="419"/>
        <item x="414"/>
        <item x="415"/>
        <item x="420"/>
        <item x="421"/>
        <item x="408"/>
        <item x="422"/>
        <item x="424"/>
        <item x="409"/>
        <item x="416"/>
        <item x="423"/>
        <item x="425"/>
        <item x="411"/>
        <item x="426"/>
        <item x="427"/>
        <item x="428"/>
        <item x="429"/>
        <item x="430"/>
        <item x="432"/>
        <item x="433"/>
        <item x="431"/>
        <item x="434"/>
        <item x="436"/>
        <item x="435"/>
        <item x="441"/>
        <item x="440"/>
        <item x="443"/>
        <item x="442"/>
        <item x="437"/>
        <item x="438"/>
        <item x="439"/>
        <item x="444"/>
        <item x="449"/>
        <item x="447"/>
        <item x="448"/>
        <item x="451"/>
        <item x="445"/>
        <item x="446"/>
        <item x="450"/>
        <item x="452"/>
        <item x="453"/>
        <item x="466"/>
        <item x="470"/>
        <item x="454"/>
        <item x="459"/>
        <item x="455"/>
        <item x="484"/>
        <item x="492"/>
        <item x="487"/>
        <item x="494"/>
        <item x="496"/>
        <item x="460"/>
        <item x="488"/>
        <item x="485"/>
        <item x="490"/>
        <item x="491"/>
        <item x="504"/>
        <item x="474"/>
        <item x="510"/>
        <item x="461"/>
        <item x="471"/>
        <item x="475"/>
        <item x="515"/>
        <item x="503"/>
        <item x="486"/>
        <item x="506"/>
        <item x="472"/>
        <item x="499"/>
        <item x="463"/>
        <item x="497"/>
        <item x="495"/>
        <item x="505"/>
        <item x="500"/>
        <item x="473"/>
        <item x="457"/>
        <item x="511"/>
        <item x="456"/>
        <item x="498"/>
        <item x="464"/>
        <item x="493"/>
        <item x="458"/>
        <item x="481"/>
        <item x="482"/>
        <item x="476"/>
        <item x="501"/>
        <item x="483"/>
        <item x="512"/>
        <item x="480"/>
        <item x="477"/>
        <item x="489"/>
        <item x="517"/>
        <item x="513"/>
        <item x="507"/>
        <item x="469"/>
        <item x="518"/>
        <item x="478"/>
        <item x="514"/>
        <item x="479"/>
        <item x="465"/>
        <item x="502"/>
        <item x="467"/>
        <item x="462"/>
        <item x="516"/>
        <item x="468"/>
        <item x="508"/>
        <item x="509"/>
        <item x="519"/>
        <item x="524"/>
        <item x="525"/>
        <item x="527"/>
        <item x="520"/>
        <item x="530"/>
        <item x="533"/>
        <item x="540"/>
        <item x="522"/>
        <item x="543"/>
        <item x="546"/>
        <item x="547"/>
        <item x="548"/>
        <item x="549"/>
        <item x="550"/>
        <item x="551"/>
        <item x="521"/>
        <item x="555"/>
        <item x="552"/>
        <item x="535"/>
        <item x="536"/>
        <item x="523"/>
        <item x="558"/>
        <item x="556"/>
        <item x="559"/>
        <item x="537"/>
        <item x="528"/>
        <item x="526"/>
        <item x="541"/>
        <item x="542"/>
        <item x="529"/>
        <item x="557"/>
        <item x="538"/>
        <item x="562"/>
        <item x="560"/>
        <item x="563"/>
        <item x="553"/>
        <item x="554"/>
        <item x="565"/>
        <item x="561"/>
        <item x="531"/>
        <item x="539"/>
        <item x="532"/>
        <item x="566"/>
        <item x="564"/>
        <item x="544"/>
        <item x="534"/>
        <item x="545"/>
        <item x="570"/>
        <item x="573"/>
        <item x="574"/>
        <item x="571"/>
        <item x="576"/>
        <item x="572"/>
        <item x="575"/>
        <item x="577"/>
        <item x="578"/>
        <item x="580"/>
        <item x="579"/>
        <item x="567"/>
        <item x="568"/>
        <item x="569"/>
        <item x="582"/>
        <item x="583"/>
        <item x="590"/>
        <item x="584"/>
        <item x="585"/>
        <item x="591"/>
        <item x="588"/>
        <item x="594"/>
        <item x="599"/>
        <item x="592"/>
        <item x="581"/>
        <item x="589"/>
        <item x="586"/>
        <item x="604"/>
        <item x="606"/>
        <item x="608"/>
        <item x="609"/>
        <item x="607"/>
        <item x="587"/>
        <item x="610"/>
        <item x="612"/>
        <item x="613"/>
        <item x="595"/>
        <item x="614"/>
        <item x="605"/>
        <item x="615"/>
        <item x="600"/>
        <item x="603"/>
        <item x="601"/>
        <item x="593"/>
        <item x="596"/>
        <item x="597"/>
        <item x="598"/>
        <item x="611"/>
        <item x="616"/>
        <item x="602"/>
        <item x="617"/>
        <item x="626"/>
        <item x="634"/>
        <item x="637"/>
        <item x="642"/>
        <item x="638"/>
        <item x="639"/>
        <item x="667"/>
        <item x="668"/>
        <item x="669"/>
        <item x="640"/>
        <item x="618"/>
        <item x="628"/>
        <item x="627"/>
        <item x="632"/>
        <item x="673"/>
        <item x="641"/>
        <item x="629"/>
        <item x="674"/>
        <item x="676"/>
        <item x="677"/>
        <item x="643"/>
        <item x="644"/>
        <item x="645"/>
        <item x="619"/>
        <item x="646"/>
        <item x="647"/>
        <item x="635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82"/>
        <item x="679"/>
        <item x="630"/>
        <item x="675"/>
        <item x="664"/>
        <item x="680"/>
        <item x="681"/>
        <item x="631"/>
        <item x="683"/>
        <item x="684"/>
        <item x="620"/>
        <item x="678"/>
        <item x="636"/>
        <item x="662"/>
        <item x="621"/>
        <item x="622"/>
        <item x="633"/>
        <item x="623"/>
        <item x="665"/>
        <item x="624"/>
        <item x="666"/>
        <item x="625"/>
        <item x="663"/>
        <item x="670"/>
        <item x="685"/>
        <item x="671"/>
        <item x="672"/>
        <item x="694"/>
        <item x="693"/>
        <item x="704"/>
        <item x="695"/>
        <item x="705"/>
        <item x="696"/>
        <item x="697"/>
        <item x="698"/>
        <item x="699"/>
        <item x="700"/>
        <item x="706"/>
        <item x="686"/>
        <item x="689"/>
        <item x="690"/>
        <item x="703"/>
        <item x="701"/>
        <item x="691"/>
        <item x="709"/>
        <item x="692"/>
        <item x="707"/>
        <item x="711"/>
        <item x="702"/>
        <item x="688"/>
        <item x="710"/>
        <item x="687"/>
        <item x="708"/>
        <item x="712"/>
        <item x="713"/>
        <item x="714"/>
        <item x="715"/>
        <item x="716"/>
        <item x="717"/>
        <item x="722"/>
        <item x="718"/>
        <item x="720"/>
        <item x="721"/>
        <item x="719"/>
        <item x="723"/>
        <item x="724"/>
        <item x="734"/>
        <item x="736"/>
        <item x="741"/>
        <item x="727"/>
        <item x="737"/>
        <item x="742"/>
        <item x="746"/>
        <item x="747"/>
        <item x="749"/>
        <item x="728"/>
        <item x="738"/>
        <item x="731"/>
        <item x="743"/>
        <item x="729"/>
        <item x="744"/>
        <item x="750"/>
        <item x="751"/>
        <item x="725"/>
        <item x="730"/>
        <item x="748"/>
        <item x="752"/>
        <item x="732"/>
        <item x="753"/>
        <item x="739"/>
        <item x="735"/>
        <item x="726"/>
        <item x="733"/>
        <item x="754"/>
        <item x="745"/>
        <item x="740"/>
        <item x="757"/>
        <item x="759"/>
        <item x="762"/>
        <item x="760"/>
        <item x="764"/>
        <item x="766"/>
        <item x="758"/>
        <item x="770"/>
        <item x="765"/>
        <item x="755"/>
        <item x="773"/>
        <item x="771"/>
        <item x="774"/>
        <item x="756"/>
        <item x="776"/>
        <item x="761"/>
        <item x="772"/>
        <item x="777"/>
        <item x="778"/>
        <item x="767"/>
        <item x="763"/>
        <item x="775"/>
        <item x="768"/>
        <item x="769"/>
        <item x="787"/>
        <item x="788"/>
        <item x="789"/>
        <item x="793"/>
        <item x="784"/>
        <item x="783"/>
        <item x="782"/>
        <item x="781"/>
        <item x="786"/>
        <item x="794"/>
        <item x="790"/>
        <item x="791"/>
        <item x="792"/>
        <item x="797"/>
        <item x="779"/>
        <item x="798"/>
        <item x="799"/>
        <item x="785"/>
        <item x="780"/>
        <item x="795"/>
        <item x="796"/>
        <item x="800"/>
        <item x="801"/>
        <item x="802"/>
        <item x="803"/>
        <item x="804"/>
        <item x="808"/>
        <item x="809"/>
        <item x="812"/>
        <item x="813"/>
        <item x="810"/>
        <item x="805"/>
        <item x="806"/>
        <item x="816"/>
        <item x="817"/>
        <item x="818"/>
        <item x="819"/>
        <item x="807"/>
        <item x="814"/>
        <item x="811"/>
        <item x="815"/>
        <item x="822"/>
        <item x="820"/>
        <item x="830"/>
        <item x="826"/>
        <item x="821"/>
        <item x="828"/>
        <item x="833"/>
        <item x="834"/>
        <item x="824"/>
        <item x="829"/>
        <item x="835"/>
        <item x="836"/>
        <item x="827"/>
        <item x="831"/>
        <item x="838"/>
        <item x="839"/>
        <item x="823"/>
        <item x="840"/>
        <item x="832"/>
        <item x="837"/>
        <item x="841"/>
        <item x="825"/>
        <item x="844"/>
        <item x="845"/>
        <item x="842"/>
        <item x="843"/>
        <item x="847"/>
        <item x="848"/>
        <item x="850"/>
        <item x="851"/>
        <item x="852"/>
        <item x="849"/>
        <item x="853"/>
        <item x="846"/>
        <item x="858"/>
        <item x="859"/>
        <item x="865"/>
        <item x="866"/>
        <item x="854"/>
        <item x="855"/>
        <item x="867"/>
        <item x="864"/>
        <item x="860"/>
        <item x="863"/>
        <item x="868"/>
        <item x="869"/>
        <item x="857"/>
        <item x="856"/>
        <item x="870"/>
        <item x="861"/>
        <item x="862"/>
        <item x="878"/>
        <item x="882"/>
        <item x="884"/>
        <item x="887"/>
        <item x="875"/>
        <item x="889"/>
        <item x="890"/>
        <item x="880"/>
        <item x="891"/>
        <item x="881"/>
        <item x="893"/>
        <item x="900"/>
        <item x="877"/>
        <item x="888"/>
        <item x="871"/>
        <item x="896"/>
        <item x="897"/>
        <item x="898"/>
        <item x="872"/>
        <item x="873"/>
        <item x="876"/>
        <item x="902"/>
        <item x="903"/>
        <item x="899"/>
        <item x="905"/>
        <item x="906"/>
        <item x="907"/>
        <item x="904"/>
        <item x="874"/>
        <item x="895"/>
        <item x="879"/>
        <item x="892"/>
        <item x="901"/>
        <item x="883"/>
        <item x="885"/>
        <item x="886"/>
        <item x="894"/>
        <item x="912"/>
        <item x="918"/>
        <item x="916"/>
        <item x="921"/>
        <item x="913"/>
        <item x="908"/>
        <item x="922"/>
        <item x="923"/>
        <item x="914"/>
        <item x="928"/>
        <item x="927"/>
        <item x="910"/>
        <item x="909"/>
        <item x="919"/>
        <item x="915"/>
        <item x="926"/>
        <item x="929"/>
        <item x="911"/>
        <item x="925"/>
        <item x="920"/>
        <item x="931"/>
        <item x="924"/>
        <item x="917"/>
        <item x="930"/>
        <item x="933"/>
        <item x="935"/>
        <item x="938"/>
        <item x="939"/>
        <item x="934"/>
        <item x="936"/>
        <item x="932"/>
        <item x="940"/>
        <item x="937"/>
        <item x="942"/>
        <item x="943"/>
        <item x="941"/>
        <item x="948"/>
        <item x="949"/>
        <item x="944"/>
        <item x="945"/>
        <item x="946"/>
        <item x="952"/>
        <item x="955"/>
        <item x="954"/>
        <item x="961"/>
        <item x="963"/>
        <item x="962"/>
        <item x="953"/>
        <item x="951"/>
        <item x="950"/>
        <item x="966"/>
        <item x="972"/>
        <item x="973"/>
        <item x="967"/>
        <item x="968"/>
        <item x="956"/>
        <item x="958"/>
        <item x="974"/>
        <item x="959"/>
        <item x="957"/>
        <item x="964"/>
        <item x="969"/>
        <item x="947"/>
        <item x="970"/>
        <item x="965"/>
        <item x="960"/>
        <item x="971"/>
        <item x="978"/>
        <item x="976"/>
        <item x="975"/>
        <item x="981"/>
        <item x="983"/>
        <item x="982"/>
        <item x="977"/>
        <item x="979"/>
        <item x="980"/>
        <item x="990"/>
        <item x="994"/>
        <item x="1005"/>
        <item x="1006"/>
        <item x="1007"/>
        <item x="992"/>
        <item x="988"/>
        <item x="995"/>
        <item x="1008"/>
        <item x="1003"/>
        <item x="984"/>
        <item x="1014"/>
        <item x="1009"/>
        <item x="1017"/>
        <item x="1004"/>
        <item x="1015"/>
        <item x="985"/>
        <item x="996"/>
        <item x="1018"/>
        <item x="1010"/>
        <item x="1011"/>
        <item x="997"/>
        <item x="1020"/>
        <item x="991"/>
        <item x="993"/>
        <item x="1013"/>
        <item x="998"/>
        <item x="1012"/>
        <item x="986"/>
        <item x="1016"/>
        <item x="1019"/>
        <item x="987"/>
        <item x="1022"/>
        <item x="1021"/>
        <item x="1002"/>
        <item x="1024"/>
        <item x="999"/>
        <item x="989"/>
        <item x="1023"/>
        <item x="1025"/>
        <item x="1000"/>
        <item x="1001"/>
        <item x="1028"/>
        <item x="1037"/>
        <item x="1032"/>
        <item x="1038"/>
        <item x="1033"/>
        <item x="1047"/>
        <item x="1051"/>
        <item x="1052"/>
        <item x="1026"/>
        <item x="1048"/>
        <item x="1042"/>
        <item x="1034"/>
        <item x="1054"/>
        <item x="1043"/>
        <item x="1056"/>
        <item x="1035"/>
        <item x="1039"/>
        <item x="1027"/>
        <item x="1040"/>
        <item x="1053"/>
        <item x="1044"/>
        <item x="1030"/>
        <item x="1041"/>
        <item x="1058"/>
        <item x="1029"/>
        <item x="1055"/>
        <item x="1049"/>
        <item x="1059"/>
        <item x="1036"/>
        <item x="1057"/>
        <item x="1050"/>
        <item x="1060"/>
        <item x="1031"/>
        <item x="1045"/>
        <item x="1046"/>
        <item x="1064"/>
        <item x="1066"/>
        <item x="1063"/>
        <item x="1067"/>
        <item x="1062"/>
        <item x="1065"/>
        <item x="1068"/>
        <item x="1061"/>
        <item x="1070"/>
        <item x="1073"/>
        <item x="1074"/>
        <item x="1075"/>
        <item x="1071"/>
        <item x="1078"/>
        <item x="1079"/>
        <item x="1077"/>
        <item x="1076"/>
        <item x="1080"/>
        <item x="1069"/>
        <item x="1081"/>
        <item x="1072"/>
        <item x="1082"/>
        <item x="1083"/>
        <item x="1094"/>
        <item x="1092"/>
        <item x="1087"/>
        <item x="1100"/>
        <item x="1084"/>
        <item x="1102"/>
        <item x="1101"/>
        <item x="1088"/>
        <item x="1096"/>
        <item x="1103"/>
        <item x="1091"/>
        <item x="1098"/>
        <item x="1104"/>
        <item x="1099"/>
        <item x="1095"/>
        <item x="1086"/>
        <item x="1085"/>
        <item x="1105"/>
        <item x="1106"/>
        <item x="1107"/>
        <item x="1093"/>
        <item x="1108"/>
        <item x="1090"/>
        <item x="1097"/>
        <item x="1089"/>
        <item x="1115"/>
        <item x="1117"/>
        <item x="1111"/>
        <item x="1109"/>
        <item x="1114"/>
        <item x="1110"/>
        <item x="1118"/>
        <item x="1113"/>
        <item x="1119"/>
        <item x="1120"/>
        <item x="1112"/>
        <item x="1121"/>
        <item x="1122"/>
        <item x="1116"/>
        <item x="1129"/>
        <item x="1131"/>
        <item x="1130"/>
        <item x="1134"/>
        <item x="1138"/>
        <item x="1127"/>
        <item x="1132"/>
        <item x="1140"/>
        <item x="1125"/>
        <item x="1128"/>
        <item x="1123"/>
        <item x="1143"/>
        <item x="1144"/>
        <item x="1146"/>
        <item x="1139"/>
        <item x="1133"/>
        <item x="1145"/>
        <item x="1147"/>
        <item x="1141"/>
        <item x="1142"/>
        <item x="1137"/>
        <item x="1126"/>
        <item x="1136"/>
        <item x="1148"/>
        <item x="1124"/>
        <item x="1135"/>
        <item x="1149"/>
        <item x="1152"/>
        <item x="1156"/>
        <item x="1159"/>
        <item x="1157"/>
        <item x="1153"/>
        <item x="1154"/>
        <item x="1161"/>
        <item x="1162"/>
        <item x="1167"/>
        <item x="1155"/>
        <item x="1163"/>
        <item x="1166"/>
        <item x="1150"/>
        <item x="1165"/>
        <item m="1" x="1438"/>
        <item x="1151"/>
        <item x="1164"/>
        <item x="1160"/>
        <item x="1158"/>
        <item x="1168"/>
        <item x="1172"/>
        <item x="1178"/>
        <item x="1179"/>
        <item x="1183"/>
        <item x="1180"/>
        <item x="1173"/>
        <item x="1188"/>
        <item x="1192"/>
        <item x="1194"/>
        <item x="1195"/>
        <item x="1186"/>
        <item x="1198"/>
        <item x="1199"/>
        <item x="1196"/>
        <item x="1193"/>
        <item x="1189"/>
        <item x="1174"/>
        <item x="1184"/>
        <item x="1197"/>
        <item x="1185"/>
        <item x="1182"/>
        <item x="1177"/>
        <item x="1191"/>
        <item x="1175"/>
        <item x="1202"/>
        <item x="1190"/>
        <item x="1187"/>
        <item x="1170"/>
        <item x="1171"/>
        <item x="1181"/>
        <item x="1169"/>
        <item x="1200"/>
        <item x="1201"/>
        <item x="1176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t="default"/>
      </items>
    </pivotField>
    <pivotField numFmtId="22" showAll="0"/>
    <pivotField numFmtId="164" showAll="0"/>
    <pivotField numFmtId="164" showAll="0"/>
    <pivotField numFmtId="164" showAll="0"/>
    <pivotField showAll="0"/>
    <pivotField showAll="0"/>
    <pivotField axis="axisRow" dataField="1" showAll="0">
      <items count="4">
        <item x="1"/>
        <item h="1" x="0"/>
        <item x="2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6"/>
  </rowFields>
  <rowItems count="3">
    <i>
      <x/>
    </i>
    <i>
      <x v="2"/>
    </i>
    <i t="grand">
      <x/>
    </i>
  </rowItems>
  <colFields count="3">
    <field x="28"/>
    <field x="27"/>
    <field x="1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Count of Cumplimiento SLA v1" fld="26" subtotal="count" showDataAs="percentOfCol" baseField="0" baseItem="0" numFmtId="9"/>
  </dataFields>
  <formats count="1">
    <format dxfId="8">
      <pivotArea field="26" grandCol="1" collapsedLevelsAreSubtotals="1" axis="axisRow" fieldPosition="0">
        <references count="1">
          <reference field="2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8D7FF5-896A-46D4-B58F-572337DDD1FD}" name="Table2" displayName="Table2" ref="A1:AA1462" totalsRowShown="0">
  <autoFilter ref="A1:AA1462" xr:uid="{218D7FF5-896A-46D4-B58F-572337DDD1FD}"/>
  <tableColumns count="27">
    <tableColumn id="1" xr3:uid="{0A05C4AA-C34E-44DF-B8AA-7DA1A76CEB24}" name="RequestID"/>
    <tableColumn id="2" xr3:uid="{9833110D-F492-4007-8ED6-C0145382B011}" name="Hora de creación"/>
    <tableColumn id="3" xr3:uid="{C645C382-80EA-4A55-828B-C3FE43B6DF65}" name="Acuerdo de nivel de servicio"/>
    <tableColumn id="4" xr3:uid="{BEE85F31-CE05-40D5-85F9-72638DCF36F7}" name="Tipo de solicitud"/>
    <tableColumn id="7" xr3:uid="{BC174837-A8A6-4180-B6FD-BDD327CD0312}" name="Grupo"/>
    <tableColumn id="9" xr3:uid="{6A0234AF-53CF-4061-8859-CB154AADA383}" name="Estado de solicitud"/>
    <tableColumn id="10" xr3:uid="{3BA68825-22F6-4B3C-A2B1-F87636360FFE}" name="Categoría de servicio"/>
    <tableColumn id="11" xr3:uid="{0DBEFBF0-1F53-49F2-874B-D1581C0B4C57}" name="Categoría"/>
    <tableColumn id="15" xr3:uid="{D61EA32B-3BCA-489C-B626-103B59ADBE8E}" name="Tiempo asignado"/>
    <tableColumn id="16" xr3:uid="{D4C6185C-072D-42DA-BED5-9CB4546BB8DB}" name="Tiempo transcurrido"/>
    <tableColumn id="32" xr3:uid="{96E8EA4A-8E08-463C-94C1-02D5451663F4}" name="Hora de finalización"/>
    <tableColumn id="33" xr3:uid="{6C2E0A38-1A0C-40AC-BE54-C047B1D80A2F}" name="Hora de última actualización"/>
    <tableColumn id="34" xr3:uid="{C45D8B41-76AA-41F3-886F-D955E6592B79}" name="Impacto"/>
    <tableColumn id="35" xr3:uid="{9707406E-62A4-4A9C-8D7F-1DDC5AE3DF59}" name="Nivel"/>
    <tableColumn id="36" xr3:uid="{E27EF86E-B42A-4878-944F-C64B0AFE600B}" name="Prioridad"/>
    <tableColumn id="12" xr3:uid="{BA4CD5B0-4D09-4193-A263-4A0E9EB3A3CB}" name="Fecha de creación"/>
    <tableColumn id="13" xr3:uid="{9B29F45C-1DCB-4D42-B25E-FB69C0618C8D}" name="Fecha de Cierre"/>
    <tableColumn id="14" xr3:uid="{C177DCAE-FFCB-4C8C-8824-C9B231FA912E}" name="Estado vencido"/>
    <tableColumn id="17" xr3:uid="{BD202389-1916-4CF5-B48D-30DC873B4401}" name="Hora de resolución"/>
    <tableColumn id="42" xr3:uid="{3F307EDF-BE16-4312-B652-38C52C1430C5}" name="Fecha creación" dataDxfId="7">
      <calculatedColumnFormula>DATE(MID(Table2[[#This Row],[Hora de creación]],7,4),LEFT(Table2[[#This Row],[Hora de creación]],2),MID(Table2[[#This Row],[Hora de creación]],4,2))
+TIME(MID(Table2[[#This Row],[Hora de creación]],12,2),MID(Table2[[#This Row],[Hora de creación]],15,2),0)</calculatedColumnFormula>
    </tableColumn>
    <tableColumn id="43" xr3:uid="{CBFB7D34-602F-4AAB-BEBA-353D93822ACE}" name="Fecha cierre/actualización" dataDxfId="6">
      <calculatedColumnFormula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calculatedColumnFormula>
    </tableColumn>
    <tableColumn id="44" xr3:uid="{EF4EAE25-FE1A-488B-8448-29EC45B92196}" name="Días resolución/en proceso" dataDxfId="5" dataCellStyle="Comma">
      <calculatedColumnFormula>IFERROR(Table2[[#This Row],[Fecha cierre/actualización]]-Table2[[#This Row],[Fecha creación]],"Revisar")</calculatedColumnFormula>
    </tableColumn>
    <tableColumn id="45" xr3:uid="{87EC6FB6-12CB-4377-94EF-6D2408C20EBC}" name="Horas resolución/en proceso" dataDxfId="4" dataCellStyle="Comma">
      <calculatedColumnFormula>IFERROR(Table2[[#This Row],[Días resolución/en proceso]]*24,"Revisar")</calculatedColumnFormula>
    </tableColumn>
    <tableColumn id="49" xr3:uid="{DF4E674B-3286-4572-AC29-61C4CA9842BF}" name="SLA horas - base " dataDxfId="3" dataCellStyle="Comma">
      <calculatedColumnFormula>_xlfn.XLOOKUP(Table2[[#This Row],[Acuerdo de nivel de servicio]],SLA!B:B,SLA!C:C)</calculatedColumnFormula>
    </tableColumn>
    <tableColumn id="46" xr3:uid="{C7B79D61-E5DE-4BBF-AD35-3F96D563A6F2}" name="SLA horas - adic por cambio días" dataDxfId="2" dataCellStyle="Comma">
      <calculatedColumnFormula>IFERROR(ROUND(Table2[[#This Row],[Fecha cierre/actualización]]-Table2[[#This Row],[Fecha creación]],0)*14,"Revisar")</calculatedColumnFormula>
    </tableColumn>
    <tableColumn id="47" xr3:uid="{9A0E1835-CE98-43DE-9376-312CDC4EB662}" name="SLA horas - total" dataDxfId="1" dataCellStyle="Comma">
      <calculatedColumnFormula>+Table2[[#This Row],[SLA horas - base ]]+Table2[[#This Row],[SLA horas - adic por cambio días]]</calculatedColumnFormula>
    </tableColumn>
    <tableColumn id="52" xr3:uid="{C48533AB-2126-45D7-A7CD-7C36619E477F}" name="Cumplimiento SLA v1" dataDxfId="0" dataCellStyle="Percent">
      <calculatedColumnFormula>IF(Table2[[#This Row],[SLA horas - base ]]=0,"No tiene SLA",IF(Table2[[#This Row],[Horas resolución/en proceso]]&lt;=Table2[[#This Row],[SLA horas - total]],"Cumplido","Vencido"))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helpdesk.alpha.com.do/app/helpdesk/ui/requests/167271000008805001/details" TargetMode="External"/><Relationship Id="rId170" Type="http://schemas.openxmlformats.org/officeDocument/2006/relationships/hyperlink" Target="https://helpdesk.alpha.com.do/app/helpdesk/ui/requests/167271000009246001/details" TargetMode="External"/><Relationship Id="rId268" Type="http://schemas.openxmlformats.org/officeDocument/2006/relationships/hyperlink" Target="https://helpdesk.alpha.com.do/app/helpdesk/ui/requests/167271000009508046/details" TargetMode="External"/><Relationship Id="rId475" Type="http://schemas.openxmlformats.org/officeDocument/2006/relationships/hyperlink" Target="https://helpdesk.alpha.com.do/app/helpdesk/ui/requests/167271000009857217/details" TargetMode="External"/><Relationship Id="rId682" Type="http://schemas.openxmlformats.org/officeDocument/2006/relationships/hyperlink" Target="https://helpdesk.alpha.com.do/app/helpdesk/ui/requests/167271000010067015/details" TargetMode="External"/><Relationship Id="rId128" Type="http://schemas.openxmlformats.org/officeDocument/2006/relationships/hyperlink" Target="https://helpdesk.alpha.com.do/app/helpdesk/ui/requests/167271000009110001/details" TargetMode="External"/><Relationship Id="rId335" Type="http://schemas.openxmlformats.org/officeDocument/2006/relationships/hyperlink" Target="https://helpdesk.alpha.com.do/app/helpdesk/ui/requests/167271000009621037/details" TargetMode="External"/><Relationship Id="rId542" Type="http://schemas.openxmlformats.org/officeDocument/2006/relationships/hyperlink" Target="https://helpdesk.alpha.com.do/app/helpdesk/ui/requests/167271000009920074/details" TargetMode="External"/><Relationship Id="rId987" Type="http://schemas.openxmlformats.org/officeDocument/2006/relationships/hyperlink" Target="https://helpdesk.alpha.com.do/app/helpdesk/ui/requests/167271000010705001/details" TargetMode="External"/><Relationship Id="rId1172" Type="http://schemas.openxmlformats.org/officeDocument/2006/relationships/hyperlink" Target="https://helpdesk.alpha.com.do/app/helpdesk/ui/requests/167271000011043284/details" TargetMode="External"/><Relationship Id="rId402" Type="http://schemas.openxmlformats.org/officeDocument/2006/relationships/hyperlink" Target="https://helpdesk.alpha.com.do/app/helpdesk/ui/requests/167271000009653317/details" TargetMode="External"/><Relationship Id="rId847" Type="http://schemas.openxmlformats.org/officeDocument/2006/relationships/hyperlink" Target="https://helpdesk.alpha.com.do/app/helpdesk/ui/requests/167271000010431001/details" TargetMode="External"/><Relationship Id="rId1032" Type="http://schemas.openxmlformats.org/officeDocument/2006/relationships/hyperlink" Target="https://helpdesk.alpha.com.do/app/helpdesk/ui/requests/167271000010782025/details" TargetMode="External"/><Relationship Id="rId707" Type="http://schemas.openxmlformats.org/officeDocument/2006/relationships/hyperlink" Target="https://helpdesk.alpha.com.do/app/helpdesk/ui/requests/167271000010098047/details" TargetMode="External"/><Relationship Id="rId914" Type="http://schemas.openxmlformats.org/officeDocument/2006/relationships/hyperlink" Target="https://helpdesk.alpha.com.do/app/helpdesk/ui/requests/167271000010571001/details" TargetMode="External"/><Relationship Id="rId1337" Type="http://schemas.openxmlformats.org/officeDocument/2006/relationships/hyperlink" Target="https://helpdesk.alpha.com.do/app/helpdesk/ui/requests/167271000011392040/details" TargetMode="External"/><Relationship Id="rId43" Type="http://schemas.openxmlformats.org/officeDocument/2006/relationships/hyperlink" Target="https://helpdesk.alpha.com.do/app/helpdesk/ui/requests/167271000008874159/details" TargetMode="External"/><Relationship Id="rId1404" Type="http://schemas.openxmlformats.org/officeDocument/2006/relationships/hyperlink" Target="https://helpdesk.alpha.com.do/app/helpdesk/ui/requests/167271000011524125/details" TargetMode="External"/><Relationship Id="rId192" Type="http://schemas.openxmlformats.org/officeDocument/2006/relationships/hyperlink" Target="https://helpdesk.alpha.com.do/app/helpdesk/ui/requests/167271000009300001/details" TargetMode="External"/><Relationship Id="rId497" Type="http://schemas.openxmlformats.org/officeDocument/2006/relationships/hyperlink" Target="https://helpdesk.alpha.com.do/app/helpdesk/ui/requests/167271000009874033/details" TargetMode="External"/><Relationship Id="rId357" Type="http://schemas.openxmlformats.org/officeDocument/2006/relationships/hyperlink" Target="https://helpdesk.alpha.com.do/app/helpdesk/ui/requests/167271000009635007/details" TargetMode="External"/><Relationship Id="rId1194" Type="http://schemas.openxmlformats.org/officeDocument/2006/relationships/hyperlink" Target="https://helpdesk.alpha.com.do/app/helpdesk/ui/requests/167271000011086033/details" TargetMode="External"/><Relationship Id="rId217" Type="http://schemas.openxmlformats.org/officeDocument/2006/relationships/hyperlink" Target="https://helpdesk.alpha.com.do/app/helpdesk/ui/requests/167271000009395083/details" TargetMode="External"/><Relationship Id="rId564" Type="http://schemas.openxmlformats.org/officeDocument/2006/relationships/hyperlink" Target="https://helpdesk.alpha.com.do/app/helpdesk/ui/requests/167271000009932001/details" TargetMode="External"/><Relationship Id="rId771" Type="http://schemas.openxmlformats.org/officeDocument/2006/relationships/hyperlink" Target="https://helpdesk.alpha.com.do/app/helpdesk/ui/requests/167271000010262001/details" TargetMode="External"/><Relationship Id="rId869" Type="http://schemas.openxmlformats.org/officeDocument/2006/relationships/hyperlink" Target="https://helpdesk.alpha.com.do/app/helpdesk/ui/requests/167271000010502001/details" TargetMode="External"/><Relationship Id="rId424" Type="http://schemas.openxmlformats.org/officeDocument/2006/relationships/hyperlink" Target="https://helpdesk.alpha.com.do/app/helpdesk/ui/requests/167271000009707001/details" TargetMode="External"/><Relationship Id="rId631" Type="http://schemas.openxmlformats.org/officeDocument/2006/relationships/hyperlink" Target="https://helpdesk.alpha.com.do/app/helpdesk/ui/requests/167271000010032214/details" TargetMode="External"/><Relationship Id="rId729" Type="http://schemas.openxmlformats.org/officeDocument/2006/relationships/hyperlink" Target="https://helpdesk.alpha.com.do/app/helpdesk/ui/requests/167271000010174005/details" TargetMode="External"/><Relationship Id="rId1054" Type="http://schemas.openxmlformats.org/officeDocument/2006/relationships/hyperlink" Target="https://helpdesk.alpha.com.do/app/helpdesk/ui/requests/167271000010814005/details" TargetMode="External"/><Relationship Id="rId1261" Type="http://schemas.openxmlformats.org/officeDocument/2006/relationships/hyperlink" Target="https://helpdesk.alpha.com.do/app/helpdesk/ui/requests/167271000011185005/details" TargetMode="External"/><Relationship Id="rId1359" Type="http://schemas.openxmlformats.org/officeDocument/2006/relationships/hyperlink" Target="https://helpdesk.alpha.com.do/app/helpdesk/ui/requests/167271000011423039/details" TargetMode="External"/><Relationship Id="rId936" Type="http://schemas.openxmlformats.org/officeDocument/2006/relationships/hyperlink" Target="https://helpdesk.alpha.com.do/app/helpdesk/ui/requests/167271000010607015/details" TargetMode="External"/><Relationship Id="rId1121" Type="http://schemas.openxmlformats.org/officeDocument/2006/relationships/hyperlink" Target="https://helpdesk.alpha.com.do/app/helpdesk/ui/requests/167271000010944003/details" TargetMode="External"/><Relationship Id="rId1219" Type="http://schemas.openxmlformats.org/officeDocument/2006/relationships/hyperlink" Target="https://helpdesk.alpha.com.do/app/helpdesk/ui/requests/167271000011115001/details" TargetMode="External"/><Relationship Id="rId65" Type="http://schemas.openxmlformats.org/officeDocument/2006/relationships/hyperlink" Target="https://helpdesk.alpha.com.do/app/helpdesk/ui/requests/167271000008964001/details" TargetMode="External"/><Relationship Id="rId1426" Type="http://schemas.openxmlformats.org/officeDocument/2006/relationships/hyperlink" Target="https://helpdesk.alpha.com.do/app/helpdesk/ui/requests/167271000011590075/details" TargetMode="External"/><Relationship Id="rId281" Type="http://schemas.openxmlformats.org/officeDocument/2006/relationships/hyperlink" Target="https://helpdesk.alpha.com.do/app/helpdesk/ui/requests/167271000009531020/details" TargetMode="External"/><Relationship Id="rId141" Type="http://schemas.openxmlformats.org/officeDocument/2006/relationships/hyperlink" Target="https://helpdesk.alpha.com.do/app/helpdesk/ui/requests/167271000009147001/details" TargetMode="External"/><Relationship Id="rId379" Type="http://schemas.openxmlformats.org/officeDocument/2006/relationships/hyperlink" Target="https://helpdesk.alpha.com.do/app/helpdesk/ui/requests/167271000009641020/details" TargetMode="External"/><Relationship Id="rId586" Type="http://schemas.openxmlformats.org/officeDocument/2006/relationships/hyperlink" Target="https://helpdesk.alpha.com.do/app/helpdesk/ui/requests/167271000009973001/details" TargetMode="External"/><Relationship Id="rId793" Type="http://schemas.openxmlformats.org/officeDocument/2006/relationships/hyperlink" Target="https://helpdesk.alpha.com.do/app/helpdesk/ui/requests/167271000010302175/details" TargetMode="External"/><Relationship Id="rId7" Type="http://schemas.openxmlformats.org/officeDocument/2006/relationships/hyperlink" Target="https://helpdesk.alpha.com.do/app/helpdesk/ui/requests/167271000008790023/details" TargetMode="External"/><Relationship Id="rId239" Type="http://schemas.openxmlformats.org/officeDocument/2006/relationships/hyperlink" Target="https://helpdesk.alpha.com.do/app/helpdesk/ui/requests/167271000009460451/details" TargetMode="External"/><Relationship Id="rId446" Type="http://schemas.openxmlformats.org/officeDocument/2006/relationships/hyperlink" Target="https://helpdesk.alpha.com.do/app/helpdesk/ui/requests/167271000009798003/details" TargetMode="External"/><Relationship Id="rId653" Type="http://schemas.openxmlformats.org/officeDocument/2006/relationships/hyperlink" Target="https://helpdesk.alpha.com.do/app/helpdesk/ui/requests/167271000010057082/details" TargetMode="External"/><Relationship Id="rId1076" Type="http://schemas.openxmlformats.org/officeDocument/2006/relationships/hyperlink" Target="https://helpdesk.alpha.com.do/app/helpdesk/ui/requests/167271000010835001/details" TargetMode="External"/><Relationship Id="rId1283" Type="http://schemas.openxmlformats.org/officeDocument/2006/relationships/hyperlink" Target="https://helpdesk.alpha.com.do/app/helpdesk/ui/requests/167271000011231025/details" TargetMode="External"/><Relationship Id="rId306" Type="http://schemas.openxmlformats.org/officeDocument/2006/relationships/hyperlink" Target="https://helpdesk.alpha.com.do/app/helpdesk/ui/requests/167271000009594001/details" TargetMode="External"/><Relationship Id="rId860" Type="http://schemas.openxmlformats.org/officeDocument/2006/relationships/hyperlink" Target="https://helpdesk.alpha.com.do/app/helpdesk/ui/requests/167271000010468030/details" TargetMode="External"/><Relationship Id="rId958" Type="http://schemas.openxmlformats.org/officeDocument/2006/relationships/hyperlink" Target="https://helpdesk.alpha.com.do/app/helpdesk/ui/requests/167271000010666003/details" TargetMode="External"/><Relationship Id="rId1143" Type="http://schemas.openxmlformats.org/officeDocument/2006/relationships/hyperlink" Target="https://helpdesk.alpha.com.do/app/helpdesk/ui/requests/167271000010996001/details" TargetMode="External"/><Relationship Id="rId87" Type="http://schemas.openxmlformats.org/officeDocument/2006/relationships/hyperlink" Target="https://helpdesk.alpha.com.do/app/helpdesk/ui/requests/167271000009001041/details" TargetMode="External"/><Relationship Id="rId513" Type="http://schemas.openxmlformats.org/officeDocument/2006/relationships/hyperlink" Target="https://helpdesk.alpha.com.do/app/helpdesk/ui/requests/167271000009883015/details" TargetMode="External"/><Relationship Id="rId720" Type="http://schemas.openxmlformats.org/officeDocument/2006/relationships/hyperlink" Target="https://helpdesk.alpha.com.do/app/helpdesk/ui/requests/167271000010117011/details" TargetMode="External"/><Relationship Id="rId818" Type="http://schemas.openxmlformats.org/officeDocument/2006/relationships/hyperlink" Target="https://helpdesk.alpha.com.do/app/helpdesk/ui/requests/167271000010366019/details" TargetMode="External"/><Relationship Id="rId1350" Type="http://schemas.openxmlformats.org/officeDocument/2006/relationships/hyperlink" Target="https://helpdesk.alpha.com.do/app/helpdesk/ui/requests/167271000011417031/details" TargetMode="External"/><Relationship Id="rId1448" Type="http://schemas.openxmlformats.org/officeDocument/2006/relationships/hyperlink" Target="https://helpdesk.alpha.com.do/app/helpdesk/ui/requests/167271000011635377/details" TargetMode="External"/><Relationship Id="rId1003" Type="http://schemas.openxmlformats.org/officeDocument/2006/relationships/hyperlink" Target="https://helpdesk.alpha.com.do/app/helpdesk/ui/requests/167271000010752137/details" TargetMode="External"/><Relationship Id="rId1210" Type="http://schemas.openxmlformats.org/officeDocument/2006/relationships/hyperlink" Target="https://helpdesk.alpha.com.do/app/helpdesk/ui/requests/167271000011109017/details" TargetMode="External"/><Relationship Id="rId1308" Type="http://schemas.openxmlformats.org/officeDocument/2006/relationships/hyperlink" Target="https://helpdesk.alpha.com.do/app/helpdesk/ui/requests/167271000011312003/details" TargetMode="External"/><Relationship Id="rId14" Type="http://schemas.openxmlformats.org/officeDocument/2006/relationships/hyperlink" Target="https://helpdesk.alpha.com.do/app/helpdesk/ui/requests/167271000008796001/details" TargetMode="External"/><Relationship Id="rId163" Type="http://schemas.openxmlformats.org/officeDocument/2006/relationships/hyperlink" Target="https://helpdesk.alpha.com.do/app/helpdesk/ui/requests/167271000009204013/details" TargetMode="External"/><Relationship Id="rId370" Type="http://schemas.openxmlformats.org/officeDocument/2006/relationships/hyperlink" Target="https://helpdesk.alpha.com.do/app/helpdesk/ui/requests/167271000009637063/details" TargetMode="External"/><Relationship Id="rId230" Type="http://schemas.openxmlformats.org/officeDocument/2006/relationships/hyperlink" Target="https://helpdesk.alpha.com.do/app/helpdesk/ui/requests/167271000009449017/details" TargetMode="External"/><Relationship Id="rId468" Type="http://schemas.openxmlformats.org/officeDocument/2006/relationships/hyperlink" Target="https://helpdesk.alpha.com.do/app/helpdesk/ui/requests/167271000009849119/details" TargetMode="External"/><Relationship Id="rId675" Type="http://schemas.openxmlformats.org/officeDocument/2006/relationships/hyperlink" Target="https://helpdesk.alpha.com.do/app/helpdesk/ui/requests/167271000010065001/details" TargetMode="External"/><Relationship Id="rId882" Type="http://schemas.openxmlformats.org/officeDocument/2006/relationships/hyperlink" Target="https://helpdesk.alpha.com.do/app/helpdesk/ui/requests/167271000010527177/details" TargetMode="External"/><Relationship Id="rId1098" Type="http://schemas.openxmlformats.org/officeDocument/2006/relationships/hyperlink" Target="https://helpdesk.alpha.com.do/app/helpdesk/ui/requests/167271000010909001/details" TargetMode="External"/><Relationship Id="rId328" Type="http://schemas.openxmlformats.org/officeDocument/2006/relationships/hyperlink" Target="https://helpdesk.alpha.com.do/app/helpdesk/ui/requests/167271000009614069/details" TargetMode="External"/><Relationship Id="rId535" Type="http://schemas.openxmlformats.org/officeDocument/2006/relationships/hyperlink" Target="https://helpdesk.alpha.com.do/app/helpdesk/ui/requests/167271000009914083/details" TargetMode="External"/><Relationship Id="rId742" Type="http://schemas.openxmlformats.org/officeDocument/2006/relationships/hyperlink" Target="https://helpdesk.alpha.com.do/app/helpdesk/ui/requests/167271000010213403/details" TargetMode="External"/><Relationship Id="rId1165" Type="http://schemas.openxmlformats.org/officeDocument/2006/relationships/hyperlink" Target="https://helpdesk.alpha.com.do/app/helpdesk/ui/requests/167271000011031155/details" TargetMode="External"/><Relationship Id="rId1372" Type="http://schemas.openxmlformats.org/officeDocument/2006/relationships/hyperlink" Target="https://helpdesk.alpha.com.do/app/helpdesk/ui/requests/167271000011456075/details" TargetMode="External"/><Relationship Id="rId602" Type="http://schemas.openxmlformats.org/officeDocument/2006/relationships/hyperlink" Target="https://helpdesk.alpha.com.do/app/helpdesk/ui/requests/167271000010001074/details" TargetMode="External"/><Relationship Id="rId1025" Type="http://schemas.openxmlformats.org/officeDocument/2006/relationships/hyperlink" Target="https://helpdesk.alpha.com.do/app/helpdesk/ui/requests/167271000010770151/details" TargetMode="External"/><Relationship Id="rId1232" Type="http://schemas.openxmlformats.org/officeDocument/2006/relationships/hyperlink" Target="https://helpdesk.alpha.com.do/app/helpdesk/ui/requests/167271000011162467/details" TargetMode="External"/><Relationship Id="rId907" Type="http://schemas.openxmlformats.org/officeDocument/2006/relationships/hyperlink" Target="https://helpdesk.alpha.com.do/app/helpdesk/ui/requests/167271000010564149/details" TargetMode="External"/><Relationship Id="rId36" Type="http://schemas.openxmlformats.org/officeDocument/2006/relationships/hyperlink" Target="https://helpdesk.alpha.com.do/app/helpdesk/ui/requests/167271000008851007/details" TargetMode="External"/><Relationship Id="rId185" Type="http://schemas.openxmlformats.org/officeDocument/2006/relationships/hyperlink" Target="https://helpdesk.alpha.com.do/app/helpdesk/ui/requests/167271000009294037/details" TargetMode="External"/><Relationship Id="rId392" Type="http://schemas.openxmlformats.org/officeDocument/2006/relationships/hyperlink" Target="https://helpdesk.alpha.com.do/app/helpdesk/ui/requests/167271000009645457/details" TargetMode="External"/><Relationship Id="rId697" Type="http://schemas.openxmlformats.org/officeDocument/2006/relationships/hyperlink" Target="https://helpdesk.alpha.com.do/app/helpdesk/ui/requests/167271000010086271/details" TargetMode="External"/><Relationship Id="rId252" Type="http://schemas.openxmlformats.org/officeDocument/2006/relationships/hyperlink" Target="https://helpdesk.alpha.com.do/app/helpdesk/ui/requests/167271000009484001/details" TargetMode="External"/><Relationship Id="rId1187" Type="http://schemas.openxmlformats.org/officeDocument/2006/relationships/hyperlink" Target="https://helpdesk.alpha.com.do/app/helpdesk/ui/requests/167271000011068007/details" TargetMode="External"/><Relationship Id="rId112" Type="http://schemas.openxmlformats.org/officeDocument/2006/relationships/hyperlink" Target="https://helpdesk.alpha.com.do/app/helpdesk/ui/requests/167271000009080001/details" TargetMode="External"/><Relationship Id="rId557" Type="http://schemas.openxmlformats.org/officeDocument/2006/relationships/hyperlink" Target="https://helpdesk.alpha.com.do/app/helpdesk/ui/requests/167271000009929001/details" TargetMode="External"/><Relationship Id="rId764" Type="http://schemas.openxmlformats.org/officeDocument/2006/relationships/hyperlink" Target="https://helpdesk.alpha.com.do/app/helpdesk/ui/requests/167271000010249091/details" TargetMode="External"/><Relationship Id="rId971" Type="http://schemas.openxmlformats.org/officeDocument/2006/relationships/hyperlink" Target="https://helpdesk.alpha.com.do/app/helpdesk/ui/requests/167271000010694772/details" TargetMode="External"/><Relationship Id="rId1394" Type="http://schemas.openxmlformats.org/officeDocument/2006/relationships/hyperlink" Target="https://helpdesk.alpha.com.do/app/helpdesk/ui/requests/167271000011509133/details" TargetMode="External"/><Relationship Id="rId417" Type="http://schemas.openxmlformats.org/officeDocument/2006/relationships/hyperlink" Target="https://helpdesk.alpha.com.do/app/helpdesk/ui/requests/167271000009692023/details" TargetMode="External"/><Relationship Id="rId624" Type="http://schemas.openxmlformats.org/officeDocument/2006/relationships/hyperlink" Target="https://helpdesk.alpha.com.do/app/helpdesk/ui/requests/167271000010032009/details" TargetMode="External"/><Relationship Id="rId831" Type="http://schemas.openxmlformats.org/officeDocument/2006/relationships/hyperlink" Target="https://helpdesk.alpha.com.do/app/helpdesk/ui/requests/167271000010399098/details" TargetMode="External"/><Relationship Id="rId1047" Type="http://schemas.openxmlformats.org/officeDocument/2006/relationships/hyperlink" Target="https://helpdesk.alpha.com.do/app/helpdesk/ui/requests/167271000010802209/details" TargetMode="External"/><Relationship Id="rId1254" Type="http://schemas.openxmlformats.org/officeDocument/2006/relationships/hyperlink" Target="https://helpdesk.alpha.com.do/app/helpdesk/ui/requests/167271000011179075/details" TargetMode="External"/><Relationship Id="rId1461" Type="http://schemas.openxmlformats.org/officeDocument/2006/relationships/hyperlink" Target="https://helpdesk.alpha.com.do/app/helpdesk/ui/requests/167271000011653001/details" TargetMode="External"/><Relationship Id="rId929" Type="http://schemas.openxmlformats.org/officeDocument/2006/relationships/hyperlink" Target="https://helpdesk.alpha.com.do/app/helpdesk/ui/requests/167271000010592005/details" TargetMode="External"/><Relationship Id="rId1114" Type="http://schemas.openxmlformats.org/officeDocument/2006/relationships/hyperlink" Target="https://helpdesk.alpha.com.do/app/helpdesk/ui/requests/167271000010928001/details" TargetMode="External"/><Relationship Id="rId1321" Type="http://schemas.openxmlformats.org/officeDocument/2006/relationships/hyperlink" Target="https://helpdesk.alpha.com.do/app/helpdesk/ui/requests/167271000011341001/details" TargetMode="External"/><Relationship Id="rId58" Type="http://schemas.openxmlformats.org/officeDocument/2006/relationships/hyperlink" Target="https://helpdesk.alpha.com.do/app/helpdesk/ui/requests/167271000008928017/details" TargetMode="External"/><Relationship Id="rId1419" Type="http://schemas.openxmlformats.org/officeDocument/2006/relationships/hyperlink" Target="https://helpdesk.alpha.com.do/app/helpdesk/ui/requests/167271000011548026/details" TargetMode="External"/><Relationship Id="rId274" Type="http://schemas.openxmlformats.org/officeDocument/2006/relationships/hyperlink" Target="https://helpdesk.alpha.com.do/app/helpdesk/ui/requests/167271000009518015/details" TargetMode="External"/><Relationship Id="rId481" Type="http://schemas.openxmlformats.org/officeDocument/2006/relationships/hyperlink" Target="https://helpdesk.alpha.com.do/app/helpdesk/ui/requests/167271000009865086/details" TargetMode="External"/><Relationship Id="rId134" Type="http://schemas.openxmlformats.org/officeDocument/2006/relationships/hyperlink" Target="https://helpdesk.alpha.com.do/app/helpdesk/ui/requests/167271000009130023/details" TargetMode="External"/><Relationship Id="rId579" Type="http://schemas.openxmlformats.org/officeDocument/2006/relationships/hyperlink" Target="https://helpdesk.alpha.com.do/app/helpdesk/ui/requests/167271000009950001/details" TargetMode="External"/><Relationship Id="rId786" Type="http://schemas.openxmlformats.org/officeDocument/2006/relationships/hyperlink" Target="https://helpdesk.alpha.com.do/app/helpdesk/ui/requests/167271000010289001/details" TargetMode="External"/><Relationship Id="rId993" Type="http://schemas.openxmlformats.org/officeDocument/2006/relationships/hyperlink" Target="https://helpdesk.alpha.com.do/app/helpdesk/ui/requests/167271000010723003/details" TargetMode="External"/><Relationship Id="rId341" Type="http://schemas.openxmlformats.org/officeDocument/2006/relationships/hyperlink" Target="https://helpdesk.alpha.com.do/app/helpdesk/ui/requests/167271000009630001/details" TargetMode="External"/><Relationship Id="rId439" Type="http://schemas.openxmlformats.org/officeDocument/2006/relationships/hyperlink" Target="https://helpdesk.alpha.com.do/app/helpdesk/ui/requests/167271000009765001/details" TargetMode="External"/><Relationship Id="rId646" Type="http://schemas.openxmlformats.org/officeDocument/2006/relationships/hyperlink" Target="https://helpdesk.alpha.com.do/app/helpdesk/ui/requests/167271000010054032/details" TargetMode="External"/><Relationship Id="rId1069" Type="http://schemas.openxmlformats.org/officeDocument/2006/relationships/hyperlink" Target="https://helpdesk.alpha.com.do/app/helpdesk/ui/requests/167271000010826001/details" TargetMode="External"/><Relationship Id="rId1276" Type="http://schemas.openxmlformats.org/officeDocument/2006/relationships/hyperlink" Target="https://helpdesk.alpha.com.do/app/helpdesk/ui/requests/167271000011206023/details" TargetMode="External"/><Relationship Id="rId201" Type="http://schemas.openxmlformats.org/officeDocument/2006/relationships/hyperlink" Target="https://helpdesk.alpha.com.do/app/helpdesk/ui/requests/167271000009318003/details" TargetMode="External"/><Relationship Id="rId506" Type="http://schemas.openxmlformats.org/officeDocument/2006/relationships/hyperlink" Target="https://helpdesk.alpha.com.do/app/helpdesk/ui/requests/167271000009879033/details" TargetMode="External"/><Relationship Id="rId853" Type="http://schemas.openxmlformats.org/officeDocument/2006/relationships/hyperlink" Target="https://helpdesk.alpha.com.do/app/helpdesk/ui/requests/167271000010444087/details" TargetMode="External"/><Relationship Id="rId1136" Type="http://schemas.openxmlformats.org/officeDocument/2006/relationships/hyperlink" Target="https://helpdesk.alpha.com.do/app/helpdesk/ui/requests/167271000010978001/details" TargetMode="External"/><Relationship Id="rId713" Type="http://schemas.openxmlformats.org/officeDocument/2006/relationships/hyperlink" Target="https://helpdesk.alpha.com.do/app/helpdesk/ui/requests/167271000010104001/details" TargetMode="External"/><Relationship Id="rId920" Type="http://schemas.openxmlformats.org/officeDocument/2006/relationships/hyperlink" Target="https://helpdesk.alpha.com.do/app/helpdesk/ui/requests/167271000010576001/details" TargetMode="External"/><Relationship Id="rId1343" Type="http://schemas.openxmlformats.org/officeDocument/2006/relationships/hyperlink" Target="https://helpdesk.alpha.com.do/app/helpdesk/ui/requests/167271000011401191/details" TargetMode="External"/><Relationship Id="rId1203" Type="http://schemas.openxmlformats.org/officeDocument/2006/relationships/hyperlink" Target="https://helpdesk.alpha.com.do/app/helpdesk/ui/requests/167271000011101033/details" TargetMode="External"/><Relationship Id="rId1410" Type="http://schemas.openxmlformats.org/officeDocument/2006/relationships/hyperlink" Target="https://helpdesk.alpha.com.do/app/helpdesk/ui/requests/167271000011536001/details" TargetMode="External"/><Relationship Id="rId296" Type="http://schemas.openxmlformats.org/officeDocument/2006/relationships/hyperlink" Target="https://helpdesk.alpha.com.do/app/helpdesk/ui/requests/167271000009561001/details" TargetMode="External"/><Relationship Id="rId156" Type="http://schemas.openxmlformats.org/officeDocument/2006/relationships/hyperlink" Target="https://helpdesk.alpha.com.do/app/helpdesk/ui/requests/167271000009190039/details" TargetMode="External"/><Relationship Id="rId363" Type="http://schemas.openxmlformats.org/officeDocument/2006/relationships/hyperlink" Target="https://helpdesk.alpha.com.do/app/helpdesk/ui/requests/167271000009636094/details" TargetMode="External"/><Relationship Id="rId570" Type="http://schemas.openxmlformats.org/officeDocument/2006/relationships/hyperlink" Target="https://helpdesk.alpha.com.do/app/helpdesk/ui/requests/167271000009936057/details" TargetMode="External"/><Relationship Id="rId223" Type="http://schemas.openxmlformats.org/officeDocument/2006/relationships/hyperlink" Target="https://helpdesk.alpha.com.do/app/helpdesk/ui/requests/167271000009420001/details" TargetMode="External"/><Relationship Id="rId430" Type="http://schemas.openxmlformats.org/officeDocument/2006/relationships/hyperlink" Target="https://helpdesk.alpha.com.do/app/helpdesk/ui/requests/167271000009716003/details" TargetMode="External"/><Relationship Id="rId668" Type="http://schemas.openxmlformats.org/officeDocument/2006/relationships/hyperlink" Target="https://helpdesk.alpha.com.do/app/helpdesk/ui/requests/167271000010057323/details" TargetMode="External"/><Relationship Id="rId875" Type="http://schemas.openxmlformats.org/officeDocument/2006/relationships/hyperlink" Target="https://helpdesk.alpha.com.do/app/helpdesk/ui/requests/167271000010515055/details" TargetMode="External"/><Relationship Id="rId1060" Type="http://schemas.openxmlformats.org/officeDocument/2006/relationships/hyperlink" Target="https://helpdesk.alpha.com.do/app/helpdesk/ui/requests/167271000010818007/details" TargetMode="External"/><Relationship Id="rId1298" Type="http://schemas.openxmlformats.org/officeDocument/2006/relationships/hyperlink" Target="https://helpdesk.alpha.com.do/app/helpdesk/ui/requests/167271000011291101/details" TargetMode="External"/><Relationship Id="rId528" Type="http://schemas.openxmlformats.org/officeDocument/2006/relationships/hyperlink" Target="https://helpdesk.alpha.com.do/app/helpdesk/ui/requests/167271000009897003/details" TargetMode="External"/><Relationship Id="rId735" Type="http://schemas.openxmlformats.org/officeDocument/2006/relationships/hyperlink" Target="https://helpdesk.alpha.com.do/app/helpdesk/ui/requests/167271000010205003/details" TargetMode="External"/><Relationship Id="rId942" Type="http://schemas.openxmlformats.org/officeDocument/2006/relationships/hyperlink" Target="https://helpdesk.alpha.com.do/app/helpdesk/ui/requests/167271000010616005/details" TargetMode="External"/><Relationship Id="rId1158" Type="http://schemas.openxmlformats.org/officeDocument/2006/relationships/hyperlink" Target="https://helpdesk.alpha.com.do/app/helpdesk/ui/requests/167271000011025516/details" TargetMode="External"/><Relationship Id="rId1365" Type="http://schemas.openxmlformats.org/officeDocument/2006/relationships/hyperlink" Target="https://helpdesk.alpha.com.do/app/helpdesk/ui/requests/167271000011428003/details" TargetMode="External"/><Relationship Id="rId1018" Type="http://schemas.openxmlformats.org/officeDocument/2006/relationships/hyperlink" Target="https://helpdesk.alpha.com.do/app/helpdesk/ui/requests/167271000010764237/details" TargetMode="External"/><Relationship Id="rId1225" Type="http://schemas.openxmlformats.org/officeDocument/2006/relationships/hyperlink" Target="https://helpdesk.alpha.com.do/app/helpdesk/ui/requests/167271000011155025/details" TargetMode="External"/><Relationship Id="rId1432" Type="http://schemas.openxmlformats.org/officeDocument/2006/relationships/hyperlink" Target="https://helpdesk.alpha.com.do/app/helpdesk/ui/requests/167271000011604001/details" TargetMode="External"/><Relationship Id="rId71" Type="http://schemas.openxmlformats.org/officeDocument/2006/relationships/hyperlink" Target="https://helpdesk.alpha.com.do/app/helpdesk/ui/requests/167271000008975173/details" TargetMode="External"/><Relationship Id="rId802" Type="http://schemas.openxmlformats.org/officeDocument/2006/relationships/hyperlink" Target="https://helpdesk.alpha.com.do/app/helpdesk/ui/requests/167271000010315001/details" TargetMode="External"/><Relationship Id="rId29" Type="http://schemas.openxmlformats.org/officeDocument/2006/relationships/hyperlink" Target="https://helpdesk.alpha.com.do/app/helpdesk/ui/requests/167271000008827017/details" TargetMode="External"/><Relationship Id="rId178" Type="http://schemas.openxmlformats.org/officeDocument/2006/relationships/hyperlink" Target="https://helpdesk.alpha.com.do/app/helpdesk/ui/requests/167271000009282154/details" TargetMode="External"/><Relationship Id="rId385" Type="http://schemas.openxmlformats.org/officeDocument/2006/relationships/hyperlink" Target="https://helpdesk.alpha.com.do/app/helpdesk/ui/requests/167271000009642049/details" TargetMode="External"/><Relationship Id="rId592" Type="http://schemas.openxmlformats.org/officeDocument/2006/relationships/hyperlink" Target="https://helpdesk.alpha.com.do/app/helpdesk/ui/requests/167271000009982195/details" TargetMode="External"/><Relationship Id="rId245" Type="http://schemas.openxmlformats.org/officeDocument/2006/relationships/hyperlink" Target="https://helpdesk.alpha.com.do/app/helpdesk/ui/requests/167271000009465135/details" TargetMode="External"/><Relationship Id="rId452" Type="http://schemas.openxmlformats.org/officeDocument/2006/relationships/hyperlink" Target="https://helpdesk.alpha.com.do/app/helpdesk/ui/requests/167271000009817152/details" TargetMode="External"/><Relationship Id="rId897" Type="http://schemas.openxmlformats.org/officeDocument/2006/relationships/hyperlink" Target="https://helpdesk.alpha.com.do/app/helpdesk/ui/requests/167271000010548122/details" TargetMode="External"/><Relationship Id="rId1082" Type="http://schemas.openxmlformats.org/officeDocument/2006/relationships/hyperlink" Target="https://helpdesk.alpha.com.do/app/helpdesk/ui/requests/167271000010843017/details" TargetMode="External"/><Relationship Id="rId105" Type="http://schemas.openxmlformats.org/officeDocument/2006/relationships/hyperlink" Target="https://helpdesk.alpha.com.do/app/helpdesk/ui/requests/167271000009059041/details" TargetMode="External"/><Relationship Id="rId312" Type="http://schemas.openxmlformats.org/officeDocument/2006/relationships/hyperlink" Target="https://helpdesk.alpha.com.do/app/helpdesk/ui/requests/167271000009607085/details" TargetMode="External"/><Relationship Id="rId757" Type="http://schemas.openxmlformats.org/officeDocument/2006/relationships/hyperlink" Target="https://helpdesk.alpha.com.do/app/helpdesk/ui/requests/167271000010232015/details" TargetMode="External"/><Relationship Id="rId964" Type="http://schemas.openxmlformats.org/officeDocument/2006/relationships/hyperlink" Target="https://helpdesk.alpha.com.do/app/helpdesk/ui/requests/167271000010681057/details" TargetMode="External"/><Relationship Id="rId1387" Type="http://schemas.openxmlformats.org/officeDocument/2006/relationships/hyperlink" Target="https://helpdesk.alpha.com.do/app/helpdesk/ui/requests/167271000011497033/details" TargetMode="External"/><Relationship Id="rId93" Type="http://schemas.openxmlformats.org/officeDocument/2006/relationships/hyperlink" Target="https://helpdesk.alpha.com.do/app/helpdesk/ui/requests/167271000009008015/details" TargetMode="External"/><Relationship Id="rId617" Type="http://schemas.openxmlformats.org/officeDocument/2006/relationships/hyperlink" Target="https://helpdesk.alpha.com.do/app/helpdesk/ui/requests/167271000010021001/details" TargetMode="External"/><Relationship Id="rId824" Type="http://schemas.openxmlformats.org/officeDocument/2006/relationships/hyperlink" Target="https://helpdesk.alpha.com.do/app/helpdesk/ui/requests/167271000010388090/details" TargetMode="External"/><Relationship Id="rId1247" Type="http://schemas.openxmlformats.org/officeDocument/2006/relationships/hyperlink" Target="https://helpdesk.alpha.com.do/app/helpdesk/ui/requests/167271000011173067/details" TargetMode="External"/><Relationship Id="rId1454" Type="http://schemas.openxmlformats.org/officeDocument/2006/relationships/hyperlink" Target="https://helpdesk.alpha.com.do/app/helpdesk/ui/requests/167271000011638015/details" TargetMode="External"/><Relationship Id="rId1107" Type="http://schemas.openxmlformats.org/officeDocument/2006/relationships/hyperlink" Target="https://helpdesk.alpha.com.do/app/helpdesk/ui/requests/167271000010922039/details" TargetMode="External"/><Relationship Id="rId1314" Type="http://schemas.openxmlformats.org/officeDocument/2006/relationships/hyperlink" Target="https://helpdesk.alpha.com.do/app/helpdesk/ui/requests/167271000011333005/details" TargetMode="External"/><Relationship Id="rId20" Type="http://schemas.openxmlformats.org/officeDocument/2006/relationships/hyperlink" Target="https://helpdesk.alpha.com.do/app/helpdesk/ui/requests/167271000008803001/details" TargetMode="External"/><Relationship Id="rId267" Type="http://schemas.openxmlformats.org/officeDocument/2006/relationships/hyperlink" Target="https://helpdesk.alpha.com.do/app/helpdesk/ui/requests/167271000009508031/details" TargetMode="External"/><Relationship Id="rId474" Type="http://schemas.openxmlformats.org/officeDocument/2006/relationships/hyperlink" Target="https://helpdesk.alpha.com.do/app/helpdesk/ui/requests/167271000009851027/details" TargetMode="External"/><Relationship Id="rId127" Type="http://schemas.openxmlformats.org/officeDocument/2006/relationships/hyperlink" Target="https://helpdesk.alpha.com.do/app/helpdesk/ui/requests/167271000009109001/details" TargetMode="External"/><Relationship Id="rId681" Type="http://schemas.openxmlformats.org/officeDocument/2006/relationships/hyperlink" Target="https://helpdesk.alpha.com.do/app/helpdesk/ui/requests/167271000010067001/details" TargetMode="External"/><Relationship Id="rId779" Type="http://schemas.openxmlformats.org/officeDocument/2006/relationships/hyperlink" Target="https://helpdesk.alpha.com.do/app/helpdesk/ui/requests/167271000010275001/details" TargetMode="External"/><Relationship Id="rId986" Type="http://schemas.openxmlformats.org/officeDocument/2006/relationships/hyperlink" Target="https://helpdesk.alpha.com.do/app/helpdesk/ui/requests/167271000010704001/details" TargetMode="External"/><Relationship Id="rId334" Type="http://schemas.openxmlformats.org/officeDocument/2006/relationships/hyperlink" Target="https://helpdesk.alpha.com.do/app/helpdesk/ui/requests/167271000009621015/details" TargetMode="External"/><Relationship Id="rId541" Type="http://schemas.openxmlformats.org/officeDocument/2006/relationships/hyperlink" Target="https://helpdesk.alpha.com.do/app/helpdesk/ui/requests/167271000009920046/details" TargetMode="External"/><Relationship Id="rId639" Type="http://schemas.openxmlformats.org/officeDocument/2006/relationships/hyperlink" Target="https://helpdesk.alpha.com.do/app/helpdesk/ui/requests/167271000010045057/details" TargetMode="External"/><Relationship Id="rId1171" Type="http://schemas.openxmlformats.org/officeDocument/2006/relationships/hyperlink" Target="https://helpdesk.alpha.com.do/app/helpdesk/ui/requests/167271000011043254/details" TargetMode="External"/><Relationship Id="rId1269" Type="http://schemas.openxmlformats.org/officeDocument/2006/relationships/hyperlink" Target="https://helpdesk.alpha.com.do/app/helpdesk/ui/requests/167271000011192001/details" TargetMode="External"/><Relationship Id="rId401" Type="http://schemas.openxmlformats.org/officeDocument/2006/relationships/hyperlink" Target="https://helpdesk.alpha.com.do/app/helpdesk/ui/requests/167271000009651251/details" TargetMode="External"/><Relationship Id="rId846" Type="http://schemas.openxmlformats.org/officeDocument/2006/relationships/hyperlink" Target="https://helpdesk.alpha.com.do/app/helpdesk/ui/requests/167271000010430001/details" TargetMode="External"/><Relationship Id="rId1031" Type="http://schemas.openxmlformats.org/officeDocument/2006/relationships/hyperlink" Target="https://helpdesk.alpha.com.do/app/helpdesk/ui/requests/167271000010782001/details" TargetMode="External"/><Relationship Id="rId1129" Type="http://schemas.openxmlformats.org/officeDocument/2006/relationships/hyperlink" Target="https://helpdesk.alpha.com.do/app/helpdesk/ui/requests/167271000010955001/details" TargetMode="External"/><Relationship Id="rId706" Type="http://schemas.openxmlformats.org/officeDocument/2006/relationships/hyperlink" Target="https://helpdesk.alpha.com.do/app/helpdesk/ui/requests/167271000010098033/details" TargetMode="External"/><Relationship Id="rId913" Type="http://schemas.openxmlformats.org/officeDocument/2006/relationships/hyperlink" Target="https://helpdesk.alpha.com.do/app/helpdesk/ui/requests/167271000010567017/details" TargetMode="External"/><Relationship Id="rId1336" Type="http://schemas.openxmlformats.org/officeDocument/2006/relationships/hyperlink" Target="https://helpdesk.alpha.com.do/app/helpdesk/ui/requests/167271000011392024/details" TargetMode="External"/><Relationship Id="rId42" Type="http://schemas.openxmlformats.org/officeDocument/2006/relationships/hyperlink" Target="https://helpdesk.alpha.com.do/app/helpdesk/ui/requests/167271000008872001/details" TargetMode="External"/><Relationship Id="rId1403" Type="http://schemas.openxmlformats.org/officeDocument/2006/relationships/hyperlink" Target="https://helpdesk.alpha.com.do/app/helpdesk/ui/requests/167271000011524103/details" TargetMode="External"/><Relationship Id="rId191" Type="http://schemas.openxmlformats.org/officeDocument/2006/relationships/hyperlink" Target="https://helpdesk.alpha.com.do/app/helpdesk/ui/requests/167271000009298052/details" TargetMode="External"/><Relationship Id="rId289" Type="http://schemas.openxmlformats.org/officeDocument/2006/relationships/hyperlink" Target="https://helpdesk.alpha.com.do/app/helpdesk/ui/requests/167271000009548033/details" TargetMode="External"/><Relationship Id="rId496" Type="http://schemas.openxmlformats.org/officeDocument/2006/relationships/hyperlink" Target="https://helpdesk.alpha.com.do/app/helpdesk/ui/requests/167271000009874011/details" TargetMode="External"/><Relationship Id="rId149" Type="http://schemas.openxmlformats.org/officeDocument/2006/relationships/hyperlink" Target="https://helpdesk.alpha.com.do/app/helpdesk/ui/requests/167271000009176001/details" TargetMode="External"/><Relationship Id="rId356" Type="http://schemas.openxmlformats.org/officeDocument/2006/relationships/hyperlink" Target="https://helpdesk.alpha.com.do/app/helpdesk/ui/requests/167271000009633153/details" TargetMode="External"/><Relationship Id="rId563" Type="http://schemas.openxmlformats.org/officeDocument/2006/relationships/hyperlink" Target="https://helpdesk.alpha.com.do/app/helpdesk/ui/requests/167271000009930027/details" TargetMode="External"/><Relationship Id="rId770" Type="http://schemas.openxmlformats.org/officeDocument/2006/relationships/hyperlink" Target="https://helpdesk.alpha.com.do/app/helpdesk/ui/requests/167271000010258045/details" TargetMode="External"/><Relationship Id="rId1193" Type="http://schemas.openxmlformats.org/officeDocument/2006/relationships/hyperlink" Target="https://helpdesk.alpha.com.do/app/helpdesk/ui/requests/167271000011086003/details" TargetMode="External"/><Relationship Id="rId216" Type="http://schemas.openxmlformats.org/officeDocument/2006/relationships/hyperlink" Target="https://helpdesk.alpha.com.do/app/helpdesk/ui/requests/167271000009389001/details" TargetMode="External"/><Relationship Id="rId423" Type="http://schemas.openxmlformats.org/officeDocument/2006/relationships/hyperlink" Target="https://helpdesk.alpha.com.do/app/helpdesk/ui/requests/167271000009705001/details" TargetMode="External"/><Relationship Id="rId868" Type="http://schemas.openxmlformats.org/officeDocument/2006/relationships/hyperlink" Target="https://helpdesk.alpha.com.do/app/helpdesk/ui/requests/167271000010501067/details" TargetMode="External"/><Relationship Id="rId1053" Type="http://schemas.openxmlformats.org/officeDocument/2006/relationships/hyperlink" Target="https://helpdesk.alpha.com.do/app/helpdesk/ui/requests/167271000010813095/details" TargetMode="External"/><Relationship Id="rId1260" Type="http://schemas.openxmlformats.org/officeDocument/2006/relationships/hyperlink" Target="https://helpdesk.alpha.com.do/app/helpdesk/ui/requests/167271000011184541/details" TargetMode="External"/><Relationship Id="rId630" Type="http://schemas.openxmlformats.org/officeDocument/2006/relationships/hyperlink" Target="https://helpdesk.alpha.com.do/app/helpdesk/ui/requests/167271000010032180/details" TargetMode="External"/><Relationship Id="rId728" Type="http://schemas.openxmlformats.org/officeDocument/2006/relationships/hyperlink" Target="https://helpdesk.alpha.com.do/app/helpdesk/ui/requests/167271000010171079/details" TargetMode="External"/><Relationship Id="rId935" Type="http://schemas.openxmlformats.org/officeDocument/2006/relationships/hyperlink" Target="https://helpdesk.alpha.com.do/app/helpdesk/ui/requests/167271000010607001/details" TargetMode="External"/><Relationship Id="rId1358" Type="http://schemas.openxmlformats.org/officeDocument/2006/relationships/hyperlink" Target="https://helpdesk.alpha.com.do/app/helpdesk/ui/requests/167271000011423001/details" TargetMode="External"/><Relationship Id="rId64" Type="http://schemas.openxmlformats.org/officeDocument/2006/relationships/hyperlink" Target="https://helpdesk.alpha.com.do/app/helpdesk/ui/requests/167271000008960001/details" TargetMode="External"/><Relationship Id="rId1120" Type="http://schemas.openxmlformats.org/officeDocument/2006/relationships/hyperlink" Target="https://helpdesk.alpha.com.do/app/helpdesk/ui/requests/167271000010942001/details" TargetMode="External"/><Relationship Id="rId1218" Type="http://schemas.openxmlformats.org/officeDocument/2006/relationships/hyperlink" Target="https://helpdesk.alpha.com.do/app/helpdesk/ui/requests/167271000011114183/details" TargetMode="External"/><Relationship Id="rId1425" Type="http://schemas.openxmlformats.org/officeDocument/2006/relationships/hyperlink" Target="https://helpdesk.alpha.com.do/app/helpdesk/ui/requests/167271000011585001/details" TargetMode="External"/><Relationship Id="rId280" Type="http://schemas.openxmlformats.org/officeDocument/2006/relationships/hyperlink" Target="https://helpdesk.alpha.com.do/app/helpdesk/ui/requests/167271000009531005/details" TargetMode="External"/><Relationship Id="rId140" Type="http://schemas.openxmlformats.org/officeDocument/2006/relationships/hyperlink" Target="https://helpdesk.alpha.com.do/app/helpdesk/ui/requests/167271000009146001/details" TargetMode="External"/><Relationship Id="rId378" Type="http://schemas.openxmlformats.org/officeDocument/2006/relationships/hyperlink" Target="https://helpdesk.alpha.com.do/app/helpdesk/ui/requests/167271000009641005/details" TargetMode="External"/><Relationship Id="rId585" Type="http://schemas.openxmlformats.org/officeDocument/2006/relationships/hyperlink" Target="https://helpdesk.alpha.com.do/app/helpdesk/ui/requests/167271000009972003/details" TargetMode="External"/><Relationship Id="rId792" Type="http://schemas.openxmlformats.org/officeDocument/2006/relationships/hyperlink" Target="https://helpdesk.alpha.com.do/app/helpdesk/ui/requests/167271000010301005/details" TargetMode="External"/><Relationship Id="rId6" Type="http://schemas.openxmlformats.org/officeDocument/2006/relationships/hyperlink" Target="https://helpdesk.alpha.com.do/app/helpdesk/ui/requests/167271000008790001/details" TargetMode="External"/><Relationship Id="rId238" Type="http://schemas.openxmlformats.org/officeDocument/2006/relationships/hyperlink" Target="https://helpdesk.alpha.com.do/app/helpdesk/ui/requests/167271000009457001/details" TargetMode="External"/><Relationship Id="rId445" Type="http://schemas.openxmlformats.org/officeDocument/2006/relationships/hyperlink" Target="https://helpdesk.alpha.com.do/app/helpdesk/ui/requests/167271000009785100/details" TargetMode="External"/><Relationship Id="rId652" Type="http://schemas.openxmlformats.org/officeDocument/2006/relationships/hyperlink" Target="https://helpdesk.alpha.com.do/app/helpdesk/ui/requests/167271000010057067/details" TargetMode="External"/><Relationship Id="rId1075" Type="http://schemas.openxmlformats.org/officeDocument/2006/relationships/hyperlink" Target="https://helpdesk.alpha.com.do/app/helpdesk/ui/requests/167271000010834031/details" TargetMode="External"/><Relationship Id="rId1282" Type="http://schemas.openxmlformats.org/officeDocument/2006/relationships/hyperlink" Target="https://helpdesk.alpha.com.do/app/helpdesk/ui/requests/167271000011231001/details" TargetMode="External"/><Relationship Id="rId305" Type="http://schemas.openxmlformats.org/officeDocument/2006/relationships/hyperlink" Target="https://helpdesk.alpha.com.do/app/helpdesk/ui/requests/167271000009587003/details" TargetMode="External"/><Relationship Id="rId512" Type="http://schemas.openxmlformats.org/officeDocument/2006/relationships/hyperlink" Target="https://helpdesk.alpha.com.do/app/helpdesk/ui/requests/167271000009883003/details" TargetMode="External"/><Relationship Id="rId957" Type="http://schemas.openxmlformats.org/officeDocument/2006/relationships/hyperlink" Target="https://helpdesk.alpha.com.do/app/helpdesk/ui/requests/167271000010662069/details" TargetMode="External"/><Relationship Id="rId1142" Type="http://schemas.openxmlformats.org/officeDocument/2006/relationships/hyperlink" Target="https://helpdesk.alpha.com.do/app/helpdesk/ui/requests/167271000010994001/details" TargetMode="External"/><Relationship Id="rId86" Type="http://schemas.openxmlformats.org/officeDocument/2006/relationships/hyperlink" Target="https://helpdesk.alpha.com.do/app/helpdesk/ui/requests/167271000009001001/details" TargetMode="External"/><Relationship Id="rId817" Type="http://schemas.openxmlformats.org/officeDocument/2006/relationships/hyperlink" Target="https://helpdesk.alpha.com.do/app/helpdesk/ui/requests/167271000010366001/details" TargetMode="External"/><Relationship Id="rId1002" Type="http://schemas.openxmlformats.org/officeDocument/2006/relationships/hyperlink" Target="https://helpdesk.alpha.com.do/app/helpdesk/ui/requests/167271000010751083/details" TargetMode="External"/><Relationship Id="rId1447" Type="http://schemas.openxmlformats.org/officeDocument/2006/relationships/hyperlink" Target="https://helpdesk.alpha.com.do/app/helpdesk/ui/requests/167271000011635363/details" TargetMode="External"/><Relationship Id="rId1307" Type="http://schemas.openxmlformats.org/officeDocument/2006/relationships/hyperlink" Target="https://helpdesk.alpha.com.do/app/helpdesk/ui/requests/167271000011308188/details" TargetMode="External"/><Relationship Id="rId13" Type="http://schemas.openxmlformats.org/officeDocument/2006/relationships/hyperlink" Target="https://helpdesk.alpha.com.do/app/helpdesk/ui/requests/167271000008795001/details" TargetMode="External"/><Relationship Id="rId162" Type="http://schemas.openxmlformats.org/officeDocument/2006/relationships/hyperlink" Target="https://helpdesk.alpha.com.do/app/helpdesk/ui/requests/167271000009204001/details" TargetMode="External"/><Relationship Id="rId467" Type="http://schemas.openxmlformats.org/officeDocument/2006/relationships/hyperlink" Target="https://helpdesk.alpha.com.do/app/helpdesk/ui/requests/167271000009849104/details" TargetMode="External"/><Relationship Id="rId1097" Type="http://schemas.openxmlformats.org/officeDocument/2006/relationships/hyperlink" Target="https://helpdesk.alpha.com.do/app/helpdesk/ui/requests/167271000010907003/details" TargetMode="External"/><Relationship Id="rId674" Type="http://schemas.openxmlformats.org/officeDocument/2006/relationships/hyperlink" Target="https://helpdesk.alpha.com.do/app/helpdesk/ui/requests/167271000010064001/details" TargetMode="External"/><Relationship Id="rId881" Type="http://schemas.openxmlformats.org/officeDocument/2006/relationships/hyperlink" Target="https://helpdesk.alpha.com.do/app/helpdesk/ui/requests/167271000010523017/details" TargetMode="External"/><Relationship Id="rId979" Type="http://schemas.openxmlformats.org/officeDocument/2006/relationships/hyperlink" Target="https://helpdesk.alpha.com.do/app/helpdesk/ui/requests/167271000010698003/details" TargetMode="External"/><Relationship Id="rId327" Type="http://schemas.openxmlformats.org/officeDocument/2006/relationships/hyperlink" Target="https://helpdesk.alpha.com.do/app/helpdesk/ui/requests/167271000009614055/details" TargetMode="External"/><Relationship Id="rId534" Type="http://schemas.openxmlformats.org/officeDocument/2006/relationships/hyperlink" Target="https://helpdesk.alpha.com.do/app/helpdesk/ui/requests/167271000009910023/details" TargetMode="External"/><Relationship Id="rId741" Type="http://schemas.openxmlformats.org/officeDocument/2006/relationships/hyperlink" Target="https://helpdesk.alpha.com.do/app/helpdesk/ui/requests/167271000010210815/details" TargetMode="External"/><Relationship Id="rId839" Type="http://schemas.openxmlformats.org/officeDocument/2006/relationships/hyperlink" Target="https://helpdesk.alpha.com.do/app/helpdesk/ui/requests/167271000010416025/details" TargetMode="External"/><Relationship Id="rId1164" Type="http://schemas.openxmlformats.org/officeDocument/2006/relationships/hyperlink" Target="https://helpdesk.alpha.com.do/app/helpdesk/ui/requests/167271000011030001/details" TargetMode="External"/><Relationship Id="rId1371" Type="http://schemas.openxmlformats.org/officeDocument/2006/relationships/hyperlink" Target="https://helpdesk.alpha.com.do/app/helpdesk/ui/requests/167271000011451001/details" TargetMode="External"/><Relationship Id="rId601" Type="http://schemas.openxmlformats.org/officeDocument/2006/relationships/hyperlink" Target="https://helpdesk.alpha.com.do/app/helpdesk/ui/requests/167271000010001058/details" TargetMode="External"/><Relationship Id="rId1024" Type="http://schemas.openxmlformats.org/officeDocument/2006/relationships/hyperlink" Target="https://helpdesk.alpha.com.do/app/helpdesk/ui/requests/167271000010770045/details" TargetMode="External"/><Relationship Id="rId1231" Type="http://schemas.openxmlformats.org/officeDocument/2006/relationships/hyperlink" Target="https://helpdesk.alpha.com.do/app/helpdesk/ui/requests/167271000011162291/details" TargetMode="External"/><Relationship Id="rId906" Type="http://schemas.openxmlformats.org/officeDocument/2006/relationships/hyperlink" Target="https://helpdesk.alpha.com.do/app/helpdesk/ui/requests/167271000010561073/details" TargetMode="External"/><Relationship Id="rId1329" Type="http://schemas.openxmlformats.org/officeDocument/2006/relationships/hyperlink" Target="https://helpdesk.alpha.com.do/app/helpdesk/ui/requests/167271000011372001/details" TargetMode="External"/><Relationship Id="rId35" Type="http://schemas.openxmlformats.org/officeDocument/2006/relationships/hyperlink" Target="https://helpdesk.alpha.com.do/app/helpdesk/ui/requests/167271000008850315/details" TargetMode="External"/><Relationship Id="rId184" Type="http://schemas.openxmlformats.org/officeDocument/2006/relationships/hyperlink" Target="https://helpdesk.alpha.com.do/app/helpdesk/ui/requests/167271000009291019/details" TargetMode="External"/><Relationship Id="rId391" Type="http://schemas.openxmlformats.org/officeDocument/2006/relationships/hyperlink" Target="https://helpdesk.alpha.com.do/app/helpdesk/ui/requests/167271000009645419/details" TargetMode="External"/><Relationship Id="rId251" Type="http://schemas.openxmlformats.org/officeDocument/2006/relationships/hyperlink" Target="https://helpdesk.alpha.com.do/app/helpdesk/ui/requests/167271000009483001/details" TargetMode="External"/><Relationship Id="rId489" Type="http://schemas.openxmlformats.org/officeDocument/2006/relationships/hyperlink" Target="https://helpdesk.alpha.com.do/app/helpdesk/ui/requests/167271000009867882/details" TargetMode="External"/><Relationship Id="rId696" Type="http://schemas.openxmlformats.org/officeDocument/2006/relationships/hyperlink" Target="https://helpdesk.alpha.com.do/app/helpdesk/ui/requests/167271000010080494/details" TargetMode="External"/><Relationship Id="rId349" Type="http://schemas.openxmlformats.org/officeDocument/2006/relationships/hyperlink" Target="https://helpdesk.alpha.com.do/app/helpdesk/ui/requests/167271000009632195/details" TargetMode="External"/><Relationship Id="rId556" Type="http://schemas.openxmlformats.org/officeDocument/2006/relationships/hyperlink" Target="https://helpdesk.alpha.com.do/app/helpdesk/ui/requests/167271000009927001/details" TargetMode="External"/><Relationship Id="rId763" Type="http://schemas.openxmlformats.org/officeDocument/2006/relationships/hyperlink" Target="https://helpdesk.alpha.com.do/app/helpdesk/ui/requests/167271000010242001/details" TargetMode="External"/><Relationship Id="rId1186" Type="http://schemas.openxmlformats.org/officeDocument/2006/relationships/hyperlink" Target="https://helpdesk.alpha.com.do/app/helpdesk/ui/requests/167271000011066003/details" TargetMode="External"/><Relationship Id="rId1393" Type="http://schemas.openxmlformats.org/officeDocument/2006/relationships/hyperlink" Target="https://helpdesk.alpha.com.do/app/helpdesk/ui/requests/167271000011509105/details" TargetMode="External"/><Relationship Id="rId111" Type="http://schemas.openxmlformats.org/officeDocument/2006/relationships/hyperlink" Target="https://helpdesk.alpha.com.do/app/helpdesk/ui/requests/167271000009078001/details" TargetMode="External"/><Relationship Id="rId209" Type="http://schemas.openxmlformats.org/officeDocument/2006/relationships/hyperlink" Target="https://helpdesk.alpha.com.do/app/helpdesk/ui/requests/167271000009348047/details" TargetMode="External"/><Relationship Id="rId416" Type="http://schemas.openxmlformats.org/officeDocument/2006/relationships/hyperlink" Target="https://helpdesk.alpha.com.do/app/helpdesk/ui/requests/167271000009686013/details" TargetMode="External"/><Relationship Id="rId970" Type="http://schemas.openxmlformats.org/officeDocument/2006/relationships/hyperlink" Target="https://helpdesk.alpha.com.do/app/helpdesk/ui/requests/167271000010694600/details" TargetMode="External"/><Relationship Id="rId1046" Type="http://schemas.openxmlformats.org/officeDocument/2006/relationships/hyperlink" Target="https://helpdesk.alpha.com.do/app/helpdesk/ui/requests/167271000010801077/details" TargetMode="External"/><Relationship Id="rId1253" Type="http://schemas.openxmlformats.org/officeDocument/2006/relationships/hyperlink" Target="https://helpdesk.alpha.com.do/app/helpdesk/ui/requests/167271000011179051/details" TargetMode="External"/><Relationship Id="rId623" Type="http://schemas.openxmlformats.org/officeDocument/2006/relationships/hyperlink" Target="https://helpdesk.alpha.com.do/app/helpdesk/ui/requests/167271000010028001/details" TargetMode="External"/><Relationship Id="rId830" Type="http://schemas.openxmlformats.org/officeDocument/2006/relationships/hyperlink" Target="https://helpdesk.alpha.com.do/app/helpdesk/ui/requests/167271000010399033/details" TargetMode="External"/><Relationship Id="rId928" Type="http://schemas.openxmlformats.org/officeDocument/2006/relationships/hyperlink" Target="https://helpdesk.alpha.com.do/app/helpdesk/ui/requests/167271000010586077/details" TargetMode="External"/><Relationship Id="rId1460" Type="http://schemas.openxmlformats.org/officeDocument/2006/relationships/hyperlink" Target="https://helpdesk.alpha.com.do/app/helpdesk/ui/requests/167271000011651001/details" TargetMode="External"/><Relationship Id="rId57" Type="http://schemas.openxmlformats.org/officeDocument/2006/relationships/hyperlink" Target="https://helpdesk.alpha.com.do/app/helpdesk/ui/requests/167271000008928001/details" TargetMode="External"/><Relationship Id="rId1113" Type="http://schemas.openxmlformats.org/officeDocument/2006/relationships/hyperlink" Target="https://helpdesk.alpha.com.do/app/helpdesk/ui/requests/167271000010926801/details" TargetMode="External"/><Relationship Id="rId1320" Type="http://schemas.openxmlformats.org/officeDocument/2006/relationships/hyperlink" Target="https://helpdesk.alpha.com.do/app/helpdesk/ui/requests/167271000011339001/details" TargetMode="External"/><Relationship Id="rId1418" Type="http://schemas.openxmlformats.org/officeDocument/2006/relationships/hyperlink" Target="https://helpdesk.alpha.com.do/app/helpdesk/ui/requests/167271000011546207/details" TargetMode="External"/><Relationship Id="rId273" Type="http://schemas.openxmlformats.org/officeDocument/2006/relationships/hyperlink" Target="https://helpdesk.alpha.com.do/app/helpdesk/ui/requests/167271000009518001/details" TargetMode="External"/><Relationship Id="rId480" Type="http://schemas.openxmlformats.org/officeDocument/2006/relationships/hyperlink" Target="https://helpdesk.alpha.com.do/app/helpdesk/ui/requests/167271000009865045/details" TargetMode="External"/><Relationship Id="rId133" Type="http://schemas.openxmlformats.org/officeDocument/2006/relationships/hyperlink" Target="https://helpdesk.alpha.com.do/app/helpdesk/ui/requests/167271000009129017/details" TargetMode="External"/><Relationship Id="rId340" Type="http://schemas.openxmlformats.org/officeDocument/2006/relationships/hyperlink" Target="https://helpdesk.alpha.com.do/app/helpdesk/ui/requests/167271000009628193/details" TargetMode="External"/><Relationship Id="rId578" Type="http://schemas.openxmlformats.org/officeDocument/2006/relationships/hyperlink" Target="https://helpdesk.alpha.com.do/app/helpdesk/ui/requests/167271000009947049/details" TargetMode="External"/><Relationship Id="rId785" Type="http://schemas.openxmlformats.org/officeDocument/2006/relationships/hyperlink" Target="https://helpdesk.alpha.com.do/app/helpdesk/ui/requests/167271000010285003/details" TargetMode="External"/><Relationship Id="rId992" Type="http://schemas.openxmlformats.org/officeDocument/2006/relationships/hyperlink" Target="https://helpdesk.alpha.com.do/app/helpdesk/ui/requests/167271000010719001/details" TargetMode="External"/><Relationship Id="rId200" Type="http://schemas.openxmlformats.org/officeDocument/2006/relationships/hyperlink" Target="https://helpdesk.alpha.com.do/app/helpdesk/ui/requests/167271000009315014/details" TargetMode="External"/><Relationship Id="rId438" Type="http://schemas.openxmlformats.org/officeDocument/2006/relationships/hyperlink" Target="https://helpdesk.alpha.com.do/app/helpdesk/ui/requests/167271000009762001/details" TargetMode="External"/><Relationship Id="rId645" Type="http://schemas.openxmlformats.org/officeDocument/2006/relationships/hyperlink" Target="https://helpdesk.alpha.com.do/app/helpdesk/ui/requests/167271000010054017/details" TargetMode="External"/><Relationship Id="rId852" Type="http://schemas.openxmlformats.org/officeDocument/2006/relationships/hyperlink" Target="https://helpdesk.alpha.com.do/app/helpdesk/ui/requests/167271000010438055/details" TargetMode="External"/><Relationship Id="rId1068" Type="http://schemas.openxmlformats.org/officeDocument/2006/relationships/hyperlink" Target="https://helpdesk.alpha.com.do/app/helpdesk/ui/requests/167271000010824001/details" TargetMode="External"/><Relationship Id="rId1275" Type="http://schemas.openxmlformats.org/officeDocument/2006/relationships/hyperlink" Target="https://helpdesk.alpha.com.do/app/helpdesk/ui/requests/167271000011201007/details" TargetMode="External"/><Relationship Id="rId505" Type="http://schemas.openxmlformats.org/officeDocument/2006/relationships/hyperlink" Target="https://helpdesk.alpha.com.do/app/helpdesk/ui/requests/167271000009879005/details" TargetMode="External"/><Relationship Id="rId712" Type="http://schemas.openxmlformats.org/officeDocument/2006/relationships/hyperlink" Target="https://helpdesk.alpha.com.do/app/helpdesk/ui/requests/167271000010099039/details" TargetMode="External"/><Relationship Id="rId1135" Type="http://schemas.openxmlformats.org/officeDocument/2006/relationships/hyperlink" Target="https://helpdesk.alpha.com.do/app/helpdesk/ui/requests/167271000010976017/details" TargetMode="External"/><Relationship Id="rId1342" Type="http://schemas.openxmlformats.org/officeDocument/2006/relationships/hyperlink" Target="https://helpdesk.alpha.com.do/app/helpdesk/ui/requests/167271000011401160/details" TargetMode="External"/><Relationship Id="rId79" Type="http://schemas.openxmlformats.org/officeDocument/2006/relationships/hyperlink" Target="https://helpdesk.alpha.com.do/app/helpdesk/ui/requests/167271000008989026/details" TargetMode="External"/><Relationship Id="rId1202" Type="http://schemas.openxmlformats.org/officeDocument/2006/relationships/hyperlink" Target="https://helpdesk.alpha.com.do/app/helpdesk/ui/requests/167271000011098135/details" TargetMode="External"/><Relationship Id="rId295" Type="http://schemas.openxmlformats.org/officeDocument/2006/relationships/hyperlink" Target="https://helpdesk.alpha.com.do/app/helpdesk/ui/requests/167271000009558027/details" TargetMode="External"/><Relationship Id="rId155" Type="http://schemas.openxmlformats.org/officeDocument/2006/relationships/hyperlink" Target="https://helpdesk.alpha.com.do/app/helpdesk/ui/requests/167271000009190001/details" TargetMode="External"/><Relationship Id="rId362" Type="http://schemas.openxmlformats.org/officeDocument/2006/relationships/hyperlink" Target="https://helpdesk.alpha.com.do/app/helpdesk/ui/requests/167271000009636066/details" TargetMode="External"/><Relationship Id="rId1297" Type="http://schemas.openxmlformats.org/officeDocument/2006/relationships/hyperlink" Target="https://helpdesk.alpha.com.do/app/helpdesk/ui/requests/167271000011291059/details" TargetMode="External"/><Relationship Id="rId222" Type="http://schemas.openxmlformats.org/officeDocument/2006/relationships/hyperlink" Target="https://helpdesk.alpha.com.do/app/helpdesk/ui/requests/167271000009414001/details" TargetMode="External"/><Relationship Id="rId667" Type="http://schemas.openxmlformats.org/officeDocument/2006/relationships/hyperlink" Target="https://helpdesk.alpha.com.do/app/helpdesk/ui/requests/167271000010057308/details" TargetMode="External"/><Relationship Id="rId874" Type="http://schemas.openxmlformats.org/officeDocument/2006/relationships/hyperlink" Target="https://helpdesk.alpha.com.do/app/helpdesk/ui/requests/167271000010514005/details" TargetMode="External"/><Relationship Id="rId527" Type="http://schemas.openxmlformats.org/officeDocument/2006/relationships/hyperlink" Target="https://helpdesk.alpha.com.do/app/helpdesk/ui/requests/167271000009895033/details" TargetMode="External"/><Relationship Id="rId734" Type="http://schemas.openxmlformats.org/officeDocument/2006/relationships/hyperlink" Target="https://helpdesk.alpha.com.do/app/helpdesk/ui/requests/167271000010203017/details" TargetMode="External"/><Relationship Id="rId941" Type="http://schemas.openxmlformats.org/officeDocument/2006/relationships/hyperlink" Target="https://helpdesk.alpha.com.do/app/helpdesk/ui/requests/167271000010615001/details" TargetMode="External"/><Relationship Id="rId1157" Type="http://schemas.openxmlformats.org/officeDocument/2006/relationships/hyperlink" Target="https://helpdesk.alpha.com.do/app/helpdesk/ui/requests/167271000011024067/details" TargetMode="External"/><Relationship Id="rId1364" Type="http://schemas.openxmlformats.org/officeDocument/2006/relationships/hyperlink" Target="https://helpdesk.alpha.com.do/app/helpdesk/ui/requests/167271000011426003/details" TargetMode="External"/><Relationship Id="rId70" Type="http://schemas.openxmlformats.org/officeDocument/2006/relationships/hyperlink" Target="https://helpdesk.alpha.com.do/app/helpdesk/ui/requests/167271000008975159/details" TargetMode="External"/><Relationship Id="rId801" Type="http://schemas.openxmlformats.org/officeDocument/2006/relationships/hyperlink" Target="https://helpdesk.alpha.com.do/app/helpdesk/ui/requests/167271000010314159/details" TargetMode="External"/><Relationship Id="rId1017" Type="http://schemas.openxmlformats.org/officeDocument/2006/relationships/hyperlink" Target="https://helpdesk.alpha.com.do/app/helpdesk/ui/requests/167271000010759290/details" TargetMode="External"/><Relationship Id="rId1224" Type="http://schemas.openxmlformats.org/officeDocument/2006/relationships/hyperlink" Target="https://helpdesk.alpha.com.do/app/helpdesk/ui/requests/167271000011155001/details" TargetMode="External"/><Relationship Id="rId1431" Type="http://schemas.openxmlformats.org/officeDocument/2006/relationships/hyperlink" Target="https://helpdesk.alpha.com.do/app/helpdesk/ui/requests/167271000011601001/details" TargetMode="External"/><Relationship Id="rId28" Type="http://schemas.openxmlformats.org/officeDocument/2006/relationships/hyperlink" Target="https://helpdesk.alpha.com.do/app/helpdesk/ui/requests/167271000008824001/details" TargetMode="External"/><Relationship Id="rId81" Type="http://schemas.openxmlformats.org/officeDocument/2006/relationships/hyperlink" Target="https://helpdesk.alpha.com.do/app/helpdesk/ui/requests/167271000008994001/details" TargetMode="External"/><Relationship Id="rId177" Type="http://schemas.openxmlformats.org/officeDocument/2006/relationships/hyperlink" Target="https://helpdesk.alpha.com.do/app/helpdesk/ui/requests/167271000009277035/details" TargetMode="External"/><Relationship Id="rId384" Type="http://schemas.openxmlformats.org/officeDocument/2006/relationships/hyperlink" Target="https://helpdesk.alpha.com.do/app/helpdesk/ui/requests/167271000009642036/details" TargetMode="External"/><Relationship Id="rId591" Type="http://schemas.openxmlformats.org/officeDocument/2006/relationships/hyperlink" Target="https://helpdesk.alpha.com.do/app/helpdesk/ui/requests/167271000009982048/details" TargetMode="External"/><Relationship Id="rId605" Type="http://schemas.openxmlformats.org/officeDocument/2006/relationships/hyperlink" Target="https://helpdesk.alpha.com.do/app/helpdesk/ui/requests/167271000010005001/details" TargetMode="External"/><Relationship Id="rId812" Type="http://schemas.openxmlformats.org/officeDocument/2006/relationships/hyperlink" Target="https://helpdesk.alpha.com.do/app/helpdesk/ui/requests/167271000010358001/details" TargetMode="External"/><Relationship Id="rId1028" Type="http://schemas.openxmlformats.org/officeDocument/2006/relationships/hyperlink" Target="https://helpdesk.alpha.com.do/app/helpdesk/ui/requests/167271000010775003/details" TargetMode="External"/><Relationship Id="rId1235" Type="http://schemas.openxmlformats.org/officeDocument/2006/relationships/hyperlink" Target="https://helpdesk.alpha.com.do/app/helpdesk/ui/requests/167271000011164025/details" TargetMode="External"/><Relationship Id="rId1442" Type="http://schemas.openxmlformats.org/officeDocument/2006/relationships/hyperlink" Target="https://helpdesk.alpha.com.do/app/helpdesk/ui/requests/167271000011628001/details" TargetMode="External"/><Relationship Id="rId244" Type="http://schemas.openxmlformats.org/officeDocument/2006/relationships/hyperlink" Target="https://helpdesk.alpha.com.do/app/helpdesk/ui/requests/167271000009465005/details" TargetMode="External"/><Relationship Id="rId689" Type="http://schemas.openxmlformats.org/officeDocument/2006/relationships/hyperlink" Target="https://helpdesk.alpha.com.do/app/helpdesk/ui/requests/167271000010069031/details" TargetMode="External"/><Relationship Id="rId896" Type="http://schemas.openxmlformats.org/officeDocument/2006/relationships/hyperlink" Target="https://helpdesk.alpha.com.do/app/helpdesk/ui/requests/167271000010548094/details" TargetMode="External"/><Relationship Id="rId1081" Type="http://schemas.openxmlformats.org/officeDocument/2006/relationships/hyperlink" Target="https://helpdesk.alpha.com.do/app/helpdesk/ui/requests/167271000010842085/details" TargetMode="External"/><Relationship Id="rId1302" Type="http://schemas.openxmlformats.org/officeDocument/2006/relationships/hyperlink" Target="https://helpdesk.alpha.com.do/app/helpdesk/ui/requests/167271000011306001/details" TargetMode="External"/><Relationship Id="rId39" Type="http://schemas.openxmlformats.org/officeDocument/2006/relationships/hyperlink" Target="https://helpdesk.alpha.com.do/app/helpdesk/ui/requests/167271000008866001/details" TargetMode="External"/><Relationship Id="rId451" Type="http://schemas.openxmlformats.org/officeDocument/2006/relationships/hyperlink" Target="https://helpdesk.alpha.com.do/app/helpdesk/ui/requests/167271000009817120/details" TargetMode="External"/><Relationship Id="rId549" Type="http://schemas.openxmlformats.org/officeDocument/2006/relationships/hyperlink" Target="https://helpdesk.alpha.com.do/app/helpdesk/ui/requests/167271000009925001/details" TargetMode="External"/><Relationship Id="rId756" Type="http://schemas.openxmlformats.org/officeDocument/2006/relationships/hyperlink" Target="https://helpdesk.alpha.com.do/app/helpdesk/ui/requests/167271000010232001/details" TargetMode="External"/><Relationship Id="rId1179" Type="http://schemas.openxmlformats.org/officeDocument/2006/relationships/hyperlink" Target="https://helpdesk.alpha.com.do/app/helpdesk/ui/requests/167271000011053341/details" TargetMode="External"/><Relationship Id="rId1386" Type="http://schemas.openxmlformats.org/officeDocument/2006/relationships/hyperlink" Target="https://helpdesk.alpha.com.do/app/helpdesk/ui/requests/167271000011497017/details" TargetMode="External"/><Relationship Id="rId104" Type="http://schemas.openxmlformats.org/officeDocument/2006/relationships/hyperlink" Target="https://helpdesk.alpha.com.do/app/helpdesk/ui/requests/167271000009051001/details" TargetMode="External"/><Relationship Id="rId188" Type="http://schemas.openxmlformats.org/officeDocument/2006/relationships/hyperlink" Target="https://helpdesk.alpha.com.do/app/helpdesk/ui/requests/167271000009298003/details" TargetMode="External"/><Relationship Id="rId311" Type="http://schemas.openxmlformats.org/officeDocument/2006/relationships/hyperlink" Target="https://helpdesk.alpha.com.do/app/helpdesk/ui/requests/167271000009607073/details" TargetMode="External"/><Relationship Id="rId395" Type="http://schemas.openxmlformats.org/officeDocument/2006/relationships/hyperlink" Target="https://helpdesk.alpha.com.do/app/helpdesk/ui/requests/167271000009646310/details" TargetMode="External"/><Relationship Id="rId409" Type="http://schemas.openxmlformats.org/officeDocument/2006/relationships/hyperlink" Target="https://helpdesk.alpha.com.do/app/helpdesk/ui/requests/167271000009655122/details" TargetMode="External"/><Relationship Id="rId963" Type="http://schemas.openxmlformats.org/officeDocument/2006/relationships/hyperlink" Target="https://helpdesk.alpha.com.do/app/helpdesk/ui/requests/167271000010681001/details" TargetMode="External"/><Relationship Id="rId1039" Type="http://schemas.openxmlformats.org/officeDocument/2006/relationships/hyperlink" Target="https://helpdesk.alpha.com.do/app/helpdesk/ui/requests/167271000010788003/details" TargetMode="External"/><Relationship Id="rId1246" Type="http://schemas.openxmlformats.org/officeDocument/2006/relationships/hyperlink" Target="https://helpdesk.alpha.com.do/app/helpdesk/ui/requests/167271000011169269/details" TargetMode="External"/><Relationship Id="rId92" Type="http://schemas.openxmlformats.org/officeDocument/2006/relationships/hyperlink" Target="https://helpdesk.alpha.com.do/app/helpdesk/ui/requests/167271000009008001/details" TargetMode="External"/><Relationship Id="rId616" Type="http://schemas.openxmlformats.org/officeDocument/2006/relationships/hyperlink" Target="https://helpdesk.alpha.com.do/app/helpdesk/ui/requests/167271000010020001/details" TargetMode="External"/><Relationship Id="rId823" Type="http://schemas.openxmlformats.org/officeDocument/2006/relationships/hyperlink" Target="https://helpdesk.alpha.com.do/app/helpdesk/ui/requests/167271000010388052/details" TargetMode="External"/><Relationship Id="rId1453" Type="http://schemas.openxmlformats.org/officeDocument/2006/relationships/hyperlink" Target="https://helpdesk.alpha.com.do/app/helpdesk/ui/requests/167271000011638001/details" TargetMode="External"/><Relationship Id="rId255" Type="http://schemas.openxmlformats.org/officeDocument/2006/relationships/hyperlink" Target="https://helpdesk.alpha.com.do/app/helpdesk/ui/requests/167271000009487001/details" TargetMode="External"/><Relationship Id="rId462" Type="http://schemas.openxmlformats.org/officeDocument/2006/relationships/hyperlink" Target="https://helpdesk.alpha.com.do/app/helpdesk/ui/requests/167271000009846239/details" TargetMode="External"/><Relationship Id="rId1092" Type="http://schemas.openxmlformats.org/officeDocument/2006/relationships/hyperlink" Target="https://helpdesk.alpha.com.do/app/helpdesk/ui/requests/167271000010889005/details" TargetMode="External"/><Relationship Id="rId1106" Type="http://schemas.openxmlformats.org/officeDocument/2006/relationships/hyperlink" Target="https://helpdesk.alpha.com.do/app/helpdesk/ui/requests/167271000010921059/details" TargetMode="External"/><Relationship Id="rId1313" Type="http://schemas.openxmlformats.org/officeDocument/2006/relationships/hyperlink" Target="https://helpdesk.alpha.com.do/app/helpdesk/ui/requests/167271000011329041/details" TargetMode="External"/><Relationship Id="rId1397" Type="http://schemas.openxmlformats.org/officeDocument/2006/relationships/hyperlink" Target="https://helpdesk.alpha.com.do/app/helpdesk/ui/requests/167271000011519039/details" TargetMode="External"/><Relationship Id="rId115" Type="http://schemas.openxmlformats.org/officeDocument/2006/relationships/hyperlink" Target="https://helpdesk.alpha.com.do/app/helpdesk/ui/requests/167271000009084015/details" TargetMode="External"/><Relationship Id="rId322" Type="http://schemas.openxmlformats.org/officeDocument/2006/relationships/hyperlink" Target="https://helpdesk.alpha.com.do/app/helpdesk/ui/requests/167271000009612525/details" TargetMode="External"/><Relationship Id="rId767" Type="http://schemas.openxmlformats.org/officeDocument/2006/relationships/hyperlink" Target="https://helpdesk.alpha.com.do/app/helpdesk/ui/requests/167271000010255037/details" TargetMode="External"/><Relationship Id="rId974" Type="http://schemas.openxmlformats.org/officeDocument/2006/relationships/hyperlink" Target="https://helpdesk.alpha.com.do/app/helpdesk/ui/requests/167271000010695060/details" TargetMode="External"/><Relationship Id="rId199" Type="http://schemas.openxmlformats.org/officeDocument/2006/relationships/hyperlink" Target="https://helpdesk.alpha.com.do/app/helpdesk/ui/requests/167271000009314001/details" TargetMode="External"/><Relationship Id="rId627" Type="http://schemas.openxmlformats.org/officeDocument/2006/relationships/hyperlink" Target="https://helpdesk.alpha.com.do/app/helpdesk/ui/requests/167271000010032129/details" TargetMode="External"/><Relationship Id="rId834" Type="http://schemas.openxmlformats.org/officeDocument/2006/relationships/hyperlink" Target="https://helpdesk.alpha.com.do/app/helpdesk/ui/requests/167271000010402029/details" TargetMode="External"/><Relationship Id="rId1257" Type="http://schemas.openxmlformats.org/officeDocument/2006/relationships/hyperlink" Target="https://helpdesk.alpha.com.do/app/helpdesk/ui/requests/167271000011182112/details" TargetMode="External"/><Relationship Id="rId266" Type="http://schemas.openxmlformats.org/officeDocument/2006/relationships/hyperlink" Target="https://helpdesk.alpha.com.do/app/helpdesk/ui/requests/167271000009508015/details" TargetMode="External"/><Relationship Id="rId473" Type="http://schemas.openxmlformats.org/officeDocument/2006/relationships/hyperlink" Target="https://helpdesk.alpha.com.do/app/helpdesk/ui/requests/167271000009851015/details" TargetMode="External"/><Relationship Id="rId680" Type="http://schemas.openxmlformats.org/officeDocument/2006/relationships/hyperlink" Target="https://helpdesk.alpha.com.do/app/helpdesk/ui/requests/167271000010066127/details" TargetMode="External"/><Relationship Id="rId901" Type="http://schemas.openxmlformats.org/officeDocument/2006/relationships/hyperlink" Target="https://helpdesk.alpha.com.do/app/helpdesk/ui/requests/167271000010555001/details" TargetMode="External"/><Relationship Id="rId1117" Type="http://schemas.openxmlformats.org/officeDocument/2006/relationships/hyperlink" Target="https://helpdesk.alpha.com.do/app/helpdesk/ui/requests/167271000010938149/details" TargetMode="External"/><Relationship Id="rId1324" Type="http://schemas.openxmlformats.org/officeDocument/2006/relationships/hyperlink" Target="https://helpdesk.alpha.com.do/app/helpdesk/ui/requests/167271000011350025/details" TargetMode="External"/><Relationship Id="rId30" Type="http://schemas.openxmlformats.org/officeDocument/2006/relationships/hyperlink" Target="https://helpdesk.alpha.com.do/app/helpdesk/ui/requests/167271000008832001/details" TargetMode="External"/><Relationship Id="rId126" Type="http://schemas.openxmlformats.org/officeDocument/2006/relationships/hyperlink" Target="https://helpdesk.alpha.com.do/app/helpdesk/ui/requests/167271000009108013/details" TargetMode="External"/><Relationship Id="rId333" Type="http://schemas.openxmlformats.org/officeDocument/2006/relationships/hyperlink" Target="https://helpdesk.alpha.com.do/app/helpdesk/ui/requests/167271000009621001/details" TargetMode="External"/><Relationship Id="rId540" Type="http://schemas.openxmlformats.org/officeDocument/2006/relationships/hyperlink" Target="https://helpdesk.alpha.com.do/app/helpdesk/ui/requests/167271000009918023/details" TargetMode="External"/><Relationship Id="rId778" Type="http://schemas.openxmlformats.org/officeDocument/2006/relationships/hyperlink" Target="https://helpdesk.alpha.com.do/app/helpdesk/ui/requests/167271000010273037/details" TargetMode="External"/><Relationship Id="rId985" Type="http://schemas.openxmlformats.org/officeDocument/2006/relationships/hyperlink" Target="https://helpdesk.alpha.com.do/app/helpdesk/ui/requests/167271000010700088/details" TargetMode="External"/><Relationship Id="rId1170" Type="http://schemas.openxmlformats.org/officeDocument/2006/relationships/hyperlink" Target="https://helpdesk.alpha.com.do/app/helpdesk/ui/requests/167271000011038001/details" TargetMode="External"/><Relationship Id="rId638" Type="http://schemas.openxmlformats.org/officeDocument/2006/relationships/hyperlink" Target="https://helpdesk.alpha.com.do/app/helpdesk/ui/requests/167271000010043230/details" TargetMode="External"/><Relationship Id="rId845" Type="http://schemas.openxmlformats.org/officeDocument/2006/relationships/hyperlink" Target="https://helpdesk.alpha.com.do/app/helpdesk/ui/requests/167271000010428015/details" TargetMode="External"/><Relationship Id="rId1030" Type="http://schemas.openxmlformats.org/officeDocument/2006/relationships/hyperlink" Target="https://helpdesk.alpha.com.do/app/helpdesk/ui/requests/167271000010780023/details" TargetMode="External"/><Relationship Id="rId1268" Type="http://schemas.openxmlformats.org/officeDocument/2006/relationships/hyperlink" Target="https://helpdesk.alpha.com.do/app/helpdesk/ui/requests/167271000011191047/details" TargetMode="External"/><Relationship Id="rId277" Type="http://schemas.openxmlformats.org/officeDocument/2006/relationships/hyperlink" Target="https://helpdesk.alpha.com.do/app/helpdesk/ui/requests/167271000009519001/details" TargetMode="External"/><Relationship Id="rId400" Type="http://schemas.openxmlformats.org/officeDocument/2006/relationships/hyperlink" Target="https://helpdesk.alpha.com.do/app/helpdesk/ui/requests/167271000009650621/details" TargetMode="External"/><Relationship Id="rId484" Type="http://schemas.openxmlformats.org/officeDocument/2006/relationships/hyperlink" Target="https://helpdesk.alpha.com.do/app/helpdesk/ui/requests/167271000009865278/details" TargetMode="External"/><Relationship Id="rId705" Type="http://schemas.openxmlformats.org/officeDocument/2006/relationships/hyperlink" Target="https://helpdesk.alpha.com.do/app/helpdesk/ui/requests/167271000010098019/details" TargetMode="External"/><Relationship Id="rId1128" Type="http://schemas.openxmlformats.org/officeDocument/2006/relationships/hyperlink" Target="https://helpdesk.alpha.com.do/app/helpdesk/ui/requests/167271000010954001/details" TargetMode="External"/><Relationship Id="rId1335" Type="http://schemas.openxmlformats.org/officeDocument/2006/relationships/hyperlink" Target="https://helpdesk.alpha.com.do/app/helpdesk/ui/requests/167271000011392003/details" TargetMode="External"/><Relationship Id="rId137" Type="http://schemas.openxmlformats.org/officeDocument/2006/relationships/hyperlink" Target="https://helpdesk.alpha.com.do/app/helpdesk/ui/requests/167271000009135015/details" TargetMode="External"/><Relationship Id="rId344" Type="http://schemas.openxmlformats.org/officeDocument/2006/relationships/hyperlink" Target="https://helpdesk.alpha.com.do/app/helpdesk/ui/requests/167271000009632001/details" TargetMode="External"/><Relationship Id="rId691" Type="http://schemas.openxmlformats.org/officeDocument/2006/relationships/hyperlink" Target="https://helpdesk.alpha.com.do/app/helpdesk/ui/requests/167271000010076003/details" TargetMode="External"/><Relationship Id="rId789" Type="http://schemas.openxmlformats.org/officeDocument/2006/relationships/hyperlink" Target="https://helpdesk.alpha.com.do/app/helpdesk/ui/requests/167271000010295058/details" TargetMode="External"/><Relationship Id="rId912" Type="http://schemas.openxmlformats.org/officeDocument/2006/relationships/hyperlink" Target="https://helpdesk.alpha.com.do/app/helpdesk/ui/requests/167271000010567001/details" TargetMode="External"/><Relationship Id="rId996" Type="http://schemas.openxmlformats.org/officeDocument/2006/relationships/hyperlink" Target="https://helpdesk.alpha.com.do/app/helpdesk/ui/requests/167271000010735001/details" TargetMode="External"/><Relationship Id="rId41" Type="http://schemas.openxmlformats.org/officeDocument/2006/relationships/hyperlink" Target="https://helpdesk.alpha.com.do/app/helpdesk/ui/requests/167271000008868001/details" TargetMode="External"/><Relationship Id="rId551" Type="http://schemas.openxmlformats.org/officeDocument/2006/relationships/hyperlink" Target="https://helpdesk.alpha.com.do/app/helpdesk/ui/requests/167271000009925053/details" TargetMode="External"/><Relationship Id="rId649" Type="http://schemas.openxmlformats.org/officeDocument/2006/relationships/hyperlink" Target="https://helpdesk.alpha.com.do/app/helpdesk/ui/requests/167271000010057001/details" TargetMode="External"/><Relationship Id="rId856" Type="http://schemas.openxmlformats.org/officeDocument/2006/relationships/hyperlink" Target="https://helpdesk.alpha.com.do/app/helpdesk/ui/requests/167271000010452001/details" TargetMode="External"/><Relationship Id="rId1181" Type="http://schemas.openxmlformats.org/officeDocument/2006/relationships/hyperlink" Target="https://helpdesk.alpha.com.do/app/helpdesk/ui/requests/167271000011054027/details" TargetMode="External"/><Relationship Id="rId1279" Type="http://schemas.openxmlformats.org/officeDocument/2006/relationships/hyperlink" Target="https://helpdesk.alpha.com.do/app/helpdesk/ui/requests/167271000011225007/details" TargetMode="External"/><Relationship Id="rId1402" Type="http://schemas.openxmlformats.org/officeDocument/2006/relationships/hyperlink" Target="https://helpdesk.alpha.com.do/app/helpdesk/ui/requests/167271000011524033/details" TargetMode="External"/><Relationship Id="rId190" Type="http://schemas.openxmlformats.org/officeDocument/2006/relationships/hyperlink" Target="https://helpdesk.alpha.com.do/app/helpdesk/ui/requests/167271000009298039/details" TargetMode="External"/><Relationship Id="rId204" Type="http://schemas.openxmlformats.org/officeDocument/2006/relationships/hyperlink" Target="https://helpdesk.alpha.com.do/app/helpdesk/ui/requests/167271000009346406/details" TargetMode="External"/><Relationship Id="rId288" Type="http://schemas.openxmlformats.org/officeDocument/2006/relationships/hyperlink" Target="https://helpdesk.alpha.com.do/app/helpdesk/ui/requests/167271000009548017/details" TargetMode="External"/><Relationship Id="rId411" Type="http://schemas.openxmlformats.org/officeDocument/2006/relationships/hyperlink" Target="https://helpdesk.alpha.com.do/app/helpdesk/ui/requests/167271000009657013/details" TargetMode="External"/><Relationship Id="rId509" Type="http://schemas.openxmlformats.org/officeDocument/2006/relationships/hyperlink" Target="https://helpdesk.alpha.com.do/app/helpdesk/ui/requests/167271000009880037/details" TargetMode="External"/><Relationship Id="rId1041" Type="http://schemas.openxmlformats.org/officeDocument/2006/relationships/hyperlink" Target="https://helpdesk.alpha.com.do/app/helpdesk/ui/requests/167271000010791001/details" TargetMode="External"/><Relationship Id="rId1139" Type="http://schemas.openxmlformats.org/officeDocument/2006/relationships/hyperlink" Target="https://helpdesk.alpha.com.do/app/helpdesk/ui/requests/167271000010989003/details" TargetMode="External"/><Relationship Id="rId1346" Type="http://schemas.openxmlformats.org/officeDocument/2006/relationships/hyperlink" Target="https://helpdesk.alpha.com.do/app/helpdesk/ui/requests/167271000011408483/details" TargetMode="External"/><Relationship Id="rId495" Type="http://schemas.openxmlformats.org/officeDocument/2006/relationships/hyperlink" Target="https://helpdesk.alpha.com.do/app/helpdesk/ui/requests/167271000009872031/details" TargetMode="External"/><Relationship Id="rId716" Type="http://schemas.openxmlformats.org/officeDocument/2006/relationships/hyperlink" Target="https://helpdesk.alpha.com.do/app/helpdesk/ui/requests/167271000010113343/details" TargetMode="External"/><Relationship Id="rId923" Type="http://schemas.openxmlformats.org/officeDocument/2006/relationships/hyperlink" Target="https://helpdesk.alpha.com.do/app/helpdesk/ui/requests/167271000010582059/details" TargetMode="External"/><Relationship Id="rId52" Type="http://schemas.openxmlformats.org/officeDocument/2006/relationships/hyperlink" Target="https://helpdesk.alpha.com.do/app/helpdesk/ui/requests/167271000008900001/details" TargetMode="External"/><Relationship Id="rId148" Type="http://schemas.openxmlformats.org/officeDocument/2006/relationships/hyperlink" Target="https://helpdesk.alpha.com.do/app/helpdesk/ui/requests/167271000009175001/details" TargetMode="External"/><Relationship Id="rId355" Type="http://schemas.openxmlformats.org/officeDocument/2006/relationships/hyperlink" Target="https://helpdesk.alpha.com.do/app/helpdesk/ui/requests/167271000009633083/details" TargetMode="External"/><Relationship Id="rId562" Type="http://schemas.openxmlformats.org/officeDocument/2006/relationships/hyperlink" Target="https://helpdesk.alpha.com.do/app/helpdesk/ui/requests/167271000009930013/details" TargetMode="External"/><Relationship Id="rId1192" Type="http://schemas.openxmlformats.org/officeDocument/2006/relationships/hyperlink" Target="https://helpdesk.alpha.com.do/app/helpdesk/ui/requests/167271000011085119/details" TargetMode="External"/><Relationship Id="rId1206" Type="http://schemas.openxmlformats.org/officeDocument/2006/relationships/hyperlink" Target="https://helpdesk.alpha.com.do/app/helpdesk/ui/requests/167271000011104053/details" TargetMode="External"/><Relationship Id="rId1413" Type="http://schemas.openxmlformats.org/officeDocument/2006/relationships/hyperlink" Target="https://helpdesk.alpha.com.do/app/helpdesk/ui/requests/167271000011539113/details" TargetMode="External"/><Relationship Id="rId215" Type="http://schemas.openxmlformats.org/officeDocument/2006/relationships/hyperlink" Target="https://helpdesk.alpha.com.do/app/helpdesk/ui/requests/167271000009387007/details" TargetMode="External"/><Relationship Id="rId422" Type="http://schemas.openxmlformats.org/officeDocument/2006/relationships/hyperlink" Target="https://helpdesk.alpha.com.do/app/helpdesk/ui/requests/167271000009704001/details" TargetMode="External"/><Relationship Id="rId867" Type="http://schemas.openxmlformats.org/officeDocument/2006/relationships/hyperlink" Target="https://helpdesk.alpha.com.do/app/helpdesk/ui/requests/167271000010500003/details" TargetMode="External"/><Relationship Id="rId1052" Type="http://schemas.openxmlformats.org/officeDocument/2006/relationships/hyperlink" Target="https://helpdesk.alpha.com.do/app/helpdesk/ui/requests/167271000010809072/details" TargetMode="External"/><Relationship Id="rId299" Type="http://schemas.openxmlformats.org/officeDocument/2006/relationships/hyperlink" Target="https://helpdesk.alpha.com.do/app/helpdesk/ui/requests/167271000009565001/details" TargetMode="External"/><Relationship Id="rId727" Type="http://schemas.openxmlformats.org/officeDocument/2006/relationships/hyperlink" Target="https://helpdesk.alpha.com.do/app/helpdesk/ui/requests/167271000010171039/details" TargetMode="External"/><Relationship Id="rId934" Type="http://schemas.openxmlformats.org/officeDocument/2006/relationships/hyperlink" Target="https://helpdesk.alpha.com.do/app/helpdesk/ui/requests/167271000010602001/details" TargetMode="External"/><Relationship Id="rId1357" Type="http://schemas.openxmlformats.org/officeDocument/2006/relationships/hyperlink" Target="https://helpdesk.alpha.com.do/app/helpdesk/ui/requests/167271000011420113/details" TargetMode="External"/><Relationship Id="rId63" Type="http://schemas.openxmlformats.org/officeDocument/2006/relationships/hyperlink" Target="https://helpdesk.alpha.com.do/app/helpdesk/ui/requests/167271000008955007/details" TargetMode="External"/><Relationship Id="rId159" Type="http://schemas.openxmlformats.org/officeDocument/2006/relationships/hyperlink" Target="https://helpdesk.alpha.com.do/app/helpdesk/ui/requests/167271000009199071/details" TargetMode="External"/><Relationship Id="rId366" Type="http://schemas.openxmlformats.org/officeDocument/2006/relationships/hyperlink" Target="https://helpdesk.alpha.com.do/app/helpdesk/ui/requests/167271000009637009/details" TargetMode="External"/><Relationship Id="rId573" Type="http://schemas.openxmlformats.org/officeDocument/2006/relationships/hyperlink" Target="https://helpdesk.alpha.com.do/app/helpdesk/ui/requests/167271000009943065/details" TargetMode="External"/><Relationship Id="rId780" Type="http://schemas.openxmlformats.org/officeDocument/2006/relationships/hyperlink" Target="https://helpdesk.alpha.com.do/app/helpdesk/ui/requests/167271000010275042/details" TargetMode="External"/><Relationship Id="rId1217" Type="http://schemas.openxmlformats.org/officeDocument/2006/relationships/hyperlink" Target="https://helpdesk.alpha.com.do/app/helpdesk/ui/requests/167271000011113431/details" TargetMode="External"/><Relationship Id="rId1424" Type="http://schemas.openxmlformats.org/officeDocument/2006/relationships/hyperlink" Target="https://helpdesk.alpha.com.do/app/helpdesk/ui/requests/167271000011576001/details" TargetMode="External"/><Relationship Id="rId226" Type="http://schemas.openxmlformats.org/officeDocument/2006/relationships/hyperlink" Target="https://helpdesk.alpha.com.do/app/helpdesk/ui/requests/167271000009440001/details" TargetMode="External"/><Relationship Id="rId433" Type="http://schemas.openxmlformats.org/officeDocument/2006/relationships/hyperlink" Target="https://helpdesk.alpha.com.do/app/helpdesk/ui/requests/167271000009731001/details" TargetMode="External"/><Relationship Id="rId878" Type="http://schemas.openxmlformats.org/officeDocument/2006/relationships/hyperlink" Target="https://helpdesk.alpha.com.do/app/helpdesk/ui/requests/167271000010518017/details" TargetMode="External"/><Relationship Id="rId1063" Type="http://schemas.openxmlformats.org/officeDocument/2006/relationships/hyperlink" Target="https://helpdesk.alpha.com.do/app/helpdesk/ui/requests/167271000010818051/details" TargetMode="External"/><Relationship Id="rId1270" Type="http://schemas.openxmlformats.org/officeDocument/2006/relationships/hyperlink" Target="https://helpdesk.alpha.com.do/app/helpdesk/ui/requests/167271000011194001/details" TargetMode="External"/><Relationship Id="rId640" Type="http://schemas.openxmlformats.org/officeDocument/2006/relationships/hyperlink" Target="https://helpdesk.alpha.com.do/app/helpdesk/ui/requests/167271000010046155/details" TargetMode="External"/><Relationship Id="rId738" Type="http://schemas.openxmlformats.org/officeDocument/2006/relationships/hyperlink" Target="https://helpdesk.alpha.com.do/app/helpdesk/ui/requests/167271000010208046/details" TargetMode="External"/><Relationship Id="rId945" Type="http://schemas.openxmlformats.org/officeDocument/2006/relationships/hyperlink" Target="https://helpdesk.alpha.com.do/app/helpdesk/ui/requests/167271000010622001/details" TargetMode="External"/><Relationship Id="rId1368" Type="http://schemas.openxmlformats.org/officeDocument/2006/relationships/hyperlink" Target="https://helpdesk.alpha.com.do/app/helpdesk/ui/requests/167271000011432043/details" TargetMode="External"/><Relationship Id="rId74" Type="http://schemas.openxmlformats.org/officeDocument/2006/relationships/hyperlink" Target="https://helpdesk.alpha.com.do/app/helpdesk/ui/requests/167271000008980015/details" TargetMode="External"/><Relationship Id="rId377" Type="http://schemas.openxmlformats.org/officeDocument/2006/relationships/hyperlink" Target="https://helpdesk.alpha.com.do/app/helpdesk/ui/requests/167271000009640003/details" TargetMode="External"/><Relationship Id="rId500" Type="http://schemas.openxmlformats.org/officeDocument/2006/relationships/hyperlink" Target="https://helpdesk.alpha.com.do/app/helpdesk/ui/requests/167271000009877001/details" TargetMode="External"/><Relationship Id="rId584" Type="http://schemas.openxmlformats.org/officeDocument/2006/relationships/hyperlink" Target="https://helpdesk.alpha.com.do/app/helpdesk/ui/requests/167271000009971001/details" TargetMode="External"/><Relationship Id="rId805" Type="http://schemas.openxmlformats.org/officeDocument/2006/relationships/hyperlink" Target="https://helpdesk.alpha.com.do/app/helpdesk/ui/requests/167271000010325021/details" TargetMode="External"/><Relationship Id="rId1130" Type="http://schemas.openxmlformats.org/officeDocument/2006/relationships/hyperlink" Target="https://helpdesk.alpha.com.do/app/helpdesk/ui/requests/167271000010958231/details" TargetMode="External"/><Relationship Id="rId1228" Type="http://schemas.openxmlformats.org/officeDocument/2006/relationships/hyperlink" Target="https://helpdesk.alpha.com.do/app/helpdesk/ui/requests/167271000011162003/details" TargetMode="External"/><Relationship Id="rId1435" Type="http://schemas.openxmlformats.org/officeDocument/2006/relationships/hyperlink" Target="https://helpdesk.alpha.com.do/app/helpdesk/ui/requests/167271000011615199/details" TargetMode="External"/><Relationship Id="rId5" Type="http://schemas.openxmlformats.org/officeDocument/2006/relationships/hyperlink" Target="https://helpdesk.alpha.com.do/app/helpdesk/ui/requests/167271000008783025/details" TargetMode="External"/><Relationship Id="rId237" Type="http://schemas.openxmlformats.org/officeDocument/2006/relationships/hyperlink" Target="https://helpdesk.alpha.com.do/app/helpdesk/ui/requests/167271000009456001/details" TargetMode="External"/><Relationship Id="rId791" Type="http://schemas.openxmlformats.org/officeDocument/2006/relationships/hyperlink" Target="https://helpdesk.alpha.com.do/app/helpdesk/ui/requests/167271000010298003/details" TargetMode="External"/><Relationship Id="rId889" Type="http://schemas.openxmlformats.org/officeDocument/2006/relationships/hyperlink" Target="https://helpdesk.alpha.com.do/app/helpdesk/ui/requests/167271000010541001/details" TargetMode="External"/><Relationship Id="rId1074" Type="http://schemas.openxmlformats.org/officeDocument/2006/relationships/hyperlink" Target="https://helpdesk.alpha.com.do/app/helpdesk/ui/requests/167271000010834017/details" TargetMode="External"/><Relationship Id="rId444" Type="http://schemas.openxmlformats.org/officeDocument/2006/relationships/hyperlink" Target="https://helpdesk.alpha.com.do/app/helpdesk/ui/requests/167271000009785076/details" TargetMode="External"/><Relationship Id="rId651" Type="http://schemas.openxmlformats.org/officeDocument/2006/relationships/hyperlink" Target="https://helpdesk.alpha.com.do/app/helpdesk/ui/requests/167271000010057053/details" TargetMode="External"/><Relationship Id="rId749" Type="http://schemas.openxmlformats.org/officeDocument/2006/relationships/hyperlink" Target="https://helpdesk.alpha.com.do/app/helpdesk/ui/requests/167271000010222065/details" TargetMode="External"/><Relationship Id="rId1281" Type="http://schemas.openxmlformats.org/officeDocument/2006/relationships/hyperlink" Target="https://helpdesk.alpha.com.do/app/helpdesk/ui/requests/167271000011228001/details" TargetMode="External"/><Relationship Id="rId1379" Type="http://schemas.openxmlformats.org/officeDocument/2006/relationships/hyperlink" Target="https://helpdesk.alpha.com.do/app/helpdesk/ui/requests/167271000011489003/details" TargetMode="External"/><Relationship Id="rId290" Type="http://schemas.openxmlformats.org/officeDocument/2006/relationships/hyperlink" Target="https://helpdesk.alpha.com.do/app/helpdesk/ui/requests/167271000009548047/details" TargetMode="External"/><Relationship Id="rId304" Type="http://schemas.openxmlformats.org/officeDocument/2006/relationships/hyperlink" Target="https://helpdesk.alpha.com.do/app/helpdesk/ui/requests/167271000009583003/details" TargetMode="External"/><Relationship Id="rId388" Type="http://schemas.openxmlformats.org/officeDocument/2006/relationships/hyperlink" Target="https://helpdesk.alpha.com.do/app/helpdesk/ui/requests/167271000009644017/details" TargetMode="External"/><Relationship Id="rId511" Type="http://schemas.openxmlformats.org/officeDocument/2006/relationships/hyperlink" Target="https://helpdesk.alpha.com.do/app/helpdesk/ui/requests/167271000009882057/details" TargetMode="External"/><Relationship Id="rId609" Type="http://schemas.openxmlformats.org/officeDocument/2006/relationships/hyperlink" Target="https://helpdesk.alpha.com.do/app/helpdesk/ui/requests/167271000010013091/details" TargetMode="External"/><Relationship Id="rId956" Type="http://schemas.openxmlformats.org/officeDocument/2006/relationships/hyperlink" Target="https://helpdesk.alpha.com.do/app/helpdesk/ui/requests/167271000010655051/details" TargetMode="External"/><Relationship Id="rId1141" Type="http://schemas.openxmlformats.org/officeDocument/2006/relationships/hyperlink" Target="https://helpdesk.alpha.com.do/app/helpdesk/ui/requests/167271000010993001/details" TargetMode="External"/><Relationship Id="rId1239" Type="http://schemas.openxmlformats.org/officeDocument/2006/relationships/hyperlink" Target="https://helpdesk.alpha.com.do/app/helpdesk/ui/requests/167271000011165651/details" TargetMode="External"/><Relationship Id="rId85" Type="http://schemas.openxmlformats.org/officeDocument/2006/relationships/hyperlink" Target="https://helpdesk.alpha.com.do/app/helpdesk/ui/requests/167271000009000023/details" TargetMode="External"/><Relationship Id="rId150" Type="http://schemas.openxmlformats.org/officeDocument/2006/relationships/hyperlink" Target="https://helpdesk.alpha.com.do/app/helpdesk/ui/requests/167271000009178001/details" TargetMode="External"/><Relationship Id="rId595" Type="http://schemas.openxmlformats.org/officeDocument/2006/relationships/hyperlink" Target="https://helpdesk.alpha.com.do/app/helpdesk/ui/requests/167271000009983146/details" TargetMode="External"/><Relationship Id="rId816" Type="http://schemas.openxmlformats.org/officeDocument/2006/relationships/hyperlink" Target="https://helpdesk.alpha.com.do/app/helpdesk/ui/requests/167271000010365053/details" TargetMode="External"/><Relationship Id="rId1001" Type="http://schemas.openxmlformats.org/officeDocument/2006/relationships/hyperlink" Target="https://helpdesk.alpha.com.do/app/helpdesk/ui/requests/167271000010750013/details" TargetMode="External"/><Relationship Id="rId1446" Type="http://schemas.openxmlformats.org/officeDocument/2006/relationships/hyperlink" Target="https://helpdesk.alpha.com.do/app/helpdesk/ui/requests/167271000011635011/details" TargetMode="External"/><Relationship Id="rId248" Type="http://schemas.openxmlformats.org/officeDocument/2006/relationships/hyperlink" Target="https://helpdesk.alpha.com.do/app/helpdesk/ui/requests/167271000009479001/details" TargetMode="External"/><Relationship Id="rId455" Type="http://schemas.openxmlformats.org/officeDocument/2006/relationships/hyperlink" Target="https://helpdesk.alpha.com.do/app/helpdesk/ui/requests/167271000009826001/details" TargetMode="External"/><Relationship Id="rId662" Type="http://schemas.openxmlformats.org/officeDocument/2006/relationships/hyperlink" Target="https://helpdesk.alpha.com.do/app/helpdesk/ui/requests/167271000010057234/details" TargetMode="External"/><Relationship Id="rId1085" Type="http://schemas.openxmlformats.org/officeDocument/2006/relationships/hyperlink" Target="https://helpdesk.alpha.com.do/app/helpdesk/ui/requests/167271000010860003/details" TargetMode="External"/><Relationship Id="rId1292" Type="http://schemas.openxmlformats.org/officeDocument/2006/relationships/hyperlink" Target="https://helpdesk.alpha.com.do/app/helpdesk/ui/requests/167271000011289007/details" TargetMode="External"/><Relationship Id="rId1306" Type="http://schemas.openxmlformats.org/officeDocument/2006/relationships/hyperlink" Target="https://helpdesk.alpha.com.do/app/helpdesk/ui/requests/167271000011308140/details" TargetMode="External"/><Relationship Id="rId12" Type="http://schemas.openxmlformats.org/officeDocument/2006/relationships/hyperlink" Target="https://helpdesk.alpha.com.do/app/helpdesk/ui/requests/167271000008793029/details" TargetMode="External"/><Relationship Id="rId108" Type="http://schemas.openxmlformats.org/officeDocument/2006/relationships/hyperlink" Target="https://helpdesk.alpha.com.do/app/helpdesk/ui/requests/167271000009069001/details" TargetMode="External"/><Relationship Id="rId315" Type="http://schemas.openxmlformats.org/officeDocument/2006/relationships/hyperlink" Target="https://helpdesk.alpha.com.do/app/helpdesk/ui/requests/167271000009608310/details" TargetMode="External"/><Relationship Id="rId522" Type="http://schemas.openxmlformats.org/officeDocument/2006/relationships/hyperlink" Target="https://helpdesk.alpha.com.do/app/helpdesk/ui/requests/167271000009886178/details" TargetMode="External"/><Relationship Id="rId967" Type="http://schemas.openxmlformats.org/officeDocument/2006/relationships/hyperlink" Target="https://helpdesk.alpha.com.do/app/helpdesk/ui/requests/167271000010685060/details" TargetMode="External"/><Relationship Id="rId1152" Type="http://schemas.openxmlformats.org/officeDocument/2006/relationships/hyperlink" Target="https://helpdesk.alpha.com.do/app/helpdesk/ui/requests/167271000011013001/details" TargetMode="External"/><Relationship Id="rId96" Type="http://schemas.openxmlformats.org/officeDocument/2006/relationships/hyperlink" Target="https://helpdesk.alpha.com.do/app/helpdesk/ui/requests/167271000009009017/details" TargetMode="External"/><Relationship Id="rId161" Type="http://schemas.openxmlformats.org/officeDocument/2006/relationships/hyperlink" Target="https://helpdesk.alpha.com.do/app/helpdesk/ui/requests/167271000009200009/details" TargetMode="External"/><Relationship Id="rId399" Type="http://schemas.openxmlformats.org/officeDocument/2006/relationships/hyperlink" Target="https://helpdesk.alpha.com.do/app/helpdesk/ui/requests/167271000009648003/details" TargetMode="External"/><Relationship Id="rId827" Type="http://schemas.openxmlformats.org/officeDocument/2006/relationships/hyperlink" Target="https://helpdesk.alpha.com.do/app/helpdesk/ui/requests/167271000010394007/details" TargetMode="External"/><Relationship Id="rId1012" Type="http://schemas.openxmlformats.org/officeDocument/2006/relationships/hyperlink" Target="https://helpdesk.alpha.com.do/app/helpdesk/ui/requests/167271000010759122/details" TargetMode="External"/><Relationship Id="rId1457" Type="http://schemas.openxmlformats.org/officeDocument/2006/relationships/hyperlink" Target="https://helpdesk.alpha.com.do/app/helpdesk/ui/requests/167271000011640017/details" TargetMode="External"/><Relationship Id="rId259" Type="http://schemas.openxmlformats.org/officeDocument/2006/relationships/hyperlink" Target="https://helpdesk.alpha.com.do/app/helpdesk/ui/requests/167271000009499071/details" TargetMode="External"/><Relationship Id="rId466" Type="http://schemas.openxmlformats.org/officeDocument/2006/relationships/hyperlink" Target="https://helpdesk.alpha.com.do/app/helpdesk/ui/requests/167271000009849091/details" TargetMode="External"/><Relationship Id="rId673" Type="http://schemas.openxmlformats.org/officeDocument/2006/relationships/hyperlink" Target="https://helpdesk.alpha.com.do/app/helpdesk/ui/requests/167271000010062440/details" TargetMode="External"/><Relationship Id="rId880" Type="http://schemas.openxmlformats.org/officeDocument/2006/relationships/hyperlink" Target="https://helpdesk.alpha.com.do/app/helpdesk/ui/requests/167271000010523001/details" TargetMode="External"/><Relationship Id="rId1096" Type="http://schemas.openxmlformats.org/officeDocument/2006/relationships/hyperlink" Target="https://helpdesk.alpha.com.do/app/helpdesk/ui/requests/167271000010903015/details" TargetMode="External"/><Relationship Id="rId1317" Type="http://schemas.openxmlformats.org/officeDocument/2006/relationships/hyperlink" Target="https://helpdesk.alpha.com.do/app/helpdesk/ui/requests/167271000011335023/details" TargetMode="External"/><Relationship Id="rId23" Type="http://schemas.openxmlformats.org/officeDocument/2006/relationships/hyperlink" Target="https://helpdesk.alpha.com.do/app/helpdesk/ui/requests/167271000008805027/details" TargetMode="External"/><Relationship Id="rId119" Type="http://schemas.openxmlformats.org/officeDocument/2006/relationships/hyperlink" Target="https://helpdesk.alpha.com.do/app/helpdesk/ui/requests/167271000009095001/details" TargetMode="External"/><Relationship Id="rId326" Type="http://schemas.openxmlformats.org/officeDocument/2006/relationships/hyperlink" Target="https://helpdesk.alpha.com.do/app/helpdesk/ui/requests/167271000009614043/details" TargetMode="External"/><Relationship Id="rId533" Type="http://schemas.openxmlformats.org/officeDocument/2006/relationships/hyperlink" Target="https://helpdesk.alpha.com.do/app/helpdesk/ui/requests/167271000009910001/details" TargetMode="External"/><Relationship Id="rId978" Type="http://schemas.openxmlformats.org/officeDocument/2006/relationships/hyperlink" Target="https://helpdesk.alpha.com.do/app/helpdesk/ui/requests/167271000010697017/details" TargetMode="External"/><Relationship Id="rId1163" Type="http://schemas.openxmlformats.org/officeDocument/2006/relationships/hyperlink" Target="https://helpdesk.alpha.com.do/app/helpdesk/ui/requests/167271000011028051/details" TargetMode="External"/><Relationship Id="rId1370" Type="http://schemas.openxmlformats.org/officeDocument/2006/relationships/hyperlink" Target="https://helpdesk.alpha.com.do/app/helpdesk/ui/requests/167271000011446071/details" TargetMode="External"/><Relationship Id="rId740" Type="http://schemas.openxmlformats.org/officeDocument/2006/relationships/hyperlink" Target="https://helpdesk.alpha.com.do/app/helpdesk/ui/requests/167271000010210427/details" TargetMode="External"/><Relationship Id="rId838" Type="http://schemas.openxmlformats.org/officeDocument/2006/relationships/hyperlink" Target="https://helpdesk.alpha.com.do/app/helpdesk/ui/requests/167271000010416011/details" TargetMode="External"/><Relationship Id="rId1023" Type="http://schemas.openxmlformats.org/officeDocument/2006/relationships/hyperlink" Target="https://helpdesk.alpha.com.do/app/helpdesk/ui/requests/167271000010770031/details" TargetMode="External"/><Relationship Id="rId172" Type="http://schemas.openxmlformats.org/officeDocument/2006/relationships/hyperlink" Target="https://helpdesk.alpha.com.do/app/helpdesk/ui/requests/167271000009250067/details" TargetMode="External"/><Relationship Id="rId477" Type="http://schemas.openxmlformats.org/officeDocument/2006/relationships/hyperlink" Target="https://helpdesk.alpha.com.do/app/helpdesk/ui/requests/167271000009864091/details" TargetMode="External"/><Relationship Id="rId600" Type="http://schemas.openxmlformats.org/officeDocument/2006/relationships/hyperlink" Target="https://helpdesk.alpha.com.do/app/helpdesk/ui/requests/167271000009996003/details" TargetMode="External"/><Relationship Id="rId684" Type="http://schemas.openxmlformats.org/officeDocument/2006/relationships/hyperlink" Target="https://helpdesk.alpha.com.do/app/helpdesk/ui/requests/167271000010068003/details" TargetMode="External"/><Relationship Id="rId1230" Type="http://schemas.openxmlformats.org/officeDocument/2006/relationships/hyperlink" Target="https://helpdesk.alpha.com.do/app/helpdesk/ui/requests/167271000011162225/details" TargetMode="External"/><Relationship Id="rId1328" Type="http://schemas.openxmlformats.org/officeDocument/2006/relationships/hyperlink" Target="https://helpdesk.alpha.com.do/app/helpdesk/ui/requests/167271000011360001/details" TargetMode="External"/><Relationship Id="rId337" Type="http://schemas.openxmlformats.org/officeDocument/2006/relationships/hyperlink" Target="https://helpdesk.alpha.com.do/app/helpdesk/ui/requests/167271000009621171/details" TargetMode="External"/><Relationship Id="rId891" Type="http://schemas.openxmlformats.org/officeDocument/2006/relationships/hyperlink" Target="https://helpdesk.alpha.com.do/app/helpdesk/ui/requests/167271000010545039/details" TargetMode="External"/><Relationship Id="rId905" Type="http://schemas.openxmlformats.org/officeDocument/2006/relationships/hyperlink" Target="https://helpdesk.alpha.com.do/app/helpdesk/ui/requests/167271000010561001/details" TargetMode="External"/><Relationship Id="rId989" Type="http://schemas.openxmlformats.org/officeDocument/2006/relationships/hyperlink" Target="https://helpdesk.alpha.com.do/app/helpdesk/ui/requests/167271000010709223/details" TargetMode="External"/><Relationship Id="rId34" Type="http://schemas.openxmlformats.org/officeDocument/2006/relationships/hyperlink" Target="https://helpdesk.alpha.com.do/app/helpdesk/ui/requests/167271000008841001/details" TargetMode="External"/><Relationship Id="rId544" Type="http://schemas.openxmlformats.org/officeDocument/2006/relationships/hyperlink" Target="https://helpdesk.alpha.com.do/app/helpdesk/ui/requests/167271000009920148/details" TargetMode="External"/><Relationship Id="rId751" Type="http://schemas.openxmlformats.org/officeDocument/2006/relationships/hyperlink" Target="https://helpdesk.alpha.com.do/app/helpdesk/ui/requests/167271000010229001/details" TargetMode="External"/><Relationship Id="rId849" Type="http://schemas.openxmlformats.org/officeDocument/2006/relationships/hyperlink" Target="https://helpdesk.alpha.com.do/app/helpdesk/ui/requests/167271000010434001/details" TargetMode="External"/><Relationship Id="rId1174" Type="http://schemas.openxmlformats.org/officeDocument/2006/relationships/hyperlink" Target="https://helpdesk.alpha.com.do/app/helpdesk/ui/requests/167271000011048017/details" TargetMode="External"/><Relationship Id="rId1381" Type="http://schemas.openxmlformats.org/officeDocument/2006/relationships/hyperlink" Target="https://helpdesk.alpha.com.do/app/helpdesk/ui/requests/167271000011490029/details" TargetMode="External"/><Relationship Id="rId183" Type="http://schemas.openxmlformats.org/officeDocument/2006/relationships/hyperlink" Target="https://helpdesk.alpha.com.do/app/helpdesk/ui/requests/167271000009291005/details" TargetMode="External"/><Relationship Id="rId390" Type="http://schemas.openxmlformats.org/officeDocument/2006/relationships/hyperlink" Target="https://helpdesk.alpha.com.do/app/helpdesk/ui/requests/167271000009645403/details" TargetMode="External"/><Relationship Id="rId404" Type="http://schemas.openxmlformats.org/officeDocument/2006/relationships/hyperlink" Target="https://helpdesk.alpha.com.do/app/helpdesk/ui/requests/167271000009654001/details" TargetMode="External"/><Relationship Id="rId611" Type="http://schemas.openxmlformats.org/officeDocument/2006/relationships/hyperlink" Target="https://helpdesk.alpha.com.do/app/helpdesk/ui/requests/167271000010014013/details" TargetMode="External"/><Relationship Id="rId1034" Type="http://schemas.openxmlformats.org/officeDocument/2006/relationships/hyperlink" Target="https://helpdesk.alpha.com.do/app/helpdesk/ui/requests/167271000010784001/details" TargetMode="External"/><Relationship Id="rId1241" Type="http://schemas.openxmlformats.org/officeDocument/2006/relationships/hyperlink" Target="https://helpdesk.alpha.com.do/app/helpdesk/ui/requests/167271000011169050/details" TargetMode="External"/><Relationship Id="rId1339" Type="http://schemas.openxmlformats.org/officeDocument/2006/relationships/hyperlink" Target="https://helpdesk.alpha.com.do/app/helpdesk/ui/requests/167271000011395001/details" TargetMode="External"/><Relationship Id="rId250" Type="http://schemas.openxmlformats.org/officeDocument/2006/relationships/hyperlink" Target="https://helpdesk.alpha.com.do/app/helpdesk/ui/requests/167271000009479031/details" TargetMode="External"/><Relationship Id="rId488" Type="http://schemas.openxmlformats.org/officeDocument/2006/relationships/hyperlink" Target="https://helpdesk.alpha.com.do/app/helpdesk/ui/requests/167271000009867836/details" TargetMode="External"/><Relationship Id="rId695" Type="http://schemas.openxmlformats.org/officeDocument/2006/relationships/hyperlink" Target="https://helpdesk.alpha.com.do/app/helpdesk/ui/requests/167271000010080452/details" TargetMode="External"/><Relationship Id="rId709" Type="http://schemas.openxmlformats.org/officeDocument/2006/relationships/hyperlink" Target="https://helpdesk.alpha.com.do/app/helpdesk/ui/requests/167271000010098075/details" TargetMode="External"/><Relationship Id="rId916" Type="http://schemas.openxmlformats.org/officeDocument/2006/relationships/hyperlink" Target="https://helpdesk.alpha.com.do/app/helpdesk/ui/requests/167271000010572015/details" TargetMode="External"/><Relationship Id="rId1101" Type="http://schemas.openxmlformats.org/officeDocument/2006/relationships/hyperlink" Target="https://helpdesk.alpha.com.do/app/helpdesk/ui/requests/167271000010912001/details" TargetMode="External"/><Relationship Id="rId45" Type="http://schemas.openxmlformats.org/officeDocument/2006/relationships/hyperlink" Target="https://helpdesk.alpha.com.do/app/helpdesk/ui/requests/167271000008874280/details" TargetMode="External"/><Relationship Id="rId110" Type="http://schemas.openxmlformats.org/officeDocument/2006/relationships/hyperlink" Target="https://helpdesk.alpha.com.do/app/helpdesk/ui/requests/167271000009077001/details" TargetMode="External"/><Relationship Id="rId348" Type="http://schemas.openxmlformats.org/officeDocument/2006/relationships/hyperlink" Target="https://helpdesk.alpha.com.do/app/helpdesk/ui/requests/167271000009632137/details" TargetMode="External"/><Relationship Id="rId555" Type="http://schemas.openxmlformats.org/officeDocument/2006/relationships/hyperlink" Target="https://helpdesk.alpha.com.do/app/helpdesk/ui/requests/167271000009926048/details" TargetMode="External"/><Relationship Id="rId762" Type="http://schemas.openxmlformats.org/officeDocument/2006/relationships/hyperlink" Target="https://helpdesk.alpha.com.do/app/helpdesk/ui/requests/167271000010239001/details" TargetMode="External"/><Relationship Id="rId1185" Type="http://schemas.openxmlformats.org/officeDocument/2006/relationships/hyperlink" Target="https://helpdesk.alpha.com.do/app/helpdesk/ui/requests/167271000011062031/details" TargetMode="External"/><Relationship Id="rId1392" Type="http://schemas.openxmlformats.org/officeDocument/2006/relationships/hyperlink" Target="https://helpdesk.alpha.com.do/app/helpdesk/ui/requests/167271000011504001/details" TargetMode="External"/><Relationship Id="rId1406" Type="http://schemas.openxmlformats.org/officeDocument/2006/relationships/hyperlink" Target="https://helpdesk.alpha.com.do/app/helpdesk/ui/requests/167271000011525005/details" TargetMode="External"/><Relationship Id="rId194" Type="http://schemas.openxmlformats.org/officeDocument/2006/relationships/hyperlink" Target="https://helpdesk.alpha.com.do/app/helpdesk/ui/requests/167271000009304001/details" TargetMode="External"/><Relationship Id="rId208" Type="http://schemas.openxmlformats.org/officeDocument/2006/relationships/hyperlink" Target="https://helpdesk.alpha.com.do/app/helpdesk/ui/requests/167271000009347009/details" TargetMode="External"/><Relationship Id="rId415" Type="http://schemas.openxmlformats.org/officeDocument/2006/relationships/hyperlink" Target="https://helpdesk.alpha.com.do/app/helpdesk/ui/requests/167271000009686001/details" TargetMode="External"/><Relationship Id="rId622" Type="http://schemas.openxmlformats.org/officeDocument/2006/relationships/hyperlink" Target="https://helpdesk.alpha.com.do/app/helpdesk/ui/requests/167271000010026001/details" TargetMode="External"/><Relationship Id="rId1045" Type="http://schemas.openxmlformats.org/officeDocument/2006/relationships/hyperlink" Target="https://helpdesk.alpha.com.do/app/helpdesk/ui/requests/167271000010797019/details" TargetMode="External"/><Relationship Id="rId1252" Type="http://schemas.openxmlformats.org/officeDocument/2006/relationships/hyperlink" Target="https://helpdesk.alpha.com.do/app/helpdesk/ui/requests/167271000011178025/details" TargetMode="External"/><Relationship Id="rId261" Type="http://schemas.openxmlformats.org/officeDocument/2006/relationships/hyperlink" Target="https://helpdesk.alpha.com.do/app/helpdesk/ui/requests/167271000009505013/details" TargetMode="External"/><Relationship Id="rId499" Type="http://schemas.openxmlformats.org/officeDocument/2006/relationships/hyperlink" Target="https://helpdesk.alpha.com.do/app/helpdesk/ui/requests/167271000009876057/details" TargetMode="External"/><Relationship Id="rId927" Type="http://schemas.openxmlformats.org/officeDocument/2006/relationships/hyperlink" Target="https://helpdesk.alpha.com.do/app/helpdesk/ui/requests/167271000010586031/details" TargetMode="External"/><Relationship Id="rId1112" Type="http://schemas.openxmlformats.org/officeDocument/2006/relationships/hyperlink" Target="https://helpdesk.alpha.com.do/app/helpdesk/ui/requests/167271000010926015/details" TargetMode="External"/><Relationship Id="rId56" Type="http://schemas.openxmlformats.org/officeDocument/2006/relationships/hyperlink" Target="https://helpdesk.alpha.com.do/app/helpdesk/ui/requests/167271000008927016/details" TargetMode="External"/><Relationship Id="rId359" Type="http://schemas.openxmlformats.org/officeDocument/2006/relationships/hyperlink" Target="https://helpdesk.alpha.com.do/app/helpdesk/ui/requests/167271000009635037/details" TargetMode="External"/><Relationship Id="rId566" Type="http://schemas.openxmlformats.org/officeDocument/2006/relationships/hyperlink" Target="https://helpdesk.alpha.com.do/app/helpdesk/ui/requests/167271000009932027/details" TargetMode="External"/><Relationship Id="rId773" Type="http://schemas.openxmlformats.org/officeDocument/2006/relationships/hyperlink" Target="https://helpdesk.alpha.com.do/app/helpdesk/ui/requests/167271000010269001/details" TargetMode="External"/><Relationship Id="rId1196" Type="http://schemas.openxmlformats.org/officeDocument/2006/relationships/hyperlink" Target="https://helpdesk.alpha.com.do/app/helpdesk/ui/requests/167271000011086702/details" TargetMode="External"/><Relationship Id="rId1417" Type="http://schemas.openxmlformats.org/officeDocument/2006/relationships/hyperlink" Target="https://helpdesk.alpha.com.do/app/helpdesk/ui/requests/167271000011542001/details" TargetMode="External"/><Relationship Id="rId121" Type="http://schemas.openxmlformats.org/officeDocument/2006/relationships/hyperlink" Target="https://helpdesk.alpha.com.do/app/helpdesk/ui/requests/167271000009101129/details" TargetMode="External"/><Relationship Id="rId219" Type="http://schemas.openxmlformats.org/officeDocument/2006/relationships/hyperlink" Target="https://helpdesk.alpha.com.do/app/helpdesk/ui/requests/167271000009396033/details" TargetMode="External"/><Relationship Id="rId426" Type="http://schemas.openxmlformats.org/officeDocument/2006/relationships/hyperlink" Target="https://helpdesk.alpha.com.do/app/helpdesk/ui/requests/167271000009713014/details" TargetMode="External"/><Relationship Id="rId633" Type="http://schemas.openxmlformats.org/officeDocument/2006/relationships/hyperlink" Target="https://helpdesk.alpha.com.do/app/helpdesk/ui/requests/167271000010037001/details" TargetMode="External"/><Relationship Id="rId980" Type="http://schemas.openxmlformats.org/officeDocument/2006/relationships/hyperlink" Target="https://helpdesk.alpha.com.do/app/helpdesk/ui/requests/167271000010700015/details" TargetMode="External"/><Relationship Id="rId1056" Type="http://schemas.openxmlformats.org/officeDocument/2006/relationships/hyperlink" Target="https://helpdesk.alpha.com.do/app/helpdesk/ui/requests/167271000010814081/details" TargetMode="External"/><Relationship Id="rId1263" Type="http://schemas.openxmlformats.org/officeDocument/2006/relationships/hyperlink" Target="https://helpdesk.alpha.com.do/app/helpdesk/ui/requests/167271000011188003/details" TargetMode="External"/><Relationship Id="rId840" Type="http://schemas.openxmlformats.org/officeDocument/2006/relationships/hyperlink" Target="https://helpdesk.alpha.com.do/app/helpdesk/ui/requests/167271000010420001/details" TargetMode="External"/><Relationship Id="rId938" Type="http://schemas.openxmlformats.org/officeDocument/2006/relationships/hyperlink" Target="https://helpdesk.alpha.com.do/app/helpdesk/ui/requests/167271000010612036/details" TargetMode="External"/><Relationship Id="rId67" Type="http://schemas.openxmlformats.org/officeDocument/2006/relationships/hyperlink" Target="https://helpdesk.alpha.com.do/app/helpdesk/ui/requests/167271000008967001/details" TargetMode="External"/><Relationship Id="rId272" Type="http://schemas.openxmlformats.org/officeDocument/2006/relationships/hyperlink" Target="https://helpdesk.alpha.com.do/app/helpdesk/ui/requests/167271000009517001/details" TargetMode="External"/><Relationship Id="rId577" Type="http://schemas.openxmlformats.org/officeDocument/2006/relationships/hyperlink" Target="https://helpdesk.alpha.com.do/app/helpdesk/ui/requests/167271000009947025/details" TargetMode="External"/><Relationship Id="rId700" Type="http://schemas.openxmlformats.org/officeDocument/2006/relationships/hyperlink" Target="https://helpdesk.alpha.com.do/app/helpdesk/ui/requests/167271000010089093/details" TargetMode="External"/><Relationship Id="rId1123" Type="http://schemas.openxmlformats.org/officeDocument/2006/relationships/hyperlink" Target="https://helpdesk.alpha.com.do/app/helpdesk/ui/requests/167271000010949001/details" TargetMode="External"/><Relationship Id="rId1330" Type="http://schemas.openxmlformats.org/officeDocument/2006/relationships/hyperlink" Target="https://helpdesk.alpha.com.do/app/helpdesk/ui/requests/167271000011374001/details" TargetMode="External"/><Relationship Id="rId1428" Type="http://schemas.openxmlformats.org/officeDocument/2006/relationships/hyperlink" Target="https://helpdesk.alpha.com.do/app/helpdesk/ui/requests/167271000011595047/details" TargetMode="External"/><Relationship Id="rId132" Type="http://schemas.openxmlformats.org/officeDocument/2006/relationships/hyperlink" Target="https://helpdesk.alpha.com.do/app/helpdesk/ui/requests/167271000009129003/details" TargetMode="External"/><Relationship Id="rId784" Type="http://schemas.openxmlformats.org/officeDocument/2006/relationships/hyperlink" Target="https://helpdesk.alpha.com.do/app/helpdesk/ui/requests/167271000010279027/details" TargetMode="External"/><Relationship Id="rId991" Type="http://schemas.openxmlformats.org/officeDocument/2006/relationships/hyperlink" Target="https://helpdesk.alpha.com.do/app/helpdesk/ui/requests/167271000010718027/details" TargetMode="External"/><Relationship Id="rId1067" Type="http://schemas.openxmlformats.org/officeDocument/2006/relationships/hyperlink" Target="https://helpdesk.alpha.com.do/app/helpdesk/ui/requests/167271000010823045/details" TargetMode="External"/><Relationship Id="rId437" Type="http://schemas.openxmlformats.org/officeDocument/2006/relationships/hyperlink" Target="https://helpdesk.alpha.com.do/app/helpdesk/ui/requests/167271000009756035/details" TargetMode="External"/><Relationship Id="rId644" Type="http://schemas.openxmlformats.org/officeDocument/2006/relationships/hyperlink" Target="https://helpdesk.alpha.com.do/app/helpdesk/ui/requests/167271000010051009/details" TargetMode="External"/><Relationship Id="rId851" Type="http://schemas.openxmlformats.org/officeDocument/2006/relationships/hyperlink" Target="https://helpdesk.alpha.com.do/app/helpdesk/ui/requests/167271000010437001/details" TargetMode="External"/><Relationship Id="rId1274" Type="http://schemas.openxmlformats.org/officeDocument/2006/relationships/hyperlink" Target="https://helpdesk.alpha.com.do/app/helpdesk/ui/requests/167271000011198001/details" TargetMode="External"/><Relationship Id="rId283" Type="http://schemas.openxmlformats.org/officeDocument/2006/relationships/hyperlink" Target="https://helpdesk.alpha.com.do/app/helpdesk/ui/requests/167271000009531076/details" TargetMode="External"/><Relationship Id="rId490" Type="http://schemas.openxmlformats.org/officeDocument/2006/relationships/hyperlink" Target="https://helpdesk.alpha.com.do/app/helpdesk/ui/requests/167271000009868011/details" TargetMode="External"/><Relationship Id="rId504" Type="http://schemas.openxmlformats.org/officeDocument/2006/relationships/hyperlink" Target="https://helpdesk.alpha.com.do/app/helpdesk/ui/requests/167271000009878488/details" TargetMode="External"/><Relationship Id="rId711" Type="http://schemas.openxmlformats.org/officeDocument/2006/relationships/hyperlink" Target="https://helpdesk.alpha.com.do/app/helpdesk/ui/requests/167271000010098107/details" TargetMode="External"/><Relationship Id="rId949" Type="http://schemas.openxmlformats.org/officeDocument/2006/relationships/hyperlink" Target="https://helpdesk.alpha.com.do/app/helpdesk/ui/requests/167271000010642001/details" TargetMode="External"/><Relationship Id="rId1134" Type="http://schemas.openxmlformats.org/officeDocument/2006/relationships/hyperlink" Target="https://helpdesk.alpha.com.do/app/helpdesk/ui/requests/167271000010975007/details" TargetMode="External"/><Relationship Id="rId1341" Type="http://schemas.openxmlformats.org/officeDocument/2006/relationships/hyperlink" Target="https://helpdesk.alpha.com.do/app/helpdesk/ui/requests/167271000011397065/details" TargetMode="External"/><Relationship Id="rId78" Type="http://schemas.openxmlformats.org/officeDocument/2006/relationships/hyperlink" Target="https://helpdesk.alpha.com.do/app/helpdesk/ui/requests/167271000008989009/details" TargetMode="External"/><Relationship Id="rId143" Type="http://schemas.openxmlformats.org/officeDocument/2006/relationships/hyperlink" Target="https://helpdesk.alpha.com.do/app/helpdesk/ui/requests/167271000009163001/details" TargetMode="External"/><Relationship Id="rId350" Type="http://schemas.openxmlformats.org/officeDocument/2006/relationships/hyperlink" Target="https://helpdesk.alpha.com.do/app/helpdesk/ui/requests/167271000009632251/details" TargetMode="External"/><Relationship Id="rId588" Type="http://schemas.openxmlformats.org/officeDocument/2006/relationships/hyperlink" Target="https://helpdesk.alpha.com.do/app/helpdesk/ui/requests/167271000009978001/details" TargetMode="External"/><Relationship Id="rId795" Type="http://schemas.openxmlformats.org/officeDocument/2006/relationships/hyperlink" Target="https://helpdesk.alpha.com.do/app/helpdesk/ui/requests/167271000010304003/details" TargetMode="External"/><Relationship Id="rId809" Type="http://schemas.openxmlformats.org/officeDocument/2006/relationships/hyperlink" Target="https://helpdesk.alpha.com.do/app/helpdesk/ui/requests/167271000010341015/details" TargetMode="External"/><Relationship Id="rId1201" Type="http://schemas.openxmlformats.org/officeDocument/2006/relationships/hyperlink" Target="https://helpdesk.alpha.com.do/app/helpdesk/ui/requests/167271000011098061/details" TargetMode="External"/><Relationship Id="rId1439" Type="http://schemas.openxmlformats.org/officeDocument/2006/relationships/hyperlink" Target="https://helpdesk.alpha.com.do/app/helpdesk/ui/requests/167271000011622120/details" TargetMode="External"/><Relationship Id="rId9" Type="http://schemas.openxmlformats.org/officeDocument/2006/relationships/hyperlink" Target="https://helpdesk.alpha.com.do/app/helpdesk/ui/requests/167271000008791001/details" TargetMode="External"/><Relationship Id="rId210" Type="http://schemas.openxmlformats.org/officeDocument/2006/relationships/hyperlink" Target="https://helpdesk.alpha.com.do/app/helpdesk/ui/requests/167271000009354087/details" TargetMode="External"/><Relationship Id="rId448" Type="http://schemas.openxmlformats.org/officeDocument/2006/relationships/hyperlink" Target="https://helpdesk.alpha.com.do/app/helpdesk/ui/requests/167271000009799038/details" TargetMode="External"/><Relationship Id="rId655" Type="http://schemas.openxmlformats.org/officeDocument/2006/relationships/hyperlink" Target="https://helpdesk.alpha.com.do/app/helpdesk/ui/requests/167271000010057108/details" TargetMode="External"/><Relationship Id="rId862" Type="http://schemas.openxmlformats.org/officeDocument/2006/relationships/hyperlink" Target="https://helpdesk.alpha.com.do/app/helpdesk/ui/requests/167271000010472001/details" TargetMode="External"/><Relationship Id="rId1078" Type="http://schemas.openxmlformats.org/officeDocument/2006/relationships/hyperlink" Target="https://helpdesk.alpha.com.do/app/helpdesk/ui/requests/167271000010836001/details" TargetMode="External"/><Relationship Id="rId1285" Type="http://schemas.openxmlformats.org/officeDocument/2006/relationships/hyperlink" Target="https://helpdesk.alpha.com.do/app/helpdesk/ui/requests/167271000011240276/details" TargetMode="External"/><Relationship Id="rId294" Type="http://schemas.openxmlformats.org/officeDocument/2006/relationships/hyperlink" Target="https://helpdesk.alpha.com.do/app/helpdesk/ui/requests/167271000009558001/details" TargetMode="External"/><Relationship Id="rId308" Type="http://schemas.openxmlformats.org/officeDocument/2006/relationships/hyperlink" Target="https://helpdesk.alpha.com.do/app/helpdesk/ui/requests/167271000009597001/details" TargetMode="External"/><Relationship Id="rId515" Type="http://schemas.openxmlformats.org/officeDocument/2006/relationships/hyperlink" Target="https://helpdesk.alpha.com.do/app/helpdesk/ui/requests/167271000009883048/details" TargetMode="External"/><Relationship Id="rId722" Type="http://schemas.openxmlformats.org/officeDocument/2006/relationships/hyperlink" Target="https://helpdesk.alpha.com.do/app/helpdesk/ui/requests/167271000010137001/details" TargetMode="External"/><Relationship Id="rId1145" Type="http://schemas.openxmlformats.org/officeDocument/2006/relationships/hyperlink" Target="https://helpdesk.alpha.com.do/app/helpdesk/ui/requests/167271000011001875/details" TargetMode="External"/><Relationship Id="rId1352" Type="http://schemas.openxmlformats.org/officeDocument/2006/relationships/hyperlink" Target="https://helpdesk.alpha.com.do/app/helpdesk/ui/requests/167271000011418003/details" TargetMode="External"/><Relationship Id="rId89" Type="http://schemas.openxmlformats.org/officeDocument/2006/relationships/hyperlink" Target="https://helpdesk.alpha.com.do/app/helpdesk/ui/requests/167271000009002103/details" TargetMode="External"/><Relationship Id="rId154" Type="http://schemas.openxmlformats.org/officeDocument/2006/relationships/hyperlink" Target="https://helpdesk.alpha.com.do/app/helpdesk/ui/requests/167271000009185003/details" TargetMode="External"/><Relationship Id="rId361" Type="http://schemas.openxmlformats.org/officeDocument/2006/relationships/hyperlink" Target="https://helpdesk.alpha.com.do/app/helpdesk/ui/requests/167271000009636049/details" TargetMode="External"/><Relationship Id="rId599" Type="http://schemas.openxmlformats.org/officeDocument/2006/relationships/hyperlink" Target="https://helpdesk.alpha.com.do/app/helpdesk/ui/requests/167271000009992033/details" TargetMode="External"/><Relationship Id="rId1005" Type="http://schemas.openxmlformats.org/officeDocument/2006/relationships/hyperlink" Target="https://helpdesk.alpha.com.do/app/helpdesk/ui/requests/167271000010753001/details" TargetMode="External"/><Relationship Id="rId1212" Type="http://schemas.openxmlformats.org/officeDocument/2006/relationships/hyperlink" Target="https://helpdesk.alpha.com.do/app/helpdesk/ui/requests/167271000011110115/details" TargetMode="External"/><Relationship Id="rId459" Type="http://schemas.openxmlformats.org/officeDocument/2006/relationships/hyperlink" Target="https://helpdesk.alpha.com.do/app/helpdesk/ui/requests/167271000009844017/details" TargetMode="External"/><Relationship Id="rId666" Type="http://schemas.openxmlformats.org/officeDocument/2006/relationships/hyperlink" Target="https://helpdesk.alpha.com.do/app/helpdesk/ui/requests/167271000010057292/details" TargetMode="External"/><Relationship Id="rId873" Type="http://schemas.openxmlformats.org/officeDocument/2006/relationships/hyperlink" Target="https://helpdesk.alpha.com.do/app/helpdesk/ui/requests/167271000010510077/details" TargetMode="External"/><Relationship Id="rId1089" Type="http://schemas.openxmlformats.org/officeDocument/2006/relationships/hyperlink" Target="https://helpdesk.alpha.com.do/app/helpdesk/ui/requests/167271000010876056/details" TargetMode="External"/><Relationship Id="rId1296" Type="http://schemas.openxmlformats.org/officeDocument/2006/relationships/hyperlink" Target="https://helpdesk.alpha.com.do/app/helpdesk/ui/requests/167271000011291035/details" TargetMode="External"/><Relationship Id="rId16" Type="http://schemas.openxmlformats.org/officeDocument/2006/relationships/hyperlink" Target="https://helpdesk.alpha.com.do/app/helpdesk/ui/requests/167271000008796041/details" TargetMode="External"/><Relationship Id="rId221" Type="http://schemas.openxmlformats.org/officeDocument/2006/relationships/hyperlink" Target="https://helpdesk.alpha.com.do/app/helpdesk/ui/requests/167271000009397001/details" TargetMode="External"/><Relationship Id="rId319" Type="http://schemas.openxmlformats.org/officeDocument/2006/relationships/hyperlink" Target="https://helpdesk.alpha.com.do/app/helpdesk/ui/requests/167271000009609500/details" TargetMode="External"/><Relationship Id="rId526" Type="http://schemas.openxmlformats.org/officeDocument/2006/relationships/hyperlink" Target="https://helpdesk.alpha.com.do/app/helpdesk/ui/requests/167271000009895019/details" TargetMode="External"/><Relationship Id="rId1156" Type="http://schemas.openxmlformats.org/officeDocument/2006/relationships/hyperlink" Target="https://helpdesk.alpha.com.do/app/helpdesk/ui/requests/167271000011023034/details" TargetMode="External"/><Relationship Id="rId1363" Type="http://schemas.openxmlformats.org/officeDocument/2006/relationships/hyperlink" Target="https://helpdesk.alpha.com.do/app/helpdesk/ui/requests/167271000011425033/details" TargetMode="External"/><Relationship Id="rId733" Type="http://schemas.openxmlformats.org/officeDocument/2006/relationships/hyperlink" Target="https://helpdesk.alpha.com.do/app/helpdesk/ui/requests/167271000010199015/details" TargetMode="External"/><Relationship Id="rId940" Type="http://schemas.openxmlformats.org/officeDocument/2006/relationships/hyperlink" Target="https://helpdesk.alpha.com.do/app/helpdesk/ui/requests/167271000010614015/details" TargetMode="External"/><Relationship Id="rId1016" Type="http://schemas.openxmlformats.org/officeDocument/2006/relationships/hyperlink" Target="https://helpdesk.alpha.com.do/app/helpdesk/ui/requests/167271000010759265/details" TargetMode="External"/><Relationship Id="rId165" Type="http://schemas.openxmlformats.org/officeDocument/2006/relationships/hyperlink" Target="https://helpdesk.alpha.com.do/app/helpdesk/ui/requests/167271000009216001/details" TargetMode="External"/><Relationship Id="rId372" Type="http://schemas.openxmlformats.org/officeDocument/2006/relationships/hyperlink" Target="https://helpdesk.alpha.com.do/app/helpdesk/ui/requests/167271000009638001/details" TargetMode="External"/><Relationship Id="rId677" Type="http://schemas.openxmlformats.org/officeDocument/2006/relationships/hyperlink" Target="https://helpdesk.alpha.com.do/app/helpdesk/ui/requests/167271000010066013/details" TargetMode="External"/><Relationship Id="rId800" Type="http://schemas.openxmlformats.org/officeDocument/2006/relationships/hyperlink" Target="https://helpdesk.alpha.com.do/app/helpdesk/ui/requests/167271000010311043/details" TargetMode="External"/><Relationship Id="rId1223" Type="http://schemas.openxmlformats.org/officeDocument/2006/relationships/hyperlink" Target="https://helpdesk.alpha.com.do/app/helpdesk/ui/requests/167271000011141001/details" TargetMode="External"/><Relationship Id="rId1430" Type="http://schemas.openxmlformats.org/officeDocument/2006/relationships/hyperlink" Target="https://helpdesk.alpha.com.do/app/helpdesk/ui/requests/167271000011599001/details" TargetMode="External"/><Relationship Id="rId232" Type="http://schemas.openxmlformats.org/officeDocument/2006/relationships/hyperlink" Target="https://helpdesk.alpha.com.do/app/helpdesk/ui/requests/167271000009449045/details" TargetMode="External"/><Relationship Id="rId884" Type="http://schemas.openxmlformats.org/officeDocument/2006/relationships/hyperlink" Target="https://helpdesk.alpha.com.do/app/helpdesk/ui/requests/167271000010527241/details" TargetMode="External"/><Relationship Id="rId27" Type="http://schemas.openxmlformats.org/officeDocument/2006/relationships/hyperlink" Target="https://helpdesk.alpha.com.do/app/helpdesk/ui/requests/167271000008823003/details" TargetMode="External"/><Relationship Id="rId537" Type="http://schemas.openxmlformats.org/officeDocument/2006/relationships/hyperlink" Target="https://helpdesk.alpha.com.do/app/helpdesk/ui/requests/167271000009916071/details" TargetMode="External"/><Relationship Id="rId744" Type="http://schemas.openxmlformats.org/officeDocument/2006/relationships/hyperlink" Target="https://helpdesk.alpha.com.do/app/helpdesk/ui/requests/167271000010215146/details" TargetMode="External"/><Relationship Id="rId951" Type="http://schemas.openxmlformats.org/officeDocument/2006/relationships/hyperlink" Target="https://helpdesk.alpha.com.do/app/helpdesk/ui/requests/167271000010642157/details" TargetMode="External"/><Relationship Id="rId1167" Type="http://schemas.openxmlformats.org/officeDocument/2006/relationships/hyperlink" Target="https://helpdesk.alpha.com.do/app/helpdesk/ui/requests/167271000011032003/details" TargetMode="External"/><Relationship Id="rId1374" Type="http://schemas.openxmlformats.org/officeDocument/2006/relationships/hyperlink" Target="https://helpdesk.alpha.com.do/app/helpdesk/ui/requests/167271000011458001/details" TargetMode="External"/><Relationship Id="rId80" Type="http://schemas.openxmlformats.org/officeDocument/2006/relationships/hyperlink" Target="https://helpdesk.alpha.com.do/app/helpdesk/ui/requests/167271000008993197/details" TargetMode="External"/><Relationship Id="rId176" Type="http://schemas.openxmlformats.org/officeDocument/2006/relationships/hyperlink" Target="https://helpdesk.alpha.com.do/app/helpdesk/ui/requests/167271000009277017/details" TargetMode="External"/><Relationship Id="rId383" Type="http://schemas.openxmlformats.org/officeDocument/2006/relationships/hyperlink" Target="https://helpdesk.alpha.com.do/app/helpdesk/ui/requests/167271000009642015/details" TargetMode="External"/><Relationship Id="rId590" Type="http://schemas.openxmlformats.org/officeDocument/2006/relationships/hyperlink" Target="https://helpdesk.alpha.com.do/app/helpdesk/ui/requests/167271000009982035/details" TargetMode="External"/><Relationship Id="rId604" Type="http://schemas.openxmlformats.org/officeDocument/2006/relationships/hyperlink" Target="https://helpdesk.alpha.com.do/app/helpdesk/ui/requests/167271000010004023/details" TargetMode="External"/><Relationship Id="rId811" Type="http://schemas.openxmlformats.org/officeDocument/2006/relationships/hyperlink" Target="https://helpdesk.alpha.com.do/app/helpdesk/ui/requests/167271000010346013/details" TargetMode="External"/><Relationship Id="rId1027" Type="http://schemas.openxmlformats.org/officeDocument/2006/relationships/hyperlink" Target="https://helpdesk.alpha.com.do/app/helpdesk/ui/requests/167271000010771005/details" TargetMode="External"/><Relationship Id="rId1234" Type="http://schemas.openxmlformats.org/officeDocument/2006/relationships/hyperlink" Target="https://helpdesk.alpha.com.do/app/helpdesk/ui/requests/167271000011164003/details" TargetMode="External"/><Relationship Id="rId1441" Type="http://schemas.openxmlformats.org/officeDocument/2006/relationships/hyperlink" Target="https://helpdesk.alpha.com.do/app/helpdesk/ui/requests/167271000011622215/details" TargetMode="External"/><Relationship Id="rId243" Type="http://schemas.openxmlformats.org/officeDocument/2006/relationships/hyperlink" Target="https://helpdesk.alpha.com.do/app/helpdesk/ui/requests/167271000009463048/details" TargetMode="External"/><Relationship Id="rId450" Type="http://schemas.openxmlformats.org/officeDocument/2006/relationships/hyperlink" Target="https://helpdesk.alpha.com.do/app/helpdesk/ui/requests/167271000009811009/details" TargetMode="External"/><Relationship Id="rId688" Type="http://schemas.openxmlformats.org/officeDocument/2006/relationships/hyperlink" Target="https://helpdesk.alpha.com.do/app/helpdesk/ui/requests/167271000010069017/details" TargetMode="External"/><Relationship Id="rId895" Type="http://schemas.openxmlformats.org/officeDocument/2006/relationships/hyperlink" Target="https://helpdesk.alpha.com.do/app/helpdesk/ui/requests/167271000010548001/details" TargetMode="External"/><Relationship Id="rId909" Type="http://schemas.openxmlformats.org/officeDocument/2006/relationships/hyperlink" Target="https://helpdesk.alpha.com.do/app/helpdesk/ui/requests/167271000010565026/details" TargetMode="External"/><Relationship Id="rId1080" Type="http://schemas.openxmlformats.org/officeDocument/2006/relationships/hyperlink" Target="https://helpdesk.alpha.com.do/app/helpdesk/ui/requests/167271000010840001/details" TargetMode="External"/><Relationship Id="rId1301" Type="http://schemas.openxmlformats.org/officeDocument/2006/relationships/hyperlink" Target="https://helpdesk.alpha.com.do/app/helpdesk/ui/requests/167271000011301169/details" TargetMode="External"/><Relationship Id="rId38" Type="http://schemas.openxmlformats.org/officeDocument/2006/relationships/hyperlink" Target="https://helpdesk.alpha.com.do/app/helpdesk/ui/requests/167271000008852001/details" TargetMode="External"/><Relationship Id="rId103" Type="http://schemas.openxmlformats.org/officeDocument/2006/relationships/hyperlink" Target="https://helpdesk.alpha.com.do/app/helpdesk/ui/requests/167271000009048001/details" TargetMode="External"/><Relationship Id="rId310" Type="http://schemas.openxmlformats.org/officeDocument/2006/relationships/hyperlink" Target="https://helpdesk.alpha.com.do/app/helpdesk/ui/requests/167271000009607047/details" TargetMode="External"/><Relationship Id="rId548" Type="http://schemas.openxmlformats.org/officeDocument/2006/relationships/hyperlink" Target="https://helpdesk.alpha.com.do/app/helpdesk/ui/requests/167271000009923095/details" TargetMode="External"/><Relationship Id="rId755" Type="http://schemas.openxmlformats.org/officeDocument/2006/relationships/hyperlink" Target="https://helpdesk.alpha.com.do/app/helpdesk/ui/requests/167271000010230001/details" TargetMode="External"/><Relationship Id="rId962" Type="http://schemas.openxmlformats.org/officeDocument/2006/relationships/hyperlink" Target="https://helpdesk.alpha.com.do/app/helpdesk/ui/requests/167271000010676001/details" TargetMode="External"/><Relationship Id="rId1178" Type="http://schemas.openxmlformats.org/officeDocument/2006/relationships/hyperlink" Target="https://helpdesk.alpha.com.do/app/helpdesk/ui/requests/167271000011050079/details" TargetMode="External"/><Relationship Id="rId1385" Type="http://schemas.openxmlformats.org/officeDocument/2006/relationships/hyperlink" Target="https://helpdesk.alpha.com.do/app/helpdesk/ui/requests/167271000011497001/details" TargetMode="External"/><Relationship Id="rId91" Type="http://schemas.openxmlformats.org/officeDocument/2006/relationships/hyperlink" Target="https://helpdesk.alpha.com.do/app/helpdesk/ui/requests/167271000009006001/details" TargetMode="External"/><Relationship Id="rId187" Type="http://schemas.openxmlformats.org/officeDocument/2006/relationships/hyperlink" Target="https://helpdesk.alpha.com.do/app/helpdesk/ui/requests/167271000009297003/details" TargetMode="External"/><Relationship Id="rId394" Type="http://schemas.openxmlformats.org/officeDocument/2006/relationships/hyperlink" Target="https://helpdesk.alpha.com.do/app/helpdesk/ui/requests/167271000009646298/details" TargetMode="External"/><Relationship Id="rId408" Type="http://schemas.openxmlformats.org/officeDocument/2006/relationships/hyperlink" Target="https://helpdesk.alpha.com.do/app/helpdesk/ui/requests/167271000009654063/details" TargetMode="External"/><Relationship Id="rId615" Type="http://schemas.openxmlformats.org/officeDocument/2006/relationships/hyperlink" Target="https://helpdesk.alpha.com.do/app/helpdesk/ui/requests/167271000010017001/details" TargetMode="External"/><Relationship Id="rId822" Type="http://schemas.openxmlformats.org/officeDocument/2006/relationships/hyperlink" Target="https://helpdesk.alpha.com.do/app/helpdesk/ui/requests/167271000010382015/details" TargetMode="External"/><Relationship Id="rId1038" Type="http://schemas.openxmlformats.org/officeDocument/2006/relationships/hyperlink" Target="https://helpdesk.alpha.com.do/app/helpdesk/ui/requests/167271000010786037/details" TargetMode="External"/><Relationship Id="rId1245" Type="http://schemas.openxmlformats.org/officeDocument/2006/relationships/hyperlink" Target="https://helpdesk.alpha.com.do/app/helpdesk/ui/requests/167271000011169201/details" TargetMode="External"/><Relationship Id="rId1452" Type="http://schemas.openxmlformats.org/officeDocument/2006/relationships/hyperlink" Target="https://helpdesk.alpha.com.do/app/helpdesk/ui/requests/167271000011636041/details" TargetMode="External"/><Relationship Id="rId254" Type="http://schemas.openxmlformats.org/officeDocument/2006/relationships/hyperlink" Target="https://helpdesk.alpha.com.do/app/helpdesk/ui/requests/167271000009486001/details" TargetMode="External"/><Relationship Id="rId699" Type="http://schemas.openxmlformats.org/officeDocument/2006/relationships/hyperlink" Target="https://helpdesk.alpha.com.do/app/helpdesk/ui/requests/167271000010088199/details" TargetMode="External"/><Relationship Id="rId1091" Type="http://schemas.openxmlformats.org/officeDocument/2006/relationships/hyperlink" Target="https://helpdesk.alpha.com.do/app/helpdesk/ui/requests/167271000010883043/details" TargetMode="External"/><Relationship Id="rId1105" Type="http://schemas.openxmlformats.org/officeDocument/2006/relationships/hyperlink" Target="https://helpdesk.alpha.com.do/app/helpdesk/ui/requests/167271000010917229/details" TargetMode="External"/><Relationship Id="rId1312" Type="http://schemas.openxmlformats.org/officeDocument/2006/relationships/hyperlink" Target="https://helpdesk.alpha.com.do/app/helpdesk/ui/requests/167271000011329003/details" TargetMode="External"/><Relationship Id="rId49" Type="http://schemas.openxmlformats.org/officeDocument/2006/relationships/hyperlink" Target="https://helpdesk.alpha.com.do/app/helpdesk/ui/requests/167271000008892023/details" TargetMode="External"/><Relationship Id="rId114" Type="http://schemas.openxmlformats.org/officeDocument/2006/relationships/hyperlink" Target="https://helpdesk.alpha.com.do/app/helpdesk/ui/requests/167271000009084001/details" TargetMode="External"/><Relationship Id="rId461" Type="http://schemas.openxmlformats.org/officeDocument/2006/relationships/hyperlink" Target="https://helpdesk.alpha.com.do/app/helpdesk/ui/requests/167271000009846108/details" TargetMode="External"/><Relationship Id="rId559" Type="http://schemas.openxmlformats.org/officeDocument/2006/relationships/hyperlink" Target="https://helpdesk.alpha.com.do/app/helpdesk/ui/requests/167271000009929037/details" TargetMode="External"/><Relationship Id="rId766" Type="http://schemas.openxmlformats.org/officeDocument/2006/relationships/hyperlink" Target="https://helpdesk.alpha.com.do/app/helpdesk/ui/requests/167271000010255001/details" TargetMode="External"/><Relationship Id="rId1189" Type="http://schemas.openxmlformats.org/officeDocument/2006/relationships/hyperlink" Target="https://helpdesk.alpha.com.do/app/helpdesk/ui/requests/167271000011078001/details" TargetMode="External"/><Relationship Id="rId1396" Type="http://schemas.openxmlformats.org/officeDocument/2006/relationships/hyperlink" Target="https://helpdesk.alpha.com.do/app/helpdesk/ui/requests/167271000011519005/details" TargetMode="External"/><Relationship Id="rId198" Type="http://schemas.openxmlformats.org/officeDocument/2006/relationships/hyperlink" Target="https://helpdesk.alpha.com.do/app/helpdesk/ui/requests/167271000009312001/details" TargetMode="External"/><Relationship Id="rId321" Type="http://schemas.openxmlformats.org/officeDocument/2006/relationships/hyperlink" Target="https://helpdesk.alpha.com.do/app/helpdesk/ui/requests/167271000009612167/details" TargetMode="External"/><Relationship Id="rId419" Type="http://schemas.openxmlformats.org/officeDocument/2006/relationships/hyperlink" Target="https://helpdesk.alpha.com.do/app/helpdesk/ui/requests/167271000009700015/details" TargetMode="External"/><Relationship Id="rId626" Type="http://schemas.openxmlformats.org/officeDocument/2006/relationships/hyperlink" Target="https://helpdesk.alpha.com.do/app/helpdesk/ui/requests/167271000010032095/details" TargetMode="External"/><Relationship Id="rId973" Type="http://schemas.openxmlformats.org/officeDocument/2006/relationships/hyperlink" Target="https://helpdesk.alpha.com.do/app/helpdesk/ui/requests/167271000010695043/details" TargetMode="External"/><Relationship Id="rId1049" Type="http://schemas.openxmlformats.org/officeDocument/2006/relationships/hyperlink" Target="https://helpdesk.alpha.com.do/app/helpdesk/ui/requests/167271000010809009/details" TargetMode="External"/><Relationship Id="rId1256" Type="http://schemas.openxmlformats.org/officeDocument/2006/relationships/hyperlink" Target="https://helpdesk.alpha.com.do/app/helpdesk/ui/requests/167271000011182005/details" TargetMode="External"/><Relationship Id="rId833" Type="http://schemas.openxmlformats.org/officeDocument/2006/relationships/hyperlink" Target="https://helpdesk.alpha.com.do/app/helpdesk/ui/requests/167271000010400053/details" TargetMode="External"/><Relationship Id="rId1116" Type="http://schemas.openxmlformats.org/officeDocument/2006/relationships/hyperlink" Target="https://helpdesk.alpha.com.do/app/helpdesk/ui/requests/167271000010933007/details" TargetMode="External"/><Relationship Id="rId265" Type="http://schemas.openxmlformats.org/officeDocument/2006/relationships/hyperlink" Target="https://helpdesk.alpha.com.do/app/helpdesk/ui/requests/167271000009508001/details" TargetMode="External"/><Relationship Id="rId472" Type="http://schemas.openxmlformats.org/officeDocument/2006/relationships/hyperlink" Target="https://helpdesk.alpha.com.do/app/helpdesk/ui/requests/167271000009851001/details" TargetMode="External"/><Relationship Id="rId900" Type="http://schemas.openxmlformats.org/officeDocument/2006/relationships/hyperlink" Target="https://helpdesk.alpha.com.do/app/helpdesk/ui/requests/167271000010554077/details" TargetMode="External"/><Relationship Id="rId1323" Type="http://schemas.openxmlformats.org/officeDocument/2006/relationships/hyperlink" Target="https://helpdesk.alpha.com.do/app/helpdesk/ui/requests/167271000011350001/details" TargetMode="External"/><Relationship Id="rId125" Type="http://schemas.openxmlformats.org/officeDocument/2006/relationships/hyperlink" Target="https://helpdesk.alpha.com.do/app/helpdesk/ui/requests/167271000009108001/details" TargetMode="External"/><Relationship Id="rId332" Type="http://schemas.openxmlformats.org/officeDocument/2006/relationships/hyperlink" Target="https://helpdesk.alpha.com.do/app/helpdesk/ui/requests/167271000009617045/details" TargetMode="External"/><Relationship Id="rId777" Type="http://schemas.openxmlformats.org/officeDocument/2006/relationships/hyperlink" Target="https://helpdesk.alpha.com.do/app/helpdesk/ui/requests/167271000010273023/details" TargetMode="External"/><Relationship Id="rId984" Type="http://schemas.openxmlformats.org/officeDocument/2006/relationships/hyperlink" Target="https://helpdesk.alpha.com.do/app/helpdesk/ui/requests/167271000010700072/details" TargetMode="External"/><Relationship Id="rId637" Type="http://schemas.openxmlformats.org/officeDocument/2006/relationships/hyperlink" Target="https://helpdesk.alpha.com.do/app/helpdesk/ui/requests/167271000010043203/details" TargetMode="External"/><Relationship Id="rId844" Type="http://schemas.openxmlformats.org/officeDocument/2006/relationships/hyperlink" Target="https://helpdesk.alpha.com.do/app/helpdesk/ui/requests/167271000010428001/details" TargetMode="External"/><Relationship Id="rId1267" Type="http://schemas.openxmlformats.org/officeDocument/2006/relationships/hyperlink" Target="https://helpdesk.alpha.com.do/app/helpdesk/ui/requests/167271000011191023/details" TargetMode="External"/><Relationship Id="rId276" Type="http://schemas.openxmlformats.org/officeDocument/2006/relationships/hyperlink" Target="https://helpdesk.alpha.com.do/app/helpdesk/ui/requests/167271000009518055/details" TargetMode="External"/><Relationship Id="rId483" Type="http://schemas.openxmlformats.org/officeDocument/2006/relationships/hyperlink" Target="https://helpdesk.alpha.com.do/app/helpdesk/ui/requests/167271000009865248/details" TargetMode="External"/><Relationship Id="rId690" Type="http://schemas.openxmlformats.org/officeDocument/2006/relationships/hyperlink" Target="https://helpdesk.alpha.com.do/app/helpdesk/ui/requests/167271000010072001/details" TargetMode="External"/><Relationship Id="rId704" Type="http://schemas.openxmlformats.org/officeDocument/2006/relationships/hyperlink" Target="https://helpdesk.alpha.com.do/app/helpdesk/ui/requests/167271000010097033/details" TargetMode="External"/><Relationship Id="rId911" Type="http://schemas.openxmlformats.org/officeDocument/2006/relationships/hyperlink" Target="https://helpdesk.alpha.com.do/app/helpdesk/ui/requests/167271000010566017/details" TargetMode="External"/><Relationship Id="rId1127" Type="http://schemas.openxmlformats.org/officeDocument/2006/relationships/hyperlink" Target="https://helpdesk.alpha.com.do/app/helpdesk/ui/requests/167271000010953001/details" TargetMode="External"/><Relationship Id="rId1334" Type="http://schemas.openxmlformats.org/officeDocument/2006/relationships/hyperlink" Target="https://helpdesk.alpha.com.do/app/helpdesk/ui/requests/167271000011386003/details" TargetMode="External"/><Relationship Id="rId40" Type="http://schemas.openxmlformats.org/officeDocument/2006/relationships/hyperlink" Target="https://helpdesk.alpha.com.do/app/helpdesk/ui/requests/167271000008867001/details" TargetMode="External"/><Relationship Id="rId136" Type="http://schemas.openxmlformats.org/officeDocument/2006/relationships/hyperlink" Target="https://helpdesk.alpha.com.do/app/helpdesk/ui/requests/167271000009135001/details" TargetMode="External"/><Relationship Id="rId343" Type="http://schemas.openxmlformats.org/officeDocument/2006/relationships/hyperlink" Target="https://helpdesk.alpha.com.do/app/helpdesk/ui/requests/167271000009630340/details" TargetMode="External"/><Relationship Id="rId550" Type="http://schemas.openxmlformats.org/officeDocument/2006/relationships/hyperlink" Target="https://helpdesk.alpha.com.do/app/helpdesk/ui/requests/167271000009925039/details" TargetMode="External"/><Relationship Id="rId788" Type="http://schemas.openxmlformats.org/officeDocument/2006/relationships/hyperlink" Target="https://helpdesk.alpha.com.do/app/helpdesk/ui/requests/167271000010295045/details" TargetMode="External"/><Relationship Id="rId995" Type="http://schemas.openxmlformats.org/officeDocument/2006/relationships/hyperlink" Target="https://helpdesk.alpha.com.do/app/helpdesk/ui/requests/167271000010734001/details" TargetMode="External"/><Relationship Id="rId1180" Type="http://schemas.openxmlformats.org/officeDocument/2006/relationships/hyperlink" Target="https://helpdesk.alpha.com.do/app/helpdesk/ui/requests/167271000011054011/details" TargetMode="External"/><Relationship Id="rId1401" Type="http://schemas.openxmlformats.org/officeDocument/2006/relationships/hyperlink" Target="https://helpdesk.alpha.com.do/app/helpdesk/ui/requests/167271000011524019/details" TargetMode="External"/><Relationship Id="rId203" Type="http://schemas.openxmlformats.org/officeDocument/2006/relationships/hyperlink" Target="https://helpdesk.alpha.com.do/app/helpdesk/ui/requests/167271000009341001/details" TargetMode="External"/><Relationship Id="rId648" Type="http://schemas.openxmlformats.org/officeDocument/2006/relationships/hyperlink" Target="https://helpdesk.alpha.com.do/app/helpdesk/ui/requests/167271000010054062/details" TargetMode="External"/><Relationship Id="rId855" Type="http://schemas.openxmlformats.org/officeDocument/2006/relationships/hyperlink" Target="https://helpdesk.alpha.com.do/app/helpdesk/ui/requests/167271000010447001/details" TargetMode="External"/><Relationship Id="rId1040" Type="http://schemas.openxmlformats.org/officeDocument/2006/relationships/hyperlink" Target="https://helpdesk.alpha.com.do/app/helpdesk/ui/requests/167271000010788019/details" TargetMode="External"/><Relationship Id="rId1278" Type="http://schemas.openxmlformats.org/officeDocument/2006/relationships/hyperlink" Target="https://helpdesk.alpha.com.do/app/helpdesk/ui/requests/167271000011215003/details" TargetMode="External"/><Relationship Id="rId287" Type="http://schemas.openxmlformats.org/officeDocument/2006/relationships/hyperlink" Target="https://helpdesk.alpha.com.do/app/helpdesk/ui/requests/167271000009548003/details" TargetMode="External"/><Relationship Id="rId410" Type="http://schemas.openxmlformats.org/officeDocument/2006/relationships/hyperlink" Target="https://helpdesk.alpha.com.do/app/helpdesk/ui/requests/167271000009657001/details" TargetMode="External"/><Relationship Id="rId494" Type="http://schemas.openxmlformats.org/officeDocument/2006/relationships/hyperlink" Target="https://helpdesk.alpha.com.do/app/helpdesk/ui/requests/167271000009872017/details" TargetMode="External"/><Relationship Id="rId508" Type="http://schemas.openxmlformats.org/officeDocument/2006/relationships/hyperlink" Target="https://helpdesk.alpha.com.do/app/helpdesk/ui/requests/167271000009879072/details" TargetMode="External"/><Relationship Id="rId715" Type="http://schemas.openxmlformats.org/officeDocument/2006/relationships/hyperlink" Target="https://helpdesk.alpha.com.do/app/helpdesk/ui/requests/167271000010109015/details" TargetMode="External"/><Relationship Id="rId922" Type="http://schemas.openxmlformats.org/officeDocument/2006/relationships/hyperlink" Target="https://helpdesk.alpha.com.do/app/helpdesk/ui/requests/167271000010581156/details" TargetMode="External"/><Relationship Id="rId1138" Type="http://schemas.openxmlformats.org/officeDocument/2006/relationships/hyperlink" Target="https://helpdesk.alpha.com.do/app/helpdesk/ui/requests/167271000010981001/details" TargetMode="External"/><Relationship Id="rId1345" Type="http://schemas.openxmlformats.org/officeDocument/2006/relationships/hyperlink" Target="https://helpdesk.alpha.com.do/app/helpdesk/ui/requests/167271000011405003/details" TargetMode="External"/><Relationship Id="rId147" Type="http://schemas.openxmlformats.org/officeDocument/2006/relationships/hyperlink" Target="https://helpdesk.alpha.com.do/app/helpdesk/ui/requests/167271000009174001/details" TargetMode="External"/><Relationship Id="rId354" Type="http://schemas.openxmlformats.org/officeDocument/2006/relationships/hyperlink" Target="https://helpdesk.alpha.com.do/app/helpdesk/ui/requests/167271000009633015/details" TargetMode="External"/><Relationship Id="rId799" Type="http://schemas.openxmlformats.org/officeDocument/2006/relationships/hyperlink" Target="https://helpdesk.alpha.com.do/app/helpdesk/ui/requests/167271000010311027/details" TargetMode="External"/><Relationship Id="rId1191" Type="http://schemas.openxmlformats.org/officeDocument/2006/relationships/hyperlink" Target="https://helpdesk.alpha.com.do/app/helpdesk/ui/requests/167271000011085085/details" TargetMode="External"/><Relationship Id="rId1205" Type="http://schemas.openxmlformats.org/officeDocument/2006/relationships/hyperlink" Target="https://helpdesk.alpha.com.do/app/helpdesk/ui/requests/167271000011104033/details" TargetMode="External"/><Relationship Id="rId51" Type="http://schemas.openxmlformats.org/officeDocument/2006/relationships/hyperlink" Target="https://helpdesk.alpha.com.do/app/helpdesk/ui/requests/167271000008896001/details" TargetMode="External"/><Relationship Id="rId561" Type="http://schemas.openxmlformats.org/officeDocument/2006/relationships/hyperlink" Target="https://helpdesk.alpha.com.do/app/helpdesk/ui/requests/167271000009930001/details" TargetMode="External"/><Relationship Id="rId659" Type="http://schemas.openxmlformats.org/officeDocument/2006/relationships/hyperlink" Target="https://helpdesk.alpha.com.do/app/helpdesk/ui/requests/167271000010057188/details" TargetMode="External"/><Relationship Id="rId866" Type="http://schemas.openxmlformats.org/officeDocument/2006/relationships/hyperlink" Target="https://helpdesk.alpha.com.do/app/helpdesk/ui/requests/167271000010499007/details" TargetMode="External"/><Relationship Id="rId1289" Type="http://schemas.openxmlformats.org/officeDocument/2006/relationships/hyperlink" Target="https://helpdesk.alpha.com.do/app/helpdesk/ui/requests/167271000011277001/details" TargetMode="External"/><Relationship Id="rId1412" Type="http://schemas.openxmlformats.org/officeDocument/2006/relationships/hyperlink" Target="https://helpdesk.alpha.com.do/app/helpdesk/ui/requests/167271000011539001/details" TargetMode="External"/><Relationship Id="rId214" Type="http://schemas.openxmlformats.org/officeDocument/2006/relationships/hyperlink" Target="https://helpdesk.alpha.com.do/app/helpdesk/ui/requests/167271000009378005/details" TargetMode="External"/><Relationship Id="rId298" Type="http://schemas.openxmlformats.org/officeDocument/2006/relationships/hyperlink" Target="https://helpdesk.alpha.com.do/app/helpdesk/ui/requests/167271000009564005/details" TargetMode="External"/><Relationship Id="rId421" Type="http://schemas.openxmlformats.org/officeDocument/2006/relationships/hyperlink" Target="https://helpdesk.alpha.com.do/app/helpdesk/ui/requests/167271000009700042/details" TargetMode="External"/><Relationship Id="rId519" Type="http://schemas.openxmlformats.org/officeDocument/2006/relationships/hyperlink" Target="https://helpdesk.alpha.com.do/app/helpdesk/ui/requests/167271000009884054/details" TargetMode="External"/><Relationship Id="rId1051" Type="http://schemas.openxmlformats.org/officeDocument/2006/relationships/hyperlink" Target="https://helpdesk.alpha.com.do/app/helpdesk/ui/requests/167271000010809058/details" TargetMode="External"/><Relationship Id="rId1149" Type="http://schemas.openxmlformats.org/officeDocument/2006/relationships/hyperlink" Target="https://helpdesk.alpha.com.do/app/helpdesk/ui/requests/167271000011007729/details" TargetMode="External"/><Relationship Id="rId1356" Type="http://schemas.openxmlformats.org/officeDocument/2006/relationships/hyperlink" Target="https://helpdesk.alpha.com.do/app/helpdesk/ui/requests/167271000011420095/details" TargetMode="External"/><Relationship Id="rId158" Type="http://schemas.openxmlformats.org/officeDocument/2006/relationships/hyperlink" Target="https://helpdesk.alpha.com.do/app/helpdesk/ui/requests/167271000009195299/details" TargetMode="External"/><Relationship Id="rId726" Type="http://schemas.openxmlformats.org/officeDocument/2006/relationships/hyperlink" Target="https://helpdesk.alpha.com.do/app/helpdesk/ui/requests/167271000010171011/details" TargetMode="External"/><Relationship Id="rId933" Type="http://schemas.openxmlformats.org/officeDocument/2006/relationships/hyperlink" Target="https://helpdesk.alpha.com.do/app/helpdesk/ui/requests/167271000010597114/details" TargetMode="External"/><Relationship Id="rId1009" Type="http://schemas.openxmlformats.org/officeDocument/2006/relationships/hyperlink" Target="https://helpdesk.alpha.com.do/app/helpdesk/ui/requests/167271000010759001/details" TargetMode="External"/><Relationship Id="rId62" Type="http://schemas.openxmlformats.org/officeDocument/2006/relationships/hyperlink" Target="https://helpdesk.alpha.com.do/app/helpdesk/ui/requests/167271000008949003/details" TargetMode="External"/><Relationship Id="rId365" Type="http://schemas.openxmlformats.org/officeDocument/2006/relationships/hyperlink" Target="https://helpdesk.alpha.com.do/app/helpdesk/ui/requests/167271000009636120/details" TargetMode="External"/><Relationship Id="rId572" Type="http://schemas.openxmlformats.org/officeDocument/2006/relationships/hyperlink" Target="https://helpdesk.alpha.com.do/app/helpdesk/ui/requests/167271000009938328/details" TargetMode="External"/><Relationship Id="rId1216" Type="http://schemas.openxmlformats.org/officeDocument/2006/relationships/hyperlink" Target="https://helpdesk.alpha.com.do/app/helpdesk/ui/requests/167271000011112023/details" TargetMode="External"/><Relationship Id="rId1423" Type="http://schemas.openxmlformats.org/officeDocument/2006/relationships/hyperlink" Target="https://helpdesk.alpha.com.do/app/helpdesk/ui/requests/167271000011561003/details" TargetMode="External"/><Relationship Id="rId225" Type="http://schemas.openxmlformats.org/officeDocument/2006/relationships/hyperlink" Target="https://helpdesk.alpha.com.do/app/helpdesk/ui/requests/167271000009439112/details" TargetMode="External"/><Relationship Id="rId432" Type="http://schemas.openxmlformats.org/officeDocument/2006/relationships/hyperlink" Target="https://helpdesk.alpha.com.do/app/helpdesk/ui/requests/167271000009719001/details" TargetMode="External"/><Relationship Id="rId877" Type="http://schemas.openxmlformats.org/officeDocument/2006/relationships/hyperlink" Target="https://helpdesk.alpha.com.do/app/helpdesk/ui/requests/167271000010518001/details" TargetMode="External"/><Relationship Id="rId1062" Type="http://schemas.openxmlformats.org/officeDocument/2006/relationships/hyperlink" Target="https://helpdesk.alpha.com.do/app/helpdesk/ui/requests/167271000010818037/details" TargetMode="External"/><Relationship Id="rId737" Type="http://schemas.openxmlformats.org/officeDocument/2006/relationships/hyperlink" Target="https://helpdesk.alpha.com.do/app/helpdesk/ui/requests/167271000010208033/details" TargetMode="External"/><Relationship Id="rId944" Type="http://schemas.openxmlformats.org/officeDocument/2006/relationships/hyperlink" Target="https://helpdesk.alpha.com.do/app/helpdesk/ui/requests/167271000010621003/details" TargetMode="External"/><Relationship Id="rId1367" Type="http://schemas.openxmlformats.org/officeDocument/2006/relationships/hyperlink" Target="https://helpdesk.alpha.com.do/app/helpdesk/ui/requests/167271000011430001/details" TargetMode="External"/><Relationship Id="rId73" Type="http://schemas.openxmlformats.org/officeDocument/2006/relationships/hyperlink" Target="https://helpdesk.alpha.com.do/app/helpdesk/ui/requests/167271000008980001/details" TargetMode="External"/><Relationship Id="rId169" Type="http://schemas.openxmlformats.org/officeDocument/2006/relationships/hyperlink" Target="https://helpdesk.alpha.com.do/app/helpdesk/ui/requests/167271000009241017/details" TargetMode="External"/><Relationship Id="rId376" Type="http://schemas.openxmlformats.org/officeDocument/2006/relationships/hyperlink" Target="https://helpdesk.alpha.com.do/app/helpdesk/ui/requests/167271000009639083/details" TargetMode="External"/><Relationship Id="rId583" Type="http://schemas.openxmlformats.org/officeDocument/2006/relationships/hyperlink" Target="https://helpdesk.alpha.com.do/app/helpdesk/ui/requests/167271000009968017/details" TargetMode="External"/><Relationship Id="rId790" Type="http://schemas.openxmlformats.org/officeDocument/2006/relationships/hyperlink" Target="https://helpdesk.alpha.com.do/app/helpdesk/ui/requests/167271000010297071/details" TargetMode="External"/><Relationship Id="rId804" Type="http://schemas.openxmlformats.org/officeDocument/2006/relationships/hyperlink" Target="https://helpdesk.alpha.com.do/app/helpdesk/ui/requests/167271000010325005/details" TargetMode="External"/><Relationship Id="rId1227" Type="http://schemas.openxmlformats.org/officeDocument/2006/relationships/hyperlink" Target="https://helpdesk.alpha.com.do/app/helpdesk/ui/requests/167271000011155069/details" TargetMode="External"/><Relationship Id="rId1434" Type="http://schemas.openxmlformats.org/officeDocument/2006/relationships/hyperlink" Target="https://helpdesk.alpha.com.do/app/helpdesk/ui/requests/167271000011611001/details" TargetMode="External"/><Relationship Id="rId4" Type="http://schemas.openxmlformats.org/officeDocument/2006/relationships/hyperlink" Target="https://helpdesk.alpha.com.do/app/helpdesk/ui/requests/167271000008773031/details" TargetMode="External"/><Relationship Id="rId236" Type="http://schemas.openxmlformats.org/officeDocument/2006/relationships/hyperlink" Target="https://helpdesk.alpha.com.do/app/helpdesk/ui/requests/167271000009455001/details" TargetMode="External"/><Relationship Id="rId443" Type="http://schemas.openxmlformats.org/officeDocument/2006/relationships/hyperlink" Target="https://helpdesk.alpha.com.do/app/helpdesk/ui/requests/167271000009785050/details" TargetMode="External"/><Relationship Id="rId650" Type="http://schemas.openxmlformats.org/officeDocument/2006/relationships/hyperlink" Target="https://helpdesk.alpha.com.do/app/helpdesk/ui/requests/167271000010057039/details" TargetMode="External"/><Relationship Id="rId888" Type="http://schemas.openxmlformats.org/officeDocument/2006/relationships/hyperlink" Target="https://helpdesk.alpha.com.do/app/helpdesk/ui/requests/167271000010537075/details" TargetMode="External"/><Relationship Id="rId1073" Type="http://schemas.openxmlformats.org/officeDocument/2006/relationships/hyperlink" Target="https://helpdesk.alpha.com.do/app/helpdesk/ui/requests/167271000010834001/details" TargetMode="External"/><Relationship Id="rId1280" Type="http://schemas.openxmlformats.org/officeDocument/2006/relationships/hyperlink" Target="https://helpdesk.alpha.com.do/app/helpdesk/ui/requests/167271000011226005/details" TargetMode="External"/><Relationship Id="rId303" Type="http://schemas.openxmlformats.org/officeDocument/2006/relationships/hyperlink" Target="https://helpdesk.alpha.com.do/app/helpdesk/ui/requests/167271000009577001/details" TargetMode="External"/><Relationship Id="rId748" Type="http://schemas.openxmlformats.org/officeDocument/2006/relationships/hyperlink" Target="https://helpdesk.alpha.com.do/app/helpdesk/ui/requests/167271000010222047/details" TargetMode="External"/><Relationship Id="rId955" Type="http://schemas.openxmlformats.org/officeDocument/2006/relationships/hyperlink" Target="https://helpdesk.alpha.com.do/app/helpdesk/ui/requests/167271000010652011/details" TargetMode="External"/><Relationship Id="rId1140" Type="http://schemas.openxmlformats.org/officeDocument/2006/relationships/hyperlink" Target="https://helpdesk.alpha.com.do/app/helpdesk/ui/requests/167271000010992001/details" TargetMode="External"/><Relationship Id="rId1378" Type="http://schemas.openxmlformats.org/officeDocument/2006/relationships/hyperlink" Target="https://helpdesk.alpha.com.do/app/helpdesk/ui/requests/167271000011474001/details" TargetMode="External"/><Relationship Id="rId84" Type="http://schemas.openxmlformats.org/officeDocument/2006/relationships/hyperlink" Target="https://helpdesk.alpha.com.do/app/helpdesk/ui/requests/167271000008999001/details" TargetMode="External"/><Relationship Id="rId387" Type="http://schemas.openxmlformats.org/officeDocument/2006/relationships/hyperlink" Target="https://helpdesk.alpha.com.do/app/helpdesk/ui/requests/167271000009644003/details" TargetMode="External"/><Relationship Id="rId510" Type="http://schemas.openxmlformats.org/officeDocument/2006/relationships/hyperlink" Target="https://helpdesk.alpha.com.do/app/helpdesk/ui/requests/167271000009881001/details" TargetMode="External"/><Relationship Id="rId594" Type="http://schemas.openxmlformats.org/officeDocument/2006/relationships/hyperlink" Target="https://helpdesk.alpha.com.do/app/helpdesk/ui/requests/167271000009983043/details" TargetMode="External"/><Relationship Id="rId608" Type="http://schemas.openxmlformats.org/officeDocument/2006/relationships/hyperlink" Target="https://helpdesk.alpha.com.do/app/helpdesk/ui/requests/167271000010012027/details" TargetMode="External"/><Relationship Id="rId815" Type="http://schemas.openxmlformats.org/officeDocument/2006/relationships/hyperlink" Target="https://helpdesk.alpha.com.do/app/helpdesk/ui/requests/167271000010365019/details" TargetMode="External"/><Relationship Id="rId1238" Type="http://schemas.openxmlformats.org/officeDocument/2006/relationships/hyperlink" Target="https://helpdesk.alpha.com.do/app/helpdesk/ui/requests/167271000011165015/details" TargetMode="External"/><Relationship Id="rId1445" Type="http://schemas.openxmlformats.org/officeDocument/2006/relationships/hyperlink" Target="https://helpdesk.alpha.com.do/app/helpdesk/ui/requests/167271000011634001/details" TargetMode="External"/><Relationship Id="rId247" Type="http://schemas.openxmlformats.org/officeDocument/2006/relationships/hyperlink" Target="https://helpdesk.alpha.com.do/app/helpdesk/ui/requests/167271000009476034/details" TargetMode="External"/><Relationship Id="rId899" Type="http://schemas.openxmlformats.org/officeDocument/2006/relationships/hyperlink" Target="https://helpdesk.alpha.com.do/app/helpdesk/ui/requests/167271000010554039/details" TargetMode="External"/><Relationship Id="rId1000" Type="http://schemas.openxmlformats.org/officeDocument/2006/relationships/hyperlink" Target="https://helpdesk.alpha.com.do/app/helpdesk/ui/requests/167271000010748734/details" TargetMode="External"/><Relationship Id="rId1084" Type="http://schemas.openxmlformats.org/officeDocument/2006/relationships/hyperlink" Target="https://helpdesk.alpha.com.do/app/helpdesk/ui/requests/167271000010857001/details" TargetMode="External"/><Relationship Id="rId1305" Type="http://schemas.openxmlformats.org/officeDocument/2006/relationships/hyperlink" Target="https://helpdesk.alpha.com.do/app/helpdesk/ui/requests/167271000011308092/details" TargetMode="External"/><Relationship Id="rId107" Type="http://schemas.openxmlformats.org/officeDocument/2006/relationships/hyperlink" Target="https://helpdesk.alpha.com.do/app/helpdesk/ui/requests/167271000009067001/details" TargetMode="External"/><Relationship Id="rId454" Type="http://schemas.openxmlformats.org/officeDocument/2006/relationships/hyperlink" Target="https://helpdesk.alpha.com.do/app/helpdesk/ui/requests/167271000009822031/details" TargetMode="External"/><Relationship Id="rId661" Type="http://schemas.openxmlformats.org/officeDocument/2006/relationships/hyperlink" Target="https://helpdesk.alpha.com.do/app/helpdesk/ui/requests/167271000010057220/details" TargetMode="External"/><Relationship Id="rId759" Type="http://schemas.openxmlformats.org/officeDocument/2006/relationships/hyperlink" Target="https://helpdesk.alpha.com.do/app/helpdesk/ui/requests/167271000010235003/details" TargetMode="External"/><Relationship Id="rId966" Type="http://schemas.openxmlformats.org/officeDocument/2006/relationships/hyperlink" Target="https://helpdesk.alpha.com.do/app/helpdesk/ui/requests/167271000010685015/details" TargetMode="External"/><Relationship Id="rId1291" Type="http://schemas.openxmlformats.org/officeDocument/2006/relationships/hyperlink" Target="https://helpdesk.alpha.com.do/app/helpdesk/ui/requests/167271000011283001/details" TargetMode="External"/><Relationship Id="rId1389" Type="http://schemas.openxmlformats.org/officeDocument/2006/relationships/hyperlink" Target="https://helpdesk.alpha.com.do/app/helpdesk/ui/requests/167271000011500001/details" TargetMode="External"/><Relationship Id="rId11" Type="http://schemas.openxmlformats.org/officeDocument/2006/relationships/hyperlink" Target="https://helpdesk.alpha.com.do/app/helpdesk/ui/requests/167271000008793015/details" TargetMode="External"/><Relationship Id="rId314" Type="http://schemas.openxmlformats.org/officeDocument/2006/relationships/hyperlink" Target="https://helpdesk.alpha.com.do/app/helpdesk/ui/requests/167271000009608296/details" TargetMode="External"/><Relationship Id="rId398" Type="http://schemas.openxmlformats.org/officeDocument/2006/relationships/hyperlink" Target="https://helpdesk.alpha.com.do/app/helpdesk/ui/requests/167271000009647059/details" TargetMode="External"/><Relationship Id="rId521" Type="http://schemas.openxmlformats.org/officeDocument/2006/relationships/hyperlink" Target="https://helpdesk.alpha.com.do/app/helpdesk/ui/requests/167271000009885001/details" TargetMode="External"/><Relationship Id="rId619" Type="http://schemas.openxmlformats.org/officeDocument/2006/relationships/hyperlink" Target="https://helpdesk.alpha.com.do/app/helpdesk/ui/requests/167271000010022001/details" TargetMode="External"/><Relationship Id="rId1151" Type="http://schemas.openxmlformats.org/officeDocument/2006/relationships/hyperlink" Target="https://helpdesk.alpha.com.do/app/helpdesk/ui/requests/167271000011011017/details" TargetMode="External"/><Relationship Id="rId1249" Type="http://schemas.openxmlformats.org/officeDocument/2006/relationships/hyperlink" Target="https://helpdesk.alpha.com.do/app/helpdesk/ui/requests/167271000011175025/details" TargetMode="External"/><Relationship Id="rId95" Type="http://schemas.openxmlformats.org/officeDocument/2006/relationships/hyperlink" Target="https://helpdesk.alpha.com.do/app/helpdesk/ui/requests/167271000009009001/details" TargetMode="External"/><Relationship Id="rId160" Type="http://schemas.openxmlformats.org/officeDocument/2006/relationships/hyperlink" Target="https://helpdesk.alpha.com.do/app/helpdesk/ui/requests/167271000009199165/details" TargetMode="External"/><Relationship Id="rId826" Type="http://schemas.openxmlformats.org/officeDocument/2006/relationships/hyperlink" Target="https://helpdesk.alpha.com.do/app/helpdesk/ui/requests/167271000010393043/details" TargetMode="External"/><Relationship Id="rId1011" Type="http://schemas.openxmlformats.org/officeDocument/2006/relationships/hyperlink" Target="https://helpdesk.alpha.com.do/app/helpdesk/ui/requests/167271000010759063/details" TargetMode="External"/><Relationship Id="rId1109" Type="http://schemas.openxmlformats.org/officeDocument/2006/relationships/hyperlink" Target="https://helpdesk.alpha.com.do/app/helpdesk/ui/requests/167271000010922233/details" TargetMode="External"/><Relationship Id="rId1456" Type="http://schemas.openxmlformats.org/officeDocument/2006/relationships/hyperlink" Target="https://helpdesk.alpha.com.do/app/helpdesk/ui/requests/167271000011640003/details" TargetMode="External"/><Relationship Id="rId258" Type="http://schemas.openxmlformats.org/officeDocument/2006/relationships/hyperlink" Target="https://helpdesk.alpha.com.do/app/helpdesk/ui/requests/167271000009489001/details" TargetMode="External"/><Relationship Id="rId465" Type="http://schemas.openxmlformats.org/officeDocument/2006/relationships/hyperlink" Target="https://helpdesk.alpha.com.do/app/helpdesk/ui/requests/167271000009849071/details" TargetMode="External"/><Relationship Id="rId672" Type="http://schemas.openxmlformats.org/officeDocument/2006/relationships/hyperlink" Target="https://helpdesk.alpha.com.do/app/helpdesk/ui/requests/167271000010062390/details" TargetMode="External"/><Relationship Id="rId1095" Type="http://schemas.openxmlformats.org/officeDocument/2006/relationships/hyperlink" Target="https://helpdesk.alpha.com.do/app/helpdesk/ui/requests/167271000010903001/details" TargetMode="External"/><Relationship Id="rId1316" Type="http://schemas.openxmlformats.org/officeDocument/2006/relationships/hyperlink" Target="https://helpdesk.alpha.com.do/app/helpdesk/ui/requests/167271000011335001/details" TargetMode="External"/><Relationship Id="rId22" Type="http://schemas.openxmlformats.org/officeDocument/2006/relationships/hyperlink" Target="https://helpdesk.alpha.com.do/app/helpdesk/ui/requests/167271000008805013/details" TargetMode="External"/><Relationship Id="rId118" Type="http://schemas.openxmlformats.org/officeDocument/2006/relationships/hyperlink" Target="https://helpdesk.alpha.com.do/app/helpdesk/ui/requests/167271000009092015/details" TargetMode="External"/><Relationship Id="rId325" Type="http://schemas.openxmlformats.org/officeDocument/2006/relationships/hyperlink" Target="https://helpdesk.alpha.com.do/app/helpdesk/ui/requests/167271000009612564/details" TargetMode="External"/><Relationship Id="rId532" Type="http://schemas.openxmlformats.org/officeDocument/2006/relationships/hyperlink" Target="https://helpdesk.alpha.com.do/app/helpdesk/ui/requests/167271000009903167/details" TargetMode="External"/><Relationship Id="rId977" Type="http://schemas.openxmlformats.org/officeDocument/2006/relationships/hyperlink" Target="https://helpdesk.alpha.com.do/app/helpdesk/ui/requests/167271000010697001/details" TargetMode="External"/><Relationship Id="rId1162" Type="http://schemas.openxmlformats.org/officeDocument/2006/relationships/hyperlink" Target="https://helpdesk.alpha.com.do/app/helpdesk/ui/requests/167271000011028017/details" TargetMode="External"/><Relationship Id="rId171" Type="http://schemas.openxmlformats.org/officeDocument/2006/relationships/hyperlink" Target="https://helpdesk.alpha.com.do/app/helpdesk/ui/requests/167271000009250039/details" TargetMode="External"/><Relationship Id="rId837" Type="http://schemas.openxmlformats.org/officeDocument/2006/relationships/hyperlink" Target="https://helpdesk.alpha.com.do/app/helpdesk/ui/requests/167271000010415119/details" TargetMode="External"/><Relationship Id="rId1022" Type="http://schemas.openxmlformats.org/officeDocument/2006/relationships/hyperlink" Target="https://helpdesk.alpha.com.do/app/helpdesk/ui/requests/167271000010770001/details" TargetMode="External"/><Relationship Id="rId269" Type="http://schemas.openxmlformats.org/officeDocument/2006/relationships/hyperlink" Target="https://helpdesk.alpha.com.do/app/helpdesk/ui/requests/167271000009508060/details" TargetMode="External"/><Relationship Id="rId476" Type="http://schemas.openxmlformats.org/officeDocument/2006/relationships/hyperlink" Target="https://helpdesk.alpha.com.do/app/helpdesk/ui/requests/167271000009858001/details" TargetMode="External"/><Relationship Id="rId683" Type="http://schemas.openxmlformats.org/officeDocument/2006/relationships/hyperlink" Target="https://helpdesk.alpha.com.do/app/helpdesk/ui/requests/167271000010067029/details" TargetMode="External"/><Relationship Id="rId890" Type="http://schemas.openxmlformats.org/officeDocument/2006/relationships/hyperlink" Target="https://helpdesk.alpha.com.do/app/helpdesk/ui/requests/167271000010541061/details" TargetMode="External"/><Relationship Id="rId904" Type="http://schemas.openxmlformats.org/officeDocument/2006/relationships/hyperlink" Target="https://helpdesk.alpha.com.do/app/helpdesk/ui/requests/167271000010560013/details" TargetMode="External"/><Relationship Id="rId1327" Type="http://schemas.openxmlformats.org/officeDocument/2006/relationships/hyperlink" Target="https://helpdesk.alpha.com.do/app/helpdesk/ui/requests/167271000011355057/details" TargetMode="External"/><Relationship Id="rId33" Type="http://schemas.openxmlformats.org/officeDocument/2006/relationships/hyperlink" Target="https://helpdesk.alpha.com.do/app/helpdesk/ui/requests/167271000008840001/details" TargetMode="External"/><Relationship Id="rId129" Type="http://schemas.openxmlformats.org/officeDocument/2006/relationships/hyperlink" Target="https://helpdesk.alpha.com.do/app/helpdesk/ui/requests/167271000009111001/details" TargetMode="External"/><Relationship Id="rId336" Type="http://schemas.openxmlformats.org/officeDocument/2006/relationships/hyperlink" Target="https://helpdesk.alpha.com.do/app/helpdesk/ui/requests/167271000009621159/details" TargetMode="External"/><Relationship Id="rId543" Type="http://schemas.openxmlformats.org/officeDocument/2006/relationships/hyperlink" Target="https://helpdesk.alpha.com.do/app/helpdesk/ui/requests/167271000009920102/details" TargetMode="External"/><Relationship Id="rId988" Type="http://schemas.openxmlformats.org/officeDocument/2006/relationships/hyperlink" Target="https://helpdesk.alpha.com.do/app/helpdesk/ui/requests/167271000010705017/details" TargetMode="External"/><Relationship Id="rId1173" Type="http://schemas.openxmlformats.org/officeDocument/2006/relationships/hyperlink" Target="https://helpdesk.alpha.com.do/app/helpdesk/ui/requests/167271000011044001/details" TargetMode="External"/><Relationship Id="rId1380" Type="http://schemas.openxmlformats.org/officeDocument/2006/relationships/hyperlink" Target="https://helpdesk.alpha.com.do/app/helpdesk/ui/requests/167271000011490001/details" TargetMode="External"/><Relationship Id="rId182" Type="http://schemas.openxmlformats.org/officeDocument/2006/relationships/hyperlink" Target="https://helpdesk.alpha.com.do/app/helpdesk/ui/requests/167271000009286283/details" TargetMode="External"/><Relationship Id="rId403" Type="http://schemas.openxmlformats.org/officeDocument/2006/relationships/hyperlink" Target="https://helpdesk.alpha.com.do/app/helpdesk/ui/requests/167271000009653542/details" TargetMode="External"/><Relationship Id="rId750" Type="http://schemas.openxmlformats.org/officeDocument/2006/relationships/hyperlink" Target="https://helpdesk.alpha.com.do/app/helpdesk/ui/requests/167271000010224001/details" TargetMode="External"/><Relationship Id="rId848" Type="http://schemas.openxmlformats.org/officeDocument/2006/relationships/hyperlink" Target="https://helpdesk.alpha.com.do/app/helpdesk/ui/requests/167271000010431038/details" TargetMode="External"/><Relationship Id="rId1033" Type="http://schemas.openxmlformats.org/officeDocument/2006/relationships/hyperlink" Target="https://helpdesk.alpha.com.do/app/helpdesk/ui/requests/167271000010783023/details" TargetMode="External"/><Relationship Id="rId487" Type="http://schemas.openxmlformats.org/officeDocument/2006/relationships/hyperlink" Target="https://helpdesk.alpha.com.do/app/helpdesk/ui/requests/167271000009867824/details" TargetMode="External"/><Relationship Id="rId610" Type="http://schemas.openxmlformats.org/officeDocument/2006/relationships/hyperlink" Target="https://helpdesk.alpha.com.do/app/helpdesk/ui/requests/167271000010014001/details" TargetMode="External"/><Relationship Id="rId694" Type="http://schemas.openxmlformats.org/officeDocument/2006/relationships/hyperlink" Target="https://helpdesk.alpha.com.do/app/helpdesk/ui/requests/167271000010080438/details" TargetMode="External"/><Relationship Id="rId708" Type="http://schemas.openxmlformats.org/officeDocument/2006/relationships/hyperlink" Target="https://helpdesk.alpha.com.do/app/helpdesk/ui/requests/167271000010098061/details" TargetMode="External"/><Relationship Id="rId915" Type="http://schemas.openxmlformats.org/officeDocument/2006/relationships/hyperlink" Target="https://helpdesk.alpha.com.do/app/helpdesk/ui/requests/167271000010572001/details" TargetMode="External"/><Relationship Id="rId1240" Type="http://schemas.openxmlformats.org/officeDocument/2006/relationships/hyperlink" Target="https://helpdesk.alpha.com.do/app/helpdesk/ui/requests/167271000011165673/details" TargetMode="External"/><Relationship Id="rId1338" Type="http://schemas.openxmlformats.org/officeDocument/2006/relationships/hyperlink" Target="https://helpdesk.alpha.com.do/app/helpdesk/ui/requests/167271000011393015/details" TargetMode="External"/><Relationship Id="rId347" Type="http://schemas.openxmlformats.org/officeDocument/2006/relationships/hyperlink" Target="https://helpdesk.alpha.com.do/app/helpdesk/ui/requests/167271000009632105/details" TargetMode="External"/><Relationship Id="rId999" Type="http://schemas.openxmlformats.org/officeDocument/2006/relationships/hyperlink" Target="https://helpdesk.alpha.com.do/app/helpdesk/ui/requests/167271000010748357/details" TargetMode="External"/><Relationship Id="rId1100" Type="http://schemas.openxmlformats.org/officeDocument/2006/relationships/hyperlink" Target="https://helpdesk.alpha.com.do/app/helpdesk/ui/requests/167271000010911001/details" TargetMode="External"/><Relationship Id="rId1184" Type="http://schemas.openxmlformats.org/officeDocument/2006/relationships/hyperlink" Target="https://helpdesk.alpha.com.do/app/helpdesk/ui/requests/167271000011062015/details" TargetMode="External"/><Relationship Id="rId1405" Type="http://schemas.openxmlformats.org/officeDocument/2006/relationships/hyperlink" Target="https://helpdesk.alpha.com.do/app/helpdesk/ui/requests/167271000011524141/details" TargetMode="External"/><Relationship Id="rId44" Type="http://schemas.openxmlformats.org/officeDocument/2006/relationships/hyperlink" Target="https://helpdesk.alpha.com.do/app/helpdesk/ui/requests/167271000008874266/details" TargetMode="External"/><Relationship Id="rId554" Type="http://schemas.openxmlformats.org/officeDocument/2006/relationships/hyperlink" Target="https://helpdesk.alpha.com.do/app/helpdesk/ui/requests/167271000009926035/details" TargetMode="External"/><Relationship Id="rId761" Type="http://schemas.openxmlformats.org/officeDocument/2006/relationships/hyperlink" Target="https://helpdesk.alpha.com.do/app/helpdesk/ui/requests/167271000010238015/details" TargetMode="External"/><Relationship Id="rId859" Type="http://schemas.openxmlformats.org/officeDocument/2006/relationships/hyperlink" Target="https://helpdesk.alpha.com.do/app/helpdesk/ui/requests/167271000010468001/details" TargetMode="External"/><Relationship Id="rId1391" Type="http://schemas.openxmlformats.org/officeDocument/2006/relationships/hyperlink" Target="https://helpdesk.alpha.com.do/app/helpdesk/ui/requests/167271000011501017/details" TargetMode="External"/><Relationship Id="rId193" Type="http://schemas.openxmlformats.org/officeDocument/2006/relationships/hyperlink" Target="https://helpdesk.alpha.com.do/app/helpdesk/ui/requests/167271000009301001/details" TargetMode="External"/><Relationship Id="rId207" Type="http://schemas.openxmlformats.org/officeDocument/2006/relationships/hyperlink" Target="https://helpdesk.alpha.com.do/app/helpdesk/ui/requests/167271000009346494/details" TargetMode="External"/><Relationship Id="rId414" Type="http://schemas.openxmlformats.org/officeDocument/2006/relationships/hyperlink" Target="https://helpdesk.alpha.com.do/app/helpdesk/ui/requests/167271000009683031/details" TargetMode="External"/><Relationship Id="rId498" Type="http://schemas.openxmlformats.org/officeDocument/2006/relationships/hyperlink" Target="https://helpdesk.alpha.com.do/app/helpdesk/ui/requests/167271000009876001/details" TargetMode="External"/><Relationship Id="rId621" Type="http://schemas.openxmlformats.org/officeDocument/2006/relationships/hyperlink" Target="https://helpdesk.alpha.com.do/app/helpdesk/ui/requests/167271000010025001/details" TargetMode="External"/><Relationship Id="rId1044" Type="http://schemas.openxmlformats.org/officeDocument/2006/relationships/hyperlink" Target="https://helpdesk.alpha.com.do/app/helpdesk/ui/requests/167271000010795067/details" TargetMode="External"/><Relationship Id="rId1251" Type="http://schemas.openxmlformats.org/officeDocument/2006/relationships/hyperlink" Target="https://helpdesk.alpha.com.do/app/helpdesk/ui/requests/167271000011176171/details" TargetMode="External"/><Relationship Id="rId1349" Type="http://schemas.openxmlformats.org/officeDocument/2006/relationships/hyperlink" Target="https://helpdesk.alpha.com.do/app/helpdesk/ui/requests/167271000011413003/details" TargetMode="External"/><Relationship Id="rId260" Type="http://schemas.openxmlformats.org/officeDocument/2006/relationships/hyperlink" Target="https://helpdesk.alpha.com.do/app/helpdesk/ui/requests/167271000009505001/details" TargetMode="External"/><Relationship Id="rId719" Type="http://schemas.openxmlformats.org/officeDocument/2006/relationships/hyperlink" Target="https://helpdesk.alpha.com.do/app/helpdesk/ui/requests/167271000010114024/details" TargetMode="External"/><Relationship Id="rId926" Type="http://schemas.openxmlformats.org/officeDocument/2006/relationships/hyperlink" Target="https://helpdesk.alpha.com.do/app/helpdesk/ui/requests/167271000010583015/details" TargetMode="External"/><Relationship Id="rId1111" Type="http://schemas.openxmlformats.org/officeDocument/2006/relationships/hyperlink" Target="https://helpdesk.alpha.com.do/app/helpdesk/ui/requests/167271000010925241/details" TargetMode="External"/><Relationship Id="rId55" Type="http://schemas.openxmlformats.org/officeDocument/2006/relationships/hyperlink" Target="https://helpdesk.alpha.com.do/app/helpdesk/ui/requests/167271000008911001/details" TargetMode="External"/><Relationship Id="rId120" Type="http://schemas.openxmlformats.org/officeDocument/2006/relationships/hyperlink" Target="https://helpdesk.alpha.com.do/app/helpdesk/ui/requests/167271000009097001/details" TargetMode="External"/><Relationship Id="rId358" Type="http://schemas.openxmlformats.org/officeDocument/2006/relationships/hyperlink" Target="https://helpdesk.alpha.com.do/app/helpdesk/ui/requests/167271000009635021/details" TargetMode="External"/><Relationship Id="rId565" Type="http://schemas.openxmlformats.org/officeDocument/2006/relationships/hyperlink" Target="https://helpdesk.alpha.com.do/app/helpdesk/ui/requests/167271000009932013/details" TargetMode="External"/><Relationship Id="rId772" Type="http://schemas.openxmlformats.org/officeDocument/2006/relationships/hyperlink" Target="https://helpdesk.alpha.com.do/app/helpdesk/ui/requests/167271000010266287/details" TargetMode="External"/><Relationship Id="rId1195" Type="http://schemas.openxmlformats.org/officeDocument/2006/relationships/hyperlink" Target="https://helpdesk.alpha.com.do/app/helpdesk/ui/requests/167271000011086374/details" TargetMode="External"/><Relationship Id="rId1209" Type="http://schemas.openxmlformats.org/officeDocument/2006/relationships/hyperlink" Target="https://helpdesk.alpha.com.do/app/helpdesk/ui/requests/167271000011108001/details" TargetMode="External"/><Relationship Id="rId1416" Type="http://schemas.openxmlformats.org/officeDocument/2006/relationships/hyperlink" Target="https://helpdesk.alpha.com.do/app/helpdesk/ui/requests/167271000011541027/details" TargetMode="External"/><Relationship Id="rId218" Type="http://schemas.openxmlformats.org/officeDocument/2006/relationships/hyperlink" Target="https://helpdesk.alpha.com.do/app/helpdesk/ui/requests/167271000009396003/details" TargetMode="External"/><Relationship Id="rId425" Type="http://schemas.openxmlformats.org/officeDocument/2006/relationships/hyperlink" Target="https://helpdesk.alpha.com.do/app/helpdesk/ui/requests/167271000009713001/details" TargetMode="External"/><Relationship Id="rId632" Type="http://schemas.openxmlformats.org/officeDocument/2006/relationships/hyperlink" Target="https://helpdesk.alpha.com.do/app/helpdesk/ui/requests/167271000010032228/details" TargetMode="External"/><Relationship Id="rId1055" Type="http://schemas.openxmlformats.org/officeDocument/2006/relationships/hyperlink" Target="https://helpdesk.alpha.com.do/app/helpdesk/ui/requests/167271000010814055/details" TargetMode="External"/><Relationship Id="rId1262" Type="http://schemas.openxmlformats.org/officeDocument/2006/relationships/hyperlink" Target="https://helpdesk.alpha.com.do/app/helpdesk/ui/requests/167271000011187003/details" TargetMode="External"/><Relationship Id="rId271" Type="http://schemas.openxmlformats.org/officeDocument/2006/relationships/hyperlink" Target="https://helpdesk.alpha.com.do/app/helpdesk/ui/requests/167271000009516001/details" TargetMode="External"/><Relationship Id="rId937" Type="http://schemas.openxmlformats.org/officeDocument/2006/relationships/hyperlink" Target="https://helpdesk.alpha.com.do/app/helpdesk/ui/requests/167271000010611433/details" TargetMode="External"/><Relationship Id="rId1122" Type="http://schemas.openxmlformats.org/officeDocument/2006/relationships/hyperlink" Target="https://helpdesk.alpha.com.do/app/helpdesk/ui/requests/167271000010945001/details" TargetMode="External"/><Relationship Id="rId66" Type="http://schemas.openxmlformats.org/officeDocument/2006/relationships/hyperlink" Target="https://helpdesk.alpha.com.do/app/helpdesk/ui/requests/167271000008965001/details" TargetMode="External"/><Relationship Id="rId131" Type="http://schemas.openxmlformats.org/officeDocument/2006/relationships/hyperlink" Target="https://helpdesk.alpha.com.do/app/helpdesk/ui/requests/167271000009127010/details" TargetMode="External"/><Relationship Id="rId369" Type="http://schemas.openxmlformats.org/officeDocument/2006/relationships/hyperlink" Target="https://helpdesk.alpha.com.do/app/helpdesk/ui/requests/167271000009637047/details" TargetMode="External"/><Relationship Id="rId576" Type="http://schemas.openxmlformats.org/officeDocument/2006/relationships/hyperlink" Target="https://helpdesk.alpha.com.do/app/helpdesk/ui/requests/167271000009947001/details" TargetMode="External"/><Relationship Id="rId783" Type="http://schemas.openxmlformats.org/officeDocument/2006/relationships/hyperlink" Target="https://helpdesk.alpha.com.do/app/helpdesk/ui/requests/167271000010279001/details" TargetMode="External"/><Relationship Id="rId990" Type="http://schemas.openxmlformats.org/officeDocument/2006/relationships/hyperlink" Target="https://helpdesk.alpha.com.do/app/helpdesk/ui/requests/167271000010711015/details" TargetMode="External"/><Relationship Id="rId1427" Type="http://schemas.openxmlformats.org/officeDocument/2006/relationships/hyperlink" Target="https://helpdesk.alpha.com.do/app/helpdesk/ui/requests/167271000011595031/details" TargetMode="External"/><Relationship Id="rId229" Type="http://schemas.openxmlformats.org/officeDocument/2006/relationships/hyperlink" Target="https://helpdesk.alpha.com.do/app/helpdesk/ui/requests/167271000009449003/details" TargetMode="External"/><Relationship Id="rId436" Type="http://schemas.openxmlformats.org/officeDocument/2006/relationships/hyperlink" Target="https://helpdesk.alpha.com.do/app/helpdesk/ui/requests/167271000009756001/details" TargetMode="External"/><Relationship Id="rId643" Type="http://schemas.openxmlformats.org/officeDocument/2006/relationships/hyperlink" Target="https://helpdesk.alpha.com.do/app/helpdesk/ui/requests/167271000010050047/details" TargetMode="External"/><Relationship Id="rId1066" Type="http://schemas.openxmlformats.org/officeDocument/2006/relationships/hyperlink" Target="https://helpdesk.alpha.com.do/app/helpdesk/ui/requests/167271000010823029/details" TargetMode="External"/><Relationship Id="rId1273" Type="http://schemas.openxmlformats.org/officeDocument/2006/relationships/hyperlink" Target="https://helpdesk.alpha.com.do/app/helpdesk/ui/requests/167271000011197001/details" TargetMode="External"/><Relationship Id="rId850" Type="http://schemas.openxmlformats.org/officeDocument/2006/relationships/hyperlink" Target="https://helpdesk.alpha.com.do/app/helpdesk/ui/requests/167271000010436001/details" TargetMode="External"/><Relationship Id="rId948" Type="http://schemas.openxmlformats.org/officeDocument/2006/relationships/hyperlink" Target="https://helpdesk.alpha.com.do/app/helpdesk/ui/requests/167271000010636019/details" TargetMode="External"/><Relationship Id="rId1133" Type="http://schemas.openxmlformats.org/officeDocument/2006/relationships/hyperlink" Target="https://helpdesk.alpha.com.do/app/helpdesk/ui/requests/167271000010974150/details" TargetMode="External"/><Relationship Id="rId77" Type="http://schemas.openxmlformats.org/officeDocument/2006/relationships/hyperlink" Target="https://helpdesk.alpha.com.do/app/helpdesk/ui/requests/167271000008984031/details" TargetMode="External"/><Relationship Id="rId282" Type="http://schemas.openxmlformats.org/officeDocument/2006/relationships/hyperlink" Target="https://helpdesk.alpha.com.do/app/helpdesk/ui/requests/167271000009531048/details" TargetMode="External"/><Relationship Id="rId503" Type="http://schemas.openxmlformats.org/officeDocument/2006/relationships/hyperlink" Target="https://helpdesk.alpha.com.do/app/helpdesk/ui/requests/167271000009878476/details" TargetMode="External"/><Relationship Id="rId587" Type="http://schemas.openxmlformats.org/officeDocument/2006/relationships/hyperlink" Target="https://helpdesk.alpha.com.do/app/helpdesk/ui/requests/167271000009977593/details" TargetMode="External"/><Relationship Id="rId710" Type="http://schemas.openxmlformats.org/officeDocument/2006/relationships/hyperlink" Target="https://helpdesk.alpha.com.do/app/helpdesk/ui/requests/167271000010098091/details" TargetMode="External"/><Relationship Id="rId808" Type="http://schemas.openxmlformats.org/officeDocument/2006/relationships/hyperlink" Target="https://helpdesk.alpha.com.do/app/helpdesk/ui/requests/167271000010328016/details" TargetMode="External"/><Relationship Id="rId1340" Type="http://schemas.openxmlformats.org/officeDocument/2006/relationships/hyperlink" Target="https://helpdesk.alpha.com.do/app/helpdesk/ui/requests/167271000011395015/details" TargetMode="External"/><Relationship Id="rId1438" Type="http://schemas.openxmlformats.org/officeDocument/2006/relationships/hyperlink" Target="https://helpdesk.alpha.com.do/app/helpdesk/ui/requests/167271000011622035/details" TargetMode="External"/><Relationship Id="rId8" Type="http://schemas.openxmlformats.org/officeDocument/2006/relationships/hyperlink" Target="https://helpdesk.alpha.com.do/app/helpdesk/ui/requests/167271000008790038/details" TargetMode="External"/><Relationship Id="rId142" Type="http://schemas.openxmlformats.org/officeDocument/2006/relationships/hyperlink" Target="https://helpdesk.alpha.com.do/app/helpdesk/ui/requests/167271000009151001/details" TargetMode="External"/><Relationship Id="rId447" Type="http://schemas.openxmlformats.org/officeDocument/2006/relationships/hyperlink" Target="https://helpdesk.alpha.com.do/app/helpdesk/ui/requests/167271000009799001/details" TargetMode="External"/><Relationship Id="rId794" Type="http://schemas.openxmlformats.org/officeDocument/2006/relationships/hyperlink" Target="https://helpdesk.alpha.com.do/app/helpdesk/ui/requests/167271000010302794/details" TargetMode="External"/><Relationship Id="rId1077" Type="http://schemas.openxmlformats.org/officeDocument/2006/relationships/hyperlink" Target="https://helpdesk.alpha.com.do/app/helpdesk/ui/requests/167271000010835015/details" TargetMode="External"/><Relationship Id="rId1200" Type="http://schemas.openxmlformats.org/officeDocument/2006/relationships/hyperlink" Target="https://helpdesk.alpha.com.do/app/helpdesk/ui/requests/167271000011095009/details" TargetMode="External"/><Relationship Id="rId654" Type="http://schemas.openxmlformats.org/officeDocument/2006/relationships/hyperlink" Target="https://helpdesk.alpha.com.do/app/helpdesk/ui/requests/167271000010057096/details" TargetMode="External"/><Relationship Id="rId861" Type="http://schemas.openxmlformats.org/officeDocument/2006/relationships/hyperlink" Target="https://helpdesk.alpha.com.do/app/helpdesk/ui/requests/167271000010469003/details" TargetMode="External"/><Relationship Id="rId959" Type="http://schemas.openxmlformats.org/officeDocument/2006/relationships/hyperlink" Target="https://helpdesk.alpha.com.do/app/helpdesk/ui/requests/167271000010666019/details" TargetMode="External"/><Relationship Id="rId1284" Type="http://schemas.openxmlformats.org/officeDocument/2006/relationships/hyperlink" Target="https://helpdesk.alpha.com.do/app/helpdesk/ui/requests/167271000011236001/details" TargetMode="External"/><Relationship Id="rId293" Type="http://schemas.openxmlformats.org/officeDocument/2006/relationships/hyperlink" Target="https://helpdesk.alpha.com.do/app/helpdesk/ui/requests/167271000009557124/details" TargetMode="External"/><Relationship Id="rId307" Type="http://schemas.openxmlformats.org/officeDocument/2006/relationships/hyperlink" Target="https://helpdesk.alpha.com.do/app/helpdesk/ui/requests/167271000009596055/details" TargetMode="External"/><Relationship Id="rId514" Type="http://schemas.openxmlformats.org/officeDocument/2006/relationships/hyperlink" Target="https://helpdesk.alpha.com.do/app/helpdesk/ui/requests/167271000009883032/details" TargetMode="External"/><Relationship Id="rId721" Type="http://schemas.openxmlformats.org/officeDocument/2006/relationships/hyperlink" Target="https://helpdesk.alpha.com.do/app/helpdesk/ui/requests/167271000010127001/details" TargetMode="External"/><Relationship Id="rId1144" Type="http://schemas.openxmlformats.org/officeDocument/2006/relationships/hyperlink" Target="https://helpdesk.alpha.com.do/app/helpdesk/ui/requests/167271000011001599/details" TargetMode="External"/><Relationship Id="rId1351" Type="http://schemas.openxmlformats.org/officeDocument/2006/relationships/hyperlink" Target="https://helpdesk.alpha.com.do/app/helpdesk/ui/requests/167271000011417131/details" TargetMode="External"/><Relationship Id="rId1449" Type="http://schemas.openxmlformats.org/officeDocument/2006/relationships/hyperlink" Target="https://helpdesk.alpha.com.do/app/helpdesk/ui/requests/167271000011636001/details" TargetMode="External"/><Relationship Id="rId88" Type="http://schemas.openxmlformats.org/officeDocument/2006/relationships/hyperlink" Target="https://helpdesk.alpha.com.do/app/helpdesk/ui/requests/167271000009001093/details" TargetMode="External"/><Relationship Id="rId153" Type="http://schemas.openxmlformats.org/officeDocument/2006/relationships/hyperlink" Target="https://helpdesk.alpha.com.do/app/helpdesk/ui/requests/167271000009181001/details" TargetMode="External"/><Relationship Id="rId360" Type="http://schemas.openxmlformats.org/officeDocument/2006/relationships/hyperlink" Target="https://helpdesk.alpha.com.do/app/helpdesk/ui/requests/167271000009635049/details" TargetMode="External"/><Relationship Id="rId598" Type="http://schemas.openxmlformats.org/officeDocument/2006/relationships/hyperlink" Target="https://helpdesk.alpha.com.do/app/helpdesk/ui/requests/167271000009992015/details" TargetMode="External"/><Relationship Id="rId819" Type="http://schemas.openxmlformats.org/officeDocument/2006/relationships/hyperlink" Target="https://helpdesk.alpha.com.do/app/helpdesk/ui/requests/167271000010366035/details" TargetMode="External"/><Relationship Id="rId1004" Type="http://schemas.openxmlformats.org/officeDocument/2006/relationships/hyperlink" Target="https://helpdesk.alpha.com.do/app/helpdesk/ui/requests/167271000010752959/details" TargetMode="External"/><Relationship Id="rId1211" Type="http://schemas.openxmlformats.org/officeDocument/2006/relationships/hyperlink" Target="https://helpdesk.alpha.com.do/app/helpdesk/ui/requests/167271000011109053/details" TargetMode="External"/><Relationship Id="rId220" Type="http://schemas.openxmlformats.org/officeDocument/2006/relationships/hyperlink" Target="https://helpdesk.alpha.com.do/app/helpdesk/ui/requests/167271000009396059/details" TargetMode="External"/><Relationship Id="rId458" Type="http://schemas.openxmlformats.org/officeDocument/2006/relationships/hyperlink" Target="https://helpdesk.alpha.com.do/app/helpdesk/ui/requests/167271000009843001/details" TargetMode="External"/><Relationship Id="rId665" Type="http://schemas.openxmlformats.org/officeDocument/2006/relationships/hyperlink" Target="https://helpdesk.alpha.com.do/app/helpdesk/ui/requests/167271000010057277/details" TargetMode="External"/><Relationship Id="rId872" Type="http://schemas.openxmlformats.org/officeDocument/2006/relationships/hyperlink" Target="https://helpdesk.alpha.com.do/app/helpdesk/ui/requests/167271000010510061/details" TargetMode="External"/><Relationship Id="rId1088" Type="http://schemas.openxmlformats.org/officeDocument/2006/relationships/hyperlink" Target="https://helpdesk.alpha.com.do/app/helpdesk/ui/requests/167271000010871001/details" TargetMode="External"/><Relationship Id="rId1295" Type="http://schemas.openxmlformats.org/officeDocument/2006/relationships/hyperlink" Target="https://helpdesk.alpha.com.do/app/helpdesk/ui/requests/167271000011291001/details" TargetMode="External"/><Relationship Id="rId1309" Type="http://schemas.openxmlformats.org/officeDocument/2006/relationships/hyperlink" Target="https://helpdesk.alpha.com.do/app/helpdesk/ui/requests/167271000011312067/details" TargetMode="External"/><Relationship Id="rId15" Type="http://schemas.openxmlformats.org/officeDocument/2006/relationships/hyperlink" Target="https://helpdesk.alpha.com.do/app/helpdesk/ui/requests/167271000008796029/details" TargetMode="External"/><Relationship Id="rId318" Type="http://schemas.openxmlformats.org/officeDocument/2006/relationships/hyperlink" Target="https://helpdesk.alpha.com.do/app/helpdesk/ui/requests/167271000009609422/details" TargetMode="External"/><Relationship Id="rId525" Type="http://schemas.openxmlformats.org/officeDocument/2006/relationships/hyperlink" Target="https://helpdesk.alpha.com.do/app/helpdesk/ui/requests/167271000009889001/details" TargetMode="External"/><Relationship Id="rId732" Type="http://schemas.openxmlformats.org/officeDocument/2006/relationships/hyperlink" Target="https://helpdesk.alpha.com.do/app/helpdesk/ui/requests/167271000010199001/details" TargetMode="External"/><Relationship Id="rId1155" Type="http://schemas.openxmlformats.org/officeDocument/2006/relationships/hyperlink" Target="https://helpdesk.alpha.com.do/app/helpdesk/ui/requests/167271000011023001/details" TargetMode="External"/><Relationship Id="rId1362" Type="http://schemas.openxmlformats.org/officeDocument/2006/relationships/hyperlink" Target="https://helpdesk.alpha.com.do/app/helpdesk/ui/requests/167271000011425017/details" TargetMode="External"/><Relationship Id="rId99" Type="http://schemas.openxmlformats.org/officeDocument/2006/relationships/hyperlink" Target="https://helpdesk.alpha.com.do/app/helpdesk/ui/requests/167271000009014001/details" TargetMode="External"/><Relationship Id="rId164" Type="http://schemas.openxmlformats.org/officeDocument/2006/relationships/hyperlink" Target="https://helpdesk.alpha.com.do/app/helpdesk/ui/requests/167271000009214001/details" TargetMode="External"/><Relationship Id="rId371" Type="http://schemas.openxmlformats.org/officeDocument/2006/relationships/hyperlink" Target="https://helpdesk.alpha.com.do/app/helpdesk/ui/requests/167271000009637079/details" TargetMode="External"/><Relationship Id="rId1015" Type="http://schemas.openxmlformats.org/officeDocument/2006/relationships/hyperlink" Target="https://helpdesk.alpha.com.do/app/helpdesk/ui/requests/167271000010759215/details" TargetMode="External"/><Relationship Id="rId1222" Type="http://schemas.openxmlformats.org/officeDocument/2006/relationships/hyperlink" Target="https://helpdesk.alpha.com.do/app/helpdesk/ui/requests/167271000011137503/details" TargetMode="External"/><Relationship Id="rId469" Type="http://schemas.openxmlformats.org/officeDocument/2006/relationships/hyperlink" Target="https://helpdesk.alpha.com.do/app/helpdesk/ui/requests/167271000009850021/details" TargetMode="External"/><Relationship Id="rId676" Type="http://schemas.openxmlformats.org/officeDocument/2006/relationships/hyperlink" Target="https://helpdesk.alpha.com.do/app/helpdesk/ui/requests/167271000010066001/details" TargetMode="External"/><Relationship Id="rId883" Type="http://schemas.openxmlformats.org/officeDocument/2006/relationships/hyperlink" Target="https://helpdesk.alpha.com.do/app/helpdesk/ui/requests/167271000010527225/details" TargetMode="External"/><Relationship Id="rId1099" Type="http://schemas.openxmlformats.org/officeDocument/2006/relationships/hyperlink" Target="https://helpdesk.alpha.com.do/app/helpdesk/ui/requests/167271000010910001/details" TargetMode="External"/><Relationship Id="rId26" Type="http://schemas.openxmlformats.org/officeDocument/2006/relationships/hyperlink" Target="https://helpdesk.alpha.com.do/app/helpdesk/ui/requests/167271000008822267/details" TargetMode="External"/><Relationship Id="rId231" Type="http://schemas.openxmlformats.org/officeDocument/2006/relationships/hyperlink" Target="https://helpdesk.alpha.com.do/app/helpdesk/ui/requests/167271000009449031/details" TargetMode="External"/><Relationship Id="rId329" Type="http://schemas.openxmlformats.org/officeDocument/2006/relationships/hyperlink" Target="https://helpdesk.alpha.com.do/app/helpdesk/ui/requests/167271000009614107/details" TargetMode="External"/><Relationship Id="rId536" Type="http://schemas.openxmlformats.org/officeDocument/2006/relationships/hyperlink" Target="https://helpdesk.alpha.com.do/app/helpdesk/ui/requests/167271000009916023/details" TargetMode="External"/><Relationship Id="rId1166" Type="http://schemas.openxmlformats.org/officeDocument/2006/relationships/hyperlink" Target="https://helpdesk.alpha.com.do/app/helpdesk/ui/requests/167271000011031263/details" TargetMode="External"/><Relationship Id="rId1373" Type="http://schemas.openxmlformats.org/officeDocument/2006/relationships/hyperlink" Target="https://helpdesk.alpha.com.do/app/helpdesk/ui/requests/167271000011457005/details" TargetMode="External"/><Relationship Id="rId175" Type="http://schemas.openxmlformats.org/officeDocument/2006/relationships/hyperlink" Target="https://helpdesk.alpha.com.do/app/helpdesk/ui/requests/167271000009277001/details" TargetMode="External"/><Relationship Id="rId743" Type="http://schemas.openxmlformats.org/officeDocument/2006/relationships/hyperlink" Target="https://helpdesk.alpha.com.do/app/helpdesk/ui/requests/167271000010215017/details" TargetMode="External"/><Relationship Id="rId950" Type="http://schemas.openxmlformats.org/officeDocument/2006/relationships/hyperlink" Target="https://helpdesk.alpha.com.do/app/helpdesk/ui/requests/167271000010642039/details" TargetMode="External"/><Relationship Id="rId1026" Type="http://schemas.openxmlformats.org/officeDocument/2006/relationships/hyperlink" Target="https://helpdesk.alpha.com.do/app/helpdesk/ui/requests/167271000010770175/details" TargetMode="External"/><Relationship Id="rId382" Type="http://schemas.openxmlformats.org/officeDocument/2006/relationships/hyperlink" Target="https://helpdesk.alpha.com.do/app/helpdesk/ui/requests/167271000009642001/details" TargetMode="External"/><Relationship Id="rId603" Type="http://schemas.openxmlformats.org/officeDocument/2006/relationships/hyperlink" Target="https://helpdesk.alpha.com.do/app/helpdesk/ui/requests/167271000010004011/details" TargetMode="External"/><Relationship Id="rId687" Type="http://schemas.openxmlformats.org/officeDocument/2006/relationships/hyperlink" Target="https://helpdesk.alpha.com.do/app/helpdesk/ui/requests/167271000010069003/details" TargetMode="External"/><Relationship Id="rId810" Type="http://schemas.openxmlformats.org/officeDocument/2006/relationships/hyperlink" Target="https://helpdesk.alpha.com.do/app/helpdesk/ui/requests/167271000010341033/details" TargetMode="External"/><Relationship Id="rId908" Type="http://schemas.openxmlformats.org/officeDocument/2006/relationships/hyperlink" Target="https://helpdesk.alpha.com.do/app/helpdesk/ui/requests/167271000010565011/details" TargetMode="External"/><Relationship Id="rId1233" Type="http://schemas.openxmlformats.org/officeDocument/2006/relationships/hyperlink" Target="https://helpdesk.alpha.com.do/app/helpdesk/ui/requests/167271000011162527/details" TargetMode="External"/><Relationship Id="rId1440" Type="http://schemas.openxmlformats.org/officeDocument/2006/relationships/hyperlink" Target="https://helpdesk.alpha.com.do/app/helpdesk/ui/requests/167271000011622150/details" TargetMode="External"/><Relationship Id="rId242" Type="http://schemas.openxmlformats.org/officeDocument/2006/relationships/hyperlink" Target="https://helpdesk.alpha.com.do/app/helpdesk/ui/requests/167271000009463012/details" TargetMode="External"/><Relationship Id="rId894" Type="http://schemas.openxmlformats.org/officeDocument/2006/relationships/hyperlink" Target="https://helpdesk.alpha.com.do/app/helpdesk/ui/requests/167271000010547019/details" TargetMode="External"/><Relationship Id="rId1177" Type="http://schemas.openxmlformats.org/officeDocument/2006/relationships/hyperlink" Target="https://helpdesk.alpha.com.do/app/helpdesk/ui/requests/167271000011050019/details" TargetMode="External"/><Relationship Id="rId1300" Type="http://schemas.openxmlformats.org/officeDocument/2006/relationships/hyperlink" Target="https://helpdesk.alpha.com.do/app/helpdesk/ui/requests/167271000011301091/details" TargetMode="External"/><Relationship Id="rId37" Type="http://schemas.openxmlformats.org/officeDocument/2006/relationships/hyperlink" Target="https://helpdesk.alpha.com.do/app/helpdesk/ui/requests/167271000008851023/details" TargetMode="External"/><Relationship Id="rId102" Type="http://schemas.openxmlformats.org/officeDocument/2006/relationships/hyperlink" Target="https://helpdesk.alpha.com.do/app/helpdesk/ui/requests/167271000009042001/details" TargetMode="External"/><Relationship Id="rId547" Type="http://schemas.openxmlformats.org/officeDocument/2006/relationships/hyperlink" Target="https://helpdesk.alpha.com.do/app/helpdesk/ui/requests/167271000009923083/details" TargetMode="External"/><Relationship Id="rId754" Type="http://schemas.openxmlformats.org/officeDocument/2006/relationships/hyperlink" Target="https://helpdesk.alpha.com.do/app/helpdesk/ui/requests/167271000010229043/details" TargetMode="External"/><Relationship Id="rId961" Type="http://schemas.openxmlformats.org/officeDocument/2006/relationships/hyperlink" Target="https://helpdesk.alpha.com.do/app/helpdesk/ui/requests/167271000010667047/details" TargetMode="External"/><Relationship Id="rId1384" Type="http://schemas.openxmlformats.org/officeDocument/2006/relationships/hyperlink" Target="https://helpdesk.alpha.com.do/app/helpdesk/ui/requests/167271000011496003/details" TargetMode="External"/><Relationship Id="rId90" Type="http://schemas.openxmlformats.org/officeDocument/2006/relationships/hyperlink" Target="https://helpdesk.alpha.com.do/app/helpdesk/ui/requests/167271000009004001/details" TargetMode="External"/><Relationship Id="rId186" Type="http://schemas.openxmlformats.org/officeDocument/2006/relationships/hyperlink" Target="https://helpdesk.alpha.com.do/app/helpdesk/ui/requests/167271000009294053/details" TargetMode="External"/><Relationship Id="rId393" Type="http://schemas.openxmlformats.org/officeDocument/2006/relationships/hyperlink" Target="https://helpdesk.alpha.com.do/app/helpdesk/ui/requests/167271000009645487/details" TargetMode="External"/><Relationship Id="rId407" Type="http://schemas.openxmlformats.org/officeDocument/2006/relationships/hyperlink" Target="https://helpdesk.alpha.com.do/app/helpdesk/ui/requests/167271000009654051/details" TargetMode="External"/><Relationship Id="rId614" Type="http://schemas.openxmlformats.org/officeDocument/2006/relationships/hyperlink" Target="https://helpdesk.alpha.com.do/app/helpdesk/ui/requests/167271000010016001/details" TargetMode="External"/><Relationship Id="rId821" Type="http://schemas.openxmlformats.org/officeDocument/2006/relationships/hyperlink" Target="https://helpdesk.alpha.com.do/app/helpdesk/ui/requests/167271000010382001/details" TargetMode="External"/><Relationship Id="rId1037" Type="http://schemas.openxmlformats.org/officeDocument/2006/relationships/hyperlink" Target="https://helpdesk.alpha.com.do/app/helpdesk/ui/requests/167271000010786001/details" TargetMode="External"/><Relationship Id="rId1244" Type="http://schemas.openxmlformats.org/officeDocument/2006/relationships/hyperlink" Target="https://helpdesk.alpha.com.do/app/helpdesk/ui/requests/167271000011169164/details" TargetMode="External"/><Relationship Id="rId1451" Type="http://schemas.openxmlformats.org/officeDocument/2006/relationships/hyperlink" Target="https://helpdesk.alpha.com.do/app/helpdesk/ui/requests/167271000011636027/details" TargetMode="External"/><Relationship Id="rId253" Type="http://schemas.openxmlformats.org/officeDocument/2006/relationships/hyperlink" Target="https://helpdesk.alpha.com.do/app/helpdesk/ui/requests/167271000009484015/details" TargetMode="External"/><Relationship Id="rId460" Type="http://schemas.openxmlformats.org/officeDocument/2006/relationships/hyperlink" Target="https://helpdesk.alpha.com.do/app/helpdesk/ui/requests/167271000009846023/details" TargetMode="External"/><Relationship Id="rId698" Type="http://schemas.openxmlformats.org/officeDocument/2006/relationships/hyperlink" Target="https://helpdesk.alpha.com.do/app/helpdesk/ui/requests/167271000010088178/details" TargetMode="External"/><Relationship Id="rId919" Type="http://schemas.openxmlformats.org/officeDocument/2006/relationships/hyperlink" Target="https://helpdesk.alpha.com.do/app/helpdesk/ui/requests/167271000010574015/details" TargetMode="External"/><Relationship Id="rId1090" Type="http://schemas.openxmlformats.org/officeDocument/2006/relationships/hyperlink" Target="https://helpdesk.alpha.com.do/app/helpdesk/ui/requests/167271000010879001/details" TargetMode="External"/><Relationship Id="rId1104" Type="http://schemas.openxmlformats.org/officeDocument/2006/relationships/hyperlink" Target="https://helpdesk.alpha.com.do/app/helpdesk/ui/requests/167271000010917059/details" TargetMode="External"/><Relationship Id="rId1311" Type="http://schemas.openxmlformats.org/officeDocument/2006/relationships/hyperlink" Target="https://helpdesk.alpha.com.do/app/helpdesk/ui/requests/167271000011319013/details" TargetMode="External"/><Relationship Id="rId48" Type="http://schemas.openxmlformats.org/officeDocument/2006/relationships/hyperlink" Target="https://helpdesk.alpha.com.do/app/helpdesk/ui/requests/167271000008892007/details" TargetMode="External"/><Relationship Id="rId113" Type="http://schemas.openxmlformats.org/officeDocument/2006/relationships/hyperlink" Target="https://helpdesk.alpha.com.do/app/helpdesk/ui/requests/167271000009082009/details" TargetMode="External"/><Relationship Id="rId320" Type="http://schemas.openxmlformats.org/officeDocument/2006/relationships/hyperlink" Target="https://helpdesk.alpha.com.do/app/helpdesk/ui/requests/167271000009609622/details" TargetMode="External"/><Relationship Id="rId558" Type="http://schemas.openxmlformats.org/officeDocument/2006/relationships/hyperlink" Target="https://helpdesk.alpha.com.do/app/helpdesk/ui/requests/167271000009929013/details" TargetMode="External"/><Relationship Id="rId765" Type="http://schemas.openxmlformats.org/officeDocument/2006/relationships/hyperlink" Target="https://helpdesk.alpha.com.do/app/helpdesk/ui/requests/167271000010249105/details" TargetMode="External"/><Relationship Id="rId972" Type="http://schemas.openxmlformats.org/officeDocument/2006/relationships/hyperlink" Target="https://helpdesk.alpha.com.do/app/helpdesk/ui/requests/167271000010695021/details" TargetMode="External"/><Relationship Id="rId1188" Type="http://schemas.openxmlformats.org/officeDocument/2006/relationships/hyperlink" Target="https://helpdesk.alpha.com.do/app/helpdesk/ui/requests/167271000011069001/details" TargetMode="External"/><Relationship Id="rId1395" Type="http://schemas.openxmlformats.org/officeDocument/2006/relationships/hyperlink" Target="https://helpdesk.alpha.com.do/app/helpdesk/ui/requests/167271000011518300/details" TargetMode="External"/><Relationship Id="rId1409" Type="http://schemas.openxmlformats.org/officeDocument/2006/relationships/hyperlink" Target="https://helpdesk.alpha.com.do/app/helpdesk/ui/requests/167271000011533001/details" TargetMode="External"/><Relationship Id="rId197" Type="http://schemas.openxmlformats.org/officeDocument/2006/relationships/hyperlink" Target="https://helpdesk.alpha.com.do/app/helpdesk/ui/requests/167271000009311001/details" TargetMode="External"/><Relationship Id="rId418" Type="http://schemas.openxmlformats.org/officeDocument/2006/relationships/hyperlink" Target="https://helpdesk.alpha.com.do/app/helpdesk/ui/requests/167271000009700001/details" TargetMode="External"/><Relationship Id="rId625" Type="http://schemas.openxmlformats.org/officeDocument/2006/relationships/hyperlink" Target="https://helpdesk.alpha.com.do/app/helpdesk/ui/requests/167271000010032039/details" TargetMode="External"/><Relationship Id="rId832" Type="http://schemas.openxmlformats.org/officeDocument/2006/relationships/hyperlink" Target="https://helpdesk.alpha.com.do/app/helpdesk/ui/requests/167271000010400003/details" TargetMode="External"/><Relationship Id="rId1048" Type="http://schemas.openxmlformats.org/officeDocument/2006/relationships/hyperlink" Target="https://helpdesk.alpha.com.do/app/helpdesk/ui/requests/167271000010802223/details" TargetMode="External"/><Relationship Id="rId1255" Type="http://schemas.openxmlformats.org/officeDocument/2006/relationships/hyperlink" Target="https://helpdesk.alpha.com.do/app/helpdesk/ui/requests/167271000011181283/details" TargetMode="External"/><Relationship Id="rId1462" Type="http://schemas.openxmlformats.org/officeDocument/2006/relationships/table" Target="../tables/table1.xml"/><Relationship Id="rId264" Type="http://schemas.openxmlformats.org/officeDocument/2006/relationships/hyperlink" Target="https://helpdesk.alpha.com.do/app/helpdesk/ui/requests/167271000009507573/details" TargetMode="External"/><Relationship Id="rId471" Type="http://schemas.openxmlformats.org/officeDocument/2006/relationships/hyperlink" Target="https://helpdesk.alpha.com.do/app/helpdesk/ui/requests/167271000009850071/details" TargetMode="External"/><Relationship Id="rId1115" Type="http://schemas.openxmlformats.org/officeDocument/2006/relationships/hyperlink" Target="https://helpdesk.alpha.com.do/app/helpdesk/ui/requests/167271000010928017/details" TargetMode="External"/><Relationship Id="rId1322" Type="http://schemas.openxmlformats.org/officeDocument/2006/relationships/hyperlink" Target="https://helpdesk.alpha.com.do/app/helpdesk/ui/requests/167271000011342001/details" TargetMode="External"/><Relationship Id="rId59" Type="http://schemas.openxmlformats.org/officeDocument/2006/relationships/hyperlink" Target="https://helpdesk.alpha.com.do/app/helpdesk/ui/requests/167271000008928083/details" TargetMode="External"/><Relationship Id="rId124" Type="http://schemas.openxmlformats.org/officeDocument/2006/relationships/hyperlink" Target="https://helpdesk.alpha.com.do/app/helpdesk/ui/requests/167271000009107001/details" TargetMode="External"/><Relationship Id="rId569" Type="http://schemas.openxmlformats.org/officeDocument/2006/relationships/hyperlink" Target="https://helpdesk.alpha.com.do/app/helpdesk/ui/requests/167271000009936001/details" TargetMode="External"/><Relationship Id="rId776" Type="http://schemas.openxmlformats.org/officeDocument/2006/relationships/hyperlink" Target="https://helpdesk.alpha.com.do/app/helpdesk/ui/requests/167271000010273005/details" TargetMode="External"/><Relationship Id="rId983" Type="http://schemas.openxmlformats.org/officeDocument/2006/relationships/hyperlink" Target="https://helpdesk.alpha.com.do/app/helpdesk/ui/requests/167271000010700056/details" TargetMode="External"/><Relationship Id="rId1199" Type="http://schemas.openxmlformats.org/officeDocument/2006/relationships/hyperlink" Target="https://helpdesk.alpha.com.do/app/helpdesk/ui/requests/167271000011094009/details" TargetMode="External"/><Relationship Id="rId331" Type="http://schemas.openxmlformats.org/officeDocument/2006/relationships/hyperlink" Target="https://helpdesk.alpha.com.do/app/helpdesk/ui/requests/167271000009617005/details" TargetMode="External"/><Relationship Id="rId429" Type="http://schemas.openxmlformats.org/officeDocument/2006/relationships/hyperlink" Target="https://helpdesk.alpha.com.do/app/helpdesk/ui/requests/167271000009715001/details" TargetMode="External"/><Relationship Id="rId636" Type="http://schemas.openxmlformats.org/officeDocument/2006/relationships/hyperlink" Target="https://helpdesk.alpha.com.do/app/helpdesk/ui/requests/167271000010043075/details" TargetMode="External"/><Relationship Id="rId1059" Type="http://schemas.openxmlformats.org/officeDocument/2006/relationships/hyperlink" Target="https://helpdesk.alpha.com.do/app/helpdesk/ui/requests/167271000010817021/details" TargetMode="External"/><Relationship Id="rId1266" Type="http://schemas.openxmlformats.org/officeDocument/2006/relationships/hyperlink" Target="https://helpdesk.alpha.com.do/app/helpdesk/ui/requests/167271000011191001/details" TargetMode="External"/><Relationship Id="rId843" Type="http://schemas.openxmlformats.org/officeDocument/2006/relationships/hyperlink" Target="https://helpdesk.alpha.com.do/app/helpdesk/ui/requests/167271000010422014/details" TargetMode="External"/><Relationship Id="rId1126" Type="http://schemas.openxmlformats.org/officeDocument/2006/relationships/hyperlink" Target="https://helpdesk.alpha.com.do/app/helpdesk/ui/requests/167271000010952001/details" TargetMode="External"/><Relationship Id="rId275" Type="http://schemas.openxmlformats.org/officeDocument/2006/relationships/hyperlink" Target="https://helpdesk.alpha.com.do/app/helpdesk/ui/requests/167271000009518039/details" TargetMode="External"/><Relationship Id="rId482" Type="http://schemas.openxmlformats.org/officeDocument/2006/relationships/hyperlink" Target="https://helpdesk.alpha.com.do/app/helpdesk/ui/requests/167271000009865179/details" TargetMode="External"/><Relationship Id="rId703" Type="http://schemas.openxmlformats.org/officeDocument/2006/relationships/hyperlink" Target="https://helpdesk.alpha.com.do/app/helpdesk/ui/requests/167271000010096001/details" TargetMode="External"/><Relationship Id="rId910" Type="http://schemas.openxmlformats.org/officeDocument/2006/relationships/hyperlink" Target="https://helpdesk.alpha.com.do/app/helpdesk/ui/requests/167271000010565041/details" TargetMode="External"/><Relationship Id="rId1333" Type="http://schemas.openxmlformats.org/officeDocument/2006/relationships/hyperlink" Target="https://helpdesk.alpha.com.do/app/helpdesk/ui/requests/167271000011384777/details" TargetMode="External"/><Relationship Id="rId135" Type="http://schemas.openxmlformats.org/officeDocument/2006/relationships/hyperlink" Target="https://helpdesk.alpha.com.do/app/helpdesk/ui/requests/167271000009131003/details" TargetMode="External"/><Relationship Id="rId342" Type="http://schemas.openxmlformats.org/officeDocument/2006/relationships/hyperlink" Target="https://helpdesk.alpha.com.do/app/helpdesk/ui/requests/167271000009630304/details" TargetMode="External"/><Relationship Id="rId787" Type="http://schemas.openxmlformats.org/officeDocument/2006/relationships/hyperlink" Target="https://helpdesk.alpha.com.do/app/helpdesk/ui/requests/167271000010290001/details" TargetMode="External"/><Relationship Id="rId994" Type="http://schemas.openxmlformats.org/officeDocument/2006/relationships/hyperlink" Target="https://helpdesk.alpha.com.do/app/helpdesk/ui/requests/167271000010724055/details" TargetMode="External"/><Relationship Id="rId1400" Type="http://schemas.openxmlformats.org/officeDocument/2006/relationships/hyperlink" Target="https://helpdesk.alpha.com.do/app/helpdesk/ui/requests/167271000011524003/details" TargetMode="External"/><Relationship Id="rId202" Type="http://schemas.openxmlformats.org/officeDocument/2006/relationships/hyperlink" Target="https://helpdesk.alpha.com.do/app/helpdesk/ui/requests/167271000009328001/details" TargetMode="External"/><Relationship Id="rId647" Type="http://schemas.openxmlformats.org/officeDocument/2006/relationships/hyperlink" Target="https://helpdesk.alpha.com.do/app/helpdesk/ui/requests/167271000010054047/details" TargetMode="External"/><Relationship Id="rId854" Type="http://schemas.openxmlformats.org/officeDocument/2006/relationships/hyperlink" Target="https://helpdesk.alpha.com.do/app/helpdesk/ui/requests/167271000010445003/details" TargetMode="External"/><Relationship Id="rId1277" Type="http://schemas.openxmlformats.org/officeDocument/2006/relationships/hyperlink" Target="https://helpdesk.alpha.com.do/app/helpdesk/ui/requests/167271000011210043/details" TargetMode="External"/><Relationship Id="rId286" Type="http://schemas.openxmlformats.org/officeDocument/2006/relationships/hyperlink" Target="https://helpdesk.alpha.com.do/app/helpdesk/ui/requests/167271000009544115/details" TargetMode="External"/><Relationship Id="rId493" Type="http://schemas.openxmlformats.org/officeDocument/2006/relationships/hyperlink" Target="https://helpdesk.alpha.com.do/app/helpdesk/ui/requests/167271000009872003/details" TargetMode="External"/><Relationship Id="rId507" Type="http://schemas.openxmlformats.org/officeDocument/2006/relationships/hyperlink" Target="https://helpdesk.alpha.com.do/app/helpdesk/ui/requests/167271000009879058/details" TargetMode="External"/><Relationship Id="rId714" Type="http://schemas.openxmlformats.org/officeDocument/2006/relationships/hyperlink" Target="https://helpdesk.alpha.com.do/app/helpdesk/ui/requests/167271000010109001/details" TargetMode="External"/><Relationship Id="rId921" Type="http://schemas.openxmlformats.org/officeDocument/2006/relationships/hyperlink" Target="https://helpdesk.alpha.com.do/app/helpdesk/ui/requests/167271000010581104/details" TargetMode="External"/><Relationship Id="rId1137" Type="http://schemas.openxmlformats.org/officeDocument/2006/relationships/hyperlink" Target="https://helpdesk.alpha.com.do/app/helpdesk/ui/requests/167271000010980005/details" TargetMode="External"/><Relationship Id="rId1344" Type="http://schemas.openxmlformats.org/officeDocument/2006/relationships/hyperlink" Target="https://helpdesk.alpha.com.do/app/helpdesk/ui/requests/167271000011402215/details" TargetMode="External"/><Relationship Id="rId50" Type="http://schemas.openxmlformats.org/officeDocument/2006/relationships/hyperlink" Target="https://helpdesk.alpha.com.do/app/helpdesk/ui/requests/167271000008892097/details" TargetMode="External"/><Relationship Id="rId146" Type="http://schemas.openxmlformats.org/officeDocument/2006/relationships/hyperlink" Target="https://helpdesk.alpha.com.do/app/helpdesk/ui/requests/167271000009169007/details" TargetMode="External"/><Relationship Id="rId353" Type="http://schemas.openxmlformats.org/officeDocument/2006/relationships/hyperlink" Target="https://helpdesk.alpha.com.do/app/helpdesk/ui/requests/167271000009633003/details" TargetMode="External"/><Relationship Id="rId560" Type="http://schemas.openxmlformats.org/officeDocument/2006/relationships/hyperlink" Target="https://helpdesk.alpha.com.do/app/helpdesk/ui/requests/167271000009929050/details" TargetMode="External"/><Relationship Id="rId798" Type="http://schemas.openxmlformats.org/officeDocument/2006/relationships/hyperlink" Target="https://helpdesk.alpha.com.do/app/helpdesk/ui/requests/167271000010311003/details" TargetMode="External"/><Relationship Id="rId1190" Type="http://schemas.openxmlformats.org/officeDocument/2006/relationships/hyperlink" Target="https://helpdesk.alpha.com.do/app/helpdesk/ui/requests/167271000011082377/details" TargetMode="External"/><Relationship Id="rId1204" Type="http://schemas.openxmlformats.org/officeDocument/2006/relationships/hyperlink" Target="https://helpdesk.alpha.com.do/app/helpdesk/ui/requests/167271000011104001/details" TargetMode="External"/><Relationship Id="rId1411" Type="http://schemas.openxmlformats.org/officeDocument/2006/relationships/hyperlink" Target="https://helpdesk.alpha.com.do/app/helpdesk/ui/requests/167271000011538033/details" TargetMode="External"/><Relationship Id="rId213" Type="http://schemas.openxmlformats.org/officeDocument/2006/relationships/hyperlink" Target="https://helpdesk.alpha.com.do/app/helpdesk/ui/requests/167271000009374001/details" TargetMode="External"/><Relationship Id="rId420" Type="http://schemas.openxmlformats.org/officeDocument/2006/relationships/hyperlink" Target="https://helpdesk.alpha.com.do/app/helpdesk/ui/requests/167271000009700029/details" TargetMode="External"/><Relationship Id="rId658" Type="http://schemas.openxmlformats.org/officeDocument/2006/relationships/hyperlink" Target="https://helpdesk.alpha.com.do/app/helpdesk/ui/requests/167271000010057173/details" TargetMode="External"/><Relationship Id="rId865" Type="http://schemas.openxmlformats.org/officeDocument/2006/relationships/hyperlink" Target="https://helpdesk.alpha.com.do/app/helpdesk/ui/requests/167271000010490005/details" TargetMode="External"/><Relationship Id="rId1050" Type="http://schemas.openxmlformats.org/officeDocument/2006/relationships/hyperlink" Target="https://helpdesk.alpha.com.do/app/helpdesk/ui/requests/167271000010809025/details" TargetMode="External"/><Relationship Id="rId1288" Type="http://schemas.openxmlformats.org/officeDocument/2006/relationships/hyperlink" Target="https://helpdesk.alpha.com.do/app/helpdesk/ui/requests/167271000011275003/details" TargetMode="External"/><Relationship Id="rId297" Type="http://schemas.openxmlformats.org/officeDocument/2006/relationships/hyperlink" Target="https://helpdesk.alpha.com.do/app/helpdesk/ui/requests/167271000009563001/details" TargetMode="External"/><Relationship Id="rId518" Type="http://schemas.openxmlformats.org/officeDocument/2006/relationships/hyperlink" Target="https://helpdesk.alpha.com.do/app/helpdesk/ui/requests/167271000009884029/details" TargetMode="External"/><Relationship Id="rId725" Type="http://schemas.openxmlformats.org/officeDocument/2006/relationships/hyperlink" Target="https://helpdesk.alpha.com.do/app/helpdesk/ui/requests/167271000010166001/details" TargetMode="External"/><Relationship Id="rId932" Type="http://schemas.openxmlformats.org/officeDocument/2006/relationships/hyperlink" Target="https://helpdesk.alpha.com.do/app/helpdesk/ui/requests/167271000010597020/details" TargetMode="External"/><Relationship Id="rId1148" Type="http://schemas.openxmlformats.org/officeDocument/2006/relationships/hyperlink" Target="https://helpdesk.alpha.com.do/app/helpdesk/ui/requests/167271000011007507/details" TargetMode="External"/><Relationship Id="rId1355" Type="http://schemas.openxmlformats.org/officeDocument/2006/relationships/hyperlink" Target="https://helpdesk.alpha.com.do/app/helpdesk/ui/requests/167271000011420063/details" TargetMode="External"/><Relationship Id="rId157" Type="http://schemas.openxmlformats.org/officeDocument/2006/relationships/hyperlink" Target="https://helpdesk.alpha.com.do/app/helpdesk/ui/requests/167271000009195121/details" TargetMode="External"/><Relationship Id="rId364" Type="http://schemas.openxmlformats.org/officeDocument/2006/relationships/hyperlink" Target="https://helpdesk.alpha.com.do/app/helpdesk/ui/requests/167271000009636108/details" TargetMode="External"/><Relationship Id="rId1008" Type="http://schemas.openxmlformats.org/officeDocument/2006/relationships/hyperlink" Target="https://helpdesk.alpha.com.do/app/helpdesk/ui/requests/167271000010754049/details" TargetMode="External"/><Relationship Id="rId1215" Type="http://schemas.openxmlformats.org/officeDocument/2006/relationships/hyperlink" Target="https://helpdesk.alpha.com.do/app/helpdesk/ui/requests/167271000011112001/details" TargetMode="External"/><Relationship Id="rId1422" Type="http://schemas.openxmlformats.org/officeDocument/2006/relationships/hyperlink" Target="https://helpdesk.alpha.com.do/app/helpdesk/ui/requests/167271000011560028/details" TargetMode="External"/><Relationship Id="rId61" Type="http://schemas.openxmlformats.org/officeDocument/2006/relationships/hyperlink" Target="https://helpdesk.alpha.com.do/app/helpdesk/ui/requests/167271000008947001/details" TargetMode="External"/><Relationship Id="rId571" Type="http://schemas.openxmlformats.org/officeDocument/2006/relationships/hyperlink" Target="https://helpdesk.alpha.com.do/app/helpdesk/ui/requests/167271000009937001/details" TargetMode="External"/><Relationship Id="rId669" Type="http://schemas.openxmlformats.org/officeDocument/2006/relationships/hyperlink" Target="https://helpdesk.alpha.com.do/app/helpdesk/ui/requests/167271000010057407/details" TargetMode="External"/><Relationship Id="rId876" Type="http://schemas.openxmlformats.org/officeDocument/2006/relationships/hyperlink" Target="https://helpdesk.alpha.com.do/app/helpdesk/ui/requests/167271000010516001/details" TargetMode="External"/><Relationship Id="rId1299" Type="http://schemas.openxmlformats.org/officeDocument/2006/relationships/hyperlink" Target="https://helpdesk.alpha.com.do/app/helpdesk/ui/requests/167271000011300055/details" TargetMode="External"/><Relationship Id="rId19" Type="http://schemas.openxmlformats.org/officeDocument/2006/relationships/hyperlink" Target="https://helpdesk.alpha.com.do/app/helpdesk/ui/requests/167271000008801003/details" TargetMode="External"/><Relationship Id="rId224" Type="http://schemas.openxmlformats.org/officeDocument/2006/relationships/hyperlink" Target="https://helpdesk.alpha.com.do/app/helpdesk/ui/requests/167271000009432091/details" TargetMode="External"/><Relationship Id="rId431" Type="http://schemas.openxmlformats.org/officeDocument/2006/relationships/hyperlink" Target="https://helpdesk.alpha.com.do/app/helpdesk/ui/requests/167271000009716029/details" TargetMode="External"/><Relationship Id="rId529" Type="http://schemas.openxmlformats.org/officeDocument/2006/relationships/hyperlink" Target="https://helpdesk.alpha.com.do/app/helpdesk/ui/requests/167271000009898970/details" TargetMode="External"/><Relationship Id="rId736" Type="http://schemas.openxmlformats.org/officeDocument/2006/relationships/hyperlink" Target="https://helpdesk.alpha.com.do/app/helpdesk/ui/requests/167271000010206049/details" TargetMode="External"/><Relationship Id="rId1061" Type="http://schemas.openxmlformats.org/officeDocument/2006/relationships/hyperlink" Target="https://helpdesk.alpha.com.do/app/helpdesk/ui/requests/167271000010818023/details" TargetMode="External"/><Relationship Id="rId1159" Type="http://schemas.openxmlformats.org/officeDocument/2006/relationships/hyperlink" Target="https://helpdesk.alpha.com.do/app/helpdesk/ui/requests/167271000011027003/details" TargetMode="External"/><Relationship Id="rId1366" Type="http://schemas.openxmlformats.org/officeDocument/2006/relationships/hyperlink" Target="https://helpdesk.alpha.com.do/app/helpdesk/ui/requests/167271000011429003/details" TargetMode="External"/><Relationship Id="rId168" Type="http://schemas.openxmlformats.org/officeDocument/2006/relationships/hyperlink" Target="https://helpdesk.alpha.com.do/app/helpdesk/ui/requests/167271000009241001/details" TargetMode="External"/><Relationship Id="rId943" Type="http://schemas.openxmlformats.org/officeDocument/2006/relationships/hyperlink" Target="https://helpdesk.alpha.com.do/app/helpdesk/ui/requests/167271000010617001/details" TargetMode="External"/><Relationship Id="rId1019" Type="http://schemas.openxmlformats.org/officeDocument/2006/relationships/hyperlink" Target="https://helpdesk.alpha.com.do/app/helpdesk/ui/requests/167271000010765057/details" TargetMode="External"/><Relationship Id="rId72" Type="http://schemas.openxmlformats.org/officeDocument/2006/relationships/hyperlink" Target="https://helpdesk.alpha.com.do/app/helpdesk/ui/requests/167271000008975313/details" TargetMode="External"/><Relationship Id="rId375" Type="http://schemas.openxmlformats.org/officeDocument/2006/relationships/hyperlink" Target="https://helpdesk.alpha.com.do/app/helpdesk/ui/requests/167271000009639061/details" TargetMode="External"/><Relationship Id="rId582" Type="http://schemas.openxmlformats.org/officeDocument/2006/relationships/hyperlink" Target="https://helpdesk.alpha.com.do/app/helpdesk/ui/requests/167271000009968001/details" TargetMode="External"/><Relationship Id="rId803" Type="http://schemas.openxmlformats.org/officeDocument/2006/relationships/hyperlink" Target="https://helpdesk.alpha.com.do/app/helpdesk/ui/requests/167271000010315019/details" TargetMode="External"/><Relationship Id="rId1226" Type="http://schemas.openxmlformats.org/officeDocument/2006/relationships/hyperlink" Target="https://helpdesk.alpha.com.do/app/helpdesk/ui/requests/167271000011155047/details" TargetMode="External"/><Relationship Id="rId1433" Type="http://schemas.openxmlformats.org/officeDocument/2006/relationships/hyperlink" Target="https://helpdesk.alpha.com.do/app/helpdesk/ui/requests/167271000011609001/details" TargetMode="External"/><Relationship Id="rId3" Type="http://schemas.openxmlformats.org/officeDocument/2006/relationships/hyperlink" Target="https://helpdesk.alpha.com.do/app/helpdesk/ui/requests/167271000008772009/details" TargetMode="External"/><Relationship Id="rId235" Type="http://schemas.openxmlformats.org/officeDocument/2006/relationships/hyperlink" Target="https://helpdesk.alpha.com.do/app/helpdesk/ui/requests/167271000009454001/details" TargetMode="External"/><Relationship Id="rId442" Type="http://schemas.openxmlformats.org/officeDocument/2006/relationships/hyperlink" Target="https://helpdesk.alpha.com.do/app/helpdesk/ui/requests/167271000009785001/details" TargetMode="External"/><Relationship Id="rId887" Type="http://schemas.openxmlformats.org/officeDocument/2006/relationships/hyperlink" Target="https://helpdesk.alpha.com.do/app/helpdesk/ui/requests/167271000010532944/details" TargetMode="External"/><Relationship Id="rId1072" Type="http://schemas.openxmlformats.org/officeDocument/2006/relationships/hyperlink" Target="https://helpdesk.alpha.com.do/app/helpdesk/ui/requests/167271000010833007/details" TargetMode="External"/><Relationship Id="rId302" Type="http://schemas.openxmlformats.org/officeDocument/2006/relationships/hyperlink" Target="https://helpdesk.alpha.com.do/app/helpdesk/ui/requests/167271000009576021/details" TargetMode="External"/><Relationship Id="rId747" Type="http://schemas.openxmlformats.org/officeDocument/2006/relationships/hyperlink" Target="https://helpdesk.alpha.com.do/app/helpdesk/ui/requests/167271000010222029/details" TargetMode="External"/><Relationship Id="rId954" Type="http://schemas.openxmlformats.org/officeDocument/2006/relationships/hyperlink" Target="https://helpdesk.alpha.com.do/app/helpdesk/ui/requests/167271000010648015/details" TargetMode="External"/><Relationship Id="rId1377" Type="http://schemas.openxmlformats.org/officeDocument/2006/relationships/hyperlink" Target="https://helpdesk.alpha.com.do/app/helpdesk/ui/requests/167271000011468001/details" TargetMode="External"/><Relationship Id="rId83" Type="http://schemas.openxmlformats.org/officeDocument/2006/relationships/hyperlink" Target="https://helpdesk.alpha.com.do/app/helpdesk/ui/requests/167271000008997035/details" TargetMode="External"/><Relationship Id="rId179" Type="http://schemas.openxmlformats.org/officeDocument/2006/relationships/hyperlink" Target="https://helpdesk.alpha.com.do/app/helpdesk/ui/requests/167271000009285824/details" TargetMode="External"/><Relationship Id="rId386" Type="http://schemas.openxmlformats.org/officeDocument/2006/relationships/hyperlink" Target="https://helpdesk.alpha.com.do/app/helpdesk/ui/requests/167271000009643732/details" TargetMode="External"/><Relationship Id="rId593" Type="http://schemas.openxmlformats.org/officeDocument/2006/relationships/hyperlink" Target="https://helpdesk.alpha.com.do/app/helpdesk/ui/requests/167271000009982211/details" TargetMode="External"/><Relationship Id="rId607" Type="http://schemas.openxmlformats.org/officeDocument/2006/relationships/hyperlink" Target="https://helpdesk.alpha.com.do/app/helpdesk/ui/requests/167271000010012015/details" TargetMode="External"/><Relationship Id="rId814" Type="http://schemas.openxmlformats.org/officeDocument/2006/relationships/hyperlink" Target="https://helpdesk.alpha.com.do/app/helpdesk/ui/requests/167271000010365005/details" TargetMode="External"/><Relationship Id="rId1237" Type="http://schemas.openxmlformats.org/officeDocument/2006/relationships/hyperlink" Target="https://helpdesk.alpha.com.do/app/helpdesk/ui/requests/167271000011164071/details" TargetMode="External"/><Relationship Id="rId1444" Type="http://schemas.openxmlformats.org/officeDocument/2006/relationships/hyperlink" Target="https://helpdesk.alpha.com.do/app/helpdesk/ui/requests/167271000011633013/details" TargetMode="External"/><Relationship Id="rId246" Type="http://schemas.openxmlformats.org/officeDocument/2006/relationships/hyperlink" Target="https://helpdesk.alpha.com.do/app/helpdesk/ui/requests/167271000009476017/details" TargetMode="External"/><Relationship Id="rId453" Type="http://schemas.openxmlformats.org/officeDocument/2006/relationships/hyperlink" Target="https://helpdesk.alpha.com.do/app/helpdesk/ui/requests/167271000009821031/details" TargetMode="External"/><Relationship Id="rId660" Type="http://schemas.openxmlformats.org/officeDocument/2006/relationships/hyperlink" Target="https://helpdesk.alpha.com.do/app/helpdesk/ui/requests/167271000010057203/details" TargetMode="External"/><Relationship Id="rId898" Type="http://schemas.openxmlformats.org/officeDocument/2006/relationships/hyperlink" Target="https://helpdesk.alpha.com.do/app/helpdesk/ui/requests/167271000010554001/details" TargetMode="External"/><Relationship Id="rId1083" Type="http://schemas.openxmlformats.org/officeDocument/2006/relationships/hyperlink" Target="https://helpdesk.alpha.com.do/app/helpdesk/ui/requests/167271000010844040/details" TargetMode="External"/><Relationship Id="rId1290" Type="http://schemas.openxmlformats.org/officeDocument/2006/relationships/hyperlink" Target="https://helpdesk.alpha.com.do/app/helpdesk/ui/requests/167271000011282048/details" TargetMode="External"/><Relationship Id="rId1304" Type="http://schemas.openxmlformats.org/officeDocument/2006/relationships/hyperlink" Target="https://helpdesk.alpha.com.do/app/helpdesk/ui/requests/167271000011308052/details" TargetMode="External"/><Relationship Id="rId106" Type="http://schemas.openxmlformats.org/officeDocument/2006/relationships/hyperlink" Target="https://helpdesk.alpha.com.do/app/helpdesk/ui/requests/167271000009064005/details" TargetMode="External"/><Relationship Id="rId313" Type="http://schemas.openxmlformats.org/officeDocument/2006/relationships/hyperlink" Target="https://helpdesk.alpha.com.do/app/helpdesk/ui/requests/167271000009608210/details" TargetMode="External"/><Relationship Id="rId758" Type="http://schemas.openxmlformats.org/officeDocument/2006/relationships/hyperlink" Target="https://helpdesk.alpha.com.do/app/helpdesk/ui/requests/167271000010233001/details" TargetMode="External"/><Relationship Id="rId965" Type="http://schemas.openxmlformats.org/officeDocument/2006/relationships/hyperlink" Target="https://helpdesk.alpha.com.do/app/helpdesk/ui/requests/167271000010684065/details" TargetMode="External"/><Relationship Id="rId1150" Type="http://schemas.openxmlformats.org/officeDocument/2006/relationships/hyperlink" Target="https://helpdesk.alpha.com.do/app/helpdesk/ui/requests/167271000011011001/details" TargetMode="External"/><Relationship Id="rId1388" Type="http://schemas.openxmlformats.org/officeDocument/2006/relationships/hyperlink" Target="https://helpdesk.alpha.com.do/app/helpdesk/ui/requests/167271000011499001/details" TargetMode="External"/><Relationship Id="rId10" Type="http://schemas.openxmlformats.org/officeDocument/2006/relationships/hyperlink" Target="https://helpdesk.alpha.com.do/app/helpdesk/ui/requests/167271000008793001/details" TargetMode="External"/><Relationship Id="rId94" Type="http://schemas.openxmlformats.org/officeDocument/2006/relationships/hyperlink" Target="https://helpdesk.alpha.com.do/app/helpdesk/ui/requests/167271000009008029/details" TargetMode="External"/><Relationship Id="rId397" Type="http://schemas.openxmlformats.org/officeDocument/2006/relationships/hyperlink" Target="https://helpdesk.alpha.com.do/app/helpdesk/ui/requests/167271000009647021/details" TargetMode="External"/><Relationship Id="rId520" Type="http://schemas.openxmlformats.org/officeDocument/2006/relationships/hyperlink" Target="https://helpdesk.alpha.com.do/app/helpdesk/ui/requests/167271000009884066/details" TargetMode="External"/><Relationship Id="rId618" Type="http://schemas.openxmlformats.org/officeDocument/2006/relationships/hyperlink" Target="https://helpdesk.alpha.com.do/app/helpdesk/ui/requests/167271000010021015/details" TargetMode="External"/><Relationship Id="rId825" Type="http://schemas.openxmlformats.org/officeDocument/2006/relationships/hyperlink" Target="https://helpdesk.alpha.com.do/app/helpdesk/ui/requests/167271000010390001/details" TargetMode="External"/><Relationship Id="rId1248" Type="http://schemas.openxmlformats.org/officeDocument/2006/relationships/hyperlink" Target="https://helpdesk.alpha.com.do/app/helpdesk/ui/requests/167271000011175003/details" TargetMode="External"/><Relationship Id="rId1455" Type="http://schemas.openxmlformats.org/officeDocument/2006/relationships/hyperlink" Target="https://helpdesk.alpha.com.do/app/helpdesk/ui/requests/167271000011638031/details" TargetMode="External"/><Relationship Id="rId257" Type="http://schemas.openxmlformats.org/officeDocument/2006/relationships/hyperlink" Target="https://helpdesk.alpha.com.do/app/helpdesk/ui/requests/167271000009488001/details" TargetMode="External"/><Relationship Id="rId464" Type="http://schemas.openxmlformats.org/officeDocument/2006/relationships/hyperlink" Target="https://helpdesk.alpha.com.do/app/helpdesk/ui/requests/167271000009848319/details" TargetMode="External"/><Relationship Id="rId1010" Type="http://schemas.openxmlformats.org/officeDocument/2006/relationships/hyperlink" Target="https://helpdesk.alpha.com.do/app/helpdesk/ui/requests/167271000010759025/details" TargetMode="External"/><Relationship Id="rId1094" Type="http://schemas.openxmlformats.org/officeDocument/2006/relationships/hyperlink" Target="https://helpdesk.alpha.com.do/app/helpdesk/ui/requests/167271000010899001/details" TargetMode="External"/><Relationship Id="rId1108" Type="http://schemas.openxmlformats.org/officeDocument/2006/relationships/hyperlink" Target="https://helpdesk.alpha.com.do/app/helpdesk/ui/requests/167271000010922113/details" TargetMode="External"/><Relationship Id="rId1315" Type="http://schemas.openxmlformats.org/officeDocument/2006/relationships/hyperlink" Target="https://helpdesk.alpha.com.do/app/helpdesk/ui/requests/167271000011333027/details" TargetMode="External"/><Relationship Id="rId117" Type="http://schemas.openxmlformats.org/officeDocument/2006/relationships/hyperlink" Target="https://helpdesk.alpha.com.do/app/helpdesk/ui/requests/167271000009092001/details" TargetMode="External"/><Relationship Id="rId671" Type="http://schemas.openxmlformats.org/officeDocument/2006/relationships/hyperlink" Target="https://helpdesk.alpha.com.do/app/helpdesk/ui/requests/167271000010061043/details" TargetMode="External"/><Relationship Id="rId769" Type="http://schemas.openxmlformats.org/officeDocument/2006/relationships/hyperlink" Target="https://helpdesk.alpha.com.do/app/helpdesk/ui/requests/167271000010258020/details" TargetMode="External"/><Relationship Id="rId976" Type="http://schemas.openxmlformats.org/officeDocument/2006/relationships/hyperlink" Target="https://helpdesk.alpha.com.do/app/helpdesk/ui/requests/167271000010696015/details" TargetMode="External"/><Relationship Id="rId1399" Type="http://schemas.openxmlformats.org/officeDocument/2006/relationships/hyperlink" Target="https://helpdesk.alpha.com.do/app/helpdesk/ui/requests/167271000011522005/details" TargetMode="External"/><Relationship Id="rId324" Type="http://schemas.openxmlformats.org/officeDocument/2006/relationships/hyperlink" Target="https://helpdesk.alpha.com.do/app/helpdesk/ui/requests/167271000009612551/details" TargetMode="External"/><Relationship Id="rId531" Type="http://schemas.openxmlformats.org/officeDocument/2006/relationships/hyperlink" Target="https://helpdesk.alpha.com.do/app/helpdesk/ui/requests/167271000009903001/details" TargetMode="External"/><Relationship Id="rId629" Type="http://schemas.openxmlformats.org/officeDocument/2006/relationships/hyperlink" Target="https://helpdesk.alpha.com.do/app/helpdesk/ui/requests/167271000010032163/details" TargetMode="External"/><Relationship Id="rId1161" Type="http://schemas.openxmlformats.org/officeDocument/2006/relationships/hyperlink" Target="https://helpdesk.alpha.com.do/app/helpdesk/ui/requests/167271000011028001/details" TargetMode="External"/><Relationship Id="rId1259" Type="http://schemas.openxmlformats.org/officeDocument/2006/relationships/hyperlink" Target="https://helpdesk.alpha.com.do/app/helpdesk/ui/requests/167271000011184191/details" TargetMode="External"/><Relationship Id="rId836" Type="http://schemas.openxmlformats.org/officeDocument/2006/relationships/hyperlink" Target="https://helpdesk.alpha.com.do/app/helpdesk/ui/requests/167271000010415033/details" TargetMode="External"/><Relationship Id="rId1021" Type="http://schemas.openxmlformats.org/officeDocument/2006/relationships/hyperlink" Target="https://helpdesk.alpha.com.do/app/helpdesk/ui/requests/167271000010768001/details" TargetMode="External"/><Relationship Id="rId1119" Type="http://schemas.openxmlformats.org/officeDocument/2006/relationships/hyperlink" Target="https://helpdesk.alpha.com.do/app/helpdesk/ui/requests/167271000010940085/details" TargetMode="External"/><Relationship Id="rId903" Type="http://schemas.openxmlformats.org/officeDocument/2006/relationships/hyperlink" Target="https://helpdesk.alpha.com.do/app/helpdesk/ui/requests/167271000010560001/details" TargetMode="External"/><Relationship Id="rId1326" Type="http://schemas.openxmlformats.org/officeDocument/2006/relationships/hyperlink" Target="https://helpdesk.alpha.com.do/app/helpdesk/ui/requests/167271000011355025/details" TargetMode="External"/><Relationship Id="rId32" Type="http://schemas.openxmlformats.org/officeDocument/2006/relationships/hyperlink" Target="https://helpdesk.alpha.com.do/app/helpdesk/ui/requests/167271000008838005/details" TargetMode="External"/><Relationship Id="rId181" Type="http://schemas.openxmlformats.org/officeDocument/2006/relationships/hyperlink" Target="https://helpdesk.alpha.com.do/app/helpdesk/ui/requests/167271000009286257/details" TargetMode="External"/><Relationship Id="rId279" Type="http://schemas.openxmlformats.org/officeDocument/2006/relationships/hyperlink" Target="https://helpdesk.alpha.com.do/app/helpdesk/ui/requests/167271000009521001/details" TargetMode="External"/><Relationship Id="rId486" Type="http://schemas.openxmlformats.org/officeDocument/2006/relationships/hyperlink" Target="https://helpdesk.alpha.com.do/app/helpdesk/ui/requests/167271000009866003/details" TargetMode="External"/><Relationship Id="rId693" Type="http://schemas.openxmlformats.org/officeDocument/2006/relationships/hyperlink" Target="https://helpdesk.alpha.com.do/app/helpdesk/ui/requests/167271000010078855/details" TargetMode="External"/><Relationship Id="rId139" Type="http://schemas.openxmlformats.org/officeDocument/2006/relationships/hyperlink" Target="https://helpdesk.alpha.com.do/app/helpdesk/ui/requests/167271000009141001/details" TargetMode="External"/><Relationship Id="rId346" Type="http://schemas.openxmlformats.org/officeDocument/2006/relationships/hyperlink" Target="https://helpdesk.alpha.com.do/app/helpdesk/ui/requests/167271000009632091/details" TargetMode="External"/><Relationship Id="rId553" Type="http://schemas.openxmlformats.org/officeDocument/2006/relationships/hyperlink" Target="https://helpdesk.alpha.com.do/app/helpdesk/ui/requests/167271000009926022/details" TargetMode="External"/><Relationship Id="rId760" Type="http://schemas.openxmlformats.org/officeDocument/2006/relationships/hyperlink" Target="https://helpdesk.alpha.com.do/app/helpdesk/ui/requests/167271000010238001/details" TargetMode="External"/><Relationship Id="rId998" Type="http://schemas.openxmlformats.org/officeDocument/2006/relationships/hyperlink" Target="https://helpdesk.alpha.com.do/app/helpdesk/ui/requests/167271000010736001/details" TargetMode="External"/><Relationship Id="rId1183" Type="http://schemas.openxmlformats.org/officeDocument/2006/relationships/hyperlink" Target="https://helpdesk.alpha.com.do/app/helpdesk/ui/requests/167271000011062001/details" TargetMode="External"/><Relationship Id="rId1390" Type="http://schemas.openxmlformats.org/officeDocument/2006/relationships/hyperlink" Target="https://helpdesk.alpha.com.do/app/helpdesk/ui/requests/167271000011501001/details" TargetMode="External"/><Relationship Id="rId206" Type="http://schemas.openxmlformats.org/officeDocument/2006/relationships/hyperlink" Target="https://helpdesk.alpha.com.do/app/helpdesk/ui/requests/167271000009346464/details" TargetMode="External"/><Relationship Id="rId413" Type="http://schemas.openxmlformats.org/officeDocument/2006/relationships/hyperlink" Target="https://helpdesk.alpha.com.do/app/helpdesk/ui/requests/167271000009683017/details" TargetMode="External"/><Relationship Id="rId858" Type="http://schemas.openxmlformats.org/officeDocument/2006/relationships/hyperlink" Target="https://helpdesk.alpha.com.do/app/helpdesk/ui/requests/167271000010465001/details" TargetMode="External"/><Relationship Id="rId1043" Type="http://schemas.openxmlformats.org/officeDocument/2006/relationships/hyperlink" Target="https://helpdesk.alpha.com.do/app/helpdesk/ui/requests/167271000010794053/details" TargetMode="External"/><Relationship Id="rId620" Type="http://schemas.openxmlformats.org/officeDocument/2006/relationships/hyperlink" Target="https://helpdesk.alpha.com.do/app/helpdesk/ui/requests/167271000010023001/details" TargetMode="External"/><Relationship Id="rId718" Type="http://schemas.openxmlformats.org/officeDocument/2006/relationships/hyperlink" Target="https://helpdesk.alpha.com.do/app/helpdesk/ui/requests/167271000010114007/details" TargetMode="External"/><Relationship Id="rId925" Type="http://schemas.openxmlformats.org/officeDocument/2006/relationships/hyperlink" Target="https://helpdesk.alpha.com.do/app/helpdesk/ui/requests/167271000010583001/details" TargetMode="External"/><Relationship Id="rId1250" Type="http://schemas.openxmlformats.org/officeDocument/2006/relationships/hyperlink" Target="https://helpdesk.alpha.com.do/app/helpdesk/ui/requests/167271000011176015/details" TargetMode="External"/><Relationship Id="rId1348" Type="http://schemas.openxmlformats.org/officeDocument/2006/relationships/hyperlink" Target="https://helpdesk.alpha.com.do/app/helpdesk/ui/requests/167271000011411001/details" TargetMode="External"/><Relationship Id="rId1110" Type="http://schemas.openxmlformats.org/officeDocument/2006/relationships/hyperlink" Target="https://helpdesk.alpha.com.do/app/helpdesk/ui/requests/167271000010924009/details" TargetMode="External"/><Relationship Id="rId1208" Type="http://schemas.openxmlformats.org/officeDocument/2006/relationships/hyperlink" Target="https://helpdesk.alpha.com.do/app/helpdesk/ui/requests/167271000011107051/details" TargetMode="External"/><Relationship Id="rId1415" Type="http://schemas.openxmlformats.org/officeDocument/2006/relationships/hyperlink" Target="https://helpdesk.alpha.com.do/app/helpdesk/ui/requests/167271000011541001/details" TargetMode="External"/><Relationship Id="rId54" Type="http://schemas.openxmlformats.org/officeDocument/2006/relationships/hyperlink" Target="https://helpdesk.alpha.com.do/app/helpdesk/ui/requests/167271000008907017/details" TargetMode="External"/><Relationship Id="rId270" Type="http://schemas.openxmlformats.org/officeDocument/2006/relationships/hyperlink" Target="https://helpdesk.alpha.com.do/app/helpdesk/ui/requests/167271000009515001/details" TargetMode="External"/><Relationship Id="rId130" Type="http://schemas.openxmlformats.org/officeDocument/2006/relationships/hyperlink" Target="https://helpdesk.alpha.com.do/app/helpdesk/ui/requests/167271000009122001/details" TargetMode="External"/><Relationship Id="rId368" Type="http://schemas.openxmlformats.org/officeDocument/2006/relationships/hyperlink" Target="https://helpdesk.alpha.com.do/app/helpdesk/ui/requests/167271000009637033/details" TargetMode="External"/><Relationship Id="rId575" Type="http://schemas.openxmlformats.org/officeDocument/2006/relationships/hyperlink" Target="https://helpdesk.alpha.com.do/app/helpdesk/ui/requests/167271000009944021/details" TargetMode="External"/><Relationship Id="rId782" Type="http://schemas.openxmlformats.org/officeDocument/2006/relationships/hyperlink" Target="https://helpdesk.alpha.com.do/app/helpdesk/ui/requests/167271000010278001/details" TargetMode="External"/><Relationship Id="rId228" Type="http://schemas.openxmlformats.org/officeDocument/2006/relationships/hyperlink" Target="https://helpdesk.alpha.com.do/app/helpdesk/ui/requests/167271000009447001/details" TargetMode="External"/><Relationship Id="rId435" Type="http://schemas.openxmlformats.org/officeDocument/2006/relationships/hyperlink" Target="https://helpdesk.alpha.com.do/app/helpdesk/ui/requests/167271000009739001/details" TargetMode="External"/><Relationship Id="rId642" Type="http://schemas.openxmlformats.org/officeDocument/2006/relationships/hyperlink" Target="https://helpdesk.alpha.com.do/app/helpdesk/ui/requests/167271000010047026/details" TargetMode="External"/><Relationship Id="rId1065" Type="http://schemas.openxmlformats.org/officeDocument/2006/relationships/hyperlink" Target="https://helpdesk.alpha.com.do/app/helpdesk/ui/requests/167271000010823013/details" TargetMode="External"/><Relationship Id="rId1272" Type="http://schemas.openxmlformats.org/officeDocument/2006/relationships/hyperlink" Target="https://helpdesk.alpha.com.do/app/helpdesk/ui/requests/167271000011195059/details" TargetMode="External"/><Relationship Id="rId502" Type="http://schemas.openxmlformats.org/officeDocument/2006/relationships/hyperlink" Target="https://helpdesk.alpha.com.do/app/helpdesk/ui/requests/167271000009878001/details" TargetMode="External"/><Relationship Id="rId947" Type="http://schemas.openxmlformats.org/officeDocument/2006/relationships/hyperlink" Target="https://helpdesk.alpha.com.do/app/helpdesk/ui/requests/167271000010636001/details" TargetMode="External"/><Relationship Id="rId1132" Type="http://schemas.openxmlformats.org/officeDocument/2006/relationships/hyperlink" Target="https://helpdesk.alpha.com.do/app/helpdesk/ui/requests/167271000010968017/details" TargetMode="External"/><Relationship Id="rId76" Type="http://schemas.openxmlformats.org/officeDocument/2006/relationships/hyperlink" Target="https://helpdesk.alpha.com.do/app/helpdesk/ui/requests/167271000008984017/details" TargetMode="External"/><Relationship Id="rId807" Type="http://schemas.openxmlformats.org/officeDocument/2006/relationships/hyperlink" Target="https://helpdesk.alpha.com.do/app/helpdesk/ui/requests/167271000010328001/details" TargetMode="External"/><Relationship Id="rId1437" Type="http://schemas.openxmlformats.org/officeDocument/2006/relationships/hyperlink" Target="https://helpdesk.alpha.com.do/app/helpdesk/ui/requests/167271000011622001/details" TargetMode="External"/><Relationship Id="rId292" Type="http://schemas.openxmlformats.org/officeDocument/2006/relationships/hyperlink" Target="https://helpdesk.alpha.com.do/app/helpdesk/ui/requests/167271000009553117/details" TargetMode="External"/><Relationship Id="rId597" Type="http://schemas.openxmlformats.org/officeDocument/2006/relationships/hyperlink" Target="https://helpdesk.alpha.com.do/app/helpdesk/ui/requests/167271000009990016/details" TargetMode="External"/><Relationship Id="rId152" Type="http://schemas.openxmlformats.org/officeDocument/2006/relationships/hyperlink" Target="https://helpdesk.alpha.com.do/app/helpdesk/ui/requests/167271000009180073/details" TargetMode="External"/><Relationship Id="rId457" Type="http://schemas.openxmlformats.org/officeDocument/2006/relationships/hyperlink" Target="https://helpdesk.alpha.com.do/app/helpdesk/ui/requests/167271000009840001/details" TargetMode="External"/><Relationship Id="rId1087" Type="http://schemas.openxmlformats.org/officeDocument/2006/relationships/hyperlink" Target="https://helpdesk.alpha.com.do/app/helpdesk/ui/requests/167271000010867003/details" TargetMode="External"/><Relationship Id="rId1294" Type="http://schemas.openxmlformats.org/officeDocument/2006/relationships/hyperlink" Target="https://helpdesk.alpha.com.do/app/helpdesk/ui/requests/167271000011290043/details" TargetMode="External"/><Relationship Id="rId664" Type="http://schemas.openxmlformats.org/officeDocument/2006/relationships/hyperlink" Target="https://helpdesk.alpha.com.do/app/helpdesk/ui/requests/167271000010057262/details" TargetMode="External"/><Relationship Id="rId871" Type="http://schemas.openxmlformats.org/officeDocument/2006/relationships/hyperlink" Target="https://helpdesk.alpha.com.do/app/helpdesk/ui/requests/167271000010508017/details" TargetMode="External"/><Relationship Id="rId969" Type="http://schemas.openxmlformats.org/officeDocument/2006/relationships/hyperlink" Target="https://helpdesk.alpha.com.do/app/helpdesk/ui/requests/167271000010693001/details" TargetMode="External"/><Relationship Id="rId317" Type="http://schemas.openxmlformats.org/officeDocument/2006/relationships/hyperlink" Target="https://helpdesk.alpha.com.do/app/helpdesk/ui/requests/167271000009608360/details" TargetMode="External"/><Relationship Id="rId524" Type="http://schemas.openxmlformats.org/officeDocument/2006/relationships/hyperlink" Target="https://helpdesk.alpha.com.do/app/helpdesk/ui/requests/167271000009887240/details" TargetMode="External"/><Relationship Id="rId731" Type="http://schemas.openxmlformats.org/officeDocument/2006/relationships/hyperlink" Target="https://helpdesk.alpha.com.do/app/helpdesk/ui/requests/167271000010184001/details" TargetMode="External"/><Relationship Id="rId1154" Type="http://schemas.openxmlformats.org/officeDocument/2006/relationships/hyperlink" Target="https://helpdesk.alpha.com.do/app/helpdesk/ui/requests/167271000011022013/details" TargetMode="External"/><Relationship Id="rId1361" Type="http://schemas.openxmlformats.org/officeDocument/2006/relationships/hyperlink" Target="https://helpdesk.alpha.com.do/app/helpdesk/ui/requests/167271000011425003/details" TargetMode="External"/><Relationship Id="rId1459" Type="http://schemas.openxmlformats.org/officeDocument/2006/relationships/hyperlink" Target="https://helpdesk.alpha.com.do/app/helpdesk/ui/requests/167271000011649001/details" TargetMode="External"/><Relationship Id="rId98" Type="http://schemas.openxmlformats.org/officeDocument/2006/relationships/hyperlink" Target="https://helpdesk.alpha.com.do/app/helpdesk/ui/requests/167271000009011001/details" TargetMode="External"/><Relationship Id="rId829" Type="http://schemas.openxmlformats.org/officeDocument/2006/relationships/hyperlink" Target="https://helpdesk.alpha.com.do/app/helpdesk/ui/requests/167271000010396025/details" TargetMode="External"/><Relationship Id="rId1014" Type="http://schemas.openxmlformats.org/officeDocument/2006/relationships/hyperlink" Target="https://helpdesk.alpha.com.do/app/helpdesk/ui/requests/167271000010759162/details" TargetMode="External"/><Relationship Id="rId1221" Type="http://schemas.openxmlformats.org/officeDocument/2006/relationships/hyperlink" Target="https://helpdesk.alpha.com.do/app/helpdesk/ui/requests/167271000011115054/details" TargetMode="External"/><Relationship Id="rId1319" Type="http://schemas.openxmlformats.org/officeDocument/2006/relationships/hyperlink" Target="https://helpdesk.alpha.com.do/app/helpdesk/ui/requests/167271000011337052/details" TargetMode="External"/><Relationship Id="rId25" Type="http://schemas.openxmlformats.org/officeDocument/2006/relationships/hyperlink" Target="https://helpdesk.alpha.com.do/app/helpdesk/ui/requests/167271000008822113/details" TargetMode="External"/><Relationship Id="rId174" Type="http://schemas.openxmlformats.org/officeDocument/2006/relationships/hyperlink" Target="https://helpdesk.alpha.com.do/app/helpdesk/ui/requests/167271000009266001/details" TargetMode="External"/><Relationship Id="rId381" Type="http://schemas.openxmlformats.org/officeDocument/2006/relationships/hyperlink" Target="https://helpdesk.alpha.com.do/app/helpdesk/ui/requests/167271000009641095/details" TargetMode="External"/><Relationship Id="rId241" Type="http://schemas.openxmlformats.org/officeDocument/2006/relationships/hyperlink" Target="https://helpdesk.alpha.com.do/app/helpdesk/ui/requests/167271000009462079/details" TargetMode="External"/><Relationship Id="rId479" Type="http://schemas.openxmlformats.org/officeDocument/2006/relationships/hyperlink" Target="https://helpdesk.alpha.com.do/app/helpdesk/ui/requests/167271000009864125/details" TargetMode="External"/><Relationship Id="rId686" Type="http://schemas.openxmlformats.org/officeDocument/2006/relationships/hyperlink" Target="https://helpdesk.alpha.com.do/app/helpdesk/ui/requests/167271000010068053/details" TargetMode="External"/><Relationship Id="rId893" Type="http://schemas.openxmlformats.org/officeDocument/2006/relationships/hyperlink" Target="https://helpdesk.alpha.com.do/app/helpdesk/ui/requests/167271000010547001/details" TargetMode="External"/><Relationship Id="rId339" Type="http://schemas.openxmlformats.org/officeDocument/2006/relationships/hyperlink" Target="https://helpdesk.alpha.com.do/app/helpdesk/ui/requests/167271000009626063/details" TargetMode="External"/><Relationship Id="rId546" Type="http://schemas.openxmlformats.org/officeDocument/2006/relationships/hyperlink" Target="https://helpdesk.alpha.com.do/app/helpdesk/ui/requests/167271000009922001/details" TargetMode="External"/><Relationship Id="rId753" Type="http://schemas.openxmlformats.org/officeDocument/2006/relationships/hyperlink" Target="https://helpdesk.alpha.com.do/app/helpdesk/ui/requests/167271000010229029/details" TargetMode="External"/><Relationship Id="rId1176" Type="http://schemas.openxmlformats.org/officeDocument/2006/relationships/hyperlink" Target="https://helpdesk.alpha.com.do/app/helpdesk/ui/requests/167271000011048065/details" TargetMode="External"/><Relationship Id="rId1383" Type="http://schemas.openxmlformats.org/officeDocument/2006/relationships/hyperlink" Target="https://helpdesk.alpha.com.do/app/helpdesk/ui/requests/167271000011490066/details" TargetMode="External"/><Relationship Id="rId101" Type="http://schemas.openxmlformats.org/officeDocument/2006/relationships/hyperlink" Target="https://helpdesk.alpha.com.do/app/helpdesk/ui/requests/167271000009039001/details" TargetMode="External"/><Relationship Id="rId406" Type="http://schemas.openxmlformats.org/officeDocument/2006/relationships/hyperlink" Target="https://helpdesk.alpha.com.do/app/helpdesk/ui/requests/167271000009654038/details" TargetMode="External"/><Relationship Id="rId960" Type="http://schemas.openxmlformats.org/officeDocument/2006/relationships/hyperlink" Target="https://helpdesk.alpha.com.do/app/helpdesk/ui/requests/167271000010666034/details" TargetMode="External"/><Relationship Id="rId1036" Type="http://schemas.openxmlformats.org/officeDocument/2006/relationships/hyperlink" Target="https://helpdesk.alpha.com.do/app/helpdesk/ui/requests/167271000010785026/details" TargetMode="External"/><Relationship Id="rId1243" Type="http://schemas.openxmlformats.org/officeDocument/2006/relationships/hyperlink" Target="https://helpdesk.alpha.com.do/app/helpdesk/ui/requests/167271000011169140/details" TargetMode="External"/><Relationship Id="rId613" Type="http://schemas.openxmlformats.org/officeDocument/2006/relationships/hyperlink" Target="https://helpdesk.alpha.com.do/app/helpdesk/ui/requests/167271000010015025/details" TargetMode="External"/><Relationship Id="rId820" Type="http://schemas.openxmlformats.org/officeDocument/2006/relationships/hyperlink" Target="https://helpdesk.alpha.com.do/app/helpdesk/ui/requests/167271000010371063/details" TargetMode="External"/><Relationship Id="rId918" Type="http://schemas.openxmlformats.org/officeDocument/2006/relationships/hyperlink" Target="https://helpdesk.alpha.com.do/app/helpdesk/ui/requests/167271000010574001/details" TargetMode="External"/><Relationship Id="rId1450" Type="http://schemas.openxmlformats.org/officeDocument/2006/relationships/hyperlink" Target="https://helpdesk.alpha.com.do/app/helpdesk/ui/requests/167271000011636014/details" TargetMode="External"/><Relationship Id="rId1103" Type="http://schemas.openxmlformats.org/officeDocument/2006/relationships/hyperlink" Target="https://helpdesk.alpha.com.do/app/helpdesk/ui/requests/167271000010914001/details" TargetMode="External"/><Relationship Id="rId1310" Type="http://schemas.openxmlformats.org/officeDocument/2006/relationships/hyperlink" Target="https://helpdesk.alpha.com.do/app/helpdesk/ui/requests/167271000011312103/details" TargetMode="External"/><Relationship Id="rId1408" Type="http://schemas.openxmlformats.org/officeDocument/2006/relationships/hyperlink" Target="https://helpdesk.alpha.com.do/app/helpdesk/ui/requests/167271000011530003/details" TargetMode="External"/><Relationship Id="rId47" Type="http://schemas.openxmlformats.org/officeDocument/2006/relationships/hyperlink" Target="https://helpdesk.alpha.com.do/app/helpdesk/ui/requests/167271000008886001/details" TargetMode="External"/><Relationship Id="rId196" Type="http://schemas.openxmlformats.org/officeDocument/2006/relationships/hyperlink" Target="https://helpdesk.alpha.com.do/app/helpdesk/ui/requests/167271000009310001/details" TargetMode="External"/><Relationship Id="rId263" Type="http://schemas.openxmlformats.org/officeDocument/2006/relationships/hyperlink" Target="https://helpdesk.alpha.com.do/app/helpdesk/ui/requests/167271000009507101/details" TargetMode="External"/><Relationship Id="rId470" Type="http://schemas.openxmlformats.org/officeDocument/2006/relationships/hyperlink" Target="https://helpdesk.alpha.com.do/app/helpdesk/ui/requests/167271000009850047/details" TargetMode="External"/><Relationship Id="rId123" Type="http://schemas.openxmlformats.org/officeDocument/2006/relationships/hyperlink" Target="https://helpdesk.alpha.com.do/app/helpdesk/ui/requests/167271000009105001/details" TargetMode="External"/><Relationship Id="rId330" Type="http://schemas.openxmlformats.org/officeDocument/2006/relationships/hyperlink" Target="https://helpdesk.alpha.com.do/app/helpdesk/ui/requests/167271000009614146/details" TargetMode="External"/><Relationship Id="rId568" Type="http://schemas.openxmlformats.org/officeDocument/2006/relationships/hyperlink" Target="https://helpdesk.alpha.com.do/app/helpdesk/ui/requests/167271000009933452/details" TargetMode="External"/><Relationship Id="rId775" Type="http://schemas.openxmlformats.org/officeDocument/2006/relationships/hyperlink" Target="https://helpdesk.alpha.com.do/app/helpdesk/ui/requests/167271000010270001/details" TargetMode="External"/><Relationship Id="rId982" Type="http://schemas.openxmlformats.org/officeDocument/2006/relationships/hyperlink" Target="https://helpdesk.alpha.com.do/app/helpdesk/ui/requests/167271000010700042/details" TargetMode="External"/><Relationship Id="rId1198" Type="http://schemas.openxmlformats.org/officeDocument/2006/relationships/hyperlink" Target="https://helpdesk.alpha.com.do/app/helpdesk/ui/requests/167271000011088472/details" TargetMode="External"/><Relationship Id="rId428" Type="http://schemas.openxmlformats.org/officeDocument/2006/relationships/hyperlink" Target="https://helpdesk.alpha.com.do/app/helpdesk/ui/requests/167271000009714070/details" TargetMode="External"/><Relationship Id="rId635" Type="http://schemas.openxmlformats.org/officeDocument/2006/relationships/hyperlink" Target="https://helpdesk.alpha.com.do/app/helpdesk/ui/requests/167271000010041069/details" TargetMode="External"/><Relationship Id="rId842" Type="http://schemas.openxmlformats.org/officeDocument/2006/relationships/hyperlink" Target="https://helpdesk.alpha.com.do/app/helpdesk/ui/requests/167271000010422001/details" TargetMode="External"/><Relationship Id="rId1058" Type="http://schemas.openxmlformats.org/officeDocument/2006/relationships/hyperlink" Target="https://helpdesk.alpha.com.do/app/helpdesk/ui/requests/167271000010814117/details" TargetMode="External"/><Relationship Id="rId1265" Type="http://schemas.openxmlformats.org/officeDocument/2006/relationships/hyperlink" Target="https://helpdesk.alpha.com.do/app/helpdesk/ui/requests/167271000011188049/details" TargetMode="External"/><Relationship Id="rId702" Type="http://schemas.openxmlformats.org/officeDocument/2006/relationships/hyperlink" Target="https://helpdesk.alpha.com.do/app/helpdesk/ui/requests/167271000010091013/details" TargetMode="External"/><Relationship Id="rId1125" Type="http://schemas.openxmlformats.org/officeDocument/2006/relationships/hyperlink" Target="https://helpdesk.alpha.com.do/app/helpdesk/ui/requests/167271000010951001/details" TargetMode="External"/><Relationship Id="rId1332" Type="http://schemas.openxmlformats.org/officeDocument/2006/relationships/hyperlink" Target="https://helpdesk.alpha.com.do/app/helpdesk/ui/requests/167271000011384263/details" TargetMode="External"/><Relationship Id="rId69" Type="http://schemas.openxmlformats.org/officeDocument/2006/relationships/hyperlink" Target="https://helpdesk.alpha.com.do/app/helpdesk/ui/requests/167271000008974157/details" TargetMode="External"/><Relationship Id="rId285" Type="http://schemas.openxmlformats.org/officeDocument/2006/relationships/hyperlink" Target="https://helpdesk.alpha.com.do/app/helpdesk/ui/requests/167271000009539481/details" TargetMode="External"/><Relationship Id="rId492" Type="http://schemas.openxmlformats.org/officeDocument/2006/relationships/hyperlink" Target="https://helpdesk.alpha.com.do/app/helpdesk/ui/requests/167271000009871063/details" TargetMode="External"/><Relationship Id="rId797" Type="http://schemas.openxmlformats.org/officeDocument/2006/relationships/hyperlink" Target="https://helpdesk.alpha.com.do/app/helpdesk/ui/requests/167271000010309001/details" TargetMode="External"/><Relationship Id="rId145" Type="http://schemas.openxmlformats.org/officeDocument/2006/relationships/hyperlink" Target="https://helpdesk.alpha.com.do/app/helpdesk/ui/requests/167271000009165015/details" TargetMode="External"/><Relationship Id="rId352" Type="http://schemas.openxmlformats.org/officeDocument/2006/relationships/hyperlink" Target="https://helpdesk.alpha.com.do/app/helpdesk/ui/requests/167271000009632281/details" TargetMode="External"/><Relationship Id="rId1287" Type="http://schemas.openxmlformats.org/officeDocument/2006/relationships/hyperlink" Target="https://helpdesk.alpha.com.do/app/helpdesk/ui/requests/167271000011269001/details" TargetMode="External"/><Relationship Id="rId212" Type="http://schemas.openxmlformats.org/officeDocument/2006/relationships/hyperlink" Target="https://helpdesk.alpha.com.do/app/helpdesk/ui/requests/167271000009367001/details" TargetMode="External"/><Relationship Id="rId657" Type="http://schemas.openxmlformats.org/officeDocument/2006/relationships/hyperlink" Target="https://helpdesk.alpha.com.do/app/helpdesk/ui/requests/167271000010057158/details" TargetMode="External"/><Relationship Id="rId864" Type="http://schemas.openxmlformats.org/officeDocument/2006/relationships/hyperlink" Target="https://helpdesk.alpha.com.do/app/helpdesk/ui/requests/167271000010476001/details" TargetMode="External"/><Relationship Id="rId517" Type="http://schemas.openxmlformats.org/officeDocument/2006/relationships/hyperlink" Target="https://helpdesk.alpha.com.do/app/helpdesk/ui/requests/167271000009884017/details" TargetMode="External"/><Relationship Id="rId724" Type="http://schemas.openxmlformats.org/officeDocument/2006/relationships/hyperlink" Target="https://helpdesk.alpha.com.do/app/helpdesk/ui/requests/167271000010161001/details" TargetMode="External"/><Relationship Id="rId931" Type="http://schemas.openxmlformats.org/officeDocument/2006/relationships/hyperlink" Target="https://helpdesk.alpha.com.do/app/helpdesk/ui/requests/167271000010597001/details" TargetMode="External"/><Relationship Id="rId1147" Type="http://schemas.openxmlformats.org/officeDocument/2006/relationships/hyperlink" Target="https://helpdesk.alpha.com.do/app/helpdesk/ui/requests/167271000011003153/details" TargetMode="External"/><Relationship Id="rId1354" Type="http://schemas.openxmlformats.org/officeDocument/2006/relationships/hyperlink" Target="https://helpdesk.alpha.com.do/app/helpdesk/ui/requests/167271000011420003/details" TargetMode="External"/><Relationship Id="rId60" Type="http://schemas.openxmlformats.org/officeDocument/2006/relationships/hyperlink" Target="https://helpdesk.alpha.com.do/app/helpdesk/ui/requests/167271000008941001/details" TargetMode="External"/><Relationship Id="rId1007" Type="http://schemas.openxmlformats.org/officeDocument/2006/relationships/hyperlink" Target="https://helpdesk.alpha.com.do/app/helpdesk/ui/requests/167271000010754023/details" TargetMode="External"/><Relationship Id="rId1214" Type="http://schemas.openxmlformats.org/officeDocument/2006/relationships/hyperlink" Target="https://helpdesk.alpha.com.do/app/helpdesk/ui/requests/167271000011111073/details" TargetMode="External"/><Relationship Id="rId1421" Type="http://schemas.openxmlformats.org/officeDocument/2006/relationships/hyperlink" Target="https://helpdesk.alpha.com.do/app/helpdesk/ui/requests/167271000011560007/details" TargetMode="External"/><Relationship Id="rId18" Type="http://schemas.openxmlformats.org/officeDocument/2006/relationships/hyperlink" Target="https://helpdesk.alpha.com.do/app/helpdesk/ui/requests/167271000008797019/details" TargetMode="External"/><Relationship Id="rId167" Type="http://schemas.openxmlformats.org/officeDocument/2006/relationships/hyperlink" Target="https://helpdesk.alpha.com.do/app/helpdesk/ui/requests/167271000009236003/details" TargetMode="External"/><Relationship Id="rId374" Type="http://schemas.openxmlformats.org/officeDocument/2006/relationships/hyperlink" Target="https://helpdesk.alpha.com.do/app/helpdesk/ui/requests/167271000009639045/details" TargetMode="External"/><Relationship Id="rId581" Type="http://schemas.openxmlformats.org/officeDocument/2006/relationships/hyperlink" Target="https://helpdesk.alpha.com.do/app/helpdesk/ui/requests/167271000009966033/details" TargetMode="External"/><Relationship Id="rId234" Type="http://schemas.openxmlformats.org/officeDocument/2006/relationships/hyperlink" Target="https://helpdesk.alpha.com.do/app/helpdesk/ui/requests/167271000009452027/details" TargetMode="External"/><Relationship Id="rId679" Type="http://schemas.openxmlformats.org/officeDocument/2006/relationships/hyperlink" Target="https://helpdesk.alpha.com.do/app/helpdesk/ui/requests/167271000010066113/details" TargetMode="External"/><Relationship Id="rId886" Type="http://schemas.openxmlformats.org/officeDocument/2006/relationships/hyperlink" Target="https://helpdesk.alpha.com.do/app/helpdesk/ui/requests/167271000010531053/details" TargetMode="External"/><Relationship Id="rId2" Type="http://schemas.openxmlformats.org/officeDocument/2006/relationships/hyperlink" Target="https://helpdesk.alpha.com.do/app/helpdesk/ui/requests/167271000008771122/details" TargetMode="External"/><Relationship Id="rId441" Type="http://schemas.openxmlformats.org/officeDocument/2006/relationships/hyperlink" Target="https://helpdesk.alpha.com.do/app/helpdesk/ui/requests/167271000009784007/details" TargetMode="External"/><Relationship Id="rId539" Type="http://schemas.openxmlformats.org/officeDocument/2006/relationships/hyperlink" Target="https://helpdesk.alpha.com.do/app/helpdesk/ui/requests/167271000009918001/details" TargetMode="External"/><Relationship Id="rId746" Type="http://schemas.openxmlformats.org/officeDocument/2006/relationships/hyperlink" Target="https://helpdesk.alpha.com.do/app/helpdesk/ui/requests/167271000010222015/details" TargetMode="External"/><Relationship Id="rId1071" Type="http://schemas.openxmlformats.org/officeDocument/2006/relationships/hyperlink" Target="https://helpdesk.alpha.com.do/app/helpdesk/ui/requests/167271000010831001/details" TargetMode="External"/><Relationship Id="rId1169" Type="http://schemas.openxmlformats.org/officeDocument/2006/relationships/hyperlink" Target="https://helpdesk.alpha.com.do/app/helpdesk/ui/requests/167271000011034001/details" TargetMode="External"/><Relationship Id="rId1376" Type="http://schemas.openxmlformats.org/officeDocument/2006/relationships/hyperlink" Target="https://helpdesk.alpha.com.do/app/helpdesk/ui/requests/167271000011467001/details" TargetMode="External"/><Relationship Id="rId301" Type="http://schemas.openxmlformats.org/officeDocument/2006/relationships/hyperlink" Target="https://helpdesk.alpha.com.do/app/helpdesk/ui/requests/167271000009571590/details" TargetMode="External"/><Relationship Id="rId953" Type="http://schemas.openxmlformats.org/officeDocument/2006/relationships/hyperlink" Target="https://helpdesk.alpha.com.do/app/helpdesk/ui/requests/167271000010648001/details" TargetMode="External"/><Relationship Id="rId1029" Type="http://schemas.openxmlformats.org/officeDocument/2006/relationships/hyperlink" Target="https://helpdesk.alpha.com.do/app/helpdesk/ui/requests/167271000010779003/details" TargetMode="External"/><Relationship Id="rId1236" Type="http://schemas.openxmlformats.org/officeDocument/2006/relationships/hyperlink" Target="https://helpdesk.alpha.com.do/app/helpdesk/ui/requests/167271000011164048/details" TargetMode="External"/><Relationship Id="rId82" Type="http://schemas.openxmlformats.org/officeDocument/2006/relationships/hyperlink" Target="https://helpdesk.alpha.com.do/app/helpdesk/ui/requests/167271000008997001/details" TargetMode="External"/><Relationship Id="rId606" Type="http://schemas.openxmlformats.org/officeDocument/2006/relationships/hyperlink" Target="https://helpdesk.alpha.com.do/app/helpdesk/ui/requests/167271000010007027/details" TargetMode="External"/><Relationship Id="rId813" Type="http://schemas.openxmlformats.org/officeDocument/2006/relationships/hyperlink" Target="https://helpdesk.alpha.com.do/app/helpdesk/ui/requests/167271000010358027/details" TargetMode="External"/><Relationship Id="rId1443" Type="http://schemas.openxmlformats.org/officeDocument/2006/relationships/hyperlink" Target="https://helpdesk.alpha.com.do/app/helpdesk/ui/requests/167271000011628028/details" TargetMode="External"/><Relationship Id="rId1303" Type="http://schemas.openxmlformats.org/officeDocument/2006/relationships/hyperlink" Target="https://helpdesk.alpha.com.do/app/helpdesk/ui/requests/167271000011307001/details" TargetMode="External"/><Relationship Id="rId189" Type="http://schemas.openxmlformats.org/officeDocument/2006/relationships/hyperlink" Target="https://helpdesk.alpha.com.do/app/helpdesk/ui/requests/167271000009298015/details" TargetMode="External"/><Relationship Id="rId396" Type="http://schemas.openxmlformats.org/officeDocument/2006/relationships/hyperlink" Target="https://helpdesk.alpha.com.do/app/helpdesk/ui/requests/167271000009646324/details" TargetMode="External"/><Relationship Id="rId256" Type="http://schemas.openxmlformats.org/officeDocument/2006/relationships/hyperlink" Target="https://helpdesk.alpha.com.do/app/helpdesk/ui/requests/167271000009487015/details" TargetMode="External"/><Relationship Id="rId463" Type="http://schemas.openxmlformats.org/officeDocument/2006/relationships/hyperlink" Target="https://helpdesk.alpha.com.do/app/helpdesk/ui/requests/167271000009848263/details" TargetMode="External"/><Relationship Id="rId670" Type="http://schemas.openxmlformats.org/officeDocument/2006/relationships/hyperlink" Target="https://helpdesk.alpha.com.do/app/helpdesk/ui/requests/167271000010058075/details" TargetMode="External"/><Relationship Id="rId1093" Type="http://schemas.openxmlformats.org/officeDocument/2006/relationships/hyperlink" Target="https://helpdesk.alpha.com.do/app/helpdesk/ui/requests/167271000010898001/details" TargetMode="External"/><Relationship Id="rId116" Type="http://schemas.openxmlformats.org/officeDocument/2006/relationships/hyperlink" Target="https://helpdesk.alpha.com.do/app/helpdesk/ui/requests/167271000009084059/details" TargetMode="External"/><Relationship Id="rId323" Type="http://schemas.openxmlformats.org/officeDocument/2006/relationships/hyperlink" Target="https://helpdesk.alpha.com.do/app/helpdesk/ui/requests/167271000009612537/details" TargetMode="External"/><Relationship Id="rId530" Type="http://schemas.openxmlformats.org/officeDocument/2006/relationships/hyperlink" Target="https://helpdesk.alpha.com.do/app/helpdesk/ui/requests/167271000009899001/details" TargetMode="External"/><Relationship Id="rId768" Type="http://schemas.openxmlformats.org/officeDocument/2006/relationships/hyperlink" Target="https://helpdesk.alpha.com.do/app/helpdesk/ui/requests/167271000010258001/details" TargetMode="External"/><Relationship Id="rId975" Type="http://schemas.openxmlformats.org/officeDocument/2006/relationships/hyperlink" Target="https://helpdesk.alpha.com.do/app/helpdesk/ui/requests/167271000010696001/details" TargetMode="External"/><Relationship Id="rId1160" Type="http://schemas.openxmlformats.org/officeDocument/2006/relationships/hyperlink" Target="https://helpdesk.alpha.com.do/app/helpdesk/ui/requests/167271000011027019/details" TargetMode="External"/><Relationship Id="rId1398" Type="http://schemas.openxmlformats.org/officeDocument/2006/relationships/hyperlink" Target="https://helpdesk.alpha.com.do/app/helpdesk/ui/requests/167271000011519067/details" TargetMode="External"/><Relationship Id="rId628" Type="http://schemas.openxmlformats.org/officeDocument/2006/relationships/hyperlink" Target="https://helpdesk.alpha.com.do/app/helpdesk/ui/requests/167271000010032147/details" TargetMode="External"/><Relationship Id="rId835" Type="http://schemas.openxmlformats.org/officeDocument/2006/relationships/hyperlink" Target="https://helpdesk.alpha.com.do/app/helpdesk/ui/requests/167271000010404473/details" TargetMode="External"/><Relationship Id="rId1258" Type="http://schemas.openxmlformats.org/officeDocument/2006/relationships/hyperlink" Target="https://helpdesk.alpha.com.do/app/helpdesk/ui/requests/167271000011184101/details" TargetMode="External"/><Relationship Id="rId1020" Type="http://schemas.openxmlformats.org/officeDocument/2006/relationships/hyperlink" Target="https://helpdesk.alpha.com.do/app/helpdesk/ui/requests/167271000010766091/details" TargetMode="External"/><Relationship Id="rId1118" Type="http://schemas.openxmlformats.org/officeDocument/2006/relationships/hyperlink" Target="https://helpdesk.alpha.com.do/app/helpdesk/ui/requests/167271000010939196/details" TargetMode="External"/><Relationship Id="rId1325" Type="http://schemas.openxmlformats.org/officeDocument/2006/relationships/hyperlink" Target="https://helpdesk.alpha.com.do/app/helpdesk/ui/requests/167271000011355001/details" TargetMode="External"/><Relationship Id="rId902" Type="http://schemas.openxmlformats.org/officeDocument/2006/relationships/hyperlink" Target="https://helpdesk.alpha.com.do/app/helpdesk/ui/requests/167271000010555016/details" TargetMode="External"/><Relationship Id="rId31" Type="http://schemas.openxmlformats.org/officeDocument/2006/relationships/hyperlink" Target="https://helpdesk.alpha.com.do/app/helpdesk/ui/requests/167271000008836001/details" TargetMode="External"/><Relationship Id="rId180" Type="http://schemas.openxmlformats.org/officeDocument/2006/relationships/hyperlink" Target="https://helpdesk.alpha.com.do/app/helpdesk/ui/requests/167271000009285870/details" TargetMode="External"/><Relationship Id="rId278" Type="http://schemas.openxmlformats.org/officeDocument/2006/relationships/hyperlink" Target="https://helpdesk.alpha.com.do/app/helpdesk/ui/requests/167271000009520001/details" TargetMode="External"/><Relationship Id="rId485" Type="http://schemas.openxmlformats.org/officeDocument/2006/relationships/hyperlink" Target="https://helpdesk.alpha.com.do/app/helpdesk/ui/requests/167271000009865338/details" TargetMode="External"/><Relationship Id="rId692" Type="http://schemas.openxmlformats.org/officeDocument/2006/relationships/hyperlink" Target="https://helpdesk.alpha.com.do/app/helpdesk/ui/requests/167271000010077005/details" TargetMode="External"/><Relationship Id="rId138" Type="http://schemas.openxmlformats.org/officeDocument/2006/relationships/hyperlink" Target="https://helpdesk.alpha.com.do/app/helpdesk/ui/requests/167271000009136294/details" TargetMode="External"/><Relationship Id="rId345" Type="http://schemas.openxmlformats.org/officeDocument/2006/relationships/hyperlink" Target="https://helpdesk.alpha.com.do/app/helpdesk/ui/requests/167271000009632025/details" TargetMode="External"/><Relationship Id="rId552" Type="http://schemas.openxmlformats.org/officeDocument/2006/relationships/hyperlink" Target="https://helpdesk.alpha.com.do/app/helpdesk/ui/requests/167271000009926007/details" TargetMode="External"/><Relationship Id="rId997" Type="http://schemas.openxmlformats.org/officeDocument/2006/relationships/hyperlink" Target="https://helpdesk.alpha.com.do/app/helpdesk/ui/requests/167271000010735014/details" TargetMode="External"/><Relationship Id="rId1182" Type="http://schemas.openxmlformats.org/officeDocument/2006/relationships/hyperlink" Target="https://helpdesk.alpha.com.do/app/helpdesk/ui/requests/167271000011060001/details" TargetMode="External"/><Relationship Id="rId205" Type="http://schemas.openxmlformats.org/officeDocument/2006/relationships/hyperlink" Target="https://helpdesk.alpha.com.do/app/helpdesk/ui/requests/167271000009346422/details" TargetMode="External"/><Relationship Id="rId412" Type="http://schemas.openxmlformats.org/officeDocument/2006/relationships/hyperlink" Target="https://helpdesk.alpha.com.do/app/helpdesk/ui/requests/167271000009657029/details" TargetMode="External"/><Relationship Id="rId857" Type="http://schemas.openxmlformats.org/officeDocument/2006/relationships/hyperlink" Target="https://helpdesk.alpha.com.do/app/helpdesk/ui/requests/167271000010463003/details" TargetMode="External"/><Relationship Id="rId1042" Type="http://schemas.openxmlformats.org/officeDocument/2006/relationships/hyperlink" Target="https://helpdesk.alpha.com.do/app/helpdesk/ui/requests/167271000010793001/details" TargetMode="External"/><Relationship Id="rId717" Type="http://schemas.openxmlformats.org/officeDocument/2006/relationships/hyperlink" Target="https://helpdesk.alpha.com.do/app/helpdesk/ui/requests/167271000010113593/details" TargetMode="External"/><Relationship Id="rId924" Type="http://schemas.openxmlformats.org/officeDocument/2006/relationships/hyperlink" Target="https://helpdesk.alpha.com.do/app/helpdesk/ui/requests/167271000010582104/details" TargetMode="External"/><Relationship Id="rId1347" Type="http://schemas.openxmlformats.org/officeDocument/2006/relationships/hyperlink" Target="https://helpdesk.alpha.com.do/app/helpdesk/ui/requests/167271000011410005/details" TargetMode="External"/><Relationship Id="rId53" Type="http://schemas.openxmlformats.org/officeDocument/2006/relationships/hyperlink" Target="https://helpdesk.alpha.com.do/app/helpdesk/ui/requests/167271000008905131/details" TargetMode="External"/><Relationship Id="rId1207" Type="http://schemas.openxmlformats.org/officeDocument/2006/relationships/hyperlink" Target="https://helpdesk.alpha.com.do/app/helpdesk/ui/requests/167271000011107029/details" TargetMode="External"/><Relationship Id="rId1414" Type="http://schemas.openxmlformats.org/officeDocument/2006/relationships/hyperlink" Target="https://helpdesk.alpha.com.do/app/helpdesk/ui/requests/167271000011540084/details" TargetMode="External"/><Relationship Id="rId367" Type="http://schemas.openxmlformats.org/officeDocument/2006/relationships/hyperlink" Target="https://helpdesk.alpha.com.do/app/helpdesk/ui/requests/167271000009637021/details" TargetMode="External"/><Relationship Id="rId574" Type="http://schemas.openxmlformats.org/officeDocument/2006/relationships/hyperlink" Target="https://helpdesk.alpha.com.do/app/helpdesk/ui/requests/167271000009943093/details" TargetMode="External"/><Relationship Id="rId227" Type="http://schemas.openxmlformats.org/officeDocument/2006/relationships/hyperlink" Target="https://helpdesk.alpha.com.do/app/helpdesk/ui/requests/167271000009440015/details" TargetMode="External"/><Relationship Id="rId781" Type="http://schemas.openxmlformats.org/officeDocument/2006/relationships/hyperlink" Target="https://helpdesk.alpha.com.do/app/helpdesk/ui/requests/167271000010275066/details" TargetMode="External"/><Relationship Id="rId879" Type="http://schemas.openxmlformats.org/officeDocument/2006/relationships/hyperlink" Target="https://helpdesk.alpha.com.do/app/helpdesk/ui/requests/167271000010521001/details" TargetMode="External"/><Relationship Id="rId434" Type="http://schemas.openxmlformats.org/officeDocument/2006/relationships/hyperlink" Target="https://helpdesk.alpha.com.do/app/helpdesk/ui/requests/167271000009733001/details" TargetMode="External"/><Relationship Id="rId641" Type="http://schemas.openxmlformats.org/officeDocument/2006/relationships/hyperlink" Target="https://helpdesk.alpha.com.do/app/helpdesk/ui/requests/167271000010047001/details" TargetMode="External"/><Relationship Id="rId739" Type="http://schemas.openxmlformats.org/officeDocument/2006/relationships/hyperlink" Target="https://helpdesk.alpha.com.do/app/helpdesk/ui/requests/167271000010208066/details" TargetMode="External"/><Relationship Id="rId1064" Type="http://schemas.openxmlformats.org/officeDocument/2006/relationships/hyperlink" Target="https://helpdesk.alpha.com.do/app/helpdesk/ui/requests/167271000010823001/details" TargetMode="External"/><Relationship Id="rId1271" Type="http://schemas.openxmlformats.org/officeDocument/2006/relationships/hyperlink" Target="https://helpdesk.alpha.com.do/app/helpdesk/ui/requests/167271000011194041/details" TargetMode="External"/><Relationship Id="rId1369" Type="http://schemas.openxmlformats.org/officeDocument/2006/relationships/hyperlink" Target="https://helpdesk.alpha.com.do/app/helpdesk/ui/requests/167271000011433001/details" TargetMode="External"/><Relationship Id="rId501" Type="http://schemas.openxmlformats.org/officeDocument/2006/relationships/hyperlink" Target="https://helpdesk.alpha.com.do/app/helpdesk/ui/requests/167271000009877314/details" TargetMode="External"/><Relationship Id="rId946" Type="http://schemas.openxmlformats.org/officeDocument/2006/relationships/hyperlink" Target="https://helpdesk.alpha.com.do/app/helpdesk/ui/requests/167271000010630029/details" TargetMode="External"/><Relationship Id="rId1131" Type="http://schemas.openxmlformats.org/officeDocument/2006/relationships/hyperlink" Target="https://helpdesk.alpha.com.do/app/helpdesk/ui/requests/167271000010965055/details" TargetMode="External"/><Relationship Id="rId1229" Type="http://schemas.openxmlformats.org/officeDocument/2006/relationships/hyperlink" Target="https://helpdesk.alpha.com.do/app/helpdesk/ui/requests/167271000011162199/details" TargetMode="External"/><Relationship Id="rId75" Type="http://schemas.openxmlformats.org/officeDocument/2006/relationships/hyperlink" Target="https://helpdesk.alpha.com.do/app/helpdesk/ui/requests/167271000008984001/details" TargetMode="External"/><Relationship Id="rId806" Type="http://schemas.openxmlformats.org/officeDocument/2006/relationships/hyperlink" Target="https://helpdesk.alpha.com.do/app/helpdesk/ui/requests/167271000010326001/details" TargetMode="External"/><Relationship Id="rId1436" Type="http://schemas.openxmlformats.org/officeDocument/2006/relationships/hyperlink" Target="https://helpdesk.alpha.com.do/app/helpdesk/ui/requests/167271000011616218/details" TargetMode="External"/><Relationship Id="rId291" Type="http://schemas.openxmlformats.org/officeDocument/2006/relationships/hyperlink" Target="https://helpdesk.alpha.com.do/app/helpdesk/ui/requests/167271000009553015/details" TargetMode="External"/><Relationship Id="rId151" Type="http://schemas.openxmlformats.org/officeDocument/2006/relationships/hyperlink" Target="https://helpdesk.alpha.com.do/app/helpdesk/ui/requests/167271000009180055/details" TargetMode="External"/><Relationship Id="rId389" Type="http://schemas.openxmlformats.org/officeDocument/2006/relationships/hyperlink" Target="https://helpdesk.alpha.com.do/app/helpdesk/ui/requests/167271000009644045/details" TargetMode="External"/><Relationship Id="rId596" Type="http://schemas.openxmlformats.org/officeDocument/2006/relationships/hyperlink" Target="https://helpdesk.alpha.com.do/app/helpdesk/ui/requests/167271000009990001/details" TargetMode="External"/><Relationship Id="rId249" Type="http://schemas.openxmlformats.org/officeDocument/2006/relationships/hyperlink" Target="https://helpdesk.alpha.com.do/app/helpdesk/ui/requests/167271000009479015/details" TargetMode="External"/><Relationship Id="rId456" Type="http://schemas.openxmlformats.org/officeDocument/2006/relationships/hyperlink" Target="https://helpdesk.alpha.com.do/app/helpdesk/ui/requests/167271000009826013/details" TargetMode="External"/><Relationship Id="rId663" Type="http://schemas.openxmlformats.org/officeDocument/2006/relationships/hyperlink" Target="https://helpdesk.alpha.com.do/app/helpdesk/ui/requests/167271000010057248/details" TargetMode="External"/><Relationship Id="rId870" Type="http://schemas.openxmlformats.org/officeDocument/2006/relationships/hyperlink" Target="https://helpdesk.alpha.com.do/app/helpdesk/ui/requests/167271000010508001/details" TargetMode="External"/><Relationship Id="rId1086" Type="http://schemas.openxmlformats.org/officeDocument/2006/relationships/hyperlink" Target="https://helpdesk.alpha.com.do/app/helpdesk/ui/requests/167271000010865001/details" TargetMode="External"/><Relationship Id="rId1293" Type="http://schemas.openxmlformats.org/officeDocument/2006/relationships/hyperlink" Target="https://helpdesk.alpha.com.do/app/helpdesk/ui/requests/167271000011290011/details" TargetMode="External"/><Relationship Id="rId109" Type="http://schemas.openxmlformats.org/officeDocument/2006/relationships/hyperlink" Target="https://helpdesk.alpha.com.do/app/helpdesk/ui/requests/167271000009072001/details" TargetMode="External"/><Relationship Id="rId316" Type="http://schemas.openxmlformats.org/officeDocument/2006/relationships/hyperlink" Target="https://helpdesk.alpha.com.do/app/helpdesk/ui/requests/167271000009608342/details" TargetMode="External"/><Relationship Id="rId523" Type="http://schemas.openxmlformats.org/officeDocument/2006/relationships/hyperlink" Target="https://helpdesk.alpha.com.do/app/helpdesk/ui/requests/167271000009887060/details" TargetMode="External"/><Relationship Id="rId968" Type="http://schemas.openxmlformats.org/officeDocument/2006/relationships/hyperlink" Target="https://helpdesk.alpha.com.do/app/helpdesk/ui/requests/167271000010686015/details" TargetMode="External"/><Relationship Id="rId1153" Type="http://schemas.openxmlformats.org/officeDocument/2006/relationships/hyperlink" Target="https://helpdesk.alpha.com.do/app/helpdesk/ui/requests/167271000011018041/details" TargetMode="External"/><Relationship Id="rId97" Type="http://schemas.openxmlformats.org/officeDocument/2006/relationships/hyperlink" Target="https://helpdesk.alpha.com.do/app/helpdesk/ui/requests/167271000009010001/details" TargetMode="External"/><Relationship Id="rId730" Type="http://schemas.openxmlformats.org/officeDocument/2006/relationships/hyperlink" Target="https://helpdesk.alpha.com.do/app/helpdesk/ui/requests/167271000010174021/details" TargetMode="External"/><Relationship Id="rId828" Type="http://schemas.openxmlformats.org/officeDocument/2006/relationships/hyperlink" Target="https://helpdesk.alpha.com.do/app/helpdesk/ui/requests/167271000010396001/details" TargetMode="External"/><Relationship Id="rId1013" Type="http://schemas.openxmlformats.org/officeDocument/2006/relationships/hyperlink" Target="https://helpdesk.alpha.com.do/app/helpdesk/ui/requests/167271000010759138/details" TargetMode="External"/><Relationship Id="rId1360" Type="http://schemas.openxmlformats.org/officeDocument/2006/relationships/hyperlink" Target="https://helpdesk.alpha.com.do/app/helpdesk/ui/requests/167271000011424003/details" TargetMode="External"/><Relationship Id="rId1458" Type="http://schemas.openxmlformats.org/officeDocument/2006/relationships/hyperlink" Target="https://helpdesk.alpha.com.do/app/helpdesk/ui/requests/167271000011648005/details" TargetMode="External"/><Relationship Id="rId1220" Type="http://schemas.openxmlformats.org/officeDocument/2006/relationships/hyperlink" Target="https://helpdesk.alpha.com.do/app/helpdesk/ui/requests/167271000011115024/details" TargetMode="External"/><Relationship Id="rId1318" Type="http://schemas.openxmlformats.org/officeDocument/2006/relationships/hyperlink" Target="https://helpdesk.alpha.com.do/app/helpdesk/ui/requests/167271000011337001/details" TargetMode="External"/><Relationship Id="rId24" Type="http://schemas.openxmlformats.org/officeDocument/2006/relationships/hyperlink" Target="https://helpdesk.alpha.com.do/app/helpdesk/ui/requests/167271000008821007/details" TargetMode="External"/><Relationship Id="rId173" Type="http://schemas.openxmlformats.org/officeDocument/2006/relationships/hyperlink" Target="https://helpdesk.alpha.com.do/app/helpdesk/ui/requests/167271000009256021/details" TargetMode="External"/><Relationship Id="rId380" Type="http://schemas.openxmlformats.org/officeDocument/2006/relationships/hyperlink" Target="https://helpdesk.alpha.com.do/app/helpdesk/ui/requests/167271000009641068/details" TargetMode="External"/><Relationship Id="rId240" Type="http://schemas.openxmlformats.org/officeDocument/2006/relationships/hyperlink" Target="https://helpdesk.alpha.com.do/app/helpdesk/ui/requests/167271000009461053/details" TargetMode="External"/><Relationship Id="rId478" Type="http://schemas.openxmlformats.org/officeDocument/2006/relationships/hyperlink" Target="https://helpdesk.alpha.com.do/app/helpdesk/ui/requests/167271000009864113/details" TargetMode="External"/><Relationship Id="rId685" Type="http://schemas.openxmlformats.org/officeDocument/2006/relationships/hyperlink" Target="https://helpdesk.alpha.com.do/app/helpdesk/ui/requests/167271000010068038/details" TargetMode="External"/><Relationship Id="rId892" Type="http://schemas.openxmlformats.org/officeDocument/2006/relationships/hyperlink" Target="https://helpdesk.alpha.com.do/app/helpdesk/ui/requests/167271000010545067/details" TargetMode="External"/><Relationship Id="rId100" Type="http://schemas.openxmlformats.org/officeDocument/2006/relationships/hyperlink" Target="https://helpdesk.alpha.com.do/app/helpdesk/ui/requests/167271000009031001/details" TargetMode="External"/><Relationship Id="rId338" Type="http://schemas.openxmlformats.org/officeDocument/2006/relationships/hyperlink" Target="https://helpdesk.alpha.com.do/app/helpdesk/ui/requests/167271000009621185/details" TargetMode="External"/><Relationship Id="rId545" Type="http://schemas.openxmlformats.org/officeDocument/2006/relationships/hyperlink" Target="https://helpdesk.alpha.com.do/app/helpdesk/ui/requests/167271000009921003/details" TargetMode="External"/><Relationship Id="rId752" Type="http://schemas.openxmlformats.org/officeDocument/2006/relationships/hyperlink" Target="https://helpdesk.alpha.com.do/app/helpdesk/ui/requests/167271000010229015/details" TargetMode="External"/><Relationship Id="rId1175" Type="http://schemas.openxmlformats.org/officeDocument/2006/relationships/hyperlink" Target="https://helpdesk.alpha.com.do/app/helpdesk/ui/requests/167271000011048031/details" TargetMode="External"/><Relationship Id="rId1382" Type="http://schemas.openxmlformats.org/officeDocument/2006/relationships/hyperlink" Target="https://helpdesk.alpha.com.do/app/helpdesk/ui/requests/167271000011490045/details" TargetMode="External"/><Relationship Id="rId405" Type="http://schemas.openxmlformats.org/officeDocument/2006/relationships/hyperlink" Target="https://helpdesk.alpha.com.do/app/helpdesk/ui/requests/167271000009654025/details" TargetMode="External"/><Relationship Id="rId612" Type="http://schemas.openxmlformats.org/officeDocument/2006/relationships/hyperlink" Target="https://helpdesk.alpha.com.do/app/helpdesk/ui/requests/167271000010015001/details" TargetMode="External"/><Relationship Id="rId1035" Type="http://schemas.openxmlformats.org/officeDocument/2006/relationships/hyperlink" Target="https://helpdesk.alpha.com.do/app/helpdesk/ui/requests/167271000010785001/details" TargetMode="External"/><Relationship Id="rId1242" Type="http://schemas.openxmlformats.org/officeDocument/2006/relationships/hyperlink" Target="https://helpdesk.alpha.com.do/app/helpdesk/ui/requests/167271000011169074/details" TargetMode="External"/><Relationship Id="rId917" Type="http://schemas.openxmlformats.org/officeDocument/2006/relationships/hyperlink" Target="https://helpdesk.alpha.com.do/app/helpdesk/ui/requests/167271000010573001/details" TargetMode="External"/><Relationship Id="rId1102" Type="http://schemas.openxmlformats.org/officeDocument/2006/relationships/hyperlink" Target="https://helpdesk.alpha.com.do/app/helpdesk/ui/requests/167271000010913001/details" TargetMode="External"/><Relationship Id="rId46" Type="http://schemas.openxmlformats.org/officeDocument/2006/relationships/hyperlink" Target="https://helpdesk.alpha.com.do/app/helpdesk/ui/requests/167271000008879003/details" TargetMode="External"/><Relationship Id="rId1407" Type="http://schemas.openxmlformats.org/officeDocument/2006/relationships/hyperlink" Target="https://helpdesk.alpha.com.do/app/helpdesk/ui/requests/167271000011529001/details" TargetMode="External"/><Relationship Id="rId195" Type="http://schemas.openxmlformats.org/officeDocument/2006/relationships/hyperlink" Target="https://helpdesk.alpha.com.do/app/helpdesk/ui/requests/167271000009307005/details" TargetMode="External"/><Relationship Id="rId262" Type="http://schemas.openxmlformats.org/officeDocument/2006/relationships/hyperlink" Target="https://helpdesk.alpha.com.do/app/helpdesk/ui/requests/167271000009507051/details" TargetMode="External"/><Relationship Id="rId567" Type="http://schemas.openxmlformats.org/officeDocument/2006/relationships/hyperlink" Target="https://helpdesk.alpha.com.do/app/helpdesk/ui/requests/167271000009932039/details" TargetMode="External"/><Relationship Id="rId1197" Type="http://schemas.openxmlformats.org/officeDocument/2006/relationships/hyperlink" Target="https://helpdesk.alpha.com.do/app/helpdesk/ui/requests/167271000011086962/details" TargetMode="External"/><Relationship Id="rId122" Type="http://schemas.openxmlformats.org/officeDocument/2006/relationships/hyperlink" Target="https://helpdesk.alpha.com.do/app/helpdesk/ui/requests/167271000009103001/details" TargetMode="External"/><Relationship Id="rId774" Type="http://schemas.openxmlformats.org/officeDocument/2006/relationships/hyperlink" Target="https://helpdesk.alpha.com.do/app/helpdesk/ui/requests/167271000010269013/details" TargetMode="External"/><Relationship Id="rId981" Type="http://schemas.openxmlformats.org/officeDocument/2006/relationships/hyperlink" Target="https://helpdesk.alpha.com.do/app/helpdesk/ui/requests/167271000010700028/details" TargetMode="External"/><Relationship Id="rId1057" Type="http://schemas.openxmlformats.org/officeDocument/2006/relationships/hyperlink" Target="https://helpdesk.alpha.com.do/app/helpdesk/ui/requests/167271000010814103/details" TargetMode="External"/><Relationship Id="rId427" Type="http://schemas.openxmlformats.org/officeDocument/2006/relationships/hyperlink" Target="https://helpdesk.alpha.com.do/app/helpdesk/ui/requests/167271000009714001/details" TargetMode="External"/><Relationship Id="rId634" Type="http://schemas.openxmlformats.org/officeDocument/2006/relationships/hyperlink" Target="https://helpdesk.alpha.com.do/app/helpdesk/ui/requests/167271000010040065/details" TargetMode="External"/><Relationship Id="rId841" Type="http://schemas.openxmlformats.org/officeDocument/2006/relationships/hyperlink" Target="https://helpdesk.alpha.com.do/app/helpdesk/ui/requests/167271000010420015/details" TargetMode="External"/><Relationship Id="rId1264" Type="http://schemas.openxmlformats.org/officeDocument/2006/relationships/hyperlink" Target="https://helpdesk.alpha.com.do/app/helpdesk/ui/requests/167271000011188025/details" TargetMode="External"/><Relationship Id="rId701" Type="http://schemas.openxmlformats.org/officeDocument/2006/relationships/hyperlink" Target="https://helpdesk.alpha.com.do/app/helpdesk/ui/requests/167271000010089138/details" TargetMode="External"/><Relationship Id="rId939" Type="http://schemas.openxmlformats.org/officeDocument/2006/relationships/hyperlink" Target="https://helpdesk.alpha.com.do/app/helpdesk/ui/requests/167271000010613079/details" TargetMode="External"/><Relationship Id="rId1124" Type="http://schemas.openxmlformats.org/officeDocument/2006/relationships/hyperlink" Target="https://helpdesk.alpha.com.do/app/helpdesk/ui/requests/167271000010950001/details" TargetMode="External"/><Relationship Id="rId1331" Type="http://schemas.openxmlformats.org/officeDocument/2006/relationships/hyperlink" Target="https://helpdesk.alpha.com.do/app/helpdesk/ui/requests/167271000011383001/details" TargetMode="External"/><Relationship Id="rId68" Type="http://schemas.openxmlformats.org/officeDocument/2006/relationships/hyperlink" Target="https://helpdesk.alpha.com.do/app/helpdesk/ui/requests/167271000008972013/details" TargetMode="External"/><Relationship Id="rId1429" Type="http://schemas.openxmlformats.org/officeDocument/2006/relationships/hyperlink" Target="https://helpdesk.alpha.com.do/app/helpdesk/ui/requests/167271000011596003/details" TargetMode="External"/><Relationship Id="rId284" Type="http://schemas.openxmlformats.org/officeDocument/2006/relationships/hyperlink" Target="https://helpdesk.alpha.com.do/app/helpdesk/ui/requests/167271000009531104/details" TargetMode="External"/><Relationship Id="rId491" Type="http://schemas.openxmlformats.org/officeDocument/2006/relationships/hyperlink" Target="https://helpdesk.alpha.com.do/app/helpdesk/ui/requests/167271000009868038/details" TargetMode="External"/><Relationship Id="rId144" Type="http://schemas.openxmlformats.org/officeDocument/2006/relationships/hyperlink" Target="https://helpdesk.alpha.com.do/app/helpdesk/ui/requests/167271000009165001/details" TargetMode="External"/><Relationship Id="rId589" Type="http://schemas.openxmlformats.org/officeDocument/2006/relationships/hyperlink" Target="https://helpdesk.alpha.com.do/app/helpdesk/ui/requests/167271000009979001/details" TargetMode="External"/><Relationship Id="rId796" Type="http://schemas.openxmlformats.org/officeDocument/2006/relationships/hyperlink" Target="https://helpdesk.alpha.com.do/app/helpdesk/ui/requests/167271000010306001/details" TargetMode="External"/><Relationship Id="rId351" Type="http://schemas.openxmlformats.org/officeDocument/2006/relationships/hyperlink" Target="https://helpdesk.alpha.com.do/app/helpdesk/ui/requests/167271000009632263/details" TargetMode="External"/><Relationship Id="rId449" Type="http://schemas.openxmlformats.org/officeDocument/2006/relationships/hyperlink" Target="https://helpdesk.alpha.com.do/app/helpdesk/ui/requests/167271000009804001/details" TargetMode="External"/><Relationship Id="rId656" Type="http://schemas.openxmlformats.org/officeDocument/2006/relationships/hyperlink" Target="https://helpdesk.alpha.com.do/app/helpdesk/ui/requests/167271000010057144/details" TargetMode="External"/><Relationship Id="rId863" Type="http://schemas.openxmlformats.org/officeDocument/2006/relationships/hyperlink" Target="https://helpdesk.alpha.com.do/app/helpdesk/ui/requests/167271000010475001/details" TargetMode="External"/><Relationship Id="rId1079" Type="http://schemas.openxmlformats.org/officeDocument/2006/relationships/hyperlink" Target="https://helpdesk.alpha.com.do/app/helpdesk/ui/requests/167271000010838001/details" TargetMode="External"/><Relationship Id="rId1286" Type="http://schemas.openxmlformats.org/officeDocument/2006/relationships/hyperlink" Target="https://helpdesk.alpha.com.do/app/helpdesk/ui/requests/167271000011266001/details" TargetMode="External"/><Relationship Id="rId211" Type="http://schemas.openxmlformats.org/officeDocument/2006/relationships/hyperlink" Target="https://helpdesk.alpha.com.do/app/helpdesk/ui/requests/167271000009357001/details" TargetMode="External"/><Relationship Id="rId309" Type="http://schemas.openxmlformats.org/officeDocument/2006/relationships/hyperlink" Target="https://helpdesk.alpha.com.do/app/helpdesk/ui/requests/167271000009598001/details" TargetMode="External"/><Relationship Id="rId516" Type="http://schemas.openxmlformats.org/officeDocument/2006/relationships/hyperlink" Target="https://helpdesk.alpha.com.do/app/helpdesk/ui/requests/167271000009884001/details" TargetMode="External"/><Relationship Id="rId1146" Type="http://schemas.openxmlformats.org/officeDocument/2006/relationships/hyperlink" Target="https://helpdesk.alpha.com.do/app/helpdesk/ui/requests/167271000011003054/details" TargetMode="External"/><Relationship Id="rId723" Type="http://schemas.openxmlformats.org/officeDocument/2006/relationships/hyperlink" Target="https://helpdesk.alpha.com.do/app/helpdesk/ui/requests/167271000010150009/details" TargetMode="External"/><Relationship Id="rId930" Type="http://schemas.openxmlformats.org/officeDocument/2006/relationships/hyperlink" Target="https://helpdesk.alpha.com.do/app/helpdesk/ui/requests/167271000010595009/details" TargetMode="External"/><Relationship Id="rId1006" Type="http://schemas.openxmlformats.org/officeDocument/2006/relationships/hyperlink" Target="https://helpdesk.alpha.com.do/app/helpdesk/ui/requests/167271000010753017/details" TargetMode="External"/><Relationship Id="rId1353" Type="http://schemas.openxmlformats.org/officeDocument/2006/relationships/hyperlink" Target="https://helpdesk.alpha.com.do/app/helpdesk/ui/requests/167271000011419037/details" TargetMode="External"/><Relationship Id="rId1213" Type="http://schemas.openxmlformats.org/officeDocument/2006/relationships/hyperlink" Target="https://helpdesk.alpha.com.do/app/helpdesk/ui/requests/167271000011111001/details" TargetMode="External"/><Relationship Id="rId1420" Type="http://schemas.openxmlformats.org/officeDocument/2006/relationships/hyperlink" Target="https://helpdesk.alpha.com.do/app/helpdesk/ui/requests/167271000011548060/details" TargetMode="External"/><Relationship Id="rId17" Type="http://schemas.openxmlformats.org/officeDocument/2006/relationships/hyperlink" Target="https://helpdesk.alpha.com.do/app/helpdesk/ui/requests/167271000008797001/details" TargetMode="External"/><Relationship Id="rId166" Type="http://schemas.openxmlformats.org/officeDocument/2006/relationships/hyperlink" Target="https://helpdesk.alpha.com.do/app/helpdesk/ui/requests/167271000009230079/details" TargetMode="External"/><Relationship Id="rId373" Type="http://schemas.openxmlformats.org/officeDocument/2006/relationships/hyperlink" Target="https://helpdesk.alpha.com.do/app/helpdesk/ui/requests/167271000009639001/details" TargetMode="External"/><Relationship Id="rId580" Type="http://schemas.openxmlformats.org/officeDocument/2006/relationships/hyperlink" Target="https://helpdesk.alpha.com.do/app/helpdesk/ui/requests/167271000009957001/details" TargetMode="External"/><Relationship Id="rId1" Type="http://schemas.openxmlformats.org/officeDocument/2006/relationships/hyperlink" Target="https://helpdesk.alpha.com.do/app/helpdesk/ui/requests/167271000008766402/details" TargetMode="External"/><Relationship Id="rId233" Type="http://schemas.openxmlformats.org/officeDocument/2006/relationships/hyperlink" Target="https://helpdesk.alpha.com.do/app/helpdesk/ui/requests/167271000009452001/details" TargetMode="External"/><Relationship Id="rId440" Type="http://schemas.openxmlformats.org/officeDocument/2006/relationships/hyperlink" Target="https://helpdesk.alpha.com.do/app/helpdesk/ui/requests/167271000009774001/details" TargetMode="External"/><Relationship Id="rId678" Type="http://schemas.openxmlformats.org/officeDocument/2006/relationships/hyperlink" Target="https://helpdesk.alpha.com.do/app/helpdesk/ui/requests/167271000010066097/details" TargetMode="External"/><Relationship Id="rId885" Type="http://schemas.openxmlformats.org/officeDocument/2006/relationships/hyperlink" Target="https://helpdesk.alpha.com.do/app/helpdesk/ui/requests/167271000010527265/details" TargetMode="External"/><Relationship Id="rId1070" Type="http://schemas.openxmlformats.org/officeDocument/2006/relationships/hyperlink" Target="https://helpdesk.alpha.com.do/app/helpdesk/ui/requests/167271000010826015/details" TargetMode="External"/><Relationship Id="rId300" Type="http://schemas.openxmlformats.org/officeDocument/2006/relationships/hyperlink" Target="https://helpdesk.alpha.com.do/app/helpdesk/ui/requests/167271000009568001/details" TargetMode="External"/><Relationship Id="rId538" Type="http://schemas.openxmlformats.org/officeDocument/2006/relationships/hyperlink" Target="https://helpdesk.alpha.com.do/app/helpdesk/ui/requests/167271000009916085/details" TargetMode="External"/><Relationship Id="rId745" Type="http://schemas.openxmlformats.org/officeDocument/2006/relationships/hyperlink" Target="https://helpdesk.alpha.com.do/app/helpdesk/ui/requests/167271000010222001/details" TargetMode="External"/><Relationship Id="rId952" Type="http://schemas.openxmlformats.org/officeDocument/2006/relationships/hyperlink" Target="https://helpdesk.alpha.com.do/app/helpdesk/ui/requests/167271000010646001/details" TargetMode="External"/><Relationship Id="rId1168" Type="http://schemas.openxmlformats.org/officeDocument/2006/relationships/hyperlink" Target="https://helpdesk.alpha.com.do/app/helpdesk/ui/requests/167271000011033001/details" TargetMode="External"/><Relationship Id="rId1375" Type="http://schemas.openxmlformats.org/officeDocument/2006/relationships/hyperlink" Target="https://helpdesk.alpha.com.do/app/helpdesk/ui/requests/167271000011460001/detai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0B33-18CE-466B-977E-09FF0E0EB6B0}">
  <dimension ref="B3:R194"/>
  <sheetViews>
    <sheetView showGridLines="0" zoomScale="115" zoomScaleNormal="115" workbookViewId="0">
      <selection activeCell="H19" sqref="H19"/>
    </sheetView>
  </sheetViews>
  <sheetFormatPr defaultRowHeight="12.75"/>
  <cols>
    <col min="2" max="2" width="45.28515625" bestFit="1" customWidth="1"/>
    <col min="3" max="3" width="14.7109375" customWidth="1"/>
    <col min="4" max="8" width="8" customWidth="1"/>
    <col min="9" max="9" width="11.7109375" bestFit="1" customWidth="1"/>
    <col min="10" max="10" width="11.7109375" customWidth="1"/>
    <col min="11" max="11" width="29.28515625" bestFit="1" customWidth="1"/>
    <col min="12" max="12" width="17" bestFit="1" customWidth="1"/>
    <col min="13" max="13" width="5.85546875" bestFit="1" customWidth="1"/>
    <col min="14" max="14" width="6.5703125" bestFit="1" customWidth="1"/>
    <col min="15" max="15" width="6" bestFit="1" customWidth="1"/>
    <col min="16" max="16" width="6.85546875" bestFit="1" customWidth="1"/>
    <col min="17" max="17" width="5.85546875" bestFit="1" customWidth="1"/>
    <col min="18" max="18" width="11.7109375" bestFit="1" customWidth="1"/>
    <col min="19" max="36" width="15.42578125" bestFit="1" customWidth="1"/>
    <col min="37" max="38" width="14.42578125" bestFit="1" customWidth="1"/>
    <col min="39" max="48" width="15.42578125" bestFit="1" customWidth="1"/>
    <col min="49" max="50" width="14.42578125" bestFit="1" customWidth="1"/>
    <col min="51" max="59" width="15.42578125" bestFit="1" customWidth="1"/>
    <col min="60" max="60" width="14.42578125" bestFit="1" customWidth="1"/>
    <col min="61" max="79" width="15.42578125" bestFit="1" customWidth="1"/>
    <col min="80" max="84" width="14.42578125" bestFit="1" customWidth="1"/>
    <col min="85" max="98" width="15.42578125" bestFit="1" customWidth="1"/>
    <col min="99" max="99" width="14.42578125" bestFit="1" customWidth="1"/>
    <col min="100" max="114" width="15.42578125" bestFit="1" customWidth="1"/>
    <col min="115" max="116" width="14.42578125" bestFit="1" customWidth="1"/>
    <col min="117" max="129" width="15.42578125" bestFit="1" customWidth="1"/>
    <col min="130" max="134" width="14.42578125" bestFit="1" customWidth="1"/>
    <col min="135" max="142" width="15.42578125" bestFit="1" customWidth="1"/>
    <col min="143" max="145" width="14.42578125" bestFit="1" customWidth="1"/>
    <col min="146" max="154" width="15.42578125" bestFit="1" customWidth="1"/>
    <col min="155" max="155" width="14.42578125" bestFit="1" customWidth="1"/>
    <col min="156" max="165" width="15.42578125" bestFit="1" customWidth="1"/>
    <col min="166" max="166" width="14.42578125" bestFit="1" customWidth="1"/>
    <col min="167" max="174" width="15.42578125" bestFit="1" customWidth="1"/>
    <col min="175" max="176" width="14.42578125" bestFit="1" customWidth="1"/>
    <col min="177" max="189" width="15.42578125" bestFit="1" customWidth="1"/>
    <col min="190" max="190" width="14.42578125" bestFit="1" customWidth="1"/>
    <col min="191" max="200" width="15.42578125" bestFit="1" customWidth="1"/>
    <col min="201" max="201" width="14.42578125" bestFit="1" customWidth="1"/>
    <col min="202" max="215" width="15.42578125" bestFit="1" customWidth="1"/>
    <col min="216" max="217" width="14.42578125" bestFit="1" customWidth="1"/>
    <col min="218" max="237" width="15.42578125" bestFit="1" customWidth="1"/>
    <col min="238" max="239" width="14.42578125" bestFit="1" customWidth="1"/>
    <col min="240" max="257" width="15.42578125" bestFit="1" customWidth="1"/>
    <col min="258" max="259" width="14.42578125" bestFit="1" customWidth="1"/>
    <col min="260" max="282" width="15.42578125" bestFit="1" customWidth="1"/>
    <col min="283" max="285" width="14.42578125" bestFit="1" customWidth="1"/>
    <col min="286" max="299" width="15.42578125" bestFit="1" customWidth="1"/>
    <col min="300" max="300" width="14.42578125" bestFit="1" customWidth="1"/>
    <col min="301" max="307" width="15.42578125" bestFit="1" customWidth="1"/>
    <col min="308" max="308" width="14.42578125" bestFit="1" customWidth="1"/>
    <col min="309" max="321" width="15.42578125" bestFit="1" customWidth="1"/>
    <col min="322" max="324" width="14.42578125" bestFit="1" customWidth="1"/>
    <col min="325" max="339" width="15.42578125" bestFit="1" customWidth="1"/>
    <col min="340" max="340" width="14.42578125" bestFit="1" customWidth="1"/>
    <col min="341" max="346" width="15.42578125" bestFit="1" customWidth="1"/>
    <col min="347" max="348" width="14.42578125" bestFit="1" customWidth="1"/>
    <col min="349" max="369" width="15.42578125" bestFit="1" customWidth="1"/>
    <col min="370" max="373" width="14.42578125" bestFit="1" customWidth="1"/>
    <col min="374" max="385" width="15.42578125" bestFit="1" customWidth="1"/>
    <col min="386" max="389" width="14.42578125" bestFit="1" customWidth="1"/>
    <col min="390" max="400" width="15.42578125" bestFit="1" customWidth="1"/>
    <col min="401" max="401" width="14.42578125" bestFit="1" customWidth="1"/>
    <col min="402" max="411" width="15.42578125" bestFit="1" customWidth="1"/>
    <col min="412" max="412" width="14.42578125" bestFit="1" customWidth="1"/>
    <col min="413" max="419" width="15.42578125" bestFit="1" customWidth="1"/>
    <col min="420" max="422" width="14.42578125" bestFit="1" customWidth="1"/>
    <col min="423" max="429" width="15.42578125" bestFit="1" customWidth="1"/>
    <col min="430" max="430" width="14.42578125" bestFit="1" customWidth="1"/>
    <col min="431" max="438" width="15.42578125" bestFit="1" customWidth="1"/>
    <col min="439" max="441" width="14.42578125" bestFit="1" customWidth="1"/>
    <col min="442" max="448" width="15.42578125" bestFit="1" customWidth="1"/>
    <col min="449" max="449" width="14.42578125" bestFit="1" customWidth="1"/>
    <col min="450" max="457" width="15.42578125" bestFit="1" customWidth="1"/>
    <col min="458" max="458" width="14.42578125" bestFit="1" customWidth="1"/>
    <col min="459" max="473" width="15.42578125" bestFit="1" customWidth="1"/>
    <col min="474" max="477" width="14.42578125" bestFit="1" customWidth="1"/>
    <col min="478" max="493" width="15.42578125" bestFit="1" customWidth="1"/>
    <col min="494" max="494" width="14.42578125" bestFit="1" customWidth="1"/>
    <col min="495" max="505" width="15.42578125" bestFit="1" customWidth="1"/>
    <col min="506" max="510" width="14.42578125" bestFit="1" customWidth="1"/>
    <col min="511" max="523" width="15.42578125" bestFit="1" customWidth="1"/>
    <col min="524" max="527" width="14.42578125" bestFit="1" customWidth="1"/>
    <col min="528" max="536" width="15.42578125" bestFit="1" customWidth="1"/>
    <col min="537" max="538" width="14.42578125" bestFit="1" customWidth="1"/>
    <col min="539" max="555" width="15.42578125" bestFit="1" customWidth="1"/>
    <col min="556" max="558" width="14.42578125" bestFit="1" customWidth="1"/>
    <col min="559" max="570" width="15.42578125" bestFit="1" customWidth="1"/>
    <col min="571" max="573" width="14.42578125" bestFit="1" customWidth="1"/>
    <col min="574" max="582" width="15.42578125" bestFit="1" customWidth="1"/>
    <col min="583" max="586" width="14.42578125" bestFit="1" customWidth="1"/>
    <col min="587" max="605" width="15.42578125" bestFit="1" customWidth="1"/>
    <col min="606" max="611" width="14.42578125" bestFit="1" customWidth="1"/>
    <col min="612" max="620" width="15.42578125" bestFit="1" customWidth="1"/>
    <col min="621" max="622" width="14.42578125" bestFit="1" customWidth="1"/>
    <col min="623" max="625" width="15.42578125" bestFit="1" customWidth="1"/>
    <col min="626" max="629" width="14.42578125" bestFit="1" customWidth="1"/>
    <col min="630" max="664" width="15.42578125" bestFit="1" customWidth="1"/>
    <col min="665" max="665" width="14.42578125" bestFit="1" customWidth="1"/>
    <col min="666" max="678" width="15.42578125" bestFit="1" customWidth="1"/>
    <col min="679" max="680" width="14.42578125" bestFit="1" customWidth="1"/>
    <col min="681" max="689" width="15.42578125" bestFit="1" customWidth="1"/>
    <col min="690" max="690" width="14.42578125" bestFit="1" customWidth="1"/>
    <col min="691" max="708" width="15.42578125" bestFit="1" customWidth="1"/>
    <col min="709" max="710" width="14.42578125" bestFit="1" customWidth="1"/>
    <col min="711" max="717" width="15.42578125" bestFit="1" customWidth="1"/>
    <col min="718" max="718" width="14.42578125" bestFit="1" customWidth="1"/>
    <col min="719" max="737" width="15.42578125" bestFit="1" customWidth="1"/>
    <col min="738" max="742" width="14.42578125" bestFit="1" customWidth="1"/>
    <col min="743" max="756" width="15.42578125" bestFit="1" customWidth="1"/>
    <col min="757" max="757" width="14.42578125" bestFit="1" customWidth="1"/>
    <col min="758" max="771" width="15.42578125" bestFit="1" customWidth="1"/>
    <col min="772" max="772" width="14.42578125" bestFit="1" customWidth="1"/>
    <col min="773" max="782" width="15.42578125" bestFit="1" customWidth="1"/>
    <col min="783" max="784" width="14.42578125" bestFit="1" customWidth="1"/>
    <col min="785" max="808" width="15.42578125" bestFit="1" customWidth="1"/>
    <col min="809" max="810" width="14.42578125" bestFit="1" customWidth="1"/>
    <col min="811" max="823" width="15.42578125" bestFit="1" customWidth="1"/>
    <col min="824" max="824" width="14.42578125" bestFit="1" customWidth="1"/>
    <col min="825" max="837" width="15.42578125" bestFit="1" customWidth="1"/>
    <col min="838" max="839" width="14.42578125" bestFit="1" customWidth="1"/>
    <col min="840" max="845" width="15.42578125" bestFit="1" customWidth="1"/>
    <col min="846" max="847" width="14.42578125" bestFit="1" customWidth="1"/>
    <col min="848" max="856" width="15.42578125" bestFit="1" customWidth="1"/>
    <col min="857" max="858" width="14.42578125" bestFit="1" customWidth="1"/>
    <col min="859" max="884" width="15.42578125" bestFit="1" customWidth="1"/>
    <col min="885" max="886" width="14.42578125" bestFit="1" customWidth="1"/>
    <col min="887" max="895" width="15.42578125" bestFit="1" customWidth="1"/>
    <col min="896" max="897" width="14.42578125" bestFit="1" customWidth="1"/>
    <col min="898" max="910" width="15.42578125" bestFit="1" customWidth="1"/>
    <col min="911" max="911" width="14.42578125" bestFit="1" customWidth="1"/>
    <col min="912" max="920" width="15.42578125" bestFit="1" customWidth="1"/>
    <col min="921" max="924" width="14.42578125" bestFit="1" customWidth="1"/>
    <col min="925" max="935" width="15.42578125" bestFit="1" customWidth="1"/>
    <col min="936" max="939" width="14.42578125" bestFit="1" customWidth="1"/>
    <col min="940" max="947" width="15.42578125" bestFit="1" customWidth="1"/>
    <col min="948" max="949" width="14.42578125" bestFit="1" customWidth="1"/>
    <col min="950" max="962" width="15.42578125" bestFit="1" customWidth="1"/>
    <col min="963" max="964" width="14.42578125" bestFit="1" customWidth="1"/>
    <col min="965" max="978" width="15.42578125" bestFit="1" customWidth="1"/>
    <col min="979" max="979" width="14.42578125" bestFit="1" customWidth="1"/>
    <col min="980" max="987" width="15.42578125" bestFit="1" customWidth="1"/>
    <col min="988" max="990" width="14.42578125" bestFit="1" customWidth="1"/>
    <col min="991" max="999" width="15.42578125" bestFit="1" customWidth="1"/>
    <col min="1000" max="1002" width="14.42578125" bestFit="1" customWidth="1"/>
    <col min="1003" max="1013" width="15.42578125" bestFit="1" customWidth="1"/>
    <col min="1014" max="1017" width="14.42578125" bestFit="1" customWidth="1"/>
    <col min="1018" max="1040" width="15.42578125" bestFit="1" customWidth="1"/>
    <col min="1041" max="1041" width="14.42578125" bestFit="1" customWidth="1"/>
    <col min="1042" max="1055" width="15.42578125" bestFit="1" customWidth="1"/>
    <col min="1056" max="1056" width="14.42578125" bestFit="1" customWidth="1"/>
    <col min="1057" max="1064" width="15.42578125" bestFit="1" customWidth="1"/>
    <col min="1065" max="1065" width="14.42578125" bestFit="1" customWidth="1"/>
    <col min="1066" max="1072" width="15.42578125" bestFit="1" customWidth="1"/>
    <col min="1073" max="1073" width="14.42578125" bestFit="1" customWidth="1"/>
    <col min="1074" max="1080" width="15.42578125" bestFit="1" customWidth="1"/>
    <col min="1081" max="1082" width="14.42578125" bestFit="1" customWidth="1"/>
    <col min="1083" max="1087" width="15.42578125" bestFit="1" customWidth="1"/>
    <col min="1088" max="1089" width="14.42578125" bestFit="1" customWidth="1"/>
    <col min="1090" max="1095" width="15.42578125" bestFit="1" customWidth="1"/>
    <col min="1096" max="1096" width="14.42578125" bestFit="1" customWidth="1"/>
    <col min="1097" max="1126" width="15.42578125" bestFit="1" customWidth="1"/>
    <col min="1127" max="1129" width="14.42578125" bestFit="1" customWidth="1"/>
    <col min="1130" max="1137" width="15.42578125" bestFit="1" customWidth="1"/>
    <col min="1138" max="1138" width="14.42578125" bestFit="1" customWidth="1"/>
    <col min="1139" max="1152" width="15.42578125" bestFit="1" customWidth="1"/>
    <col min="1153" max="1155" width="14.42578125" bestFit="1" customWidth="1"/>
    <col min="1156" max="1163" width="15.42578125" bestFit="1" customWidth="1"/>
    <col min="1164" max="1164" width="14.42578125" bestFit="1" customWidth="1"/>
    <col min="1165" max="1173" width="15.42578125" bestFit="1" customWidth="1"/>
    <col min="1174" max="1174" width="14.42578125" bestFit="1" customWidth="1"/>
    <col min="1175" max="1188" width="15.42578125" bestFit="1" customWidth="1"/>
    <col min="1189" max="1190" width="14.42578125" bestFit="1" customWidth="1"/>
    <col min="1191" max="1207" width="15.42578125" bestFit="1" customWidth="1"/>
    <col min="1208" max="1208" width="11.7109375" bestFit="1" customWidth="1"/>
  </cols>
  <sheetData>
    <row r="3" spans="2:18">
      <c r="B3" s="21" t="s">
        <v>0</v>
      </c>
      <c r="K3" s="21" t="s">
        <v>0</v>
      </c>
    </row>
    <row r="5" spans="2:18">
      <c r="B5" s="6" t="s">
        <v>1</v>
      </c>
      <c r="C5" t="s">
        <v>2</v>
      </c>
      <c r="K5" s="6" t="s">
        <v>1</v>
      </c>
      <c r="L5" t="s">
        <v>2</v>
      </c>
    </row>
    <row r="7" spans="2:18">
      <c r="B7" s="6" t="s">
        <v>3</v>
      </c>
      <c r="C7" s="6" t="s">
        <v>4</v>
      </c>
      <c r="K7" s="6" t="s">
        <v>3</v>
      </c>
      <c r="L7" s="6" t="s">
        <v>4</v>
      </c>
    </row>
    <row r="8" spans="2:18"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L8" t="s">
        <v>5</v>
      </c>
      <c r="M8" t="s">
        <v>6</v>
      </c>
      <c r="N8" t="s">
        <v>7</v>
      </c>
      <c r="O8" t="s">
        <v>8</v>
      </c>
      <c r="P8" t="s">
        <v>9</v>
      </c>
      <c r="Q8" t="s">
        <v>10</v>
      </c>
      <c r="R8" t="s">
        <v>11</v>
      </c>
    </row>
    <row r="10" spans="2:18">
      <c r="B10" s="6" t="s">
        <v>12</v>
      </c>
      <c r="K10" s="6" t="s">
        <v>12</v>
      </c>
    </row>
    <row r="11" spans="2:18">
      <c r="B11" s="7" t="s">
        <v>13</v>
      </c>
      <c r="C11" s="20">
        <v>0.48837209302325579</v>
      </c>
      <c r="D11" s="20">
        <v>0.3888888888888889</v>
      </c>
      <c r="E11" s="20">
        <v>0.16250000000000001</v>
      </c>
      <c r="F11" s="20">
        <v>0.42753623188405798</v>
      </c>
      <c r="G11" s="20">
        <v>0.37062937062937062</v>
      </c>
      <c r="H11" s="20">
        <v>0.45864661654135336</v>
      </c>
      <c r="I11" s="20">
        <v>0.37515078407720143</v>
      </c>
      <c r="J11" s="20"/>
      <c r="K11" s="7" t="s">
        <v>13</v>
      </c>
      <c r="L11">
        <v>63</v>
      </c>
      <c r="M11">
        <v>49</v>
      </c>
      <c r="N11">
        <v>26</v>
      </c>
      <c r="O11">
        <v>59</v>
      </c>
      <c r="P11">
        <v>53</v>
      </c>
      <c r="Q11">
        <v>61</v>
      </c>
      <c r="R11">
        <v>311</v>
      </c>
    </row>
    <row r="12" spans="2:18">
      <c r="B12" s="7" t="s">
        <v>14</v>
      </c>
      <c r="C12" s="20">
        <v>0.16279069767441862</v>
      </c>
      <c r="D12" s="20">
        <v>0.49206349206349204</v>
      </c>
      <c r="E12" s="20">
        <v>0.65</v>
      </c>
      <c r="F12" s="20">
        <v>0.26811594202898553</v>
      </c>
      <c r="G12" s="20">
        <v>0.23776223776223776</v>
      </c>
      <c r="H12" s="20">
        <v>0.32330827067669171</v>
      </c>
      <c r="I12" s="20">
        <v>0.36308805790108567</v>
      </c>
      <c r="J12" s="20"/>
      <c r="K12" s="7" t="s">
        <v>14</v>
      </c>
      <c r="L12">
        <v>21</v>
      </c>
      <c r="M12">
        <v>62</v>
      </c>
      <c r="N12">
        <v>104</v>
      </c>
      <c r="O12">
        <v>37</v>
      </c>
      <c r="P12">
        <v>34</v>
      </c>
      <c r="Q12">
        <v>43</v>
      </c>
      <c r="R12">
        <v>301</v>
      </c>
    </row>
    <row r="13" spans="2:18">
      <c r="B13" s="7" t="s">
        <v>15</v>
      </c>
      <c r="C13" s="20">
        <v>0.34883720930232559</v>
      </c>
      <c r="D13" s="20">
        <v>0.11904761904761904</v>
      </c>
      <c r="E13" s="20">
        <v>0.1875</v>
      </c>
      <c r="F13" s="20">
        <v>0.30434782608695654</v>
      </c>
      <c r="G13" s="20">
        <v>0.39160839160839161</v>
      </c>
      <c r="H13" s="20">
        <v>0.21804511278195488</v>
      </c>
      <c r="I13" s="20">
        <v>0.2617611580217129</v>
      </c>
      <c r="J13" s="20"/>
      <c r="K13" s="7" t="s">
        <v>15</v>
      </c>
      <c r="L13">
        <v>45</v>
      </c>
      <c r="M13">
        <v>15</v>
      </c>
      <c r="N13">
        <v>30</v>
      </c>
      <c r="O13">
        <v>42</v>
      </c>
      <c r="P13">
        <v>56</v>
      </c>
      <c r="Q13">
        <v>29</v>
      </c>
      <c r="R13">
        <v>217</v>
      </c>
    </row>
    <row r="14" spans="2:18">
      <c r="B14" s="7" t="s">
        <v>11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/>
      <c r="K14" s="7" t="s">
        <v>11</v>
      </c>
      <c r="L14">
        <v>129</v>
      </c>
      <c r="M14">
        <v>126</v>
      </c>
      <c r="N14">
        <v>160</v>
      </c>
      <c r="O14">
        <v>138</v>
      </c>
      <c r="P14">
        <v>143</v>
      </c>
      <c r="Q14">
        <v>133</v>
      </c>
      <c r="R14">
        <v>829</v>
      </c>
    </row>
    <row r="15" spans="2:18">
      <c r="B15" s="7"/>
      <c r="C15" s="20"/>
      <c r="D15" s="20"/>
    </row>
    <row r="16" spans="2:18">
      <c r="B16" s="7"/>
      <c r="C16" s="20"/>
      <c r="D16" s="20"/>
    </row>
    <row r="17" spans="2:18">
      <c r="B17" s="21" t="s">
        <v>16</v>
      </c>
      <c r="K17" s="21" t="s">
        <v>16</v>
      </c>
    </row>
    <row r="19" spans="2:18">
      <c r="B19" s="6" t="s">
        <v>1</v>
      </c>
      <c r="C19" t="s">
        <v>2</v>
      </c>
      <c r="K19" s="6" t="s">
        <v>1</v>
      </c>
      <c r="L19" t="s">
        <v>2</v>
      </c>
    </row>
    <row r="21" spans="2:18">
      <c r="B21" s="6" t="s">
        <v>3</v>
      </c>
      <c r="C21" s="6" t="s">
        <v>4</v>
      </c>
      <c r="K21" s="6" t="s">
        <v>3</v>
      </c>
      <c r="L21" s="6" t="s">
        <v>4</v>
      </c>
    </row>
    <row r="22" spans="2:18"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L22" t="s">
        <v>5</v>
      </c>
      <c r="M22" t="s">
        <v>6</v>
      </c>
      <c r="N22" t="s">
        <v>7</v>
      </c>
      <c r="O22" t="s">
        <v>8</v>
      </c>
      <c r="P22" t="s">
        <v>9</v>
      </c>
      <c r="Q22" t="s">
        <v>10</v>
      </c>
      <c r="R22" t="s">
        <v>11</v>
      </c>
    </row>
    <row r="24" spans="2:18">
      <c r="B24" s="6" t="s">
        <v>12</v>
      </c>
      <c r="K24" s="6" t="s">
        <v>12</v>
      </c>
    </row>
    <row r="25" spans="2:18">
      <c r="B25" s="7" t="s">
        <v>13</v>
      </c>
      <c r="C25" s="20">
        <v>0.58333333333333337</v>
      </c>
      <c r="D25" s="20">
        <v>0.765625</v>
      </c>
      <c r="E25" s="20">
        <v>0.4642857142857143</v>
      </c>
      <c r="F25" s="20">
        <v>0.58415841584158412</v>
      </c>
      <c r="G25" s="20">
        <v>0.48623853211009177</v>
      </c>
      <c r="H25" s="20">
        <v>0.67777777777777781</v>
      </c>
      <c r="I25" s="26">
        <v>0.58901515151515149</v>
      </c>
      <c r="J25" s="20"/>
      <c r="K25" s="7" t="s">
        <v>13</v>
      </c>
      <c r="L25">
        <v>63</v>
      </c>
      <c r="M25">
        <v>49</v>
      </c>
      <c r="N25">
        <v>26</v>
      </c>
      <c r="O25">
        <v>59</v>
      </c>
      <c r="P25">
        <v>53</v>
      </c>
      <c r="Q25">
        <v>61</v>
      </c>
      <c r="R25">
        <v>311</v>
      </c>
    </row>
    <row r="26" spans="2:18">
      <c r="B26" s="7" t="s">
        <v>15</v>
      </c>
      <c r="C26" s="20">
        <v>0.41666666666666669</v>
      </c>
      <c r="D26" s="20">
        <v>0.234375</v>
      </c>
      <c r="E26" s="20">
        <v>0.5357142857142857</v>
      </c>
      <c r="F26" s="20">
        <v>0.41584158415841582</v>
      </c>
      <c r="G26" s="20">
        <v>0.51376146788990829</v>
      </c>
      <c r="H26" s="20">
        <v>0.32222222222222224</v>
      </c>
      <c r="I26" s="20">
        <v>0.41098484848484851</v>
      </c>
      <c r="J26" s="20"/>
      <c r="K26" s="7" t="s">
        <v>15</v>
      </c>
      <c r="L26">
        <v>45</v>
      </c>
      <c r="M26">
        <v>15</v>
      </c>
      <c r="N26">
        <v>30</v>
      </c>
      <c r="O26">
        <v>42</v>
      </c>
      <c r="P26">
        <v>56</v>
      </c>
      <c r="Q26">
        <v>29</v>
      </c>
      <c r="R26">
        <v>217</v>
      </c>
    </row>
    <row r="27" spans="2:18">
      <c r="B27" s="7" t="s">
        <v>11</v>
      </c>
      <c r="C27" s="20">
        <v>1</v>
      </c>
      <c r="D27" s="20">
        <v>1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/>
      <c r="K27" s="7" t="s">
        <v>11</v>
      </c>
      <c r="L27">
        <v>108</v>
      </c>
      <c r="M27">
        <v>64</v>
      </c>
      <c r="N27">
        <v>56</v>
      </c>
      <c r="O27">
        <v>101</v>
      </c>
      <c r="P27">
        <v>109</v>
      </c>
      <c r="Q27">
        <v>90</v>
      </c>
      <c r="R27">
        <v>528</v>
      </c>
    </row>
    <row r="30" spans="2:18">
      <c r="B30" s="25"/>
    </row>
    <row r="31" spans="2:18">
      <c r="B31" s="25"/>
    </row>
    <row r="32" spans="2:18">
      <c r="B32" s="25"/>
    </row>
    <row r="35" spans="2:7">
      <c r="B35" s="6" t="s">
        <v>1</v>
      </c>
      <c r="C35" t="s">
        <v>2</v>
      </c>
    </row>
    <row r="36" spans="2:7">
      <c r="B36" s="6" t="s">
        <v>17</v>
      </c>
      <c r="C36" t="s">
        <v>15</v>
      </c>
    </row>
    <row r="38" spans="2:7">
      <c r="B38" s="6" t="s">
        <v>3</v>
      </c>
      <c r="C38" s="6" t="s">
        <v>4</v>
      </c>
    </row>
    <row r="39" spans="2:7">
      <c r="C39" t="s">
        <v>7</v>
      </c>
      <c r="D39" t="s">
        <v>8</v>
      </c>
      <c r="E39" t="s">
        <v>9</v>
      </c>
      <c r="F39" t="s">
        <v>10</v>
      </c>
      <c r="G39" t="s">
        <v>11</v>
      </c>
    </row>
    <row r="41" spans="2:7">
      <c r="B41" s="6" t="s">
        <v>12</v>
      </c>
    </row>
    <row r="42" spans="2:7">
      <c r="B42" s="7" t="s">
        <v>18</v>
      </c>
      <c r="C42" s="20">
        <v>0</v>
      </c>
      <c r="D42" s="20">
        <v>0</v>
      </c>
      <c r="E42" s="20">
        <v>0.25</v>
      </c>
      <c r="F42" s="20">
        <v>0.6</v>
      </c>
      <c r="G42" s="20">
        <v>0.3125</v>
      </c>
    </row>
    <row r="43" spans="2:7">
      <c r="B43" s="7" t="s">
        <v>19</v>
      </c>
      <c r="C43" s="20">
        <v>0</v>
      </c>
      <c r="D43" s="20">
        <v>1</v>
      </c>
      <c r="E43" s="20">
        <v>0.25</v>
      </c>
      <c r="F43" s="20">
        <v>0.2</v>
      </c>
      <c r="G43" s="20">
        <v>0.25</v>
      </c>
    </row>
    <row r="44" spans="2:7">
      <c r="B44" s="7" t="s">
        <v>20</v>
      </c>
      <c r="C44" s="20">
        <v>0.5</v>
      </c>
      <c r="D44" s="20">
        <v>0</v>
      </c>
      <c r="E44" s="20">
        <v>0.125</v>
      </c>
      <c r="F44" s="20">
        <v>0</v>
      </c>
      <c r="G44" s="20">
        <v>0.125</v>
      </c>
    </row>
    <row r="45" spans="2:7">
      <c r="B45" s="7" t="s">
        <v>21</v>
      </c>
      <c r="C45" s="20">
        <v>0</v>
      </c>
      <c r="D45" s="20">
        <v>0</v>
      </c>
      <c r="E45" s="20">
        <v>0.25</v>
      </c>
      <c r="F45" s="20">
        <v>0</v>
      </c>
      <c r="G45" s="20">
        <v>0.125</v>
      </c>
    </row>
    <row r="46" spans="2:7">
      <c r="B46" s="7" t="s">
        <v>22</v>
      </c>
      <c r="C46" s="20">
        <v>0</v>
      </c>
      <c r="D46" s="20">
        <v>0</v>
      </c>
      <c r="E46" s="20">
        <v>0.125</v>
      </c>
      <c r="F46" s="20">
        <v>0.2</v>
      </c>
      <c r="G46" s="20">
        <v>0.125</v>
      </c>
    </row>
    <row r="47" spans="2:7">
      <c r="B47" s="7" t="s">
        <v>23</v>
      </c>
      <c r="C47" s="20">
        <v>0.5</v>
      </c>
      <c r="D47" s="20">
        <v>0</v>
      </c>
      <c r="E47" s="20">
        <v>0</v>
      </c>
      <c r="F47" s="20">
        <v>0</v>
      </c>
      <c r="G47" s="20">
        <v>6.25E-2</v>
      </c>
    </row>
    <row r="48" spans="2:7">
      <c r="B48" s="7" t="s">
        <v>11</v>
      </c>
      <c r="C48" s="20">
        <v>1</v>
      </c>
      <c r="D48" s="20">
        <v>1</v>
      </c>
      <c r="E48" s="20">
        <v>1</v>
      </c>
      <c r="F48" s="20">
        <v>1</v>
      </c>
      <c r="G48" s="20">
        <v>1</v>
      </c>
    </row>
    <row r="61" spans="2:4">
      <c r="B61" s="6" t="s">
        <v>12</v>
      </c>
      <c r="C61" t="s">
        <v>24</v>
      </c>
      <c r="D61" t="s">
        <v>25</v>
      </c>
    </row>
    <row r="62" spans="2:4">
      <c r="B62" s="7" t="s">
        <v>26</v>
      </c>
      <c r="C62" s="8">
        <v>30.736111111109494</v>
      </c>
      <c r="D62" s="8">
        <v>737.66666666662786</v>
      </c>
    </row>
    <row r="63" spans="2:4">
      <c r="B63" s="9" t="s">
        <v>27</v>
      </c>
      <c r="C63" s="8">
        <v>46.229861111110949</v>
      </c>
      <c r="D63" s="8">
        <v>1109.5166666666628</v>
      </c>
    </row>
    <row r="64" spans="2:4">
      <c r="B64" s="9" t="s">
        <v>28</v>
      </c>
      <c r="C64" s="8">
        <v>15.242361111108039</v>
      </c>
      <c r="D64" s="8">
        <v>365.81666666659294</v>
      </c>
    </row>
    <row r="65" spans="2:4">
      <c r="B65" s="7" t="s">
        <v>29</v>
      </c>
      <c r="C65" s="8">
        <v>23.111373873873703</v>
      </c>
      <c r="D65" s="8">
        <v>554.67297297296886</v>
      </c>
    </row>
    <row r="66" spans="2:4">
      <c r="B66" s="9" t="s">
        <v>30</v>
      </c>
      <c r="C66" s="8">
        <v>23.769900793650596</v>
      </c>
      <c r="D66" s="8">
        <v>570.47761904761433</v>
      </c>
    </row>
    <row r="67" spans="2:4">
      <c r="B67" s="9" t="s">
        <v>31</v>
      </c>
      <c r="C67" s="8">
        <v>20.865972222221899</v>
      </c>
      <c r="D67" s="8">
        <v>500.78333333332557</v>
      </c>
    </row>
    <row r="68" spans="2:4">
      <c r="B68" s="9" t="s">
        <v>32</v>
      </c>
      <c r="C68" s="8">
        <v>2.3083333333343035</v>
      </c>
      <c r="D68" s="8">
        <v>55.400000000023283</v>
      </c>
    </row>
    <row r="69" spans="2:4">
      <c r="B69" s="7" t="s">
        <v>33</v>
      </c>
      <c r="C69" s="8">
        <v>20.656111111111386</v>
      </c>
      <c r="D69" s="8">
        <v>495.74666666667326</v>
      </c>
    </row>
    <row r="70" spans="2:4">
      <c r="B70" s="9" t="s">
        <v>31</v>
      </c>
      <c r="C70" s="8">
        <v>115.01388888889051</v>
      </c>
      <c r="D70" s="8">
        <v>2760.3333333333721</v>
      </c>
    </row>
    <row r="71" spans="2:4">
      <c r="B71" s="9" t="s">
        <v>34</v>
      </c>
      <c r="C71" s="8">
        <v>20.215277777781012</v>
      </c>
      <c r="D71" s="8">
        <v>485.16666666674428</v>
      </c>
    </row>
    <row r="72" spans="2:4">
      <c r="B72" s="9" t="s">
        <v>35</v>
      </c>
      <c r="C72" s="8">
        <v>13.275972222221025</v>
      </c>
      <c r="D72" s="8">
        <v>318.62333333330463</v>
      </c>
    </row>
    <row r="73" spans="2:4">
      <c r="B73" s="9" t="s">
        <v>36</v>
      </c>
      <c r="C73" s="8">
        <v>2.0291666666671517</v>
      </c>
      <c r="D73" s="8">
        <v>48.700000000011642</v>
      </c>
    </row>
    <row r="74" spans="2:4">
      <c r="B74" s="9" t="s">
        <v>32</v>
      </c>
      <c r="C74" s="8">
        <v>1.7819444444467081</v>
      </c>
      <c r="D74" s="8">
        <v>42.766666666720994</v>
      </c>
    </row>
    <row r="75" spans="2:4">
      <c r="B75" s="9" t="s">
        <v>37</v>
      </c>
      <c r="C75" s="8">
        <v>1.140972222223354</v>
      </c>
      <c r="D75" s="8">
        <v>27.383333333360497</v>
      </c>
    </row>
    <row r="76" spans="2:4">
      <c r="B76" s="7" t="s">
        <v>38</v>
      </c>
      <c r="C76" s="8">
        <v>15.938748597081995</v>
      </c>
      <c r="D76" s="8">
        <v>382.52996632996786</v>
      </c>
    </row>
    <row r="77" spans="2:4">
      <c r="B77" s="9" t="s">
        <v>28</v>
      </c>
      <c r="C77" s="8">
        <v>51.562847222223354</v>
      </c>
      <c r="D77" s="8">
        <v>1237.5083333333605</v>
      </c>
    </row>
    <row r="78" spans="2:4">
      <c r="B78" s="9" t="s">
        <v>34</v>
      </c>
      <c r="C78" s="8">
        <v>32.961805555562023</v>
      </c>
      <c r="D78" s="8">
        <v>791.08333333348855</v>
      </c>
    </row>
    <row r="79" spans="2:4">
      <c r="B79" s="9" t="s">
        <v>30</v>
      </c>
      <c r="C79" s="8">
        <v>21.452619949495617</v>
      </c>
      <c r="D79" s="8">
        <v>514.86287878789483</v>
      </c>
    </row>
    <row r="80" spans="2:4">
      <c r="B80" s="9" t="s">
        <v>37</v>
      </c>
      <c r="C80" s="8">
        <v>19.531423611113496</v>
      </c>
      <c r="D80" s="8">
        <v>468.7541666667239</v>
      </c>
    </row>
    <row r="81" spans="2:4">
      <c r="B81" s="9" t="s">
        <v>32</v>
      </c>
      <c r="C81" s="8">
        <v>18.969618055556566</v>
      </c>
      <c r="D81" s="8">
        <v>455.27083333335759</v>
      </c>
    </row>
    <row r="82" spans="2:4">
      <c r="B82" s="9" t="s">
        <v>38</v>
      </c>
      <c r="C82" s="8">
        <v>15.163076341647699</v>
      </c>
      <c r="D82" s="8">
        <v>363.91383219954474</v>
      </c>
    </row>
    <row r="83" spans="2:4">
      <c r="B83" s="9" t="s">
        <v>39</v>
      </c>
      <c r="C83" s="8">
        <v>14.439141414141472</v>
      </c>
      <c r="D83" s="8">
        <v>346.53939393939532</v>
      </c>
    </row>
    <row r="84" spans="2:4">
      <c r="B84" s="9" t="s">
        <v>36</v>
      </c>
      <c r="C84" s="8">
        <v>1.3402777777737356</v>
      </c>
      <c r="D84" s="8">
        <v>32.166666666569654</v>
      </c>
    </row>
    <row r="85" spans="2:4">
      <c r="B85" s="9" t="s">
        <v>40</v>
      </c>
      <c r="C85" s="8">
        <v>0.95277777777664596</v>
      </c>
      <c r="D85" s="8">
        <v>22.866666666639503</v>
      </c>
    </row>
    <row r="86" spans="2:4">
      <c r="B86" s="9" t="s">
        <v>41</v>
      </c>
      <c r="C86" s="8">
        <v>8.819444444088731E-2</v>
      </c>
      <c r="D86" s="8">
        <v>2.1166666665812954</v>
      </c>
    </row>
    <row r="87" spans="2:4">
      <c r="B87" s="9" t="s">
        <v>31</v>
      </c>
      <c r="C87" s="8">
        <v>5.5555555591126904E-3</v>
      </c>
      <c r="D87" s="8">
        <v>0.13333333341870457</v>
      </c>
    </row>
    <row r="88" spans="2:4">
      <c r="B88" s="7" t="s">
        <v>42</v>
      </c>
      <c r="C88" s="8">
        <v>14.284895833332484</v>
      </c>
      <c r="D88" s="8">
        <v>342.83749999997963</v>
      </c>
    </row>
    <row r="89" spans="2:4">
      <c r="B89" s="9" t="s">
        <v>41</v>
      </c>
      <c r="C89" s="8">
        <v>38.803472222221899</v>
      </c>
      <c r="D89" s="8">
        <v>931.28333333332557</v>
      </c>
    </row>
    <row r="90" spans="2:4">
      <c r="B90" s="9" t="s">
        <v>43</v>
      </c>
      <c r="C90" s="8">
        <v>20.226388888884685</v>
      </c>
      <c r="D90" s="8">
        <v>485.43333333323244</v>
      </c>
    </row>
    <row r="91" spans="2:4">
      <c r="B91" s="9" t="s">
        <v>44</v>
      </c>
      <c r="C91" s="8">
        <v>18.871527777773736</v>
      </c>
      <c r="D91" s="8">
        <v>452.91666666656965</v>
      </c>
    </row>
    <row r="92" spans="2:4">
      <c r="B92" s="9" t="s">
        <v>32</v>
      </c>
      <c r="C92" s="8">
        <v>15.672916666662786</v>
      </c>
      <c r="D92" s="8">
        <v>376.14999999990687</v>
      </c>
    </row>
    <row r="93" spans="2:4">
      <c r="B93" s="9" t="s">
        <v>45</v>
      </c>
      <c r="C93" s="8">
        <v>15.554398148148417</v>
      </c>
      <c r="D93" s="8">
        <v>373.30555555556202</v>
      </c>
    </row>
    <row r="94" spans="2:4">
      <c r="B94" s="9" t="s">
        <v>46</v>
      </c>
      <c r="C94" s="8">
        <v>13.924305555556202</v>
      </c>
      <c r="D94" s="8">
        <v>334.18333333334886</v>
      </c>
    </row>
    <row r="95" spans="2:4">
      <c r="B95" s="9" t="s">
        <v>47</v>
      </c>
      <c r="C95" s="8">
        <v>6.9736111111124046</v>
      </c>
      <c r="D95" s="8">
        <v>167.36666666669771</v>
      </c>
    </row>
    <row r="96" spans="2:4">
      <c r="B96" s="9" t="s">
        <v>34</v>
      </c>
      <c r="C96" s="8">
        <v>5.6208333333324845</v>
      </c>
      <c r="D96" s="8">
        <v>134.89999999997963</v>
      </c>
    </row>
    <row r="97" spans="2:4">
      <c r="B97" s="9" t="s">
        <v>37</v>
      </c>
      <c r="C97" s="8">
        <v>5.1354166666715173</v>
      </c>
      <c r="D97" s="8">
        <v>123.25000000011642</v>
      </c>
    </row>
    <row r="98" spans="2:4">
      <c r="B98" s="9" t="s">
        <v>30</v>
      </c>
      <c r="C98" s="8">
        <v>1.0006944444394321</v>
      </c>
      <c r="D98" s="8">
        <v>24.016666666546371</v>
      </c>
    </row>
    <row r="99" spans="2:4">
      <c r="B99" s="7" t="s">
        <v>48</v>
      </c>
      <c r="C99" s="8">
        <v>12.081249999999981</v>
      </c>
      <c r="D99" s="8">
        <v>289.94999999999953</v>
      </c>
    </row>
    <row r="100" spans="2:4">
      <c r="B100" s="9" t="s">
        <v>38</v>
      </c>
      <c r="C100" s="8">
        <v>24.921875</v>
      </c>
      <c r="D100" s="8">
        <v>598.125</v>
      </c>
    </row>
    <row r="101" spans="2:4">
      <c r="B101" s="9" t="s">
        <v>28</v>
      </c>
      <c r="C101" s="8">
        <v>24.355478395061962</v>
      </c>
      <c r="D101" s="8">
        <v>584.53148148148705</v>
      </c>
    </row>
    <row r="102" spans="2:4">
      <c r="B102" s="9" t="s">
        <v>27</v>
      </c>
      <c r="C102" s="8">
        <v>13.701736111110222</v>
      </c>
      <c r="D102" s="8">
        <v>328.84166666664532</v>
      </c>
    </row>
    <row r="103" spans="2:4">
      <c r="B103" s="9" t="s">
        <v>32</v>
      </c>
      <c r="C103" s="8">
        <v>10.980902777781012</v>
      </c>
      <c r="D103" s="8">
        <v>263.54166666674428</v>
      </c>
    </row>
    <row r="104" spans="2:4">
      <c r="B104" s="9" t="s">
        <v>49</v>
      </c>
      <c r="C104" s="8">
        <v>9.9236111111094942</v>
      </c>
      <c r="D104" s="8">
        <v>238.16666666662786</v>
      </c>
    </row>
    <row r="105" spans="2:4">
      <c r="B105" s="9" t="s">
        <v>36</v>
      </c>
      <c r="C105" s="8">
        <v>9.6526268115950469</v>
      </c>
      <c r="D105" s="8">
        <v>231.66304347828111</v>
      </c>
    </row>
    <row r="106" spans="2:4">
      <c r="B106" s="9" t="s">
        <v>31</v>
      </c>
      <c r="C106" s="8">
        <v>8.3086601307184225</v>
      </c>
      <c r="D106" s="8">
        <v>199.40784313724211</v>
      </c>
    </row>
    <row r="107" spans="2:4">
      <c r="B107" s="9" t="s">
        <v>50</v>
      </c>
      <c r="C107" s="8">
        <v>6.015972222223354</v>
      </c>
      <c r="D107" s="8">
        <v>144.3833333333605</v>
      </c>
    </row>
    <row r="108" spans="2:4">
      <c r="B108" s="9" t="s">
        <v>51</v>
      </c>
      <c r="C108" s="8">
        <v>3.992361111108039</v>
      </c>
      <c r="D108" s="8">
        <v>95.816666666592937</v>
      </c>
    </row>
    <row r="109" spans="2:4">
      <c r="B109" s="9" t="s">
        <v>37</v>
      </c>
      <c r="C109" s="8">
        <v>3.143518518518249</v>
      </c>
      <c r="D109" s="8">
        <v>75.444444444437977</v>
      </c>
    </row>
    <row r="110" spans="2:4">
      <c r="B110" s="7" t="s">
        <v>52</v>
      </c>
      <c r="C110" s="8">
        <v>11.305157766990588</v>
      </c>
      <c r="D110" s="8">
        <v>271.32378640777409</v>
      </c>
    </row>
    <row r="111" spans="2:4">
      <c r="B111" s="9" t="s">
        <v>46</v>
      </c>
      <c r="C111" s="8">
        <v>37.790972222224809</v>
      </c>
      <c r="D111" s="8">
        <v>906.98333333339542</v>
      </c>
    </row>
    <row r="112" spans="2:4">
      <c r="B112" s="9" t="s">
        <v>45</v>
      </c>
      <c r="C112" s="8">
        <v>14.932361111111096</v>
      </c>
      <c r="D112" s="8">
        <v>358.37666666666627</v>
      </c>
    </row>
    <row r="113" spans="2:4">
      <c r="B113" s="9" t="s">
        <v>35</v>
      </c>
      <c r="C113" s="8">
        <v>14.198975694444561</v>
      </c>
      <c r="D113" s="8">
        <v>340.77541666666946</v>
      </c>
    </row>
    <row r="114" spans="2:4">
      <c r="B114" s="9" t="s">
        <v>53</v>
      </c>
      <c r="C114" s="8">
        <v>12.960648148148417</v>
      </c>
      <c r="D114" s="8">
        <v>311.05555555556202</v>
      </c>
    </row>
    <row r="115" spans="2:4">
      <c r="B115" s="9" t="s">
        <v>54</v>
      </c>
      <c r="C115" s="8">
        <v>10.064583333332848</v>
      </c>
      <c r="D115" s="8">
        <v>241.54999999998836</v>
      </c>
    </row>
    <row r="116" spans="2:4">
      <c r="B116" s="9" t="s">
        <v>36</v>
      </c>
      <c r="C116" s="8">
        <v>7.9764520202024869</v>
      </c>
      <c r="D116" s="8">
        <v>191.43484848485969</v>
      </c>
    </row>
    <row r="117" spans="2:4">
      <c r="B117" s="9" t="s">
        <v>34</v>
      </c>
      <c r="C117" s="8">
        <v>2.3618055555562023</v>
      </c>
      <c r="D117" s="8">
        <v>56.683333333348855</v>
      </c>
    </row>
    <row r="118" spans="2:4">
      <c r="B118" s="7" t="s">
        <v>55</v>
      </c>
      <c r="C118" s="8">
        <v>6.8283818342150457</v>
      </c>
      <c r="D118" s="8">
        <v>163.88116402116111</v>
      </c>
    </row>
    <row r="119" spans="2:4">
      <c r="B119" s="9" t="s">
        <v>40</v>
      </c>
      <c r="C119" s="8">
        <v>43.922916666670062</v>
      </c>
      <c r="D119" s="8">
        <v>1054.1500000000815</v>
      </c>
    </row>
    <row r="120" spans="2:4">
      <c r="B120" s="9" t="s">
        <v>50</v>
      </c>
      <c r="C120" s="8">
        <v>14.795138888890506</v>
      </c>
      <c r="D120" s="8">
        <v>355.08333333337214</v>
      </c>
    </row>
    <row r="121" spans="2:4">
      <c r="B121" s="9" t="s">
        <v>37</v>
      </c>
      <c r="C121" s="8">
        <v>10.428333333334013</v>
      </c>
      <c r="D121" s="8">
        <v>250.28000000001629</v>
      </c>
    </row>
    <row r="122" spans="2:4">
      <c r="B122" s="9" t="s">
        <v>28</v>
      </c>
      <c r="C122" s="8">
        <v>10.275266554433045</v>
      </c>
      <c r="D122" s="8">
        <v>246.60639730639312</v>
      </c>
    </row>
    <row r="123" spans="2:4">
      <c r="B123" s="9" t="s">
        <v>56</v>
      </c>
      <c r="C123" s="8">
        <v>9.4286835748789599</v>
      </c>
      <c r="D123" s="8">
        <v>226.28840579709504</v>
      </c>
    </row>
    <row r="124" spans="2:4">
      <c r="B124" s="9" t="s">
        <v>38</v>
      </c>
      <c r="C124" s="8">
        <v>7.8293981481466393</v>
      </c>
      <c r="D124" s="8">
        <v>187.90555555551933</v>
      </c>
    </row>
    <row r="125" spans="2:4">
      <c r="B125" s="9" t="s">
        <v>47</v>
      </c>
      <c r="C125" s="8">
        <v>7.6226851851824904</v>
      </c>
      <c r="D125" s="8">
        <v>182.94444444437977</v>
      </c>
    </row>
    <row r="126" spans="2:4">
      <c r="B126" s="9" t="s">
        <v>51</v>
      </c>
      <c r="C126" s="8">
        <v>7.4050925925960955</v>
      </c>
      <c r="D126" s="8">
        <v>177.7222222223063</v>
      </c>
    </row>
    <row r="127" spans="2:4">
      <c r="B127" s="9" t="s">
        <v>39</v>
      </c>
      <c r="C127" s="8">
        <v>6.7993055555489263</v>
      </c>
      <c r="D127" s="8">
        <v>163.18333333317423</v>
      </c>
    </row>
    <row r="128" spans="2:4">
      <c r="B128" s="9" t="s">
        <v>30</v>
      </c>
      <c r="C128" s="8">
        <v>6.3912918871250843</v>
      </c>
      <c r="D128" s="8">
        <v>153.39100529100202</v>
      </c>
    </row>
    <row r="129" spans="2:4">
      <c r="B129" s="9" t="s">
        <v>35</v>
      </c>
      <c r="C129" s="8">
        <v>6.338040123455964</v>
      </c>
      <c r="D129" s="8">
        <v>152.11296296294313</v>
      </c>
    </row>
    <row r="130" spans="2:4">
      <c r="B130" s="9" t="s">
        <v>32</v>
      </c>
      <c r="C130" s="8">
        <v>4.9703571428571847</v>
      </c>
      <c r="D130" s="8">
        <v>119.28857142857242</v>
      </c>
    </row>
    <row r="131" spans="2:4">
      <c r="B131" s="9" t="s">
        <v>31</v>
      </c>
      <c r="C131" s="8">
        <v>4.1193790257647098</v>
      </c>
      <c r="D131" s="8">
        <v>98.86509661835305</v>
      </c>
    </row>
    <row r="132" spans="2:4">
      <c r="B132" s="9" t="s">
        <v>36</v>
      </c>
      <c r="C132" s="8">
        <v>4.0965277777784079</v>
      </c>
      <c r="D132" s="8">
        <v>98.316666666681783</v>
      </c>
    </row>
    <row r="133" spans="2:4">
      <c r="B133" s="9" t="s">
        <v>27</v>
      </c>
      <c r="C133" s="8">
        <v>4.0540336879432983</v>
      </c>
      <c r="D133" s="8">
        <v>97.296808510639167</v>
      </c>
    </row>
    <row r="134" spans="2:4">
      <c r="B134" s="9" t="s">
        <v>57</v>
      </c>
      <c r="C134" s="8">
        <v>3.9958333333343035</v>
      </c>
      <c r="D134" s="8">
        <v>95.900000000023283</v>
      </c>
    </row>
    <row r="135" spans="2:4">
      <c r="B135" s="9" t="s">
        <v>41</v>
      </c>
      <c r="C135" s="8">
        <v>3.7598214285712208</v>
      </c>
      <c r="D135" s="8">
        <v>90.235714285709292</v>
      </c>
    </row>
    <row r="136" spans="2:4">
      <c r="B136" s="9" t="s">
        <v>58</v>
      </c>
      <c r="C136" s="8">
        <v>2.7518055555570755</v>
      </c>
      <c r="D136" s="8">
        <v>66.043333333369816</v>
      </c>
    </row>
    <row r="137" spans="2:4">
      <c r="B137" s="9" t="s">
        <v>59</v>
      </c>
      <c r="C137" s="8">
        <v>2.5274305555528067</v>
      </c>
      <c r="D137" s="8">
        <v>60.658333333267365</v>
      </c>
    </row>
    <row r="138" spans="2:4">
      <c r="B138" s="9" t="s">
        <v>60</v>
      </c>
      <c r="C138" s="8">
        <v>0.95555555555620231</v>
      </c>
      <c r="D138" s="8">
        <v>22.933333333348855</v>
      </c>
    </row>
    <row r="139" spans="2:4">
      <c r="B139" s="9" t="s">
        <v>53</v>
      </c>
      <c r="C139" s="8">
        <v>9.0277777781011537E-3</v>
      </c>
      <c r="D139" s="8">
        <v>0.21666666667442769</v>
      </c>
    </row>
    <row r="140" spans="2:4">
      <c r="B140" s="9" t="s">
        <v>45</v>
      </c>
      <c r="C140" s="8">
        <v>0</v>
      </c>
      <c r="D140" s="8">
        <v>0</v>
      </c>
    </row>
    <row r="141" spans="2:4">
      <c r="B141" s="7" t="s">
        <v>61</v>
      </c>
      <c r="C141" s="8">
        <v>5.7404513888886868</v>
      </c>
      <c r="D141" s="8">
        <v>137.77083333332848</v>
      </c>
    </row>
    <row r="142" spans="2:4">
      <c r="B142" s="9" t="s">
        <v>28</v>
      </c>
      <c r="C142" s="8">
        <v>30.216666666667152</v>
      </c>
      <c r="D142" s="8">
        <v>725.20000000001164</v>
      </c>
    </row>
    <row r="143" spans="2:4">
      <c r="B143" s="9" t="s">
        <v>34</v>
      </c>
      <c r="C143" s="8">
        <v>25.11250000000291</v>
      </c>
      <c r="D143" s="8">
        <v>602.70000000006985</v>
      </c>
    </row>
    <row r="144" spans="2:4">
      <c r="B144" s="9" t="s">
        <v>62</v>
      </c>
      <c r="C144" s="8">
        <v>21.872569444443798</v>
      </c>
      <c r="D144" s="8">
        <v>524.94166666665114</v>
      </c>
    </row>
    <row r="145" spans="2:4">
      <c r="B145" s="9" t="s">
        <v>54</v>
      </c>
      <c r="C145" s="8">
        <v>9.8217013888879592</v>
      </c>
      <c r="D145" s="8">
        <v>235.72083333331102</v>
      </c>
    </row>
    <row r="146" spans="2:4">
      <c r="B146" s="9" t="s">
        <v>27</v>
      </c>
      <c r="C146" s="8">
        <v>8.0638888888861402</v>
      </c>
      <c r="D146" s="8">
        <v>193.53333333326736</v>
      </c>
    </row>
    <row r="147" spans="2:4">
      <c r="B147" s="9" t="s">
        <v>41</v>
      </c>
      <c r="C147" s="8">
        <v>7.4798611111109494</v>
      </c>
      <c r="D147" s="8">
        <v>179.51666666666279</v>
      </c>
    </row>
    <row r="148" spans="2:4">
      <c r="B148" s="9" t="s">
        <v>45</v>
      </c>
      <c r="C148" s="8">
        <v>5.8247329059847219</v>
      </c>
      <c r="D148" s="8">
        <v>139.79358974363333</v>
      </c>
    </row>
    <row r="149" spans="2:4">
      <c r="B149" s="9" t="s">
        <v>36</v>
      </c>
      <c r="C149" s="8">
        <v>5.2697530864186568</v>
      </c>
      <c r="D149" s="8">
        <v>126.47407407404778</v>
      </c>
    </row>
    <row r="150" spans="2:4">
      <c r="B150" s="9" t="s">
        <v>31</v>
      </c>
      <c r="C150" s="8">
        <v>2.9402777777722804</v>
      </c>
      <c r="D150" s="8">
        <v>70.566666666534729</v>
      </c>
    </row>
    <row r="151" spans="2:4">
      <c r="B151" s="9" t="s">
        <v>37</v>
      </c>
      <c r="C151" s="8">
        <v>1.7923611111109494</v>
      </c>
      <c r="D151" s="8">
        <v>43.016666666662786</v>
      </c>
    </row>
    <row r="152" spans="2:4">
      <c r="B152" s="9" t="s">
        <v>43</v>
      </c>
      <c r="C152" s="8">
        <v>1.7171296296291985</v>
      </c>
      <c r="D152" s="8">
        <v>41.211111111100763</v>
      </c>
    </row>
    <row r="153" spans="2:4">
      <c r="B153" s="9" t="s">
        <v>44</v>
      </c>
      <c r="C153" s="8">
        <v>1.5291666666653327</v>
      </c>
      <c r="D153" s="8">
        <v>36.699999999967986</v>
      </c>
    </row>
    <row r="154" spans="2:4">
      <c r="B154" s="9" t="s">
        <v>63</v>
      </c>
      <c r="C154" s="8">
        <v>1.2482638888905058</v>
      </c>
      <c r="D154" s="8">
        <v>29.958333333372138</v>
      </c>
    </row>
    <row r="155" spans="2:4">
      <c r="B155" s="9" t="s">
        <v>60</v>
      </c>
      <c r="C155" s="8">
        <v>1.2180555555569299</v>
      </c>
      <c r="D155" s="8">
        <v>29.233333333366318</v>
      </c>
    </row>
    <row r="156" spans="2:4">
      <c r="B156" s="9" t="s">
        <v>32</v>
      </c>
      <c r="C156" s="8">
        <v>1.1243055555532919</v>
      </c>
      <c r="D156" s="8">
        <v>26.983333333279006</v>
      </c>
    </row>
    <row r="157" spans="2:4">
      <c r="B157" s="9" t="s">
        <v>49</v>
      </c>
      <c r="C157" s="8">
        <v>0.26805555555256433</v>
      </c>
      <c r="D157" s="8">
        <v>6.4333333332615439</v>
      </c>
    </row>
    <row r="158" spans="2:4">
      <c r="B158" s="9" t="s">
        <v>64</v>
      </c>
      <c r="C158" s="8">
        <v>3.125E-2</v>
      </c>
      <c r="D158" s="8">
        <v>0.75</v>
      </c>
    </row>
    <row r="159" spans="2:4">
      <c r="B159" s="9" t="s">
        <v>65</v>
      </c>
      <c r="C159" s="8">
        <v>8.333333331393078E-3</v>
      </c>
      <c r="D159" s="8">
        <v>0.19999999995343387</v>
      </c>
    </row>
    <row r="160" spans="2:4">
      <c r="B160" s="9" t="s">
        <v>56</v>
      </c>
      <c r="C160" s="8">
        <v>8.333333331393078E-3</v>
      </c>
      <c r="D160" s="8">
        <v>0.19999999995343387</v>
      </c>
    </row>
    <row r="161" spans="2:4">
      <c r="B161" s="7" t="s">
        <v>66</v>
      </c>
      <c r="C161" s="8">
        <v>3.8855243324718503</v>
      </c>
      <c r="D161" s="8">
        <v>93.252583979324399</v>
      </c>
    </row>
    <row r="162" spans="2:4">
      <c r="B162" s="9" t="s">
        <v>34</v>
      </c>
      <c r="C162" s="8">
        <v>13.467361111106584</v>
      </c>
      <c r="D162" s="8">
        <v>323.21666666655801</v>
      </c>
    </row>
    <row r="163" spans="2:4">
      <c r="B163" s="9" t="s">
        <v>28</v>
      </c>
      <c r="C163" s="8">
        <v>9.5013888888897782</v>
      </c>
      <c r="D163" s="8">
        <v>228.03333333335468</v>
      </c>
    </row>
    <row r="164" spans="2:4">
      <c r="B164" s="9" t="s">
        <v>32</v>
      </c>
      <c r="C164" s="8">
        <v>8.3319444444423425</v>
      </c>
      <c r="D164" s="8">
        <v>199.96666666661622</v>
      </c>
    </row>
    <row r="165" spans="2:4">
      <c r="B165" s="9" t="s">
        <v>50</v>
      </c>
      <c r="C165" s="8">
        <v>6.65625</v>
      </c>
      <c r="D165" s="8">
        <v>159.75</v>
      </c>
    </row>
    <row r="166" spans="2:4">
      <c r="B166" s="9" t="s">
        <v>53</v>
      </c>
      <c r="C166" s="8">
        <v>6.2162247474764376</v>
      </c>
      <c r="D166" s="8">
        <v>149.1893939394345</v>
      </c>
    </row>
    <row r="167" spans="2:4">
      <c r="B167" s="9" t="s">
        <v>46</v>
      </c>
      <c r="C167" s="8">
        <v>6.2152199074068148</v>
      </c>
      <c r="D167" s="8">
        <v>149.16527777776355</v>
      </c>
    </row>
    <row r="168" spans="2:4">
      <c r="B168" s="9" t="s">
        <v>47</v>
      </c>
      <c r="C168" s="8">
        <v>5.8547453703686188</v>
      </c>
      <c r="D168" s="8">
        <v>140.51388888884685</v>
      </c>
    </row>
    <row r="169" spans="2:4">
      <c r="B169" s="9" t="s">
        <v>64</v>
      </c>
      <c r="C169" s="8">
        <v>5.5731944444443799</v>
      </c>
      <c r="D169" s="8">
        <v>133.75666666666513</v>
      </c>
    </row>
    <row r="170" spans="2:4">
      <c r="B170" s="9" t="s">
        <v>63</v>
      </c>
      <c r="C170" s="8">
        <v>5.0215277777751908</v>
      </c>
      <c r="D170" s="8">
        <v>120.51666666660458</v>
      </c>
    </row>
    <row r="171" spans="2:4">
      <c r="B171" s="9" t="s">
        <v>39</v>
      </c>
      <c r="C171" s="8">
        <v>4.8928819444463443</v>
      </c>
      <c r="D171" s="8">
        <v>117.42916666671226</v>
      </c>
    </row>
    <row r="172" spans="2:4">
      <c r="B172" s="9" t="s">
        <v>45</v>
      </c>
      <c r="C172" s="8">
        <v>4.8308862433858888</v>
      </c>
      <c r="D172" s="8">
        <v>115.94126984126135</v>
      </c>
    </row>
    <row r="173" spans="2:4">
      <c r="B173" s="9" t="s">
        <v>51</v>
      </c>
      <c r="C173" s="8">
        <v>4.7900237127369776</v>
      </c>
      <c r="D173" s="8">
        <v>114.96056910568745</v>
      </c>
    </row>
    <row r="174" spans="2:4">
      <c r="B174" s="9" t="s">
        <v>56</v>
      </c>
      <c r="C174" s="8">
        <v>4.6516203703698311</v>
      </c>
      <c r="D174" s="8">
        <v>111.63888888887595</v>
      </c>
    </row>
    <row r="175" spans="2:4">
      <c r="B175" s="9" t="s">
        <v>54</v>
      </c>
      <c r="C175" s="8">
        <v>4.5895833333343035</v>
      </c>
      <c r="D175" s="8">
        <v>110.15000000002328</v>
      </c>
    </row>
    <row r="176" spans="2:4">
      <c r="B176" s="9" t="s">
        <v>35</v>
      </c>
      <c r="C176" s="8">
        <v>3.9639322916677884</v>
      </c>
      <c r="D176" s="8">
        <v>95.134375000026921</v>
      </c>
    </row>
    <row r="177" spans="2:4">
      <c r="B177" s="9" t="s">
        <v>30</v>
      </c>
      <c r="C177" s="8">
        <v>3.8628968253968714</v>
      </c>
      <c r="D177" s="8">
        <v>92.709523809524924</v>
      </c>
    </row>
    <row r="178" spans="2:4">
      <c r="B178" s="9" t="s">
        <v>43</v>
      </c>
      <c r="C178" s="8">
        <v>3.3722222222240816</v>
      </c>
      <c r="D178" s="8">
        <v>80.933333333377959</v>
      </c>
    </row>
    <row r="179" spans="2:4">
      <c r="B179" s="9" t="s">
        <v>37</v>
      </c>
      <c r="C179" s="8">
        <v>2.0993806306299096</v>
      </c>
      <c r="D179" s="8">
        <v>50.385135135117828</v>
      </c>
    </row>
    <row r="180" spans="2:4">
      <c r="B180" s="9" t="s">
        <v>57</v>
      </c>
      <c r="C180" s="8">
        <v>1.6113888888896326</v>
      </c>
      <c r="D180" s="8">
        <v>38.673333333351181</v>
      </c>
    </row>
    <row r="181" spans="2:4">
      <c r="B181" s="9" t="s">
        <v>40</v>
      </c>
      <c r="C181" s="8">
        <v>1.3278262273902222</v>
      </c>
      <c r="D181" s="8">
        <v>31.867829457365335</v>
      </c>
    </row>
    <row r="182" spans="2:4">
      <c r="B182" s="9" t="s">
        <v>41</v>
      </c>
      <c r="C182" s="8">
        <v>0.71795634920584106</v>
      </c>
      <c r="D182" s="8">
        <v>17.230952380940185</v>
      </c>
    </row>
    <row r="183" spans="2:4">
      <c r="B183" s="9" t="s">
        <v>38</v>
      </c>
      <c r="C183" s="8">
        <v>4.4444444443797693E-2</v>
      </c>
      <c r="D183" s="8">
        <v>1.0666666666511446</v>
      </c>
    </row>
    <row r="184" spans="2:4">
      <c r="B184" s="7" t="s">
        <v>67</v>
      </c>
      <c r="C184" s="8">
        <v>2.7639550264554731</v>
      </c>
      <c r="D184" s="8">
        <v>66.33492063493135</v>
      </c>
    </row>
    <row r="185" spans="2:4">
      <c r="B185" s="9" t="s">
        <v>32</v>
      </c>
      <c r="C185" s="8">
        <v>4.9847222222240815</v>
      </c>
      <c r="D185" s="8">
        <v>119.63333333337796</v>
      </c>
    </row>
    <row r="186" spans="2:4">
      <c r="B186" s="9" t="s">
        <v>27</v>
      </c>
      <c r="C186" s="8">
        <v>0.74507575757491973</v>
      </c>
      <c r="D186" s="8">
        <v>17.881818181798074</v>
      </c>
    </row>
    <row r="187" spans="2:4">
      <c r="B187" s="7" t="s">
        <v>36</v>
      </c>
      <c r="C187" s="8">
        <v>9.8214285713394786E-2</v>
      </c>
      <c r="D187" s="8">
        <v>2.3571428571214748</v>
      </c>
    </row>
    <row r="188" spans="2:4">
      <c r="B188" s="9" t="s">
        <v>41</v>
      </c>
      <c r="C188" s="8">
        <v>0.22100694444361579</v>
      </c>
      <c r="D188" s="8">
        <v>5.304166666646779</v>
      </c>
    </row>
    <row r="189" spans="2:4">
      <c r="B189" s="9" t="s">
        <v>28</v>
      </c>
      <c r="C189" s="8">
        <v>8.8302951387959183E-2</v>
      </c>
      <c r="D189" s="8">
        <v>2.1192708333110204</v>
      </c>
    </row>
    <row r="190" spans="2:4">
      <c r="B190" s="9" t="s">
        <v>30</v>
      </c>
      <c r="C190" s="8">
        <v>4.8842592594155576E-2</v>
      </c>
      <c r="D190" s="8">
        <v>1.1722222222597338</v>
      </c>
    </row>
    <row r="191" spans="2:4">
      <c r="B191" s="9" t="s">
        <v>38</v>
      </c>
      <c r="C191" s="8">
        <v>2.0833333330908015E-2</v>
      </c>
      <c r="D191" s="8">
        <v>0.49999999994179234</v>
      </c>
    </row>
    <row r="192" spans="2:4">
      <c r="B192" s="9" t="s">
        <v>27</v>
      </c>
      <c r="C192" s="8">
        <v>4.8611111051286571E-3</v>
      </c>
      <c r="D192" s="8">
        <v>0.11666666652308777</v>
      </c>
    </row>
    <row r="193" spans="2:4">
      <c r="B193" s="9" t="s">
        <v>36</v>
      </c>
      <c r="C193" s="8">
        <v>2.4305555562023073E-3</v>
      </c>
      <c r="D193" s="8">
        <v>5.8333333348855376E-2</v>
      </c>
    </row>
    <row r="194" spans="2:4">
      <c r="B194" s="7" t="s">
        <v>11</v>
      </c>
      <c r="C194" s="8">
        <v>8.4284056772377163</v>
      </c>
      <c r="D194" s="8">
        <v>202.28173625370519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0289-91D4-4C6B-81F9-19BE01ECF66A}">
  <dimension ref="A1:AC1462"/>
  <sheetViews>
    <sheetView tabSelected="1" topLeftCell="U1" zoomScale="120" zoomScaleNormal="120" workbookViewId="0">
      <selection activeCell="AA5" sqref="AA5"/>
    </sheetView>
  </sheetViews>
  <sheetFormatPr defaultRowHeight="12.75"/>
  <cols>
    <col min="1" max="1" width="12.42578125" bestFit="1" customWidth="1"/>
    <col min="2" max="2" width="19" bestFit="1" customWidth="1"/>
    <col min="3" max="3" width="30" bestFit="1" customWidth="1"/>
    <col min="4" max="4" width="18.42578125" bestFit="1" customWidth="1"/>
    <col min="5" max="5" width="22.42578125" bestFit="1" customWidth="1"/>
    <col min="6" max="6" width="40.85546875" bestFit="1" customWidth="1"/>
    <col min="7" max="7" width="22.85546875" bestFit="1" customWidth="1"/>
    <col min="8" max="8" width="40.7109375" bestFit="1" customWidth="1"/>
    <col min="9" max="9" width="19.140625" customWidth="1"/>
    <col min="10" max="10" width="21.85546875" customWidth="1"/>
    <col min="11" max="11" width="21.85546875" bestFit="1" customWidth="1"/>
    <col min="12" max="12" width="30" bestFit="1" customWidth="1"/>
    <col min="13" max="13" width="20.7109375" bestFit="1" customWidth="1"/>
    <col min="14" max="14" width="11.28515625" bestFit="1" customWidth="1"/>
    <col min="15" max="15" width="11.7109375" bestFit="1" customWidth="1"/>
    <col min="16" max="16" width="20.42578125" hidden="1" customWidth="1"/>
    <col min="17" max="17" width="18" hidden="1" customWidth="1"/>
    <col min="18" max="18" width="17.140625" hidden="1" customWidth="1"/>
    <col min="19" max="19" width="20.7109375" hidden="1" customWidth="1"/>
    <col min="20" max="20" width="17.42578125" style="3" bestFit="1" customWidth="1"/>
    <col min="21" max="21" width="28" style="3" bestFit="1" customWidth="1"/>
    <col min="22" max="22" width="29.42578125" style="5" bestFit="1" customWidth="1"/>
    <col min="23" max="23" width="30.7109375" style="5" bestFit="1" customWidth="1"/>
    <col min="24" max="24" width="20.5703125" style="5" bestFit="1" customWidth="1"/>
    <col min="25" max="25" width="35.140625" style="5" bestFit="1" customWidth="1"/>
    <col min="26" max="26" width="19.7109375" style="5" bestFit="1" customWidth="1"/>
    <col min="27" max="27" width="23.140625" style="4" bestFit="1" customWidth="1"/>
    <col min="29" max="29" width="23.140625" style="19" bestFit="1" customWidth="1"/>
  </cols>
  <sheetData>
    <row r="1" spans="1:29">
      <c r="A1" s="1" t="s">
        <v>68</v>
      </c>
      <c r="B1" s="1" t="s">
        <v>69</v>
      </c>
      <c r="C1" s="22" t="s">
        <v>70</v>
      </c>
      <c r="D1" s="1" t="s">
        <v>1</v>
      </c>
      <c r="E1" s="1" t="s">
        <v>71</v>
      </c>
      <c r="F1" s="1" t="s">
        <v>72</v>
      </c>
      <c r="G1" s="1" t="s">
        <v>73</v>
      </c>
      <c r="H1" s="1" t="s">
        <v>74</v>
      </c>
      <c r="I1" s="22" t="s">
        <v>75</v>
      </c>
      <c r="J1" s="22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t="s">
        <v>82</v>
      </c>
      <c r="Q1" t="s">
        <v>83</v>
      </c>
      <c r="R1" t="s">
        <v>84</v>
      </c>
      <c r="S1" t="s">
        <v>85</v>
      </c>
      <c r="T1" s="2" t="s">
        <v>86</v>
      </c>
      <c r="U1" s="10" t="s">
        <v>87</v>
      </c>
      <c r="V1" s="23" t="s">
        <v>88</v>
      </c>
      <c r="W1" s="23" t="s">
        <v>89</v>
      </c>
      <c r="X1" s="24" t="s">
        <v>90</v>
      </c>
      <c r="Y1" s="24" t="s">
        <v>91</v>
      </c>
      <c r="Z1" s="24" t="s">
        <v>92</v>
      </c>
      <c r="AA1" s="18" t="s">
        <v>17</v>
      </c>
      <c r="AC1"/>
    </row>
    <row r="2" spans="1:29">
      <c r="A2" t="s">
        <v>93</v>
      </c>
      <c r="B2" t="s">
        <v>94</v>
      </c>
      <c r="C2" t="s">
        <v>36</v>
      </c>
      <c r="D2" t="s">
        <v>95</v>
      </c>
      <c r="E2" t="s">
        <v>52</v>
      </c>
      <c r="F2" t="s">
        <v>96</v>
      </c>
      <c r="G2" t="s">
        <v>97</v>
      </c>
      <c r="H2" t="s">
        <v>46</v>
      </c>
      <c r="I2" t="s">
        <v>98</v>
      </c>
      <c r="J2" t="s">
        <v>99</v>
      </c>
      <c r="K2" t="s">
        <v>100</v>
      </c>
      <c r="L2" t="s">
        <v>100</v>
      </c>
      <c r="M2" t="s">
        <v>101</v>
      </c>
      <c r="N2" t="s">
        <v>36</v>
      </c>
      <c r="O2" t="s">
        <v>102</v>
      </c>
      <c r="P2" t="s">
        <v>94</v>
      </c>
      <c r="Q2" t="s">
        <v>100</v>
      </c>
      <c r="R2" t="s">
        <v>103</v>
      </c>
      <c r="S2" t="s">
        <v>100</v>
      </c>
      <c r="T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45660.571527777778</v>
      </c>
      <c r="U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45698.362500000003</v>
      </c>
      <c r="V2" s="5">
        <f>IFERROR(Table2[[#This Row],[Fecha cierre/actualización]]-Table2[[#This Row],[Fecha creación]],"Revisar")</f>
        <v>37.790972222224809</v>
      </c>
      <c r="W2" s="5">
        <f>IFERROR(Table2[[#This Row],[Días resolución/en proceso]]*24,"Revisar")</f>
        <v>906.98333333339542</v>
      </c>
      <c r="X2" s="5">
        <f>_xlfn.XLOOKUP(Table2[[#This Row],[Acuerdo de nivel de servicio]],SLA!B:B,SLA!C:C)</f>
        <v>0</v>
      </c>
      <c r="Y2" s="5">
        <f>IFERROR(ROUND(Table2[[#This Row],[Fecha cierre/actualización]]-Table2[[#This Row],[Fecha creación]],0)*14,"Revisar")</f>
        <v>532</v>
      </c>
      <c r="Z2" s="5">
        <f>+Table2[[#This Row],[SLA horas - base ]]+Table2[[#This Row],[SLA horas - adic por cambio días]]</f>
        <v>532</v>
      </c>
      <c r="AA2" s="19" t="str">
        <f>IF(Table2[[#This Row],[SLA horas - base ]]=0,"No tiene SLA",IF(Table2[[#This Row],[Horas resolución/en proceso]]&lt;=Table2[[#This Row],[SLA horas - total]],"Cumplido","Vencido"))</f>
        <v>No tiene SLA</v>
      </c>
      <c r="AC2"/>
    </row>
    <row r="3" spans="1:29">
      <c r="A3" t="s">
        <v>104</v>
      </c>
      <c r="B3" t="s">
        <v>105</v>
      </c>
      <c r="C3" t="s">
        <v>36</v>
      </c>
      <c r="D3" t="s">
        <v>2</v>
      </c>
      <c r="E3" t="s">
        <v>38</v>
      </c>
      <c r="F3" t="s">
        <v>96</v>
      </c>
      <c r="G3" t="s">
        <v>106</v>
      </c>
      <c r="H3" t="s">
        <v>30</v>
      </c>
      <c r="I3" t="s">
        <v>107</v>
      </c>
      <c r="J3" t="s">
        <v>108</v>
      </c>
      <c r="K3" t="s">
        <v>109</v>
      </c>
      <c r="L3" t="s">
        <v>109</v>
      </c>
      <c r="M3" t="s">
        <v>110</v>
      </c>
      <c r="N3" t="s">
        <v>36</v>
      </c>
      <c r="O3" t="s">
        <v>36</v>
      </c>
      <c r="P3" t="s">
        <v>105</v>
      </c>
      <c r="Q3" t="s">
        <v>109</v>
      </c>
      <c r="R3" t="s">
        <v>103</v>
      </c>
      <c r="S3" t="s">
        <v>109</v>
      </c>
      <c r="T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45659.52847222222</v>
      </c>
      <c r="U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45680.602083333331</v>
      </c>
      <c r="V3" s="5">
        <f>IFERROR(Table2[[#This Row],[Fecha cierre/actualización]]-Table2[[#This Row],[Fecha creación]],"Revisar")</f>
        <v>21.073611111110949</v>
      </c>
      <c r="W3" s="5">
        <f>IFERROR(Table2[[#This Row],[Días resolución/en proceso]]*24,"Revisar")</f>
        <v>505.76666666666279</v>
      </c>
      <c r="X3" s="5">
        <f>_xlfn.XLOOKUP(Table2[[#This Row],[Acuerdo de nivel de servicio]],SLA!B:B,SLA!C:C)</f>
        <v>0</v>
      </c>
      <c r="Y3" s="5">
        <f>IFERROR(ROUND(Table2[[#This Row],[Fecha cierre/actualización]]-Table2[[#This Row],[Fecha creación]],0)*14,"Revisar")</f>
        <v>294</v>
      </c>
      <c r="Z3" s="5">
        <f>+Table2[[#This Row],[SLA horas - base ]]+Table2[[#This Row],[SLA horas - adic por cambio días]]</f>
        <v>294</v>
      </c>
      <c r="AA3" s="19" t="str">
        <f>IF(Table2[[#This Row],[SLA horas - base ]]=0,"No tiene SLA",IF(Table2[[#This Row],[Horas resolución/en proceso]]&lt;=Table2[[#This Row],[SLA horas - total]],"Cumplido","Vencido"))</f>
        <v>No tiene SLA</v>
      </c>
      <c r="AC3"/>
    </row>
    <row r="4" spans="1:29">
      <c r="A4" t="s">
        <v>111</v>
      </c>
      <c r="B4" t="s">
        <v>112</v>
      </c>
      <c r="C4" t="s">
        <v>113</v>
      </c>
      <c r="D4" t="s">
        <v>2</v>
      </c>
      <c r="E4" t="s">
        <v>55</v>
      </c>
      <c r="F4" t="s">
        <v>96</v>
      </c>
      <c r="G4" t="s">
        <v>36</v>
      </c>
      <c r="H4" t="s">
        <v>41</v>
      </c>
      <c r="I4" t="s">
        <v>114</v>
      </c>
      <c r="J4" t="s">
        <v>115</v>
      </c>
      <c r="K4" t="s">
        <v>116</v>
      </c>
      <c r="L4" t="s">
        <v>116</v>
      </c>
      <c r="M4" t="s">
        <v>101</v>
      </c>
      <c r="N4" t="s">
        <v>36</v>
      </c>
      <c r="O4" t="s">
        <v>102</v>
      </c>
      <c r="P4" t="s">
        <v>112</v>
      </c>
      <c r="Q4" t="s">
        <v>116</v>
      </c>
      <c r="R4" t="s">
        <v>103</v>
      </c>
      <c r="S4" t="s">
        <v>116</v>
      </c>
      <c r="T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45659.395833333336</v>
      </c>
      <c r="U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45659.456944444442</v>
      </c>
      <c r="V4" s="5">
        <f>IFERROR(Table2[[#This Row],[Fecha cierre/actualización]]-Table2[[#This Row],[Fecha creación]],"Revisar")</f>
        <v>6.1111111106583849E-2</v>
      </c>
      <c r="W4" s="5">
        <f>IFERROR(Table2[[#This Row],[Días resolución/en proceso]]*24,"Revisar")</f>
        <v>1.4666666665580124</v>
      </c>
      <c r="X4" s="5">
        <f>_xlfn.XLOOKUP(Table2[[#This Row],[Acuerdo de nivel de servicio]],SLA!B:B,SLA!C:C)</f>
        <v>72</v>
      </c>
      <c r="Y4" s="5">
        <f>IFERROR(ROUND(Table2[[#This Row],[Fecha cierre/actualización]]-Table2[[#This Row],[Fecha creación]],0)*14,"Revisar")</f>
        <v>0</v>
      </c>
      <c r="Z4" s="5">
        <f>+Table2[[#This Row],[SLA horas - base ]]+Table2[[#This Row],[SLA horas - adic por cambio días]]</f>
        <v>72</v>
      </c>
      <c r="AA4" s="19" t="str">
        <f>IF(Table2[[#This Row],[SLA horas - base ]]=0,"No tiene SLA",IF(Table2[[#This Row],[Horas resolución/en proceso]]&lt;=Table2[[#This Row],[SLA horas - total]],"Cumplido","Vencido"))</f>
        <v>Cumplido</v>
      </c>
      <c r="AC4"/>
    </row>
    <row r="5" spans="1:29">
      <c r="A5" t="s">
        <v>117</v>
      </c>
      <c r="B5" t="s">
        <v>118</v>
      </c>
      <c r="C5" t="s">
        <v>119</v>
      </c>
      <c r="D5" t="s">
        <v>2</v>
      </c>
      <c r="E5" t="s">
        <v>38</v>
      </c>
      <c r="F5" t="s">
        <v>96</v>
      </c>
      <c r="G5" t="s">
        <v>106</v>
      </c>
      <c r="H5" t="s">
        <v>38</v>
      </c>
      <c r="I5" t="s">
        <v>120</v>
      </c>
      <c r="J5" t="s">
        <v>121</v>
      </c>
      <c r="K5" t="s">
        <v>122</v>
      </c>
      <c r="L5" t="s">
        <v>122</v>
      </c>
      <c r="M5" t="s">
        <v>110</v>
      </c>
      <c r="N5" t="s">
        <v>36</v>
      </c>
      <c r="O5" t="s">
        <v>36</v>
      </c>
      <c r="P5" t="s">
        <v>118</v>
      </c>
      <c r="Q5" t="s">
        <v>122</v>
      </c>
      <c r="R5" t="s">
        <v>103</v>
      </c>
      <c r="S5" t="s">
        <v>122</v>
      </c>
      <c r="T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45660.49722222222</v>
      </c>
      <c r="U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45664.690972222219</v>
      </c>
      <c r="V5" s="5">
        <f>IFERROR(Table2[[#This Row],[Fecha cierre/actualización]]-Table2[[#This Row],[Fecha creación]],"Revisar")</f>
        <v>4.1937499999985448</v>
      </c>
      <c r="W5" s="5">
        <f>IFERROR(Table2[[#This Row],[Días resolución/en proceso]]*24,"Revisar")</f>
        <v>100.64999999996508</v>
      </c>
      <c r="X5" s="5">
        <f>_xlfn.XLOOKUP(Table2[[#This Row],[Acuerdo de nivel de servicio]],SLA!B:B,SLA!C:C)</f>
        <v>72</v>
      </c>
      <c r="Y5" s="5">
        <f>IFERROR(ROUND(Table2[[#This Row],[Fecha cierre/actualización]]-Table2[[#This Row],[Fecha creación]],0)*14,"Revisar")</f>
        <v>56</v>
      </c>
      <c r="Z5" s="5">
        <f>+Table2[[#This Row],[SLA horas - base ]]+Table2[[#This Row],[SLA horas - adic por cambio días]]</f>
        <v>128</v>
      </c>
      <c r="AA5" s="19" t="str">
        <f>IF(Table2[[#This Row],[SLA horas - base ]]=0,"No tiene SLA",IF(Table2[[#This Row],[Horas resolución/en proceso]]&lt;=Table2[[#This Row],[SLA horas - total]],"Cumplido","Vencido"))</f>
        <v>Cumplido</v>
      </c>
      <c r="AC5"/>
    </row>
    <row r="6" spans="1:29">
      <c r="A6" t="s">
        <v>123</v>
      </c>
      <c r="B6" t="s">
        <v>124</v>
      </c>
      <c r="C6" t="s">
        <v>36</v>
      </c>
      <c r="D6" t="s">
        <v>95</v>
      </c>
      <c r="E6" t="s">
        <v>66</v>
      </c>
      <c r="F6" t="s">
        <v>96</v>
      </c>
      <c r="G6" t="s">
        <v>97</v>
      </c>
      <c r="H6" t="s">
        <v>40</v>
      </c>
      <c r="I6" t="s">
        <v>125</v>
      </c>
      <c r="J6" t="s">
        <v>126</v>
      </c>
      <c r="K6" t="s">
        <v>127</v>
      </c>
      <c r="L6" t="s">
        <v>127</v>
      </c>
      <c r="M6" t="s">
        <v>101</v>
      </c>
      <c r="N6" t="s">
        <v>36</v>
      </c>
      <c r="O6" t="s">
        <v>102</v>
      </c>
      <c r="P6" t="s">
        <v>124</v>
      </c>
      <c r="Q6" t="s">
        <v>127</v>
      </c>
      <c r="R6" t="s">
        <v>103</v>
      </c>
      <c r="S6" t="s">
        <v>127</v>
      </c>
      <c r="T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45659.70416666667</v>
      </c>
      <c r="U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45660.455555555556</v>
      </c>
      <c r="V6" s="5">
        <f>IFERROR(Table2[[#This Row],[Fecha cierre/actualización]]-Table2[[#This Row],[Fecha creación]],"Revisar")</f>
        <v>0.75138888888614019</v>
      </c>
      <c r="W6" s="5">
        <f>IFERROR(Table2[[#This Row],[Días resolución/en proceso]]*24,"Revisar")</f>
        <v>18.033333333267365</v>
      </c>
      <c r="X6" s="5">
        <f>_xlfn.XLOOKUP(Table2[[#This Row],[Acuerdo de nivel de servicio]],SLA!B:B,SLA!C:C)</f>
        <v>0</v>
      </c>
      <c r="Y6" s="5">
        <f>IFERROR(ROUND(Table2[[#This Row],[Fecha cierre/actualización]]-Table2[[#This Row],[Fecha creación]],0)*14,"Revisar")</f>
        <v>14</v>
      </c>
      <c r="Z6" s="5">
        <f>+Table2[[#This Row],[SLA horas - base ]]+Table2[[#This Row],[SLA horas - adic por cambio días]]</f>
        <v>14</v>
      </c>
      <c r="AA6" s="19" t="str">
        <f>IF(Table2[[#This Row],[SLA horas - base ]]=0,"No tiene SLA",IF(Table2[[#This Row],[Horas resolución/en proceso]]&lt;=Table2[[#This Row],[SLA horas - total]],"Cumplido","Vencido"))</f>
        <v>No tiene SLA</v>
      </c>
      <c r="AC6"/>
    </row>
    <row r="7" spans="1:29">
      <c r="A7" t="s">
        <v>128</v>
      </c>
      <c r="B7" t="s">
        <v>129</v>
      </c>
      <c r="C7" t="s">
        <v>36</v>
      </c>
      <c r="D7" t="s">
        <v>95</v>
      </c>
      <c r="E7" t="s">
        <v>66</v>
      </c>
      <c r="F7" t="s">
        <v>21</v>
      </c>
      <c r="G7" t="s">
        <v>97</v>
      </c>
      <c r="H7" t="s">
        <v>47</v>
      </c>
      <c r="I7" t="s">
        <v>130</v>
      </c>
      <c r="J7" t="s">
        <v>131</v>
      </c>
      <c r="K7" t="s">
        <v>36</v>
      </c>
      <c r="L7" t="s">
        <v>116</v>
      </c>
      <c r="M7" t="s">
        <v>101</v>
      </c>
      <c r="N7" t="s">
        <v>36</v>
      </c>
      <c r="O7" t="s">
        <v>102</v>
      </c>
      <c r="P7" t="s">
        <v>129</v>
      </c>
      <c r="Q7" t="s">
        <v>36</v>
      </c>
      <c r="R7" t="s">
        <v>103</v>
      </c>
      <c r="S7" t="s">
        <v>36</v>
      </c>
      <c r="T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45659.383333333331</v>
      </c>
      <c r="U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45659.456944444442</v>
      </c>
      <c r="V7" s="5">
        <f>IFERROR(Table2[[#This Row],[Fecha cierre/actualización]]-Table2[[#This Row],[Fecha creación]],"Revisar")</f>
        <v>7.3611111110949423E-2</v>
      </c>
      <c r="W7" s="5">
        <f>IFERROR(Table2[[#This Row],[Días resolución/en proceso]]*24,"Revisar")</f>
        <v>1.7666666666627862</v>
      </c>
      <c r="X7" s="5">
        <f>_xlfn.XLOOKUP(Table2[[#This Row],[Acuerdo de nivel de servicio]],SLA!B:B,SLA!C:C)</f>
        <v>0</v>
      </c>
      <c r="Y7" s="5">
        <f>IFERROR(ROUND(Table2[[#This Row],[Fecha cierre/actualización]]-Table2[[#This Row],[Fecha creación]],0)*14,"Revisar")</f>
        <v>0</v>
      </c>
      <c r="Z7" s="5">
        <f>+Table2[[#This Row],[SLA horas - base ]]+Table2[[#This Row],[SLA horas - adic por cambio días]]</f>
        <v>0</v>
      </c>
      <c r="AA7" s="19" t="str">
        <f>IF(Table2[[#This Row],[SLA horas - base ]]=0,"No tiene SLA",IF(Table2[[#This Row],[Horas resolución/en proceso]]&lt;=Table2[[#This Row],[SLA horas - total]],"Cumplido","Vencido"))</f>
        <v>No tiene SLA</v>
      </c>
      <c r="AC7"/>
    </row>
    <row r="8" spans="1:29">
      <c r="A8" t="s">
        <v>132</v>
      </c>
      <c r="B8" t="s">
        <v>133</v>
      </c>
      <c r="C8" t="s">
        <v>36</v>
      </c>
      <c r="D8" t="s">
        <v>95</v>
      </c>
      <c r="E8" t="s">
        <v>38</v>
      </c>
      <c r="F8" t="s">
        <v>96</v>
      </c>
      <c r="G8" t="s">
        <v>106</v>
      </c>
      <c r="H8" t="s">
        <v>38</v>
      </c>
      <c r="I8" t="s">
        <v>134</v>
      </c>
      <c r="J8" t="s">
        <v>135</v>
      </c>
      <c r="K8" t="s">
        <v>136</v>
      </c>
      <c r="L8" t="s">
        <v>136</v>
      </c>
      <c r="M8" t="s">
        <v>110</v>
      </c>
      <c r="N8" t="s">
        <v>36</v>
      </c>
      <c r="O8" t="s">
        <v>36</v>
      </c>
      <c r="P8" t="s">
        <v>133</v>
      </c>
      <c r="Q8" t="s">
        <v>136</v>
      </c>
      <c r="R8" t="s">
        <v>103</v>
      </c>
      <c r="S8" t="s">
        <v>136</v>
      </c>
      <c r="T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45659.708333333336</v>
      </c>
      <c r="U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45664.695138888892</v>
      </c>
      <c r="V8" s="5">
        <f>IFERROR(Table2[[#This Row],[Fecha cierre/actualización]]-Table2[[#This Row],[Fecha creación]],"Revisar")</f>
        <v>4.9868055555562023</v>
      </c>
      <c r="W8" s="5">
        <f>IFERROR(Table2[[#This Row],[Días resolución/en proceso]]*24,"Revisar")</f>
        <v>119.68333333334886</v>
      </c>
      <c r="X8" s="5">
        <f>_xlfn.XLOOKUP(Table2[[#This Row],[Acuerdo de nivel de servicio]],SLA!B:B,SLA!C:C)</f>
        <v>0</v>
      </c>
      <c r="Y8" s="5">
        <f>IFERROR(ROUND(Table2[[#This Row],[Fecha cierre/actualización]]-Table2[[#This Row],[Fecha creación]],0)*14,"Revisar")</f>
        <v>70</v>
      </c>
      <c r="Z8" s="5">
        <f>+Table2[[#This Row],[SLA horas - base ]]+Table2[[#This Row],[SLA horas - adic por cambio días]]</f>
        <v>70</v>
      </c>
      <c r="AA8" s="19" t="str">
        <f>IF(Table2[[#This Row],[SLA horas - base ]]=0,"No tiene SLA",IF(Table2[[#This Row],[Horas resolución/en proceso]]&lt;=Table2[[#This Row],[SLA horas - total]],"Cumplido","Vencido"))</f>
        <v>No tiene SLA</v>
      </c>
      <c r="AC8"/>
    </row>
    <row r="9" spans="1:29">
      <c r="A9" t="s">
        <v>137</v>
      </c>
      <c r="B9" t="s">
        <v>138</v>
      </c>
      <c r="C9" t="s">
        <v>36</v>
      </c>
      <c r="D9" t="s">
        <v>95</v>
      </c>
      <c r="E9" t="s">
        <v>38</v>
      </c>
      <c r="F9" t="s">
        <v>96</v>
      </c>
      <c r="G9" t="s">
        <v>106</v>
      </c>
      <c r="H9" t="s">
        <v>30</v>
      </c>
      <c r="I9" t="s">
        <v>139</v>
      </c>
      <c r="J9" t="s">
        <v>140</v>
      </c>
      <c r="K9" t="s">
        <v>141</v>
      </c>
      <c r="L9" t="s">
        <v>141</v>
      </c>
      <c r="M9" t="s">
        <v>110</v>
      </c>
      <c r="N9" t="s">
        <v>36</v>
      </c>
      <c r="O9" t="s">
        <v>36</v>
      </c>
      <c r="P9" t="s">
        <v>138</v>
      </c>
      <c r="Q9" t="s">
        <v>141</v>
      </c>
      <c r="R9" t="s">
        <v>103</v>
      </c>
      <c r="S9" t="s">
        <v>141</v>
      </c>
      <c r="T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45660.466666666667</v>
      </c>
      <c r="U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45665.509722222225</v>
      </c>
      <c r="V9" s="5">
        <f>IFERROR(Table2[[#This Row],[Fecha cierre/actualización]]-Table2[[#This Row],[Fecha creación]],"Revisar")</f>
        <v>5.0430555555576575</v>
      </c>
      <c r="W9" s="5">
        <f>IFERROR(Table2[[#This Row],[Días resolución/en proceso]]*24,"Revisar")</f>
        <v>121.03333333338378</v>
      </c>
      <c r="X9" s="5">
        <f>_xlfn.XLOOKUP(Table2[[#This Row],[Acuerdo de nivel de servicio]],SLA!B:B,SLA!C:C)</f>
        <v>0</v>
      </c>
      <c r="Y9" s="5">
        <f>IFERROR(ROUND(Table2[[#This Row],[Fecha cierre/actualización]]-Table2[[#This Row],[Fecha creación]],0)*14,"Revisar")</f>
        <v>70</v>
      </c>
      <c r="Z9" s="5">
        <f>+Table2[[#This Row],[SLA horas - base ]]+Table2[[#This Row],[SLA horas - adic por cambio días]]</f>
        <v>70</v>
      </c>
      <c r="AA9" s="19" t="str">
        <f>IF(Table2[[#This Row],[SLA horas - base ]]=0,"No tiene SLA",IF(Table2[[#This Row],[Horas resolución/en proceso]]&lt;=Table2[[#This Row],[SLA horas - total]],"Cumplido","Vencido"))</f>
        <v>No tiene SLA</v>
      </c>
      <c r="AC9"/>
    </row>
    <row r="10" spans="1:29">
      <c r="A10" t="s">
        <v>142</v>
      </c>
      <c r="B10" t="s">
        <v>143</v>
      </c>
      <c r="C10" t="s">
        <v>36</v>
      </c>
      <c r="D10" t="s">
        <v>95</v>
      </c>
      <c r="E10" t="s">
        <v>55</v>
      </c>
      <c r="F10" t="s">
        <v>96</v>
      </c>
      <c r="G10" t="s">
        <v>97</v>
      </c>
      <c r="H10" t="s">
        <v>37</v>
      </c>
      <c r="I10" t="s">
        <v>144</v>
      </c>
      <c r="J10" t="s">
        <v>145</v>
      </c>
      <c r="K10" t="s">
        <v>146</v>
      </c>
      <c r="L10" t="s">
        <v>146</v>
      </c>
      <c r="M10" t="s">
        <v>101</v>
      </c>
      <c r="N10" t="s">
        <v>36</v>
      </c>
      <c r="O10" t="s">
        <v>102</v>
      </c>
      <c r="P10" t="s">
        <v>143</v>
      </c>
      <c r="Q10" t="s">
        <v>146</v>
      </c>
      <c r="R10" t="s">
        <v>103</v>
      </c>
      <c r="S10" t="s">
        <v>146</v>
      </c>
      <c r="T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45659.407638888886</v>
      </c>
      <c r="U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45659.638888888891</v>
      </c>
      <c r="V10" s="5">
        <f>IFERROR(Table2[[#This Row],[Fecha cierre/actualización]]-Table2[[#This Row],[Fecha creación]],"Revisar")</f>
        <v>0.23125000000436557</v>
      </c>
      <c r="W10" s="5">
        <f>IFERROR(Table2[[#This Row],[Días resolución/en proceso]]*24,"Revisar")</f>
        <v>5.5500000001047738</v>
      </c>
      <c r="X10" s="5">
        <f>_xlfn.XLOOKUP(Table2[[#This Row],[Acuerdo de nivel de servicio]],SLA!B:B,SLA!C:C)</f>
        <v>0</v>
      </c>
      <c r="Y10" s="5">
        <f>IFERROR(ROUND(Table2[[#This Row],[Fecha cierre/actualización]]-Table2[[#This Row],[Fecha creación]],0)*14,"Revisar")</f>
        <v>0</v>
      </c>
      <c r="Z10" s="5">
        <f>+Table2[[#This Row],[SLA horas - base ]]+Table2[[#This Row],[SLA horas - adic por cambio días]]</f>
        <v>0</v>
      </c>
      <c r="AA10" s="19" t="str">
        <f>IF(Table2[[#This Row],[SLA horas - base ]]=0,"No tiene SLA",IF(Table2[[#This Row],[Horas resolución/en proceso]]&lt;=Table2[[#This Row],[SLA horas - total]],"Cumplido","Vencido"))</f>
        <v>No tiene SLA</v>
      </c>
      <c r="AC10"/>
    </row>
    <row r="11" spans="1:29">
      <c r="A11" t="s">
        <v>147</v>
      </c>
      <c r="B11" t="s">
        <v>148</v>
      </c>
      <c r="C11" t="s">
        <v>149</v>
      </c>
      <c r="D11" t="s">
        <v>2</v>
      </c>
      <c r="E11" t="s">
        <v>67</v>
      </c>
      <c r="F11" t="s">
        <v>96</v>
      </c>
      <c r="G11" t="s">
        <v>106</v>
      </c>
      <c r="H11" t="s">
        <v>32</v>
      </c>
      <c r="I11" t="s">
        <v>150</v>
      </c>
      <c r="J11" t="s">
        <v>151</v>
      </c>
      <c r="K11" t="s">
        <v>152</v>
      </c>
      <c r="L11" t="s">
        <v>152</v>
      </c>
      <c r="M11" t="s">
        <v>153</v>
      </c>
      <c r="N11" t="s">
        <v>154</v>
      </c>
      <c r="O11" t="s">
        <v>36</v>
      </c>
      <c r="P11" t="s">
        <v>148</v>
      </c>
      <c r="Q11" t="s">
        <v>152</v>
      </c>
      <c r="R11" t="s">
        <v>103</v>
      </c>
      <c r="S11" t="s">
        <v>152</v>
      </c>
      <c r="T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45659.440972222219</v>
      </c>
      <c r="U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45660.396527777775</v>
      </c>
      <c r="V11" s="5">
        <f>IFERROR(Table2[[#This Row],[Fecha cierre/actualización]]-Table2[[#This Row],[Fecha creación]],"Revisar")</f>
        <v>0.95555555555620231</v>
      </c>
      <c r="W11" s="5">
        <f>IFERROR(Table2[[#This Row],[Días resolución/en proceso]]*24,"Revisar")</f>
        <v>22.933333333348855</v>
      </c>
      <c r="X11" s="5">
        <f>_xlfn.XLOOKUP(Table2[[#This Row],[Acuerdo de nivel de servicio]],SLA!B:B,SLA!C:C)</f>
        <v>12.5</v>
      </c>
      <c r="Y11" s="5">
        <f>IFERROR(ROUND(Table2[[#This Row],[Fecha cierre/actualización]]-Table2[[#This Row],[Fecha creación]],0)*14,"Revisar")</f>
        <v>14</v>
      </c>
      <c r="Z11" s="5">
        <f>+Table2[[#This Row],[SLA horas - base ]]+Table2[[#This Row],[SLA horas - adic por cambio días]]</f>
        <v>26.5</v>
      </c>
      <c r="AA11" s="19" t="str">
        <f>IF(Table2[[#This Row],[SLA horas - base ]]=0,"No tiene SLA",IF(Table2[[#This Row],[Horas resolución/en proceso]]&lt;=Table2[[#This Row],[SLA horas - total]],"Cumplido","Vencido"))</f>
        <v>Cumplido</v>
      </c>
      <c r="AC11"/>
    </row>
    <row r="12" spans="1:29">
      <c r="A12" t="s">
        <v>155</v>
      </c>
      <c r="B12" t="s">
        <v>156</v>
      </c>
      <c r="C12" t="s">
        <v>157</v>
      </c>
      <c r="D12" t="s">
        <v>2</v>
      </c>
      <c r="E12" t="s">
        <v>55</v>
      </c>
      <c r="F12" t="s">
        <v>96</v>
      </c>
      <c r="G12" t="s">
        <v>106</v>
      </c>
      <c r="H12" t="s">
        <v>31</v>
      </c>
      <c r="I12" t="s">
        <v>158</v>
      </c>
      <c r="J12" t="s">
        <v>159</v>
      </c>
      <c r="K12" t="s">
        <v>160</v>
      </c>
      <c r="L12" t="s">
        <v>160</v>
      </c>
      <c r="M12" t="s">
        <v>101</v>
      </c>
      <c r="N12" t="s">
        <v>154</v>
      </c>
      <c r="O12" t="s">
        <v>102</v>
      </c>
      <c r="P12" t="s">
        <v>156</v>
      </c>
      <c r="Q12" t="s">
        <v>160</v>
      </c>
      <c r="R12" t="s">
        <v>103</v>
      </c>
      <c r="S12" t="s">
        <v>160</v>
      </c>
      <c r="T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45660.567361111112</v>
      </c>
      <c r="U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45660.729861111111</v>
      </c>
      <c r="V12" s="5">
        <f>IFERROR(Table2[[#This Row],[Fecha cierre/actualización]]-Table2[[#This Row],[Fecha creación]],"Revisar")</f>
        <v>0.16249999999854481</v>
      </c>
      <c r="W12" s="5">
        <f>IFERROR(Table2[[#This Row],[Días resolución/en proceso]]*24,"Revisar")</f>
        <v>3.8999999999650754</v>
      </c>
      <c r="X12" s="5">
        <f>_xlfn.XLOOKUP(Table2[[#This Row],[Acuerdo de nivel de servicio]],SLA!B:B,SLA!C:C)</f>
        <v>12.5</v>
      </c>
      <c r="Y12" s="5">
        <f>IFERROR(ROUND(Table2[[#This Row],[Fecha cierre/actualización]]-Table2[[#This Row],[Fecha creación]],0)*14,"Revisar")</f>
        <v>0</v>
      </c>
      <c r="Z12" s="5">
        <f>+Table2[[#This Row],[SLA horas - base ]]+Table2[[#This Row],[SLA horas - adic por cambio días]]</f>
        <v>12.5</v>
      </c>
      <c r="AA12" s="19" t="str">
        <f>IF(Table2[[#This Row],[SLA horas - base ]]=0,"No tiene SLA",IF(Table2[[#This Row],[Horas resolución/en proceso]]&lt;=Table2[[#This Row],[SLA horas - total]],"Cumplido","Vencido"))</f>
        <v>Cumplido</v>
      </c>
      <c r="AC12"/>
    </row>
    <row r="13" spans="1:29">
      <c r="A13" t="s">
        <v>161</v>
      </c>
      <c r="B13" t="s">
        <v>162</v>
      </c>
      <c r="C13" t="s">
        <v>157</v>
      </c>
      <c r="D13" t="s">
        <v>2</v>
      </c>
      <c r="E13" t="s">
        <v>55</v>
      </c>
      <c r="F13" t="s">
        <v>96</v>
      </c>
      <c r="G13" t="s">
        <v>106</v>
      </c>
      <c r="H13" t="s">
        <v>31</v>
      </c>
      <c r="I13" t="s">
        <v>163</v>
      </c>
      <c r="J13" t="s">
        <v>164</v>
      </c>
      <c r="K13" t="s">
        <v>160</v>
      </c>
      <c r="L13" t="s">
        <v>160</v>
      </c>
      <c r="M13" t="s">
        <v>101</v>
      </c>
      <c r="N13" t="s">
        <v>154</v>
      </c>
      <c r="O13" t="s">
        <v>102</v>
      </c>
      <c r="P13" t="s">
        <v>162</v>
      </c>
      <c r="Q13" t="s">
        <v>160</v>
      </c>
      <c r="R13" t="s">
        <v>103</v>
      </c>
      <c r="S13" t="s">
        <v>160</v>
      </c>
      <c r="T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45660.618055555555</v>
      </c>
      <c r="U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45660.729861111111</v>
      </c>
      <c r="V13" s="5">
        <f>IFERROR(Table2[[#This Row],[Fecha cierre/actualización]]-Table2[[#This Row],[Fecha creación]],"Revisar")</f>
        <v>0.11180555555620231</v>
      </c>
      <c r="W13" s="5">
        <f>IFERROR(Table2[[#This Row],[Días resolución/en proceso]]*24,"Revisar")</f>
        <v>2.6833333333488554</v>
      </c>
      <c r="X13" s="5">
        <f>_xlfn.XLOOKUP(Table2[[#This Row],[Acuerdo de nivel de servicio]],SLA!B:B,SLA!C:C)</f>
        <v>12.5</v>
      </c>
      <c r="Y13" s="5">
        <f>IFERROR(ROUND(Table2[[#This Row],[Fecha cierre/actualización]]-Table2[[#This Row],[Fecha creación]],0)*14,"Revisar")</f>
        <v>0</v>
      </c>
      <c r="Z13" s="5">
        <f>+Table2[[#This Row],[SLA horas - base ]]+Table2[[#This Row],[SLA horas - adic por cambio días]]</f>
        <v>12.5</v>
      </c>
      <c r="AA13" s="19" t="str">
        <f>IF(Table2[[#This Row],[SLA horas - base ]]=0,"No tiene SLA",IF(Table2[[#This Row],[Horas resolución/en proceso]]&lt;=Table2[[#This Row],[SLA horas - total]],"Cumplido","Vencido"))</f>
        <v>Cumplido</v>
      </c>
      <c r="AC13"/>
    </row>
    <row r="14" spans="1:29">
      <c r="A14" t="s">
        <v>165</v>
      </c>
      <c r="B14" t="s">
        <v>166</v>
      </c>
      <c r="C14" t="s">
        <v>167</v>
      </c>
      <c r="D14" t="s">
        <v>2</v>
      </c>
      <c r="E14" t="s">
        <v>66</v>
      </c>
      <c r="F14" t="s">
        <v>96</v>
      </c>
      <c r="G14" t="s">
        <v>97</v>
      </c>
      <c r="H14" t="s">
        <v>40</v>
      </c>
      <c r="I14" t="s">
        <v>168</v>
      </c>
      <c r="J14" t="s">
        <v>169</v>
      </c>
      <c r="K14" t="s">
        <v>170</v>
      </c>
      <c r="L14" t="s">
        <v>170</v>
      </c>
      <c r="M14" t="s">
        <v>101</v>
      </c>
      <c r="N14" t="s">
        <v>36</v>
      </c>
      <c r="O14" t="s">
        <v>102</v>
      </c>
      <c r="P14" t="s">
        <v>166</v>
      </c>
      <c r="Q14" t="s">
        <v>170</v>
      </c>
      <c r="R14" t="s">
        <v>103</v>
      </c>
      <c r="S14" t="s">
        <v>170</v>
      </c>
      <c r="T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45659.463194444441</v>
      </c>
      <c r="U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45659.466666666667</v>
      </c>
      <c r="V14" s="5">
        <f>IFERROR(Table2[[#This Row],[Fecha cierre/actualización]]-Table2[[#This Row],[Fecha creación]],"Revisar")</f>
        <v>3.4722222262644209E-3</v>
      </c>
      <c r="W14" s="5">
        <f>IFERROR(Table2[[#This Row],[Días resolución/en proceso]]*24,"Revisar")</f>
        <v>8.3333333430346102E-2</v>
      </c>
      <c r="X14" s="5">
        <f>_xlfn.XLOOKUP(Table2[[#This Row],[Acuerdo de nivel de servicio]],SLA!B:B,SLA!C:C)</f>
        <v>120</v>
      </c>
      <c r="Y14" s="5">
        <f>IFERROR(ROUND(Table2[[#This Row],[Fecha cierre/actualización]]-Table2[[#This Row],[Fecha creación]],0)*14,"Revisar")</f>
        <v>0</v>
      </c>
      <c r="Z14" s="5">
        <f>+Table2[[#This Row],[SLA horas - base ]]+Table2[[#This Row],[SLA horas - adic por cambio días]]</f>
        <v>120</v>
      </c>
      <c r="AA14" s="19" t="str">
        <f>IF(Table2[[#This Row],[SLA horas - base ]]=0,"No tiene SLA",IF(Table2[[#This Row],[Horas resolución/en proceso]]&lt;=Table2[[#This Row],[SLA horas - total]],"Cumplido","Vencido"))</f>
        <v>Cumplido</v>
      </c>
      <c r="AC14"/>
    </row>
    <row r="15" spans="1:29">
      <c r="A15" t="s">
        <v>171</v>
      </c>
      <c r="B15" t="s">
        <v>172</v>
      </c>
      <c r="C15" t="s">
        <v>157</v>
      </c>
      <c r="D15" t="s">
        <v>2</v>
      </c>
      <c r="E15" t="s">
        <v>55</v>
      </c>
      <c r="F15" t="s">
        <v>96</v>
      </c>
      <c r="G15" t="s">
        <v>106</v>
      </c>
      <c r="H15" t="s">
        <v>31</v>
      </c>
      <c r="I15" t="s">
        <v>173</v>
      </c>
      <c r="J15" t="s">
        <v>174</v>
      </c>
      <c r="K15" t="s">
        <v>175</v>
      </c>
      <c r="L15" t="s">
        <v>175</v>
      </c>
      <c r="M15" t="s">
        <v>101</v>
      </c>
      <c r="N15" t="s">
        <v>154</v>
      </c>
      <c r="O15" t="s">
        <v>102</v>
      </c>
      <c r="P15" t="s">
        <v>172</v>
      </c>
      <c r="Q15" t="s">
        <v>175</v>
      </c>
      <c r="R15" t="s">
        <v>103</v>
      </c>
      <c r="S15" t="s">
        <v>175</v>
      </c>
      <c r="T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45659.47152777778</v>
      </c>
      <c r="U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45660.662499999999</v>
      </c>
      <c r="V15" s="5">
        <f>IFERROR(Table2[[#This Row],[Fecha cierre/actualización]]-Table2[[#This Row],[Fecha creación]],"Revisar")</f>
        <v>1.1909722222189885</v>
      </c>
      <c r="W15" s="5">
        <f>IFERROR(Table2[[#This Row],[Días resolución/en proceso]]*24,"Revisar")</f>
        <v>28.583333333255723</v>
      </c>
      <c r="X15" s="5">
        <f>_xlfn.XLOOKUP(Table2[[#This Row],[Acuerdo de nivel de servicio]],SLA!B:B,SLA!C:C)</f>
        <v>12.5</v>
      </c>
      <c r="Y15" s="5">
        <f>IFERROR(ROUND(Table2[[#This Row],[Fecha cierre/actualización]]-Table2[[#This Row],[Fecha creación]],0)*14,"Revisar")</f>
        <v>14</v>
      </c>
      <c r="Z15" s="5">
        <f>+Table2[[#This Row],[SLA horas - base ]]+Table2[[#This Row],[SLA horas - adic por cambio días]]</f>
        <v>26.5</v>
      </c>
      <c r="AA15" s="19" t="str">
        <f>IF(Table2[[#This Row],[SLA horas - base ]]=0,"No tiene SLA",IF(Table2[[#This Row],[Horas resolución/en proceso]]&lt;=Table2[[#This Row],[SLA horas - total]],"Cumplido","Vencido"))</f>
        <v>Vencido</v>
      </c>
      <c r="AC15"/>
    </row>
    <row r="16" spans="1:29">
      <c r="A16" t="s">
        <v>176</v>
      </c>
      <c r="B16" t="s">
        <v>177</v>
      </c>
      <c r="C16" t="s">
        <v>36</v>
      </c>
      <c r="D16" t="s">
        <v>95</v>
      </c>
      <c r="E16" t="s">
        <v>55</v>
      </c>
      <c r="F16" t="s">
        <v>96</v>
      </c>
      <c r="G16" t="s">
        <v>97</v>
      </c>
      <c r="H16" t="s">
        <v>40</v>
      </c>
      <c r="I16" t="s">
        <v>178</v>
      </c>
      <c r="J16" t="s">
        <v>179</v>
      </c>
      <c r="K16" t="s">
        <v>178</v>
      </c>
      <c r="L16" t="s">
        <v>178</v>
      </c>
      <c r="M16" t="s">
        <v>101</v>
      </c>
      <c r="N16" t="s">
        <v>36</v>
      </c>
      <c r="O16" t="s">
        <v>102</v>
      </c>
      <c r="P16" t="s">
        <v>177</v>
      </c>
      <c r="Q16" t="s">
        <v>178</v>
      </c>
      <c r="R16" t="s">
        <v>103</v>
      </c>
      <c r="S16" t="s">
        <v>178</v>
      </c>
      <c r="T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45659.534722222219</v>
      </c>
      <c r="U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45659.583333333336</v>
      </c>
      <c r="V16" s="5">
        <f>IFERROR(Table2[[#This Row],[Fecha cierre/actualización]]-Table2[[#This Row],[Fecha creación]],"Revisar")</f>
        <v>4.8611111116770189E-2</v>
      </c>
      <c r="W16" s="5">
        <f>IFERROR(Table2[[#This Row],[Días resolución/en proceso]]*24,"Revisar")</f>
        <v>1.1666666668024845</v>
      </c>
      <c r="X16" s="5">
        <f>_xlfn.XLOOKUP(Table2[[#This Row],[Acuerdo de nivel de servicio]],SLA!B:B,SLA!C:C)</f>
        <v>0</v>
      </c>
      <c r="Y16" s="5">
        <f>IFERROR(ROUND(Table2[[#This Row],[Fecha cierre/actualización]]-Table2[[#This Row],[Fecha creación]],0)*14,"Revisar")</f>
        <v>0</v>
      </c>
      <c r="Z16" s="5">
        <f>+Table2[[#This Row],[SLA horas - base ]]+Table2[[#This Row],[SLA horas - adic por cambio días]]</f>
        <v>0</v>
      </c>
      <c r="AA16" s="19" t="str">
        <f>IF(Table2[[#This Row],[SLA horas - base ]]=0,"No tiene SLA",IF(Table2[[#This Row],[Horas resolución/en proceso]]&lt;=Table2[[#This Row],[SLA horas - total]],"Cumplido","Vencido"))</f>
        <v>No tiene SLA</v>
      </c>
      <c r="AC16"/>
    </row>
    <row r="17" spans="1:29">
      <c r="A17" t="s">
        <v>180</v>
      </c>
      <c r="B17" t="s">
        <v>181</v>
      </c>
      <c r="C17" t="s">
        <v>36</v>
      </c>
      <c r="D17" t="s">
        <v>2</v>
      </c>
      <c r="E17" t="s">
        <v>29</v>
      </c>
      <c r="F17" t="s">
        <v>96</v>
      </c>
      <c r="G17" t="s">
        <v>106</v>
      </c>
      <c r="H17" t="s">
        <v>30</v>
      </c>
      <c r="I17" t="s">
        <v>182</v>
      </c>
      <c r="J17" t="s">
        <v>183</v>
      </c>
      <c r="K17" t="s">
        <v>184</v>
      </c>
      <c r="L17" t="s">
        <v>184</v>
      </c>
      <c r="M17" t="s">
        <v>110</v>
      </c>
      <c r="N17" t="s">
        <v>36</v>
      </c>
      <c r="O17" t="s">
        <v>36</v>
      </c>
      <c r="P17" t="s">
        <v>181</v>
      </c>
      <c r="Q17" t="s">
        <v>184</v>
      </c>
      <c r="R17" t="s">
        <v>103</v>
      </c>
      <c r="S17" t="s">
        <v>184</v>
      </c>
      <c r="T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45660.424305555556</v>
      </c>
      <c r="U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45686.363194444442</v>
      </c>
      <c r="V17" s="5">
        <f>IFERROR(Table2[[#This Row],[Fecha cierre/actualización]]-Table2[[#This Row],[Fecha creación]],"Revisar")</f>
        <v>25.93888888888614</v>
      </c>
      <c r="W17" s="5">
        <f>IFERROR(Table2[[#This Row],[Días resolución/en proceso]]*24,"Revisar")</f>
        <v>622.53333333326736</v>
      </c>
      <c r="X17" s="5">
        <f>_xlfn.XLOOKUP(Table2[[#This Row],[Acuerdo de nivel de servicio]],SLA!B:B,SLA!C:C)</f>
        <v>0</v>
      </c>
      <c r="Y17" s="5">
        <f>IFERROR(ROUND(Table2[[#This Row],[Fecha cierre/actualización]]-Table2[[#This Row],[Fecha creación]],0)*14,"Revisar")</f>
        <v>364</v>
      </c>
      <c r="Z17" s="5">
        <f>+Table2[[#This Row],[SLA horas - base ]]+Table2[[#This Row],[SLA horas - adic por cambio días]]</f>
        <v>364</v>
      </c>
      <c r="AA17" s="19" t="str">
        <f>IF(Table2[[#This Row],[SLA horas - base ]]=0,"No tiene SLA",IF(Table2[[#This Row],[Horas resolución/en proceso]]&lt;=Table2[[#This Row],[SLA horas - total]],"Cumplido","Vencido"))</f>
        <v>No tiene SLA</v>
      </c>
      <c r="AC17"/>
    </row>
    <row r="18" spans="1:29">
      <c r="A18" t="s">
        <v>185</v>
      </c>
      <c r="B18" t="s">
        <v>186</v>
      </c>
      <c r="C18" t="s">
        <v>36</v>
      </c>
      <c r="D18" t="s">
        <v>95</v>
      </c>
      <c r="E18" t="s">
        <v>38</v>
      </c>
      <c r="F18" t="s">
        <v>96</v>
      </c>
      <c r="G18" t="s">
        <v>106</v>
      </c>
      <c r="H18" t="s">
        <v>30</v>
      </c>
      <c r="I18" t="s">
        <v>187</v>
      </c>
      <c r="J18" t="s">
        <v>188</v>
      </c>
      <c r="K18" t="s">
        <v>189</v>
      </c>
      <c r="L18" t="s">
        <v>189</v>
      </c>
      <c r="M18" t="s">
        <v>110</v>
      </c>
      <c r="N18" t="s">
        <v>36</v>
      </c>
      <c r="O18" t="s">
        <v>36</v>
      </c>
      <c r="P18" t="s">
        <v>186</v>
      </c>
      <c r="Q18" t="s">
        <v>189</v>
      </c>
      <c r="R18" t="s">
        <v>103</v>
      </c>
      <c r="S18" t="s">
        <v>189</v>
      </c>
      <c r="T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45659.517361111109</v>
      </c>
      <c r="U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45664.581944444442</v>
      </c>
      <c r="V18" s="5">
        <f>IFERROR(Table2[[#This Row],[Fecha cierre/actualización]]-Table2[[#This Row],[Fecha creación]],"Revisar")</f>
        <v>5.0645833333328483</v>
      </c>
      <c r="W18" s="5">
        <f>IFERROR(Table2[[#This Row],[Días resolución/en proceso]]*24,"Revisar")</f>
        <v>121.54999999998836</v>
      </c>
      <c r="X18" s="5">
        <f>_xlfn.XLOOKUP(Table2[[#This Row],[Acuerdo de nivel de servicio]],SLA!B:B,SLA!C:C)</f>
        <v>0</v>
      </c>
      <c r="Y18" s="5">
        <f>IFERROR(ROUND(Table2[[#This Row],[Fecha cierre/actualización]]-Table2[[#This Row],[Fecha creación]],0)*14,"Revisar")</f>
        <v>70</v>
      </c>
      <c r="Z18" s="5">
        <f>+Table2[[#This Row],[SLA horas - base ]]+Table2[[#This Row],[SLA horas - adic por cambio días]]</f>
        <v>70</v>
      </c>
      <c r="AA18" s="19" t="str">
        <f>IF(Table2[[#This Row],[SLA horas - base ]]=0,"No tiene SLA",IF(Table2[[#This Row],[Horas resolución/en proceso]]&lt;=Table2[[#This Row],[SLA horas - total]],"Cumplido","Vencido"))</f>
        <v>No tiene SLA</v>
      </c>
      <c r="AC18"/>
    </row>
    <row r="19" spans="1:29">
      <c r="A19" t="s">
        <v>190</v>
      </c>
      <c r="B19" t="s">
        <v>191</v>
      </c>
      <c r="C19" t="s">
        <v>36</v>
      </c>
      <c r="D19" t="s">
        <v>95</v>
      </c>
      <c r="E19" t="s">
        <v>38</v>
      </c>
      <c r="F19" t="s">
        <v>96</v>
      </c>
      <c r="G19" t="s">
        <v>106</v>
      </c>
      <c r="H19" t="s">
        <v>30</v>
      </c>
      <c r="I19" t="s">
        <v>192</v>
      </c>
      <c r="J19" t="s">
        <v>193</v>
      </c>
      <c r="K19" t="s">
        <v>194</v>
      </c>
      <c r="L19" t="s">
        <v>194</v>
      </c>
      <c r="M19" t="s">
        <v>110</v>
      </c>
      <c r="N19" t="s">
        <v>36</v>
      </c>
      <c r="O19" t="s">
        <v>36</v>
      </c>
      <c r="P19" t="s">
        <v>191</v>
      </c>
      <c r="Q19" t="s">
        <v>194</v>
      </c>
      <c r="R19" t="s">
        <v>103</v>
      </c>
      <c r="S19" t="s">
        <v>194</v>
      </c>
      <c r="T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45659.675694444442</v>
      </c>
      <c r="U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45660.729166666664</v>
      </c>
      <c r="V19" s="5">
        <f>IFERROR(Table2[[#This Row],[Fecha cierre/actualización]]-Table2[[#This Row],[Fecha creación]],"Revisar")</f>
        <v>1.0534722222218988</v>
      </c>
      <c r="W19" s="5">
        <f>IFERROR(Table2[[#This Row],[Días resolución/en proceso]]*24,"Revisar")</f>
        <v>25.283333333325572</v>
      </c>
      <c r="X19" s="5">
        <f>_xlfn.XLOOKUP(Table2[[#This Row],[Acuerdo de nivel de servicio]],SLA!B:B,SLA!C:C)</f>
        <v>0</v>
      </c>
      <c r="Y19" s="5">
        <f>IFERROR(ROUND(Table2[[#This Row],[Fecha cierre/actualización]]-Table2[[#This Row],[Fecha creación]],0)*14,"Revisar")</f>
        <v>14</v>
      </c>
      <c r="Z19" s="5">
        <f>+Table2[[#This Row],[SLA horas - base ]]+Table2[[#This Row],[SLA horas - adic por cambio días]]</f>
        <v>14</v>
      </c>
      <c r="AA19" s="19" t="str">
        <f>IF(Table2[[#This Row],[SLA horas - base ]]=0,"No tiene SLA",IF(Table2[[#This Row],[Horas resolución/en proceso]]&lt;=Table2[[#This Row],[SLA horas - total]],"Cumplido","Vencido"))</f>
        <v>No tiene SLA</v>
      </c>
      <c r="AC19"/>
    </row>
    <row r="20" spans="1:29">
      <c r="A20" t="s">
        <v>195</v>
      </c>
      <c r="B20" t="s">
        <v>196</v>
      </c>
      <c r="C20" t="s">
        <v>157</v>
      </c>
      <c r="D20" t="s">
        <v>2</v>
      </c>
      <c r="E20" t="s">
        <v>55</v>
      </c>
      <c r="F20" t="s">
        <v>96</v>
      </c>
      <c r="G20" t="s">
        <v>106</v>
      </c>
      <c r="H20" t="s">
        <v>31</v>
      </c>
      <c r="I20" t="s">
        <v>197</v>
      </c>
      <c r="J20" t="s">
        <v>198</v>
      </c>
      <c r="K20" t="s">
        <v>199</v>
      </c>
      <c r="L20" t="s">
        <v>199</v>
      </c>
      <c r="M20" t="s">
        <v>101</v>
      </c>
      <c r="N20" t="s">
        <v>154</v>
      </c>
      <c r="O20" t="s">
        <v>102</v>
      </c>
      <c r="P20" t="s">
        <v>196</v>
      </c>
      <c r="Q20" t="s">
        <v>199</v>
      </c>
      <c r="R20" t="s">
        <v>103</v>
      </c>
      <c r="S20" t="s">
        <v>199</v>
      </c>
      <c r="T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45660.395138888889</v>
      </c>
      <c r="U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45660.413194444445</v>
      </c>
      <c r="V20" s="5">
        <f>IFERROR(Table2[[#This Row],[Fecha cierre/actualización]]-Table2[[#This Row],[Fecha creación]],"Revisar")</f>
        <v>1.8055555556202307E-2</v>
      </c>
      <c r="W20" s="5">
        <f>IFERROR(Table2[[#This Row],[Días resolución/en proceso]]*24,"Revisar")</f>
        <v>0.43333333334885538</v>
      </c>
      <c r="X20" s="5">
        <f>_xlfn.XLOOKUP(Table2[[#This Row],[Acuerdo de nivel de servicio]],SLA!B:B,SLA!C:C)</f>
        <v>12.5</v>
      </c>
      <c r="Y20" s="5">
        <f>IFERROR(ROUND(Table2[[#This Row],[Fecha cierre/actualización]]-Table2[[#This Row],[Fecha creación]],0)*14,"Revisar")</f>
        <v>0</v>
      </c>
      <c r="Z20" s="5">
        <f>+Table2[[#This Row],[SLA horas - base ]]+Table2[[#This Row],[SLA horas - adic por cambio días]]</f>
        <v>12.5</v>
      </c>
      <c r="AA20" s="19" t="str">
        <f>IF(Table2[[#This Row],[SLA horas - base ]]=0,"No tiene SLA",IF(Table2[[#This Row],[Horas resolución/en proceso]]&lt;=Table2[[#This Row],[SLA horas - total]],"Cumplido","Vencido"))</f>
        <v>Cumplido</v>
      </c>
      <c r="AC20"/>
    </row>
    <row r="21" spans="1:29">
      <c r="A21" t="s">
        <v>200</v>
      </c>
      <c r="B21" t="s">
        <v>201</v>
      </c>
      <c r="C21" t="s">
        <v>36</v>
      </c>
      <c r="D21" t="s">
        <v>2</v>
      </c>
      <c r="E21" t="s">
        <v>36</v>
      </c>
      <c r="F21" t="s">
        <v>21</v>
      </c>
      <c r="G21" t="s">
        <v>106</v>
      </c>
      <c r="H21" t="s">
        <v>30</v>
      </c>
      <c r="I21" t="s">
        <v>36</v>
      </c>
      <c r="J21" t="s">
        <v>131</v>
      </c>
      <c r="K21" t="s">
        <v>36</v>
      </c>
      <c r="L21" t="s">
        <v>202</v>
      </c>
      <c r="M21" t="s">
        <v>110</v>
      </c>
      <c r="N21" t="s">
        <v>36</v>
      </c>
      <c r="O21" t="s">
        <v>36</v>
      </c>
      <c r="P21" t="s">
        <v>201</v>
      </c>
      <c r="Q21" t="s">
        <v>36</v>
      </c>
      <c r="R21" t="s">
        <v>103</v>
      </c>
      <c r="S21" t="s">
        <v>36</v>
      </c>
      <c r="T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45660.56527777778</v>
      </c>
      <c r="U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45660.629861111112</v>
      </c>
      <c r="V21" s="5">
        <f>IFERROR(Table2[[#This Row],[Fecha cierre/actualización]]-Table2[[#This Row],[Fecha creación]],"Revisar")</f>
        <v>6.4583333332848269E-2</v>
      </c>
      <c r="W21" s="5">
        <f>IFERROR(Table2[[#This Row],[Días resolución/en proceso]]*24,"Revisar")</f>
        <v>1.5499999999883585</v>
      </c>
      <c r="X21" s="5">
        <f>_xlfn.XLOOKUP(Table2[[#This Row],[Acuerdo de nivel de servicio]],SLA!B:B,SLA!C:C)</f>
        <v>0</v>
      </c>
      <c r="Y21" s="5">
        <f>IFERROR(ROUND(Table2[[#This Row],[Fecha cierre/actualización]]-Table2[[#This Row],[Fecha creación]],0)*14,"Revisar")</f>
        <v>0</v>
      </c>
      <c r="Z21" s="5">
        <f>+Table2[[#This Row],[SLA horas - base ]]+Table2[[#This Row],[SLA horas - adic por cambio días]]</f>
        <v>0</v>
      </c>
      <c r="AA21" s="19" t="str">
        <f>IF(Table2[[#This Row],[SLA horas - base ]]=0,"No tiene SLA",IF(Table2[[#This Row],[Horas resolución/en proceso]]&lt;=Table2[[#This Row],[SLA horas - total]],"Cumplido","Vencido"))</f>
        <v>No tiene SLA</v>
      </c>
      <c r="AC21"/>
    </row>
    <row r="22" spans="1:29">
      <c r="A22" t="s">
        <v>203</v>
      </c>
      <c r="B22" t="s">
        <v>204</v>
      </c>
      <c r="C22" t="s">
        <v>36</v>
      </c>
      <c r="D22" t="s">
        <v>2</v>
      </c>
      <c r="E22" t="s">
        <v>55</v>
      </c>
      <c r="F22" t="s">
        <v>96</v>
      </c>
      <c r="G22" t="s">
        <v>106</v>
      </c>
      <c r="H22" t="s">
        <v>28</v>
      </c>
      <c r="I22" t="s">
        <v>205</v>
      </c>
      <c r="J22" t="s">
        <v>206</v>
      </c>
      <c r="K22" t="s">
        <v>207</v>
      </c>
      <c r="L22" t="s">
        <v>207</v>
      </c>
      <c r="M22" t="s">
        <v>153</v>
      </c>
      <c r="N22" t="s">
        <v>154</v>
      </c>
      <c r="O22" t="s">
        <v>36</v>
      </c>
      <c r="P22" t="s">
        <v>204</v>
      </c>
      <c r="Q22" t="s">
        <v>207</v>
      </c>
      <c r="R22" t="s">
        <v>103</v>
      </c>
      <c r="S22" t="s">
        <v>207</v>
      </c>
      <c r="T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45660.634027777778</v>
      </c>
      <c r="U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45666.692361111112</v>
      </c>
      <c r="V22" s="5">
        <f>IFERROR(Table2[[#This Row],[Fecha cierre/actualización]]-Table2[[#This Row],[Fecha creación]],"Revisar")</f>
        <v>6.0583333333343035</v>
      </c>
      <c r="W22" s="5">
        <f>IFERROR(Table2[[#This Row],[Días resolución/en proceso]]*24,"Revisar")</f>
        <v>145.40000000002328</v>
      </c>
      <c r="X22" s="5">
        <f>_xlfn.XLOOKUP(Table2[[#This Row],[Acuerdo de nivel de servicio]],SLA!B:B,SLA!C:C)</f>
        <v>0</v>
      </c>
      <c r="Y22" s="5">
        <f>IFERROR(ROUND(Table2[[#This Row],[Fecha cierre/actualización]]-Table2[[#This Row],[Fecha creación]],0)*14,"Revisar")</f>
        <v>84</v>
      </c>
      <c r="Z22" s="5">
        <f>+Table2[[#This Row],[SLA horas - base ]]+Table2[[#This Row],[SLA horas - adic por cambio días]]</f>
        <v>84</v>
      </c>
      <c r="AA22" s="19" t="str">
        <f>IF(Table2[[#This Row],[SLA horas - base ]]=0,"No tiene SLA",IF(Table2[[#This Row],[Horas resolución/en proceso]]&lt;=Table2[[#This Row],[SLA horas - total]],"Cumplido","Vencido"))</f>
        <v>No tiene SLA</v>
      </c>
      <c r="AC22"/>
    </row>
    <row r="23" spans="1:29">
      <c r="A23" t="s">
        <v>208</v>
      </c>
      <c r="B23" t="s">
        <v>209</v>
      </c>
      <c r="C23" t="s">
        <v>119</v>
      </c>
      <c r="D23" t="s">
        <v>2</v>
      </c>
      <c r="E23" t="s">
        <v>55</v>
      </c>
      <c r="F23" t="s">
        <v>96</v>
      </c>
      <c r="G23" t="s">
        <v>106</v>
      </c>
      <c r="H23" t="s">
        <v>28</v>
      </c>
      <c r="I23" t="s">
        <v>210</v>
      </c>
      <c r="J23" t="s">
        <v>211</v>
      </c>
      <c r="K23" t="s">
        <v>212</v>
      </c>
      <c r="L23" t="s">
        <v>212</v>
      </c>
      <c r="M23" t="s">
        <v>153</v>
      </c>
      <c r="N23" t="s">
        <v>154</v>
      </c>
      <c r="O23" t="s">
        <v>36</v>
      </c>
      <c r="P23" t="s">
        <v>209</v>
      </c>
      <c r="Q23" t="s">
        <v>212</v>
      </c>
      <c r="R23" t="s">
        <v>103</v>
      </c>
      <c r="S23" t="s">
        <v>213</v>
      </c>
      <c r="T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45660.635416666664</v>
      </c>
      <c r="U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45696.504861111112</v>
      </c>
      <c r="V23" s="5">
        <f>IFERROR(Table2[[#This Row],[Fecha cierre/actualización]]-Table2[[#This Row],[Fecha creación]],"Revisar")</f>
        <v>35.869444444448163</v>
      </c>
      <c r="W23" s="5">
        <f>IFERROR(Table2[[#This Row],[Días resolución/en proceso]]*24,"Revisar")</f>
        <v>860.86666666675592</v>
      </c>
      <c r="X23" s="5">
        <f>_xlfn.XLOOKUP(Table2[[#This Row],[Acuerdo de nivel de servicio]],SLA!B:B,SLA!C:C)</f>
        <v>72</v>
      </c>
      <c r="Y23" s="5">
        <f>IFERROR(ROUND(Table2[[#This Row],[Fecha cierre/actualización]]-Table2[[#This Row],[Fecha creación]],0)*14,"Revisar")</f>
        <v>504</v>
      </c>
      <c r="Z23" s="5">
        <f>+Table2[[#This Row],[SLA horas - base ]]+Table2[[#This Row],[SLA horas - adic por cambio días]]</f>
        <v>576</v>
      </c>
      <c r="AA23" s="19" t="str">
        <f>IF(Table2[[#This Row],[SLA horas - base ]]=0,"No tiene SLA",IF(Table2[[#This Row],[Horas resolución/en proceso]]&lt;=Table2[[#This Row],[SLA horas - total]],"Cumplido","Vencido"))</f>
        <v>Vencido</v>
      </c>
      <c r="AC23"/>
    </row>
    <row r="24" spans="1:29">
      <c r="A24" t="s">
        <v>214</v>
      </c>
      <c r="B24" t="s">
        <v>215</v>
      </c>
      <c r="C24" t="s">
        <v>157</v>
      </c>
      <c r="D24" t="s">
        <v>2</v>
      </c>
      <c r="E24" t="s">
        <v>55</v>
      </c>
      <c r="F24" t="s">
        <v>21</v>
      </c>
      <c r="G24" t="s">
        <v>106</v>
      </c>
      <c r="H24" t="s">
        <v>27</v>
      </c>
      <c r="I24" t="s">
        <v>216</v>
      </c>
      <c r="J24" t="s">
        <v>131</v>
      </c>
      <c r="K24" t="s">
        <v>36</v>
      </c>
      <c r="L24" t="s">
        <v>217</v>
      </c>
      <c r="M24" t="s">
        <v>101</v>
      </c>
      <c r="N24" t="s">
        <v>154</v>
      </c>
      <c r="O24" t="s">
        <v>102</v>
      </c>
      <c r="P24" t="s">
        <v>215</v>
      </c>
      <c r="Q24" t="s">
        <v>36</v>
      </c>
      <c r="R24" t="s">
        <v>103</v>
      </c>
      <c r="S24" t="s">
        <v>36</v>
      </c>
      <c r="T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45660.686805555553</v>
      </c>
      <c r="U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45660.730555555558</v>
      </c>
      <c r="V24" s="5">
        <f>IFERROR(Table2[[#This Row],[Fecha cierre/actualización]]-Table2[[#This Row],[Fecha creación]],"Revisar")</f>
        <v>4.3750000004365575E-2</v>
      </c>
      <c r="W24" s="5">
        <f>IFERROR(Table2[[#This Row],[Días resolución/en proceso]]*24,"Revisar")</f>
        <v>1.0500000001047738</v>
      </c>
      <c r="X24" s="5">
        <f>_xlfn.XLOOKUP(Table2[[#This Row],[Acuerdo de nivel de servicio]],SLA!B:B,SLA!C:C)</f>
        <v>12.5</v>
      </c>
      <c r="Y24" s="5">
        <f>IFERROR(ROUND(Table2[[#This Row],[Fecha cierre/actualización]]-Table2[[#This Row],[Fecha creación]],0)*14,"Revisar")</f>
        <v>0</v>
      </c>
      <c r="Z24" s="5">
        <f>+Table2[[#This Row],[SLA horas - base ]]+Table2[[#This Row],[SLA horas - adic por cambio días]]</f>
        <v>12.5</v>
      </c>
      <c r="AA24" s="19" t="str">
        <f>IF(Table2[[#This Row],[SLA horas - base ]]=0,"No tiene SLA",IF(Table2[[#This Row],[Horas resolución/en proceso]]&lt;=Table2[[#This Row],[SLA horas - total]],"Cumplido","Vencido"))</f>
        <v>Cumplido</v>
      </c>
      <c r="AC24"/>
    </row>
    <row r="25" spans="1:29">
      <c r="A25" t="s">
        <v>218</v>
      </c>
      <c r="B25" t="s">
        <v>219</v>
      </c>
      <c r="C25" t="s">
        <v>220</v>
      </c>
      <c r="D25" t="s">
        <v>2</v>
      </c>
      <c r="E25" t="s">
        <v>66</v>
      </c>
      <c r="F25" t="s">
        <v>96</v>
      </c>
      <c r="G25" t="s">
        <v>36</v>
      </c>
      <c r="H25" t="s">
        <v>51</v>
      </c>
      <c r="I25" t="s">
        <v>221</v>
      </c>
      <c r="J25" t="s">
        <v>222</v>
      </c>
      <c r="K25" t="s">
        <v>223</v>
      </c>
      <c r="L25" t="s">
        <v>223</v>
      </c>
      <c r="M25" t="s">
        <v>101</v>
      </c>
      <c r="N25" t="s">
        <v>36</v>
      </c>
      <c r="O25" t="s">
        <v>102</v>
      </c>
      <c r="P25" t="s">
        <v>219</v>
      </c>
      <c r="Q25" t="s">
        <v>223</v>
      </c>
      <c r="R25" t="s">
        <v>103</v>
      </c>
      <c r="S25" t="s">
        <v>223</v>
      </c>
      <c r="T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45664.570833333331</v>
      </c>
      <c r="U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45664.724305555559</v>
      </c>
      <c r="V25" s="5">
        <f>IFERROR(Table2[[#This Row],[Fecha cierre/actualización]]-Table2[[#This Row],[Fecha creación]],"Revisar")</f>
        <v>0.15347222222771961</v>
      </c>
      <c r="W25" s="5">
        <f>IFERROR(Table2[[#This Row],[Días resolución/en proceso]]*24,"Revisar")</f>
        <v>3.6833333334652707</v>
      </c>
      <c r="X25" s="5">
        <f>_xlfn.XLOOKUP(Table2[[#This Row],[Acuerdo de nivel de servicio]],SLA!B:B,SLA!C:C)</f>
        <v>120</v>
      </c>
      <c r="Y25" s="5">
        <f>IFERROR(ROUND(Table2[[#This Row],[Fecha cierre/actualización]]-Table2[[#This Row],[Fecha creación]],0)*14,"Revisar")</f>
        <v>0</v>
      </c>
      <c r="Z25" s="5">
        <f>+Table2[[#This Row],[SLA horas - base ]]+Table2[[#This Row],[SLA horas - adic por cambio días]]</f>
        <v>120</v>
      </c>
      <c r="AA25" s="19" t="str">
        <f>IF(Table2[[#This Row],[SLA horas - base ]]=0,"No tiene SLA",IF(Table2[[#This Row],[Horas resolución/en proceso]]&lt;=Table2[[#This Row],[SLA horas - total]],"Cumplido","Vencido"))</f>
        <v>Cumplido</v>
      </c>
      <c r="AC25"/>
    </row>
    <row r="26" spans="1:29">
      <c r="A26" t="s">
        <v>224</v>
      </c>
      <c r="B26" t="s">
        <v>225</v>
      </c>
      <c r="C26" t="s">
        <v>149</v>
      </c>
      <c r="D26" t="s">
        <v>2</v>
      </c>
      <c r="E26" t="s">
        <v>55</v>
      </c>
      <c r="F26" t="s">
        <v>96</v>
      </c>
      <c r="G26" t="s">
        <v>106</v>
      </c>
      <c r="H26" t="s">
        <v>32</v>
      </c>
      <c r="I26" t="s">
        <v>226</v>
      </c>
      <c r="J26" t="s">
        <v>227</v>
      </c>
      <c r="K26" t="s">
        <v>228</v>
      </c>
      <c r="L26" t="s">
        <v>228</v>
      </c>
      <c r="M26" t="s">
        <v>153</v>
      </c>
      <c r="N26" t="s">
        <v>154</v>
      </c>
      <c r="O26" t="s">
        <v>36</v>
      </c>
      <c r="P26" t="s">
        <v>225</v>
      </c>
      <c r="Q26" t="s">
        <v>228</v>
      </c>
      <c r="R26" t="s">
        <v>103</v>
      </c>
      <c r="S26" t="s">
        <v>228</v>
      </c>
      <c r="T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45664.555555555555</v>
      </c>
      <c r="U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45667.45416666667</v>
      </c>
      <c r="V26" s="5">
        <f>IFERROR(Table2[[#This Row],[Fecha cierre/actualización]]-Table2[[#This Row],[Fecha creación]],"Revisar")</f>
        <v>2.898611111115315</v>
      </c>
      <c r="W26" s="5">
        <f>IFERROR(Table2[[#This Row],[Días resolución/en proceso]]*24,"Revisar")</f>
        <v>69.56666666676756</v>
      </c>
      <c r="X26" s="5">
        <f>_xlfn.XLOOKUP(Table2[[#This Row],[Acuerdo de nivel de servicio]],SLA!B:B,SLA!C:C)</f>
        <v>12.5</v>
      </c>
      <c r="Y26" s="5">
        <f>IFERROR(ROUND(Table2[[#This Row],[Fecha cierre/actualización]]-Table2[[#This Row],[Fecha creación]],0)*14,"Revisar")</f>
        <v>42</v>
      </c>
      <c r="Z26" s="5">
        <f>+Table2[[#This Row],[SLA horas - base ]]+Table2[[#This Row],[SLA horas - adic por cambio días]]</f>
        <v>54.5</v>
      </c>
      <c r="AA26" s="19" t="str">
        <f>IF(Table2[[#This Row],[SLA horas - base ]]=0,"No tiene SLA",IF(Table2[[#This Row],[Horas resolución/en proceso]]&lt;=Table2[[#This Row],[SLA horas - total]],"Cumplido","Vencido"))</f>
        <v>Vencido</v>
      </c>
      <c r="AC26"/>
    </row>
    <row r="27" spans="1:29">
      <c r="A27" t="s">
        <v>229</v>
      </c>
      <c r="B27" t="s">
        <v>230</v>
      </c>
      <c r="C27" t="s">
        <v>157</v>
      </c>
      <c r="D27" t="s">
        <v>2</v>
      </c>
      <c r="E27" t="s">
        <v>55</v>
      </c>
      <c r="F27" t="s">
        <v>96</v>
      </c>
      <c r="G27" t="s">
        <v>106</v>
      </c>
      <c r="H27" t="s">
        <v>31</v>
      </c>
      <c r="I27" t="s">
        <v>231</v>
      </c>
      <c r="J27" t="s">
        <v>232</v>
      </c>
      <c r="K27" t="s">
        <v>233</v>
      </c>
      <c r="L27" t="s">
        <v>233</v>
      </c>
      <c r="M27" t="s">
        <v>101</v>
      </c>
      <c r="N27" t="s">
        <v>154</v>
      </c>
      <c r="O27" t="s">
        <v>102</v>
      </c>
      <c r="P27" t="s">
        <v>230</v>
      </c>
      <c r="Q27" t="s">
        <v>233</v>
      </c>
      <c r="R27" t="s">
        <v>103</v>
      </c>
      <c r="S27" t="s">
        <v>233</v>
      </c>
      <c r="T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45664.647916666669</v>
      </c>
      <c r="U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45666.654861111114</v>
      </c>
      <c r="V27" s="5">
        <f>IFERROR(Table2[[#This Row],[Fecha cierre/actualización]]-Table2[[#This Row],[Fecha creación]],"Revisar")</f>
        <v>2.0069444444452529</v>
      </c>
      <c r="W27" s="5">
        <f>IFERROR(Table2[[#This Row],[Días resolución/en proceso]]*24,"Revisar")</f>
        <v>48.166666666686069</v>
      </c>
      <c r="X27" s="5">
        <f>_xlfn.XLOOKUP(Table2[[#This Row],[Acuerdo de nivel de servicio]],SLA!B:B,SLA!C:C)</f>
        <v>12.5</v>
      </c>
      <c r="Y27" s="5">
        <f>IFERROR(ROUND(Table2[[#This Row],[Fecha cierre/actualización]]-Table2[[#This Row],[Fecha creación]],0)*14,"Revisar")</f>
        <v>28</v>
      </c>
      <c r="Z27" s="5">
        <f>+Table2[[#This Row],[SLA horas - base ]]+Table2[[#This Row],[SLA horas - adic por cambio días]]</f>
        <v>40.5</v>
      </c>
      <c r="AA27" s="19" t="str">
        <f>IF(Table2[[#This Row],[SLA horas - base ]]=0,"No tiene SLA",IF(Table2[[#This Row],[Horas resolución/en proceso]]&lt;=Table2[[#This Row],[SLA horas - total]],"Cumplido","Vencido"))</f>
        <v>Vencido</v>
      </c>
      <c r="AC27"/>
    </row>
    <row r="28" spans="1:29">
      <c r="A28" t="s">
        <v>234</v>
      </c>
      <c r="B28" t="s">
        <v>235</v>
      </c>
      <c r="C28" t="s">
        <v>119</v>
      </c>
      <c r="D28" t="s">
        <v>2</v>
      </c>
      <c r="E28" t="s">
        <v>38</v>
      </c>
      <c r="F28" t="s">
        <v>96</v>
      </c>
      <c r="G28" t="s">
        <v>106</v>
      </c>
      <c r="H28" t="s">
        <v>38</v>
      </c>
      <c r="I28" t="s">
        <v>236</v>
      </c>
      <c r="J28" t="s">
        <v>237</v>
      </c>
      <c r="K28" t="s">
        <v>238</v>
      </c>
      <c r="L28" t="s">
        <v>238</v>
      </c>
      <c r="M28" t="s">
        <v>110</v>
      </c>
      <c r="N28" t="s">
        <v>36</v>
      </c>
      <c r="O28" t="s">
        <v>36</v>
      </c>
      <c r="P28" t="s">
        <v>235</v>
      </c>
      <c r="Q28" t="s">
        <v>238</v>
      </c>
      <c r="R28" t="s">
        <v>103</v>
      </c>
      <c r="S28" t="s">
        <v>238</v>
      </c>
      <c r="T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45664.45208333333</v>
      </c>
      <c r="U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45665.474999999999</v>
      </c>
      <c r="V28" s="5">
        <f>IFERROR(Table2[[#This Row],[Fecha cierre/actualización]]-Table2[[#This Row],[Fecha creación]],"Revisar")</f>
        <v>1.0229166666686069</v>
      </c>
      <c r="W28" s="5">
        <f>IFERROR(Table2[[#This Row],[Días resolución/en proceso]]*24,"Revisar")</f>
        <v>24.550000000046566</v>
      </c>
      <c r="X28" s="5">
        <f>_xlfn.XLOOKUP(Table2[[#This Row],[Acuerdo de nivel de servicio]],SLA!B:B,SLA!C:C)</f>
        <v>72</v>
      </c>
      <c r="Y28" s="5">
        <f>IFERROR(ROUND(Table2[[#This Row],[Fecha cierre/actualización]]-Table2[[#This Row],[Fecha creación]],0)*14,"Revisar")</f>
        <v>14</v>
      </c>
      <c r="Z28" s="5">
        <f>+Table2[[#This Row],[SLA horas - base ]]+Table2[[#This Row],[SLA horas - adic por cambio días]]</f>
        <v>86</v>
      </c>
      <c r="AA28" s="19" t="str">
        <f>IF(Table2[[#This Row],[SLA horas - base ]]=0,"No tiene SLA",IF(Table2[[#This Row],[Horas resolución/en proceso]]&lt;=Table2[[#This Row],[SLA horas - total]],"Cumplido","Vencido"))</f>
        <v>Cumplido</v>
      </c>
      <c r="AC28"/>
    </row>
    <row r="29" spans="1:29">
      <c r="A29" t="s">
        <v>239</v>
      </c>
      <c r="B29" t="s">
        <v>240</v>
      </c>
      <c r="C29" t="s">
        <v>36</v>
      </c>
      <c r="D29" t="s">
        <v>95</v>
      </c>
      <c r="E29" t="s">
        <v>66</v>
      </c>
      <c r="F29" t="s">
        <v>96</v>
      </c>
      <c r="G29" t="s">
        <v>97</v>
      </c>
      <c r="H29" t="s">
        <v>47</v>
      </c>
      <c r="I29" t="s">
        <v>241</v>
      </c>
      <c r="J29" t="s">
        <v>242</v>
      </c>
      <c r="K29" t="s">
        <v>243</v>
      </c>
      <c r="L29" t="s">
        <v>243</v>
      </c>
      <c r="M29" t="s">
        <v>101</v>
      </c>
      <c r="N29" t="s">
        <v>36</v>
      </c>
      <c r="O29" t="s">
        <v>102</v>
      </c>
      <c r="P29" t="s">
        <v>240</v>
      </c>
      <c r="Q29" t="s">
        <v>243</v>
      </c>
      <c r="R29" t="s">
        <v>103</v>
      </c>
      <c r="S29" t="s">
        <v>243</v>
      </c>
      <c r="T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45664.432638888888</v>
      </c>
      <c r="U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45671.633333333331</v>
      </c>
      <c r="V29" s="5">
        <f>IFERROR(Table2[[#This Row],[Fecha cierre/actualización]]-Table2[[#This Row],[Fecha creación]],"Revisar")</f>
        <v>7.2006944444437977</v>
      </c>
      <c r="W29" s="5">
        <f>IFERROR(Table2[[#This Row],[Días resolución/en proceso]]*24,"Revisar")</f>
        <v>172.81666666665114</v>
      </c>
      <c r="X29" s="5">
        <f>_xlfn.XLOOKUP(Table2[[#This Row],[Acuerdo de nivel de servicio]],SLA!B:B,SLA!C:C)</f>
        <v>0</v>
      </c>
      <c r="Y29" s="5">
        <f>IFERROR(ROUND(Table2[[#This Row],[Fecha cierre/actualización]]-Table2[[#This Row],[Fecha creación]],0)*14,"Revisar")</f>
        <v>98</v>
      </c>
      <c r="Z29" s="5">
        <f>+Table2[[#This Row],[SLA horas - base ]]+Table2[[#This Row],[SLA horas - adic por cambio días]]</f>
        <v>98</v>
      </c>
      <c r="AA29" s="19" t="str">
        <f>IF(Table2[[#This Row],[SLA horas - base ]]=0,"No tiene SLA",IF(Table2[[#This Row],[Horas resolución/en proceso]]&lt;=Table2[[#This Row],[SLA horas - total]],"Cumplido","Vencido"))</f>
        <v>No tiene SLA</v>
      </c>
      <c r="AC29"/>
    </row>
    <row r="30" spans="1:29">
      <c r="A30" t="s">
        <v>244</v>
      </c>
      <c r="B30" t="s">
        <v>245</v>
      </c>
      <c r="C30" t="s">
        <v>157</v>
      </c>
      <c r="D30" t="s">
        <v>2</v>
      </c>
      <c r="E30" t="s">
        <v>55</v>
      </c>
      <c r="F30" t="s">
        <v>96</v>
      </c>
      <c r="G30" t="s">
        <v>106</v>
      </c>
      <c r="H30" t="s">
        <v>31</v>
      </c>
      <c r="I30" t="s">
        <v>246</v>
      </c>
      <c r="J30" t="s">
        <v>247</v>
      </c>
      <c r="K30" t="s">
        <v>248</v>
      </c>
      <c r="L30" t="s">
        <v>248</v>
      </c>
      <c r="M30" t="s">
        <v>101</v>
      </c>
      <c r="N30" t="s">
        <v>154</v>
      </c>
      <c r="O30" t="s">
        <v>102</v>
      </c>
      <c r="P30" t="s">
        <v>245</v>
      </c>
      <c r="Q30" t="s">
        <v>248</v>
      </c>
      <c r="R30" t="s">
        <v>103</v>
      </c>
      <c r="S30" t="s">
        <v>248</v>
      </c>
      <c r="T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45664.645833333336</v>
      </c>
      <c r="U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45667.438888888886</v>
      </c>
      <c r="V30" s="5">
        <f>IFERROR(Table2[[#This Row],[Fecha cierre/actualización]]-Table2[[#This Row],[Fecha creación]],"Revisar")</f>
        <v>2.7930555555503815</v>
      </c>
      <c r="W30" s="5">
        <f>IFERROR(Table2[[#This Row],[Días resolución/en proceso]]*24,"Revisar")</f>
        <v>67.033333333209157</v>
      </c>
      <c r="X30" s="5">
        <f>_xlfn.XLOOKUP(Table2[[#This Row],[Acuerdo de nivel de servicio]],SLA!B:B,SLA!C:C)</f>
        <v>12.5</v>
      </c>
      <c r="Y30" s="5">
        <f>IFERROR(ROUND(Table2[[#This Row],[Fecha cierre/actualización]]-Table2[[#This Row],[Fecha creación]],0)*14,"Revisar")</f>
        <v>42</v>
      </c>
      <c r="Z30" s="5">
        <f>+Table2[[#This Row],[SLA horas - base ]]+Table2[[#This Row],[SLA horas - adic por cambio días]]</f>
        <v>54.5</v>
      </c>
      <c r="AA30" s="19" t="str">
        <f>IF(Table2[[#This Row],[SLA horas - base ]]=0,"No tiene SLA",IF(Table2[[#This Row],[Horas resolución/en proceso]]&lt;=Table2[[#This Row],[SLA horas - total]],"Cumplido","Vencido"))</f>
        <v>Vencido</v>
      </c>
      <c r="AC30"/>
    </row>
    <row r="31" spans="1:29">
      <c r="A31" t="s">
        <v>249</v>
      </c>
      <c r="B31" t="s">
        <v>250</v>
      </c>
      <c r="C31" t="s">
        <v>36</v>
      </c>
      <c r="D31" t="s">
        <v>95</v>
      </c>
      <c r="E31" t="s">
        <v>33</v>
      </c>
      <c r="F31" t="s">
        <v>96</v>
      </c>
      <c r="G31" t="s">
        <v>34</v>
      </c>
      <c r="H31" t="s">
        <v>34</v>
      </c>
      <c r="I31" t="s">
        <v>250</v>
      </c>
      <c r="J31" t="s">
        <v>251</v>
      </c>
      <c r="K31" t="s">
        <v>252</v>
      </c>
      <c r="L31" t="s">
        <v>252</v>
      </c>
      <c r="M31" t="s">
        <v>153</v>
      </c>
      <c r="N31" t="s">
        <v>36</v>
      </c>
      <c r="O31" t="s">
        <v>36</v>
      </c>
      <c r="P31" t="s">
        <v>250</v>
      </c>
      <c r="Q31" t="s">
        <v>252</v>
      </c>
      <c r="R31" t="s">
        <v>103</v>
      </c>
      <c r="S31" t="s">
        <v>252</v>
      </c>
      <c r="T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45664.470138888886</v>
      </c>
      <c r="U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45684.685416666667</v>
      </c>
      <c r="V31" s="5">
        <f>IFERROR(Table2[[#This Row],[Fecha cierre/actualización]]-Table2[[#This Row],[Fecha creación]],"Revisar")</f>
        <v>20.215277777781012</v>
      </c>
      <c r="W31" s="5">
        <f>IFERROR(Table2[[#This Row],[Días resolución/en proceso]]*24,"Revisar")</f>
        <v>485.16666666674428</v>
      </c>
      <c r="X31" s="5">
        <f>_xlfn.XLOOKUP(Table2[[#This Row],[Acuerdo de nivel de servicio]],SLA!B:B,SLA!C:C)</f>
        <v>0</v>
      </c>
      <c r="Y31" s="5">
        <f>IFERROR(ROUND(Table2[[#This Row],[Fecha cierre/actualización]]-Table2[[#This Row],[Fecha creación]],0)*14,"Revisar")</f>
        <v>280</v>
      </c>
      <c r="Z31" s="5">
        <f>+Table2[[#This Row],[SLA horas - base ]]+Table2[[#This Row],[SLA horas - adic por cambio días]]</f>
        <v>280</v>
      </c>
      <c r="AA31" s="19" t="str">
        <f>IF(Table2[[#This Row],[SLA horas - base ]]=0,"No tiene SLA",IF(Table2[[#This Row],[Horas resolución/en proceso]]&lt;=Table2[[#This Row],[SLA horas - total]],"Cumplido","Vencido"))</f>
        <v>No tiene SLA</v>
      </c>
      <c r="AC31"/>
    </row>
    <row r="32" spans="1:29">
      <c r="A32" t="s">
        <v>253</v>
      </c>
      <c r="B32" t="s">
        <v>225</v>
      </c>
      <c r="C32" t="s">
        <v>36</v>
      </c>
      <c r="D32" t="s">
        <v>95</v>
      </c>
      <c r="E32" t="s">
        <v>66</v>
      </c>
      <c r="F32" t="s">
        <v>96</v>
      </c>
      <c r="G32" t="s">
        <v>106</v>
      </c>
      <c r="H32" t="s">
        <v>30</v>
      </c>
      <c r="I32" t="s">
        <v>254</v>
      </c>
      <c r="J32" t="s">
        <v>255</v>
      </c>
      <c r="K32" t="s">
        <v>256</v>
      </c>
      <c r="L32" t="s">
        <v>256</v>
      </c>
      <c r="M32" t="s">
        <v>110</v>
      </c>
      <c r="N32" t="s">
        <v>36</v>
      </c>
      <c r="O32" t="s">
        <v>36</v>
      </c>
      <c r="P32" t="s">
        <v>225</v>
      </c>
      <c r="Q32" t="s">
        <v>256</v>
      </c>
      <c r="R32" t="s">
        <v>103</v>
      </c>
      <c r="S32" t="s">
        <v>256</v>
      </c>
      <c r="T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45664.555555555555</v>
      </c>
      <c r="U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45665.579861111109</v>
      </c>
      <c r="V32" s="5">
        <f>IFERROR(Table2[[#This Row],[Fecha cierre/actualización]]-Table2[[#This Row],[Fecha creación]],"Revisar")</f>
        <v>1.0243055555547471</v>
      </c>
      <c r="W32" s="5">
        <f>IFERROR(Table2[[#This Row],[Días resolución/en proceso]]*24,"Revisar")</f>
        <v>24.583333333313931</v>
      </c>
      <c r="X32" s="5">
        <f>_xlfn.XLOOKUP(Table2[[#This Row],[Acuerdo de nivel de servicio]],SLA!B:B,SLA!C:C)</f>
        <v>0</v>
      </c>
      <c r="Y32" s="5">
        <f>IFERROR(ROUND(Table2[[#This Row],[Fecha cierre/actualización]]-Table2[[#This Row],[Fecha creación]],0)*14,"Revisar")</f>
        <v>14</v>
      </c>
      <c r="Z32" s="5">
        <f>+Table2[[#This Row],[SLA horas - base ]]+Table2[[#This Row],[SLA horas - adic por cambio días]]</f>
        <v>14</v>
      </c>
      <c r="AA32" s="19" t="str">
        <f>IF(Table2[[#This Row],[SLA horas - base ]]=0,"No tiene SLA",IF(Table2[[#This Row],[Horas resolución/en proceso]]&lt;=Table2[[#This Row],[SLA horas - total]],"Cumplido","Vencido"))</f>
        <v>No tiene SLA</v>
      </c>
      <c r="AC32"/>
    </row>
    <row r="33" spans="1:29">
      <c r="A33" t="s">
        <v>257</v>
      </c>
      <c r="B33" t="s">
        <v>258</v>
      </c>
      <c r="C33" t="s">
        <v>167</v>
      </c>
      <c r="D33" t="s">
        <v>2</v>
      </c>
      <c r="E33" t="s">
        <v>66</v>
      </c>
      <c r="F33" t="s">
        <v>96</v>
      </c>
      <c r="G33" t="s">
        <v>97</v>
      </c>
      <c r="H33" t="s">
        <v>51</v>
      </c>
      <c r="I33" t="s">
        <v>259</v>
      </c>
      <c r="J33" t="s">
        <v>260</v>
      </c>
      <c r="K33" t="s">
        <v>261</v>
      </c>
      <c r="L33" t="s">
        <v>261</v>
      </c>
      <c r="M33" t="s">
        <v>101</v>
      </c>
      <c r="N33" t="s">
        <v>36</v>
      </c>
      <c r="O33" t="s">
        <v>102</v>
      </c>
      <c r="P33" t="s">
        <v>258</v>
      </c>
      <c r="Q33" t="s">
        <v>261</v>
      </c>
      <c r="R33" t="s">
        <v>103</v>
      </c>
      <c r="S33" t="s">
        <v>261</v>
      </c>
      <c r="T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45664.604166666664</v>
      </c>
      <c r="U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45664.699305555558</v>
      </c>
      <c r="V33" s="5">
        <f>IFERROR(Table2[[#This Row],[Fecha cierre/actualización]]-Table2[[#This Row],[Fecha creación]],"Revisar")</f>
        <v>9.5138888893416151E-2</v>
      </c>
      <c r="W33" s="5">
        <f>IFERROR(Table2[[#This Row],[Días resolución/en proceso]]*24,"Revisar")</f>
        <v>2.2833333334419876</v>
      </c>
      <c r="X33" s="5">
        <f>_xlfn.XLOOKUP(Table2[[#This Row],[Acuerdo de nivel de servicio]],SLA!B:B,SLA!C:C)</f>
        <v>120</v>
      </c>
      <c r="Y33" s="5">
        <f>IFERROR(ROUND(Table2[[#This Row],[Fecha cierre/actualización]]-Table2[[#This Row],[Fecha creación]],0)*14,"Revisar")</f>
        <v>0</v>
      </c>
      <c r="Z33" s="5">
        <f>+Table2[[#This Row],[SLA horas - base ]]+Table2[[#This Row],[SLA horas - adic por cambio días]]</f>
        <v>120</v>
      </c>
      <c r="AA33" s="19" t="str">
        <f>IF(Table2[[#This Row],[SLA horas - base ]]=0,"No tiene SLA",IF(Table2[[#This Row],[Horas resolución/en proceso]]&lt;=Table2[[#This Row],[SLA horas - total]],"Cumplido","Vencido"))</f>
        <v>Cumplido</v>
      </c>
      <c r="AC33"/>
    </row>
    <row r="34" spans="1:29">
      <c r="A34" t="s">
        <v>262</v>
      </c>
      <c r="B34" t="s">
        <v>263</v>
      </c>
      <c r="C34" t="s">
        <v>157</v>
      </c>
      <c r="D34" t="s">
        <v>2</v>
      </c>
      <c r="E34" t="s">
        <v>55</v>
      </c>
      <c r="F34" t="s">
        <v>96</v>
      </c>
      <c r="G34" t="s">
        <v>106</v>
      </c>
      <c r="H34" t="s">
        <v>31</v>
      </c>
      <c r="I34" t="s">
        <v>246</v>
      </c>
      <c r="J34" t="s">
        <v>264</v>
      </c>
      <c r="K34" t="s">
        <v>265</v>
      </c>
      <c r="L34" t="s">
        <v>265</v>
      </c>
      <c r="M34" t="s">
        <v>101</v>
      </c>
      <c r="N34" t="s">
        <v>154</v>
      </c>
      <c r="O34" t="s">
        <v>102</v>
      </c>
      <c r="P34" t="s">
        <v>263</v>
      </c>
      <c r="Q34" t="s">
        <v>265</v>
      </c>
      <c r="R34" t="s">
        <v>103</v>
      </c>
      <c r="S34" t="s">
        <v>266</v>
      </c>
      <c r="T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45664.65</v>
      </c>
      <c r="U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45666.65902777778</v>
      </c>
      <c r="V34" s="5">
        <f>IFERROR(Table2[[#This Row],[Fecha cierre/actualización]]-Table2[[#This Row],[Fecha creación]],"Revisar")</f>
        <v>2.0090277777781012</v>
      </c>
      <c r="W34" s="5">
        <f>IFERROR(Table2[[#This Row],[Días resolución/en proceso]]*24,"Revisar")</f>
        <v>48.216666666674428</v>
      </c>
      <c r="X34" s="5">
        <f>_xlfn.XLOOKUP(Table2[[#This Row],[Acuerdo de nivel de servicio]],SLA!B:B,SLA!C:C)</f>
        <v>12.5</v>
      </c>
      <c r="Y34" s="5">
        <f>IFERROR(ROUND(Table2[[#This Row],[Fecha cierre/actualización]]-Table2[[#This Row],[Fecha creación]],0)*14,"Revisar")</f>
        <v>28</v>
      </c>
      <c r="Z34" s="5">
        <f>+Table2[[#This Row],[SLA horas - base ]]+Table2[[#This Row],[SLA horas - adic por cambio días]]</f>
        <v>40.5</v>
      </c>
      <c r="AA34" s="19" t="str">
        <f>IF(Table2[[#This Row],[SLA horas - base ]]=0,"No tiene SLA",IF(Table2[[#This Row],[Horas resolución/en proceso]]&lt;=Table2[[#This Row],[SLA horas - total]],"Cumplido","Vencido"))</f>
        <v>Vencido</v>
      </c>
      <c r="AC34"/>
    </row>
    <row r="35" spans="1:29">
      <c r="A35" t="s">
        <v>267</v>
      </c>
      <c r="B35" t="s">
        <v>268</v>
      </c>
      <c r="C35" t="s">
        <v>36</v>
      </c>
      <c r="D35" t="s">
        <v>269</v>
      </c>
      <c r="E35" t="s">
        <v>48</v>
      </c>
      <c r="F35" t="s">
        <v>96</v>
      </c>
      <c r="G35" t="s">
        <v>270</v>
      </c>
      <c r="H35" t="s">
        <v>36</v>
      </c>
      <c r="I35" t="s">
        <v>271</v>
      </c>
      <c r="J35" t="s">
        <v>272</v>
      </c>
      <c r="K35" t="s">
        <v>273</v>
      </c>
      <c r="L35" t="s">
        <v>273</v>
      </c>
      <c r="M35" t="s">
        <v>36</v>
      </c>
      <c r="N35" t="s">
        <v>36</v>
      </c>
      <c r="O35" t="s">
        <v>36</v>
      </c>
      <c r="P35" t="s">
        <v>268</v>
      </c>
      <c r="Q35" t="s">
        <v>273</v>
      </c>
      <c r="R35" t="s">
        <v>103</v>
      </c>
      <c r="S35" t="s">
        <v>273</v>
      </c>
      <c r="T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45664.668055555558</v>
      </c>
      <c r="U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45686.508333333331</v>
      </c>
      <c r="V35" s="5">
        <f>IFERROR(Table2[[#This Row],[Fecha cierre/actualización]]-Table2[[#This Row],[Fecha creación]],"Revisar")</f>
        <v>21.840277777773736</v>
      </c>
      <c r="W35" s="5">
        <f>IFERROR(Table2[[#This Row],[Días resolución/en proceso]]*24,"Revisar")</f>
        <v>524.16666666656965</v>
      </c>
      <c r="X35" s="5">
        <f>_xlfn.XLOOKUP(Table2[[#This Row],[Acuerdo de nivel de servicio]],SLA!B:B,SLA!C:C)</f>
        <v>0</v>
      </c>
      <c r="Y35" s="5">
        <f>IFERROR(ROUND(Table2[[#This Row],[Fecha cierre/actualización]]-Table2[[#This Row],[Fecha creación]],0)*14,"Revisar")</f>
        <v>308</v>
      </c>
      <c r="Z35" s="5">
        <f>+Table2[[#This Row],[SLA horas - base ]]+Table2[[#This Row],[SLA horas - adic por cambio días]]</f>
        <v>308</v>
      </c>
      <c r="AA35" s="19" t="str">
        <f>IF(Table2[[#This Row],[SLA horas - base ]]=0,"No tiene SLA",IF(Table2[[#This Row],[Horas resolución/en proceso]]&lt;=Table2[[#This Row],[SLA horas - total]],"Cumplido","Vencido"))</f>
        <v>No tiene SLA</v>
      </c>
      <c r="AC35"/>
    </row>
    <row r="36" spans="1:29">
      <c r="A36" t="s">
        <v>274</v>
      </c>
      <c r="B36" t="s">
        <v>275</v>
      </c>
      <c r="C36" t="s">
        <v>36</v>
      </c>
      <c r="D36" t="s">
        <v>2</v>
      </c>
      <c r="E36" t="s">
        <v>55</v>
      </c>
      <c r="F36" t="s">
        <v>96</v>
      </c>
      <c r="G36" t="s">
        <v>106</v>
      </c>
      <c r="H36" t="s">
        <v>31</v>
      </c>
      <c r="I36" t="s">
        <v>276</v>
      </c>
      <c r="J36" t="s">
        <v>277</v>
      </c>
      <c r="K36" t="s">
        <v>278</v>
      </c>
      <c r="L36" t="s">
        <v>278</v>
      </c>
      <c r="M36" t="s">
        <v>101</v>
      </c>
      <c r="N36" t="s">
        <v>154</v>
      </c>
      <c r="O36" t="s">
        <v>102</v>
      </c>
      <c r="P36" t="s">
        <v>275</v>
      </c>
      <c r="Q36" t="s">
        <v>278</v>
      </c>
      <c r="R36" t="s">
        <v>103</v>
      </c>
      <c r="S36" t="s">
        <v>278</v>
      </c>
      <c r="T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45665.5</v>
      </c>
      <c r="U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45708.634027777778</v>
      </c>
      <c r="V36" s="5">
        <f>IFERROR(Table2[[#This Row],[Fecha cierre/actualización]]-Table2[[#This Row],[Fecha creación]],"Revisar")</f>
        <v>43.134027777778101</v>
      </c>
      <c r="W36" s="5">
        <f>IFERROR(Table2[[#This Row],[Días resolución/en proceso]]*24,"Revisar")</f>
        <v>1035.2166666666744</v>
      </c>
      <c r="X36" s="5">
        <f>_xlfn.XLOOKUP(Table2[[#This Row],[Acuerdo de nivel de servicio]],SLA!B:B,SLA!C:C)</f>
        <v>0</v>
      </c>
      <c r="Y36" s="5">
        <f>IFERROR(ROUND(Table2[[#This Row],[Fecha cierre/actualización]]-Table2[[#This Row],[Fecha creación]],0)*14,"Revisar")</f>
        <v>602</v>
      </c>
      <c r="Z36" s="5">
        <f>+Table2[[#This Row],[SLA horas - base ]]+Table2[[#This Row],[SLA horas - adic por cambio días]]</f>
        <v>602</v>
      </c>
      <c r="AA36" s="19" t="str">
        <f>IF(Table2[[#This Row],[SLA horas - base ]]=0,"No tiene SLA",IF(Table2[[#This Row],[Horas resolución/en proceso]]&lt;=Table2[[#This Row],[SLA horas - total]],"Cumplido","Vencido"))</f>
        <v>No tiene SLA</v>
      </c>
      <c r="AC36"/>
    </row>
    <row r="37" spans="1:29">
      <c r="A37" t="s">
        <v>279</v>
      </c>
      <c r="B37" t="s">
        <v>280</v>
      </c>
      <c r="C37" t="s">
        <v>157</v>
      </c>
      <c r="D37" t="s">
        <v>2</v>
      </c>
      <c r="E37" t="s">
        <v>67</v>
      </c>
      <c r="F37" t="s">
        <v>96</v>
      </c>
      <c r="G37" t="s">
        <v>106</v>
      </c>
      <c r="H37" t="s">
        <v>27</v>
      </c>
      <c r="I37" t="s">
        <v>281</v>
      </c>
      <c r="J37" t="s">
        <v>282</v>
      </c>
      <c r="K37" t="s">
        <v>281</v>
      </c>
      <c r="L37" t="s">
        <v>281</v>
      </c>
      <c r="M37" t="s">
        <v>101</v>
      </c>
      <c r="N37" t="s">
        <v>154</v>
      </c>
      <c r="O37" t="s">
        <v>102</v>
      </c>
      <c r="P37" t="s">
        <v>280</v>
      </c>
      <c r="Q37" t="s">
        <v>281</v>
      </c>
      <c r="R37" t="s">
        <v>103</v>
      </c>
      <c r="S37" t="s">
        <v>281</v>
      </c>
      <c r="T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45665.398611111108</v>
      </c>
      <c r="U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45665.40902777778</v>
      </c>
      <c r="V37" s="5">
        <f>IFERROR(Table2[[#This Row],[Fecha cierre/actualización]]-Table2[[#This Row],[Fecha creación]],"Revisar")</f>
        <v>1.0416666671517305E-2</v>
      </c>
      <c r="W37" s="5">
        <f>IFERROR(Table2[[#This Row],[Días resolución/en proceso]]*24,"Revisar")</f>
        <v>0.25000000011641532</v>
      </c>
      <c r="X37" s="5">
        <f>_xlfn.XLOOKUP(Table2[[#This Row],[Acuerdo de nivel de servicio]],SLA!B:B,SLA!C:C)</f>
        <v>12.5</v>
      </c>
      <c r="Y37" s="5">
        <f>IFERROR(ROUND(Table2[[#This Row],[Fecha cierre/actualización]]-Table2[[#This Row],[Fecha creación]],0)*14,"Revisar")</f>
        <v>0</v>
      </c>
      <c r="Z37" s="5">
        <f>+Table2[[#This Row],[SLA horas - base ]]+Table2[[#This Row],[SLA horas - adic por cambio días]]</f>
        <v>12.5</v>
      </c>
      <c r="AA37" s="19" t="str">
        <f>IF(Table2[[#This Row],[SLA horas - base ]]=0,"No tiene SLA",IF(Table2[[#This Row],[Horas resolución/en proceso]]&lt;=Table2[[#This Row],[SLA horas - total]],"Cumplido","Vencido"))</f>
        <v>Cumplido</v>
      </c>
      <c r="AC37"/>
    </row>
    <row r="38" spans="1:29">
      <c r="A38" t="s">
        <v>283</v>
      </c>
      <c r="B38" t="s">
        <v>284</v>
      </c>
      <c r="C38" t="s">
        <v>36</v>
      </c>
      <c r="D38" t="s">
        <v>95</v>
      </c>
      <c r="E38" t="s">
        <v>38</v>
      </c>
      <c r="F38" t="s">
        <v>96</v>
      </c>
      <c r="G38" t="s">
        <v>106</v>
      </c>
      <c r="H38" t="s">
        <v>38</v>
      </c>
      <c r="I38" t="s">
        <v>285</v>
      </c>
      <c r="J38" t="s">
        <v>286</v>
      </c>
      <c r="K38" t="s">
        <v>287</v>
      </c>
      <c r="L38" t="s">
        <v>287</v>
      </c>
      <c r="M38" t="s">
        <v>153</v>
      </c>
      <c r="N38" t="s">
        <v>36</v>
      </c>
      <c r="O38" t="s">
        <v>36</v>
      </c>
      <c r="P38" t="s">
        <v>284</v>
      </c>
      <c r="Q38" t="s">
        <v>287</v>
      </c>
      <c r="R38" t="s">
        <v>103</v>
      </c>
      <c r="S38" t="s">
        <v>287</v>
      </c>
      <c r="T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45665.419444444444</v>
      </c>
      <c r="U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45665.646527777775</v>
      </c>
      <c r="V38" s="5">
        <f>IFERROR(Table2[[#This Row],[Fecha cierre/actualización]]-Table2[[#This Row],[Fecha creación]],"Revisar")</f>
        <v>0.22708333333139308</v>
      </c>
      <c r="W38" s="5">
        <f>IFERROR(Table2[[#This Row],[Días resolución/en proceso]]*24,"Revisar")</f>
        <v>5.4499999999534339</v>
      </c>
      <c r="X38" s="5">
        <f>_xlfn.XLOOKUP(Table2[[#This Row],[Acuerdo de nivel de servicio]],SLA!B:B,SLA!C:C)</f>
        <v>0</v>
      </c>
      <c r="Y38" s="5">
        <f>IFERROR(ROUND(Table2[[#This Row],[Fecha cierre/actualización]]-Table2[[#This Row],[Fecha creación]],0)*14,"Revisar")</f>
        <v>0</v>
      </c>
      <c r="Z38" s="5">
        <f>+Table2[[#This Row],[SLA horas - base ]]+Table2[[#This Row],[SLA horas - adic por cambio días]]</f>
        <v>0</v>
      </c>
      <c r="AA38" s="19" t="str">
        <f>IF(Table2[[#This Row],[SLA horas - base ]]=0,"No tiene SLA",IF(Table2[[#This Row],[Horas resolución/en proceso]]&lt;=Table2[[#This Row],[SLA horas - total]],"Cumplido","Vencido"))</f>
        <v>No tiene SLA</v>
      </c>
      <c r="AC38"/>
    </row>
    <row r="39" spans="1:29">
      <c r="A39" t="s">
        <v>288</v>
      </c>
      <c r="B39" t="s">
        <v>289</v>
      </c>
      <c r="C39" t="s">
        <v>149</v>
      </c>
      <c r="D39" t="s">
        <v>2</v>
      </c>
      <c r="E39" t="s">
        <v>55</v>
      </c>
      <c r="F39" t="s">
        <v>96</v>
      </c>
      <c r="G39" t="s">
        <v>106</v>
      </c>
      <c r="H39" t="s">
        <v>28</v>
      </c>
      <c r="I39" t="s">
        <v>290</v>
      </c>
      <c r="J39" t="s">
        <v>291</v>
      </c>
      <c r="K39" t="s">
        <v>292</v>
      </c>
      <c r="L39" t="s">
        <v>292</v>
      </c>
      <c r="M39" t="s">
        <v>153</v>
      </c>
      <c r="N39" t="s">
        <v>154</v>
      </c>
      <c r="O39" t="s">
        <v>36</v>
      </c>
      <c r="P39" t="s">
        <v>289</v>
      </c>
      <c r="Q39" t="s">
        <v>292</v>
      </c>
      <c r="R39" t="s">
        <v>103</v>
      </c>
      <c r="S39" t="s">
        <v>293</v>
      </c>
      <c r="T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45665.382638888892</v>
      </c>
      <c r="U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45667.661111111112</v>
      </c>
      <c r="V39" s="5">
        <f>IFERROR(Table2[[#This Row],[Fecha cierre/actualización]]-Table2[[#This Row],[Fecha creación]],"Revisar")</f>
        <v>2.2784722222204437</v>
      </c>
      <c r="W39" s="5">
        <f>IFERROR(Table2[[#This Row],[Días resolución/en proceso]]*24,"Revisar")</f>
        <v>54.683333333290648</v>
      </c>
      <c r="X39" s="5">
        <f>_xlfn.XLOOKUP(Table2[[#This Row],[Acuerdo de nivel de servicio]],SLA!B:B,SLA!C:C)</f>
        <v>12.5</v>
      </c>
      <c r="Y39" s="5">
        <f>IFERROR(ROUND(Table2[[#This Row],[Fecha cierre/actualización]]-Table2[[#This Row],[Fecha creación]],0)*14,"Revisar")</f>
        <v>28</v>
      </c>
      <c r="Z39" s="5">
        <f>+Table2[[#This Row],[SLA horas - base ]]+Table2[[#This Row],[SLA horas - adic por cambio días]]</f>
        <v>40.5</v>
      </c>
      <c r="AA39" s="19" t="str">
        <f>IF(Table2[[#This Row],[SLA horas - base ]]=0,"No tiene SLA",IF(Table2[[#This Row],[Horas resolución/en proceso]]&lt;=Table2[[#This Row],[SLA horas - total]],"Cumplido","Vencido"))</f>
        <v>Vencido</v>
      </c>
      <c r="AC39"/>
    </row>
    <row r="40" spans="1:29">
      <c r="A40" t="s">
        <v>294</v>
      </c>
      <c r="B40" t="s">
        <v>295</v>
      </c>
      <c r="C40" t="s">
        <v>36</v>
      </c>
      <c r="D40" t="s">
        <v>95</v>
      </c>
      <c r="E40" t="s">
        <v>38</v>
      </c>
      <c r="F40" t="s">
        <v>96</v>
      </c>
      <c r="G40" t="s">
        <v>106</v>
      </c>
      <c r="H40" t="s">
        <v>38</v>
      </c>
      <c r="I40" t="s">
        <v>296</v>
      </c>
      <c r="J40" t="s">
        <v>297</v>
      </c>
      <c r="K40" t="s">
        <v>298</v>
      </c>
      <c r="L40" t="s">
        <v>298</v>
      </c>
      <c r="M40" t="s">
        <v>110</v>
      </c>
      <c r="N40" t="s">
        <v>36</v>
      </c>
      <c r="O40" t="s">
        <v>36</v>
      </c>
      <c r="P40" t="s">
        <v>295</v>
      </c>
      <c r="Q40" t="s">
        <v>298</v>
      </c>
      <c r="R40" t="s">
        <v>103</v>
      </c>
      <c r="S40" t="s">
        <v>298</v>
      </c>
      <c r="T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45665.44027777778</v>
      </c>
      <c r="U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45706.738194444442</v>
      </c>
      <c r="V40" s="5">
        <f>IFERROR(Table2[[#This Row],[Fecha cierre/actualización]]-Table2[[#This Row],[Fecha creación]],"Revisar")</f>
        <v>41.297916666662786</v>
      </c>
      <c r="W40" s="5">
        <f>IFERROR(Table2[[#This Row],[Días resolución/en proceso]]*24,"Revisar")</f>
        <v>991.14999999990687</v>
      </c>
      <c r="X40" s="5">
        <f>_xlfn.XLOOKUP(Table2[[#This Row],[Acuerdo de nivel de servicio]],SLA!B:B,SLA!C:C)</f>
        <v>0</v>
      </c>
      <c r="Y40" s="5">
        <f>IFERROR(ROUND(Table2[[#This Row],[Fecha cierre/actualización]]-Table2[[#This Row],[Fecha creación]],0)*14,"Revisar")</f>
        <v>574</v>
      </c>
      <c r="Z40" s="5">
        <f>+Table2[[#This Row],[SLA horas - base ]]+Table2[[#This Row],[SLA horas - adic por cambio días]]</f>
        <v>574</v>
      </c>
      <c r="AA40" s="19" t="str">
        <f>IF(Table2[[#This Row],[SLA horas - base ]]=0,"No tiene SLA",IF(Table2[[#This Row],[Horas resolución/en proceso]]&lt;=Table2[[#This Row],[SLA horas - total]],"Cumplido","Vencido"))</f>
        <v>No tiene SLA</v>
      </c>
      <c r="AC40"/>
    </row>
    <row r="41" spans="1:29">
      <c r="A41" t="s">
        <v>299</v>
      </c>
      <c r="B41" t="s">
        <v>300</v>
      </c>
      <c r="C41" t="s">
        <v>36</v>
      </c>
      <c r="D41" t="s">
        <v>95</v>
      </c>
      <c r="E41" t="s">
        <v>38</v>
      </c>
      <c r="F41" t="s">
        <v>96</v>
      </c>
      <c r="G41" t="s">
        <v>106</v>
      </c>
      <c r="H41" t="s">
        <v>38</v>
      </c>
      <c r="I41" t="s">
        <v>300</v>
      </c>
      <c r="J41" t="s">
        <v>301</v>
      </c>
      <c r="K41" t="s">
        <v>302</v>
      </c>
      <c r="L41" t="s">
        <v>302</v>
      </c>
      <c r="M41" t="s">
        <v>110</v>
      </c>
      <c r="N41" t="s">
        <v>36</v>
      </c>
      <c r="O41" t="s">
        <v>36</v>
      </c>
      <c r="P41" t="s">
        <v>300</v>
      </c>
      <c r="Q41" t="s">
        <v>302</v>
      </c>
      <c r="R41" t="s">
        <v>103</v>
      </c>
      <c r="S41" t="s">
        <v>302</v>
      </c>
      <c r="T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45665.451388888891</v>
      </c>
      <c r="U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45691.56527777778</v>
      </c>
      <c r="V41" s="5">
        <f>IFERROR(Table2[[#This Row],[Fecha cierre/actualización]]-Table2[[#This Row],[Fecha creación]],"Revisar")</f>
        <v>26.113888888889051</v>
      </c>
      <c r="W41" s="5">
        <f>IFERROR(Table2[[#This Row],[Días resolución/en proceso]]*24,"Revisar")</f>
        <v>626.73333333333721</v>
      </c>
      <c r="X41" s="5">
        <f>_xlfn.XLOOKUP(Table2[[#This Row],[Acuerdo de nivel de servicio]],SLA!B:B,SLA!C:C)</f>
        <v>0</v>
      </c>
      <c r="Y41" s="5">
        <f>IFERROR(ROUND(Table2[[#This Row],[Fecha cierre/actualización]]-Table2[[#This Row],[Fecha creación]],0)*14,"Revisar")</f>
        <v>364</v>
      </c>
      <c r="Z41" s="5">
        <f>+Table2[[#This Row],[SLA horas - base ]]+Table2[[#This Row],[SLA horas - adic por cambio días]]</f>
        <v>364</v>
      </c>
      <c r="AA41" s="19" t="str">
        <f>IF(Table2[[#This Row],[SLA horas - base ]]=0,"No tiene SLA",IF(Table2[[#This Row],[Horas resolución/en proceso]]&lt;=Table2[[#This Row],[SLA horas - total]],"Cumplido","Vencido"))</f>
        <v>No tiene SLA</v>
      </c>
      <c r="AC41"/>
    </row>
    <row r="42" spans="1:29">
      <c r="A42" t="s">
        <v>303</v>
      </c>
      <c r="B42" t="s">
        <v>304</v>
      </c>
      <c r="C42" t="s">
        <v>157</v>
      </c>
      <c r="D42" t="s">
        <v>2</v>
      </c>
      <c r="E42" t="s">
        <v>55</v>
      </c>
      <c r="F42" t="s">
        <v>96</v>
      </c>
      <c r="G42" t="s">
        <v>106</v>
      </c>
      <c r="H42" t="s">
        <v>31</v>
      </c>
      <c r="I42" t="s">
        <v>305</v>
      </c>
      <c r="J42" t="s">
        <v>306</v>
      </c>
      <c r="K42" t="s">
        <v>266</v>
      </c>
      <c r="L42" t="s">
        <v>266</v>
      </c>
      <c r="M42" t="s">
        <v>101</v>
      </c>
      <c r="N42" t="s">
        <v>154</v>
      </c>
      <c r="O42" t="s">
        <v>102</v>
      </c>
      <c r="P42" t="s">
        <v>304</v>
      </c>
      <c r="Q42" t="s">
        <v>266</v>
      </c>
      <c r="R42" t="s">
        <v>103</v>
      </c>
      <c r="S42" t="s">
        <v>266</v>
      </c>
      <c r="T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45665.476388888892</v>
      </c>
      <c r="U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45666.658333333333</v>
      </c>
      <c r="V42" s="5">
        <f>IFERROR(Table2[[#This Row],[Fecha cierre/actualización]]-Table2[[#This Row],[Fecha creación]],"Revisar")</f>
        <v>1.1819444444408873</v>
      </c>
      <c r="W42" s="5">
        <f>IFERROR(Table2[[#This Row],[Días resolución/en proceso]]*24,"Revisar")</f>
        <v>28.366666666581295</v>
      </c>
      <c r="X42" s="5">
        <f>_xlfn.XLOOKUP(Table2[[#This Row],[Acuerdo de nivel de servicio]],SLA!B:B,SLA!C:C)</f>
        <v>12.5</v>
      </c>
      <c r="Y42" s="5">
        <f>IFERROR(ROUND(Table2[[#This Row],[Fecha cierre/actualización]]-Table2[[#This Row],[Fecha creación]],0)*14,"Revisar")</f>
        <v>14</v>
      </c>
      <c r="Z42" s="5">
        <f>+Table2[[#This Row],[SLA horas - base ]]+Table2[[#This Row],[SLA horas - adic por cambio días]]</f>
        <v>26.5</v>
      </c>
      <c r="AA42" s="19" t="str">
        <f>IF(Table2[[#This Row],[SLA horas - base ]]=0,"No tiene SLA",IF(Table2[[#This Row],[Horas resolución/en proceso]]&lt;=Table2[[#This Row],[SLA horas - total]],"Cumplido","Vencido"))</f>
        <v>Vencido</v>
      </c>
      <c r="AC42"/>
    </row>
    <row r="43" spans="1:29">
      <c r="A43" t="s">
        <v>307</v>
      </c>
      <c r="B43" t="s">
        <v>308</v>
      </c>
      <c r="C43" t="s">
        <v>36</v>
      </c>
      <c r="D43" t="s">
        <v>95</v>
      </c>
      <c r="E43" t="s">
        <v>67</v>
      </c>
      <c r="F43" t="s">
        <v>96</v>
      </c>
      <c r="G43" t="s">
        <v>106</v>
      </c>
      <c r="H43" t="s">
        <v>32</v>
      </c>
      <c r="I43" t="s">
        <v>309</v>
      </c>
      <c r="J43" t="s">
        <v>310</v>
      </c>
      <c r="K43" t="s">
        <v>292</v>
      </c>
      <c r="L43" t="s">
        <v>292</v>
      </c>
      <c r="M43" t="s">
        <v>101</v>
      </c>
      <c r="N43" t="s">
        <v>36</v>
      </c>
      <c r="O43" t="s">
        <v>311</v>
      </c>
      <c r="P43" t="s">
        <v>308</v>
      </c>
      <c r="Q43" t="s">
        <v>292</v>
      </c>
      <c r="R43" t="s">
        <v>103</v>
      </c>
      <c r="S43" t="s">
        <v>312</v>
      </c>
      <c r="T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45665.495833333334</v>
      </c>
      <c r="U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45667.661111111112</v>
      </c>
      <c r="V43" s="5">
        <f>IFERROR(Table2[[#This Row],[Fecha cierre/actualización]]-Table2[[#This Row],[Fecha creación]],"Revisar")</f>
        <v>2.1652777777781012</v>
      </c>
      <c r="W43" s="5">
        <f>IFERROR(Table2[[#This Row],[Días resolución/en proceso]]*24,"Revisar")</f>
        <v>51.966666666674428</v>
      </c>
      <c r="X43" s="5">
        <f>_xlfn.XLOOKUP(Table2[[#This Row],[Acuerdo de nivel de servicio]],SLA!B:B,SLA!C:C)</f>
        <v>0</v>
      </c>
      <c r="Y43" s="5">
        <f>IFERROR(ROUND(Table2[[#This Row],[Fecha cierre/actualización]]-Table2[[#This Row],[Fecha creación]],0)*14,"Revisar")</f>
        <v>28</v>
      </c>
      <c r="Z43" s="5">
        <f>+Table2[[#This Row],[SLA horas - base ]]+Table2[[#This Row],[SLA horas - adic por cambio días]]</f>
        <v>28</v>
      </c>
      <c r="AA43" s="19" t="str">
        <f>IF(Table2[[#This Row],[SLA horas - base ]]=0,"No tiene SLA",IF(Table2[[#This Row],[Horas resolución/en proceso]]&lt;=Table2[[#This Row],[SLA horas - total]],"Cumplido","Vencido"))</f>
        <v>No tiene SLA</v>
      </c>
      <c r="AC43"/>
    </row>
    <row r="44" spans="1:29">
      <c r="A44" t="s">
        <v>313</v>
      </c>
      <c r="B44" t="s">
        <v>314</v>
      </c>
      <c r="C44" t="s">
        <v>157</v>
      </c>
      <c r="D44" t="s">
        <v>2</v>
      </c>
      <c r="E44" t="s">
        <v>55</v>
      </c>
      <c r="F44" t="s">
        <v>96</v>
      </c>
      <c r="G44" t="s">
        <v>106</v>
      </c>
      <c r="H44" t="s">
        <v>31</v>
      </c>
      <c r="I44" t="s">
        <v>315</v>
      </c>
      <c r="J44" t="s">
        <v>316</v>
      </c>
      <c r="K44" t="s">
        <v>317</v>
      </c>
      <c r="L44" t="s">
        <v>318</v>
      </c>
      <c r="M44" t="s">
        <v>101</v>
      </c>
      <c r="N44" t="s">
        <v>154</v>
      </c>
      <c r="O44" t="s">
        <v>102</v>
      </c>
      <c r="P44" t="s">
        <v>314</v>
      </c>
      <c r="Q44" t="s">
        <v>317</v>
      </c>
      <c r="R44" t="s">
        <v>103</v>
      </c>
      <c r="S44" t="s">
        <v>317</v>
      </c>
      <c r="T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45665.624305555553</v>
      </c>
      <c r="U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45665.661111111112</v>
      </c>
      <c r="V44" s="5">
        <f>IFERROR(Table2[[#This Row],[Fecha cierre/actualización]]-Table2[[#This Row],[Fecha creación]],"Revisar")</f>
        <v>3.680555555911269E-2</v>
      </c>
      <c r="W44" s="5">
        <f>IFERROR(Table2[[#This Row],[Días resolución/en proceso]]*24,"Revisar")</f>
        <v>0.88333333341870457</v>
      </c>
      <c r="X44" s="5">
        <f>_xlfn.XLOOKUP(Table2[[#This Row],[Acuerdo de nivel de servicio]],SLA!B:B,SLA!C:C)</f>
        <v>12.5</v>
      </c>
      <c r="Y44" s="5">
        <f>IFERROR(ROUND(Table2[[#This Row],[Fecha cierre/actualización]]-Table2[[#This Row],[Fecha creación]],0)*14,"Revisar")</f>
        <v>0</v>
      </c>
      <c r="Z44" s="5">
        <f>+Table2[[#This Row],[SLA horas - base ]]+Table2[[#This Row],[SLA horas - adic por cambio días]]</f>
        <v>12.5</v>
      </c>
      <c r="AA44" s="19" t="str">
        <f>IF(Table2[[#This Row],[SLA horas - base ]]=0,"No tiene SLA",IF(Table2[[#This Row],[Horas resolución/en proceso]]&lt;=Table2[[#This Row],[SLA horas - total]],"Cumplido","Vencido"))</f>
        <v>Cumplido</v>
      </c>
      <c r="AC44"/>
    </row>
    <row r="45" spans="1:29">
      <c r="A45" t="s">
        <v>319</v>
      </c>
      <c r="B45" t="s">
        <v>320</v>
      </c>
      <c r="C45" t="s">
        <v>157</v>
      </c>
      <c r="D45" t="s">
        <v>2</v>
      </c>
      <c r="E45" t="s">
        <v>55</v>
      </c>
      <c r="F45" t="s">
        <v>96</v>
      </c>
      <c r="G45" t="s">
        <v>106</v>
      </c>
      <c r="H45" t="s">
        <v>31</v>
      </c>
      <c r="I45" t="s">
        <v>321</v>
      </c>
      <c r="J45" t="s">
        <v>322</v>
      </c>
      <c r="K45" t="s">
        <v>323</v>
      </c>
      <c r="L45" t="s">
        <v>323</v>
      </c>
      <c r="M45" t="s">
        <v>101</v>
      </c>
      <c r="N45" t="s">
        <v>154</v>
      </c>
      <c r="O45" t="s">
        <v>102</v>
      </c>
      <c r="P45" t="s">
        <v>320</v>
      </c>
      <c r="Q45" t="s">
        <v>323</v>
      </c>
      <c r="R45" t="s">
        <v>103</v>
      </c>
      <c r="S45" t="s">
        <v>323</v>
      </c>
      <c r="T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45666.371527777781</v>
      </c>
      <c r="U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45666.476388888892</v>
      </c>
      <c r="V45" s="5">
        <f>IFERROR(Table2[[#This Row],[Fecha cierre/actualización]]-Table2[[#This Row],[Fecha creación]],"Revisar")</f>
        <v>0.10486111111094942</v>
      </c>
      <c r="W45" s="5">
        <f>IFERROR(Table2[[#This Row],[Días resolución/en proceso]]*24,"Revisar")</f>
        <v>2.5166666666627862</v>
      </c>
      <c r="X45" s="5">
        <f>_xlfn.XLOOKUP(Table2[[#This Row],[Acuerdo de nivel de servicio]],SLA!B:B,SLA!C:C)</f>
        <v>12.5</v>
      </c>
      <c r="Y45" s="5">
        <f>IFERROR(ROUND(Table2[[#This Row],[Fecha cierre/actualización]]-Table2[[#This Row],[Fecha creación]],0)*14,"Revisar")</f>
        <v>0</v>
      </c>
      <c r="Z45" s="5">
        <f>+Table2[[#This Row],[SLA horas - base ]]+Table2[[#This Row],[SLA horas - adic por cambio días]]</f>
        <v>12.5</v>
      </c>
      <c r="AA45" s="19" t="str">
        <f>IF(Table2[[#This Row],[SLA horas - base ]]=0,"No tiene SLA",IF(Table2[[#This Row],[Horas resolución/en proceso]]&lt;=Table2[[#This Row],[SLA horas - total]],"Cumplido","Vencido"))</f>
        <v>Cumplido</v>
      </c>
      <c r="AC45"/>
    </row>
    <row r="46" spans="1:29">
      <c r="A46" t="s">
        <v>324</v>
      </c>
      <c r="B46" t="s">
        <v>325</v>
      </c>
      <c r="C46" t="s">
        <v>149</v>
      </c>
      <c r="D46" t="s">
        <v>2</v>
      </c>
      <c r="E46" t="s">
        <v>55</v>
      </c>
      <c r="F46" t="s">
        <v>96</v>
      </c>
      <c r="G46" t="s">
        <v>106</v>
      </c>
      <c r="H46" t="s">
        <v>31</v>
      </c>
      <c r="I46" t="s">
        <v>326</v>
      </c>
      <c r="J46" t="s">
        <v>327</v>
      </c>
      <c r="K46" t="s">
        <v>328</v>
      </c>
      <c r="L46" t="s">
        <v>328</v>
      </c>
      <c r="M46" t="s">
        <v>101</v>
      </c>
      <c r="N46" t="s">
        <v>154</v>
      </c>
      <c r="O46" t="s">
        <v>102</v>
      </c>
      <c r="P46" t="s">
        <v>325</v>
      </c>
      <c r="Q46" t="s">
        <v>328</v>
      </c>
      <c r="R46" t="s">
        <v>103</v>
      </c>
      <c r="S46" t="s">
        <v>328</v>
      </c>
      <c r="T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45666.414583333331</v>
      </c>
      <c r="U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45666.46875</v>
      </c>
      <c r="V46" s="5">
        <f>IFERROR(Table2[[#This Row],[Fecha cierre/actualización]]-Table2[[#This Row],[Fecha creación]],"Revisar")</f>
        <v>5.4166666668606922E-2</v>
      </c>
      <c r="W46" s="5">
        <f>IFERROR(Table2[[#This Row],[Días resolución/en proceso]]*24,"Revisar")</f>
        <v>1.3000000000465661</v>
      </c>
      <c r="X46" s="5">
        <f>_xlfn.XLOOKUP(Table2[[#This Row],[Acuerdo de nivel de servicio]],SLA!B:B,SLA!C:C)</f>
        <v>12.5</v>
      </c>
      <c r="Y46" s="5">
        <f>IFERROR(ROUND(Table2[[#This Row],[Fecha cierre/actualización]]-Table2[[#This Row],[Fecha creación]],0)*14,"Revisar")</f>
        <v>0</v>
      </c>
      <c r="Z46" s="5">
        <f>+Table2[[#This Row],[SLA horas - base ]]+Table2[[#This Row],[SLA horas - adic por cambio días]]</f>
        <v>12.5</v>
      </c>
      <c r="AA46" s="19" t="str">
        <f>IF(Table2[[#This Row],[SLA horas - base ]]=0,"No tiene SLA",IF(Table2[[#This Row],[Horas resolución/en proceso]]&lt;=Table2[[#This Row],[SLA horas - total]],"Cumplido","Vencido"))</f>
        <v>Cumplido</v>
      </c>
      <c r="AC46"/>
    </row>
    <row r="47" spans="1:29">
      <c r="A47" t="s">
        <v>329</v>
      </c>
      <c r="B47" t="s">
        <v>330</v>
      </c>
      <c r="C47" t="s">
        <v>36</v>
      </c>
      <c r="D47" t="s">
        <v>95</v>
      </c>
      <c r="E47" t="s">
        <v>38</v>
      </c>
      <c r="F47" t="s">
        <v>96</v>
      </c>
      <c r="G47" t="s">
        <v>106</v>
      </c>
      <c r="H47" t="s">
        <v>38</v>
      </c>
      <c r="I47" t="s">
        <v>331</v>
      </c>
      <c r="J47" t="s">
        <v>332</v>
      </c>
      <c r="K47" t="s">
        <v>333</v>
      </c>
      <c r="L47" t="s">
        <v>333</v>
      </c>
      <c r="M47" t="s">
        <v>110</v>
      </c>
      <c r="N47" t="s">
        <v>36</v>
      </c>
      <c r="O47" t="s">
        <v>36</v>
      </c>
      <c r="P47" t="s">
        <v>330</v>
      </c>
      <c r="Q47" t="s">
        <v>333</v>
      </c>
      <c r="R47" t="s">
        <v>103</v>
      </c>
      <c r="S47" t="s">
        <v>333</v>
      </c>
      <c r="T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45666.430555555555</v>
      </c>
      <c r="U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45730.397222222222</v>
      </c>
      <c r="V47" s="5">
        <f>IFERROR(Table2[[#This Row],[Fecha cierre/actualización]]-Table2[[#This Row],[Fecha creación]],"Revisar")</f>
        <v>63.966666666667152</v>
      </c>
      <c r="W47" s="5">
        <f>IFERROR(Table2[[#This Row],[Días resolución/en proceso]]*24,"Revisar")</f>
        <v>1535.2000000000116</v>
      </c>
      <c r="X47" s="5">
        <f>_xlfn.XLOOKUP(Table2[[#This Row],[Acuerdo de nivel de servicio]],SLA!B:B,SLA!C:C)</f>
        <v>0</v>
      </c>
      <c r="Y47" s="5">
        <f>IFERROR(ROUND(Table2[[#This Row],[Fecha cierre/actualización]]-Table2[[#This Row],[Fecha creación]],0)*14,"Revisar")</f>
        <v>896</v>
      </c>
      <c r="Z47" s="5">
        <f>+Table2[[#This Row],[SLA horas - base ]]+Table2[[#This Row],[SLA horas - adic por cambio días]]</f>
        <v>896</v>
      </c>
      <c r="AA47" s="19" t="str">
        <f>IF(Table2[[#This Row],[SLA horas - base ]]=0,"No tiene SLA",IF(Table2[[#This Row],[Horas resolución/en proceso]]&lt;=Table2[[#This Row],[SLA horas - total]],"Cumplido","Vencido"))</f>
        <v>No tiene SLA</v>
      </c>
      <c r="AC47"/>
    </row>
    <row r="48" spans="1:29">
      <c r="A48" t="s">
        <v>334</v>
      </c>
      <c r="B48" t="s">
        <v>335</v>
      </c>
      <c r="C48" t="s">
        <v>36</v>
      </c>
      <c r="D48" t="s">
        <v>2</v>
      </c>
      <c r="E48" t="s">
        <v>36</v>
      </c>
      <c r="F48" t="s">
        <v>21</v>
      </c>
      <c r="G48" t="s">
        <v>36</v>
      </c>
      <c r="H48" t="s">
        <v>28</v>
      </c>
      <c r="I48" t="s">
        <v>36</v>
      </c>
      <c r="J48" t="s">
        <v>131</v>
      </c>
      <c r="K48" t="s">
        <v>36</v>
      </c>
      <c r="L48" t="s">
        <v>336</v>
      </c>
      <c r="M48" t="s">
        <v>101</v>
      </c>
      <c r="N48" t="s">
        <v>36</v>
      </c>
      <c r="O48" t="s">
        <v>102</v>
      </c>
      <c r="P48" t="s">
        <v>335</v>
      </c>
      <c r="Q48" t="s">
        <v>36</v>
      </c>
      <c r="R48" t="s">
        <v>103</v>
      </c>
      <c r="S48" t="s">
        <v>36</v>
      </c>
      <c r="T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45665.534722222219</v>
      </c>
      <c r="U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45665.629166666666</v>
      </c>
      <c r="V48" s="5">
        <f>IFERROR(Table2[[#This Row],[Fecha cierre/actualización]]-Table2[[#This Row],[Fecha creación]],"Revisar")</f>
        <v>9.4444444446708076E-2</v>
      </c>
      <c r="W48" s="5">
        <f>IFERROR(Table2[[#This Row],[Días resolución/en proceso]]*24,"Revisar")</f>
        <v>2.2666666667209938</v>
      </c>
      <c r="X48" s="5">
        <f>_xlfn.XLOOKUP(Table2[[#This Row],[Acuerdo de nivel de servicio]],SLA!B:B,SLA!C:C)</f>
        <v>0</v>
      </c>
      <c r="Y48" s="5">
        <f>IFERROR(ROUND(Table2[[#This Row],[Fecha cierre/actualización]]-Table2[[#This Row],[Fecha creación]],0)*14,"Revisar")</f>
        <v>0</v>
      </c>
      <c r="Z48" s="5">
        <f>+Table2[[#This Row],[SLA horas - base ]]+Table2[[#This Row],[SLA horas - adic por cambio días]]</f>
        <v>0</v>
      </c>
      <c r="AA48" s="19" t="str">
        <f>IF(Table2[[#This Row],[SLA horas - base ]]=0,"No tiene SLA",IF(Table2[[#This Row],[Horas resolución/en proceso]]&lt;=Table2[[#This Row],[SLA horas - total]],"Cumplido","Vencido"))</f>
        <v>No tiene SLA</v>
      </c>
      <c r="AC48"/>
    </row>
    <row r="49" spans="1:29">
      <c r="A49" t="s">
        <v>337</v>
      </c>
      <c r="B49" t="s">
        <v>338</v>
      </c>
      <c r="C49" t="s">
        <v>36</v>
      </c>
      <c r="D49" t="s">
        <v>95</v>
      </c>
      <c r="E49" t="s">
        <v>66</v>
      </c>
      <c r="F49" t="s">
        <v>96</v>
      </c>
      <c r="G49" t="s">
        <v>97</v>
      </c>
      <c r="H49" t="s">
        <v>40</v>
      </c>
      <c r="I49" t="s">
        <v>339</v>
      </c>
      <c r="J49" t="s">
        <v>340</v>
      </c>
      <c r="K49" t="s">
        <v>341</v>
      </c>
      <c r="L49" t="s">
        <v>341</v>
      </c>
      <c r="M49" t="s">
        <v>101</v>
      </c>
      <c r="N49" t="s">
        <v>36</v>
      </c>
      <c r="O49" t="s">
        <v>102</v>
      </c>
      <c r="P49" t="s">
        <v>338</v>
      </c>
      <c r="Q49" t="s">
        <v>341</v>
      </c>
      <c r="R49" t="s">
        <v>103</v>
      </c>
      <c r="S49" t="s">
        <v>341</v>
      </c>
      <c r="T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45666.429166666669</v>
      </c>
      <c r="U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45671.461805555555</v>
      </c>
      <c r="V49" s="5">
        <f>IFERROR(Table2[[#This Row],[Fecha cierre/actualización]]-Table2[[#This Row],[Fecha creación]],"Revisar")</f>
        <v>5.0326388888861402</v>
      </c>
      <c r="W49" s="5">
        <f>IFERROR(Table2[[#This Row],[Días resolución/en proceso]]*24,"Revisar")</f>
        <v>120.78333333326736</v>
      </c>
      <c r="X49" s="5">
        <f>_xlfn.XLOOKUP(Table2[[#This Row],[Acuerdo de nivel de servicio]],SLA!B:B,SLA!C:C)</f>
        <v>0</v>
      </c>
      <c r="Y49" s="5">
        <f>IFERROR(ROUND(Table2[[#This Row],[Fecha cierre/actualización]]-Table2[[#This Row],[Fecha creación]],0)*14,"Revisar")</f>
        <v>70</v>
      </c>
      <c r="Z49" s="5">
        <f>+Table2[[#This Row],[SLA horas - base ]]+Table2[[#This Row],[SLA horas - adic por cambio días]]</f>
        <v>70</v>
      </c>
      <c r="AA49" s="19" t="str">
        <f>IF(Table2[[#This Row],[SLA horas - base ]]=0,"No tiene SLA",IF(Table2[[#This Row],[Horas resolución/en proceso]]&lt;=Table2[[#This Row],[SLA horas - total]],"Cumplido","Vencido"))</f>
        <v>No tiene SLA</v>
      </c>
      <c r="AC49"/>
    </row>
    <row r="50" spans="1:29">
      <c r="A50" t="s">
        <v>342</v>
      </c>
      <c r="B50" t="s">
        <v>343</v>
      </c>
      <c r="C50" t="s">
        <v>36</v>
      </c>
      <c r="D50" t="s">
        <v>95</v>
      </c>
      <c r="E50" t="s">
        <v>66</v>
      </c>
      <c r="F50" t="s">
        <v>96</v>
      </c>
      <c r="G50" t="s">
        <v>97</v>
      </c>
      <c r="H50" t="s">
        <v>37</v>
      </c>
      <c r="I50" t="s">
        <v>343</v>
      </c>
      <c r="J50" t="s">
        <v>344</v>
      </c>
      <c r="K50" t="s">
        <v>345</v>
      </c>
      <c r="L50" t="s">
        <v>345</v>
      </c>
      <c r="M50" t="s">
        <v>110</v>
      </c>
      <c r="N50" t="s">
        <v>36</v>
      </c>
      <c r="O50" t="s">
        <v>36</v>
      </c>
      <c r="P50" t="s">
        <v>343</v>
      </c>
      <c r="Q50" t="s">
        <v>345</v>
      </c>
      <c r="R50" t="s">
        <v>103</v>
      </c>
      <c r="S50" t="s">
        <v>345</v>
      </c>
      <c r="T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45666.439583333333</v>
      </c>
      <c r="U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45670.7</v>
      </c>
      <c r="V50" s="5">
        <f>IFERROR(Table2[[#This Row],[Fecha cierre/actualización]]-Table2[[#This Row],[Fecha creación]],"Revisar")</f>
        <v>4.2604166666642413</v>
      </c>
      <c r="W50" s="5">
        <f>IFERROR(Table2[[#This Row],[Días resolución/en proceso]]*24,"Revisar")</f>
        <v>102.24999999994179</v>
      </c>
      <c r="X50" s="5">
        <f>_xlfn.XLOOKUP(Table2[[#This Row],[Acuerdo de nivel de servicio]],SLA!B:B,SLA!C:C)</f>
        <v>0</v>
      </c>
      <c r="Y50" s="5">
        <f>IFERROR(ROUND(Table2[[#This Row],[Fecha cierre/actualización]]-Table2[[#This Row],[Fecha creación]],0)*14,"Revisar")</f>
        <v>56</v>
      </c>
      <c r="Z50" s="5">
        <f>+Table2[[#This Row],[SLA horas - base ]]+Table2[[#This Row],[SLA horas - adic por cambio días]]</f>
        <v>56</v>
      </c>
      <c r="AA50" s="19" t="str">
        <f>IF(Table2[[#This Row],[SLA horas - base ]]=0,"No tiene SLA",IF(Table2[[#This Row],[Horas resolución/en proceso]]&lt;=Table2[[#This Row],[SLA horas - total]],"Cumplido","Vencido"))</f>
        <v>No tiene SLA</v>
      </c>
      <c r="AC50"/>
    </row>
    <row r="51" spans="1:29">
      <c r="A51" t="s">
        <v>346</v>
      </c>
      <c r="B51" t="s">
        <v>347</v>
      </c>
      <c r="C51" t="s">
        <v>36</v>
      </c>
      <c r="D51" t="s">
        <v>95</v>
      </c>
      <c r="E51" t="s">
        <v>52</v>
      </c>
      <c r="F51" t="s">
        <v>96</v>
      </c>
      <c r="G51" t="s">
        <v>106</v>
      </c>
      <c r="H51" t="s">
        <v>35</v>
      </c>
      <c r="I51" t="s">
        <v>348</v>
      </c>
      <c r="J51" t="s">
        <v>349</v>
      </c>
      <c r="K51" t="s">
        <v>350</v>
      </c>
      <c r="L51" t="s">
        <v>350</v>
      </c>
      <c r="M51" t="s">
        <v>110</v>
      </c>
      <c r="N51" t="s">
        <v>36</v>
      </c>
      <c r="O51" t="s">
        <v>36</v>
      </c>
      <c r="P51" t="s">
        <v>347</v>
      </c>
      <c r="Q51" t="s">
        <v>350</v>
      </c>
      <c r="R51" t="s">
        <v>103</v>
      </c>
      <c r="S51" t="s">
        <v>350</v>
      </c>
      <c r="T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45666.517361111109</v>
      </c>
      <c r="U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45692.372916666667</v>
      </c>
      <c r="V51" s="5">
        <f>IFERROR(Table2[[#This Row],[Fecha cierre/actualización]]-Table2[[#This Row],[Fecha creación]],"Revisar")</f>
        <v>25.855555555557657</v>
      </c>
      <c r="W51" s="5">
        <f>IFERROR(Table2[[#This Row],[Días resolución/en proceso]]*24,"Revisar")</f>
        <v>620.53333333338378</v>
      </c>
      <c r="X51" s="5">
        <f>_xlfn.XLOOKUP(Table2[[#This Row],[Acuerdo de nivel de servicio]],SLA!B:B,SLA!C:C)</f>
        <v>0</v>
      </c>
      <c r="Y51" s="5">
        <f>IFERROR(ROUND(Table2[[#This Row],[Fecha cierre/actualización]]-Table2[[#This Row],[Fecha creación]],0)*14,"Revisar")</f>
        <v>364</v>
      </c>
      <c r="Z51" s="5">
        <f>+Table2[[#This Row],[SLA horas - base ]]+Table2[[#This Row],[SLA horas - adic por cambio días]]</f>
        <v>364</v>
      </c>
      <c r="AA51" s="19" t="str">
        <f>IF(Table2[[#This Row],[SLA horas - base ]]=0,"No tiene SLA",IF(Table2[[#This Row],[Horas resolución/en proceso]]&lt;=Table2[[#This Row],[SLA horas - total]],"Cumplido","Vencido"))</f>
        <v>No tiene SLA</v>
      </c>
      <c r="AC51"/>
    </row>
    <row r="52" spans="1:29">
      <c r="A52" t="s">
        <v>351</v>
      </c>
      <c r="B52" t="s">
        <v>352</v>
      </c>
      <c r="C52" t="s">
        <v>36</v>
      </c>
      <c r="D52" t="s">
        <v>95</v>
      </c>
      <c r="E52" t="s">
        <v>66</v>
      </c>
      <c r="F52" t="s">
        <v>96</v>
      </c>
      <c r="G52" t="s">
        <v>97</v>
      </c>
      <c r="H52" t="s">
        <v>47</v>
      </c>
      <c r="I52" t="s">
        <v>353</v>
      </c>
      <c r="J52" t="s">
        <v>354</v>
      </c>
      <c r="K52" t="s">
        <v>355</v>
      </c>
      <c r="L52" t="s">
        <v>355</v>
      </c>
      <c r="M52" t="s">
        <v>101</v>
      </c>
      <c r="N52" t="s">
        <v>36</v>
      </c>
      <c r="O52" t="s">
        <v>102</v>
      </c>
      <c r="P52" t="s">
        <v>352</v>
      </c>
      <c r="Q52" t="s">
        <v>355</v>
      </c>
      <c r="R52" t="s">
        <v>103</v>
      </c>
      <c r="S52" t="s">
        <v>355</v>
      </c>
      <c r="T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45665.667361111111</v>
      </c>
      <c r="U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45665.681944444441</v>
      </c>
      <c r="V52" s="5">
        <f>IFERROR(Table2[[#This Row],[Fecha cierre/actualización]]-Table2[[#This Row],[Fecha creación]],"Revisar")</f>
        <v>1.4583333329937886E-2</v>
      </c>
      <c r="W52" s="5">
        <f>IFERROR(Table2[[#This Row],[Días resolución/en proceso]]*24,"Revisar")</f>
        <v>0.34999999991850927</v>
      </c>
      <c r="X52" s="5">
        <f>_xlfn.XLOOKUP(Table2[[#This Row],[Acuerdo de nivel de servicio]],SLA!B:B,SLA!C:C)</f>
        <v>0</v>
      </c>
      <c r="Y52" s="5">
        <f>IFERROR(ROUND(Table2[[#This Row],[Fecha cierre/actualización]]-Table2[[#This Row],[Fecha creación]],0)*14,"Revisar")</f>
        <v>0</v>
      </c>
      <c r="Z52" s="5">
        <f>+Table2[[#This Row],[SLA horas - base ]]+Table2[[#This Row],[SLA horas - adic por cambio días]]</f>
        <v>0</v>
      </c>
      <c r="AA52" s="19" t="str">
        <f>IF(Table2[[#This Row],[SLA horas - base ]]=0,"No tiene SLA",IF(Table2[[#This Row],[Horas resolución/en proceso]]&lt;=Table2[[#This Row],[SLA horas - total]],"Cumplido","Vencido"))</f>
        <v>No tiene SLA</v>
      </c>
      <c r="AC52"/>
    </row>
    <row r="53" spans="1:29">
      <c r="A53" t="s">
        <v>356</v>
      </c>
      <c r="B53" t="s">
        <v>357</v>
      </c>
      <c r="C53" t="s">
        <v>149</v>
      </c>
      <c r="D53" t="s">
        <v>2</v>
      </c>
      <c r="E53" t="s">
        <v>55</v>
      </c>
      <c r="F53" t="s">
        <v>96</v>
      </c>
      <c r="G53" t="s">
        <v>106</v>
      </c>
      <c r="H53" t="s">
        <v>56</v>
      </c>
      <c r="I53" t="s">
        <v>358</v>
      </c>
      <c r="J53" t="s">
        <v>359</v>
      </c>
      <c r="K53" t="s">
        <v>360</v>
      </c>
      <c r="L53" t="s">
        <v>360</v>
      </c>
      <c r="M53" t="s">
        <v>153</v>
      </c>
      <c r="N53" t="s">
        <v>154</v>
      </c>
      <c r="O53" t="s">
        <v>36</v>
      </c>
      <c r="P53" t="s">
        <v>357</v>
      </c>
      <c r="Q53" t="s">
        <v>360</v>
      </c>
      <c r="R53" t="s">
        <v>103</v>
      </c>
      <c r="S53" t="s">
        <v>360</v>
      </c>
      <c r="T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45665.745833333334</v>
      </c>
      <c r="U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45684.501388888886</v>
      </c>
      <c r="V53" s="5">
        <f>IFERROR(Table2[[#This Row],[Fecha cierre/actualización]]-Table2[[#This Row],[Fecha creación]],"Revisar")</f>
        <v>18.755555555551837</v>
      </c>
      <c r="W53" s="5">
        <f>IFERROR(Table2[[#This Row],[Días resolución/en proceso]]*24,"Revisar")</f>
        <v>450.13333333324408</v>
      </c>
      <c r="X53" s="5">
        <f>_xlfn.XLOOKUP(Table2[[#This Row],[Acuerdo de nivel de servicio]],SLA!B:B,SLA!C:C)</f>
        <v>12.5</v>
      </c>
      <c r="Y53" s="5">
        <f>IFERROR(ROUND(Table2[[#This Row],[Fecha cierre/actualización]]-Table2[[#This Row],[Fecha creación]],0)*14,"Revisar")</f>
        <v>266</v>
      </c>
      <c r="Z53" s="5">
        <f>+Table2[[#This Row],[SLA horas - base ]]+Table2[[#This Row],[SLA horas - adic por cambio días]]</f>
        <v>278.5</v>
      </c>
      <c r="AA53" s="19" t="str">
        <f>IF(Table2[[#This Row],[SLA horas - base ]]=0,"No tiene SLA",IF(Table2[[#This Row],[Horas resolución/en proceso]]&lt;=Table2[[#This Row],[SLA horas - total]],"Cumplido","Vencido"))</f>
        <v>Vencido</v>
      </c>
      <c r="AC53"/>
    </row>
    <row r="54" spans="1:29">
      <c r="A54" t="s">
        <v>361</v>
      </c>
      <c r="B54" t="s">
        <v>362</v>
      </c>
      <c r="C54" t="s">
        <v>119</v>
      </c>
      <c r="D54" t="s">
        <v>2</v>
      </c>
      <c r="E54" t="s">
        <v>55</v>
      </c>
      <c r="F54" t="s">
        <v>96</v>
      </c>
      <c r="G54" t="s">
        <v>106</v>
      </c>
      <c r="H54" t="s">
        <v>28</v>
      </c>
      <c r="I54" t="s">
        <v>363</v>
      </c>
      <c r="J54" t="s">
        <v>364</v>
      </c>
      <c r="K54" t="s">
        <v>365</v>
      </c>
      <c r="L54" t="s">
        <v>365</v>
      </c>
      <c r="M54" t="s">
        <v>153</v>
      </c>
      <c r="N54" t="s">
        <v>154</v>
      </c>
      <c r="O54" t="s">
        <v>36</v>
      </c>
      <c r="P54" t="s">
        <v>362</v>
      </c>
      <c r="Q54" t="s">
        <v>365</v>
      </c>
      <c r="R54" t="s">
        <v>103</v>
      </c>
      <c r="S54" t="s">
        <v>366</v>
      </c>
      <c r="T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45666.488888888889</v>
      </c>
      <c r="U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45685.374305555553</v>
      </c>
      <c r="V54" s="5">
        <f>IFERROR(Table2[[#This Row],[Fecha cierre/actualización]]-Table2[[#This Row],[Fecha creación]],"Revisar")</f>
        <v>18.885416666664241</v>
      </c>
      <c r="W54" s="5">
        <f>IFERROR(Table2[[#This Row],[Días resolución/en proceso]]*24,"Revisar")</f>
        <v>453.24999999994179</v>
      </c>
      <c r="X54" s="5">
        <f>_xlfn.XLOOKUP(Table2[[#This Row],[Acuerdo de nivel de servicio]],SLA!B:B,SLA!C:C)</f>
        <v>72</v>
      </c>
      <c r="Y54" s="5">
        <f>IFERROR(ROUND(Table2[[#This Row],[Fecha cierre/actualización]]-Table2[[#This Row],[Fecha creación]],0)*14,"Revisar")</f>
        <v>266</v>
      </c>
      <c r="Z54" s="5">
        <f>+Table2[[#This Row],[SLA horas - base ]]+Table2[[#This Row],[SLA horas - adic por cambio días]]</f>
        <v>338</v>
      </c>
      <c r="AA54" s="19" t="str">
        <f>IF(Table2[[#This Row],[SLA horas - base ]]=0,"No tiene SLA",IF(Table2[[#This Row],[Horas resolución/en proceso]]&lt;=Table2[[#This Row],[SLA horas - total]],"Cumplido","Vencido"))</f>
        <v>Vencido</v>
      </c>
      <c r="AC54"/>
    </row>
    <row r="55" spans="1:29">
      <c r="A55" t="s">
        <v>367</v>
      </c>
      <c r="B55" t="s">
        <v>368</v>
      </c>
      <c r="C55" t="s">
        <v>157</v>
      </c>
      <c r="D55" t="s">
        <v>2</v>
      </c>
      <c r="E55" t="s">
        <v>55</v>
      </c>
      <c r="F55" t="s">
        <v>96</v>
      </c>
      <c r="G55" t="s">
        <v>106</v>
      </c>
      <c r="H55" t="s">
        <v>31</v>
      </c>
      <c r="I55" t="s">
        <v>369</v>
      </c>
      <c r="J55" t="s">
        <v>370</v>
      </c>
      <c r="K55" t="s">
        <v>293</v>
      </c>
      <c r="L55" t="s">
        <v>293</v>
      </c>
      <c r="M55" t="s">
        <v>101</v>
      </c>
      <c r="N55" t="s">
        <v>154</v>
      </c>
      <c r="O55" t="s">
        <v>102</v>
      </c>
      <c r="P55" t="s">
        <v>368</v>
      </c>
      <c r="Q55" t="s">
        <v>293</v>
      </c>
      <c r="R55" t="s">
        <v>103</v>
      </c>
      <c r="S55" t="s">
        <v>293</v>
      </c>
      <c r="T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45666.620138888888</v>
      </c>
      <c r="U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45666.654166666667</v>
      </c>
      <c r="V55" s="5">
        <f>IFERROR(Table2[[#This Row],[Fecha cierre/actualización]]-Table2[[#This Row],[Fecha creación]],"Revisar")</f>
        <v>3.4027777779556345E-2</v>
      </c>
      <c r="W55" s="5">
        <f>IFERROR(Table2[[#This Row],[Días resolución/en proceso]]*24,"Revisar")</f>
        <v>0.81666666670935228</v>
      </c>
      <c r="X55" s="5">
        <f>_xlfn.XLOOKUP(Table2[[#This Row],[Acuerdo de nivel de servicio]],SLA!B:B,SLA!C:C)</f>
        <v>12.5</v>
      </c>
      <c r="Y55" s="5">
        <f>IFERROR(ROUND(Table2[[#This Row],[Fecha cierre/actualización]]-Table2[[#This Row],[Fecha creación]],0)*14,"Revisar")</f>
        <v>0</v>
      </c>
      <c r="Z55" s="5">
        <f>+Table2[[#This Row],[SLA horas - base ]]+Table2[[#This Row],[SLA horas - adic por cambio días]]</f>
        <v>12.5</v>
      </c>
      <c r="AA55" s="19" t="str">
        <f>IF(Table2[[#This Row],[SLA horas - base ]]=0,"No tiene SLA",IF(Table2[[#This Row],[Horas resolución/en proceso]]&lt;=Table2[[#This Row],[SLA horas - total]],"Cumplido","Vencido"))</f>
        <v>Cumplido</v>
      </c>
      <c r="AC55"/>
    </row>
    <row r="56" spans="1:29">
      <c r="A56" t="s">
        <v>371</v>
      </c>
      <c r="B56" t="s">
        <v>372</v>
      </c>
      <c r="C56" t="s">
        <v>36</v>
      </c>
      <c r="D56" t="s">
        <v>95</v>
      </c>
      <c r="E56" t="s">
        <v>52</v>
      </c>
      <c r="F56" t="s">
        <v>96</v>
      </c>
      <c r="G56" t="s">
        <v>373</v>
      </c>
      <c r="H56" t="s">
        <v>35</v>
      </c>
      <c r="I56" t="s">
        <v>374</v>
      </c>
      <c r="J56" t="s">
        <v>375</v>
      </c>
      <c r="K56" t="s">
        <v>376</v>
      </c>
      <c r="L56" t="s">
        <v>376</v>
      </c>
      <c r="M56" t="s">
        <v>36</v>
      </c>
      <c r="N56" t="s">
        <v>36</v>
      </c>
      <c r="O56" t="s">
        <v>311</v>
      </c>
      <c r="P56" t="s">
        <v>372</v>
      </c>
      <c r="Q56" t="s">
        <v>376</v>
      </c>
      <c r="R56" t="s">
        <v>103</v>
      </c>
      <c r="S56" t="s">
        <v>376</v>
      </c>
      <c r="T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45666.574999999997</v>
      </c>
      <c r="U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45701.622916666667</v>
      </c>
      <c r="V56" s="5">
        <f>IFERROR(Table2[[#This Row],[Fecha cierre/actualización]]-Table2[[#This Row],[Fecha creación]],"Revisar")</f>
        <v>35.047916666670062</v>
      </c>
      <c r="W56" s="5">
        <f>IFERROR(Table2[[#This Row],[Días resolución/en proceso]]*24,"Revisar")</f>
        <v>841.15000000008149</v>
      </c>
      <c r="X56" s="5">
        <f>_xlfn.XLOOKUP(Table2[[#This Row],[Acuerdo de nivel de servicio]],SLA!B:B,SLA!C:C)</f>
        <v>0</v>
      </c>
      <c r="Y56" s="5">
        <f>IFERROR(ROUND(Table2[[#This Row],[Fecha cierre/actualización]]-Table2[[#This Row],[Fecha creación]],0)*14,"Revisar")</f>
        <v>490</v>
      </c>
      <c r="Z56" s="5">
        <f>+Table2[[#This Row],[SLA horas - base ]]+Table2[[#This Row],[SLA horas - adic por cambio días]]</f>
        <v>490</v>
      </c>
      <c r="AA56" s="19" t="str">
        <f>IF(Table2[[#This Row],[SLA horas - base ]]=0,"No tiene SLA",IF(Table2[[#This Row],[Horas resolución/en proceso]]&lt;=Table2[[#This Row],[SLA horas - total]],"Cumplido","Vencido"))</f>
        <v>No tiene SLA</v>
      </c>
      <c r="AC56"/>
    </row>
    <row r="57" spans="1:29">
      <c r="A57" t="s">
        <v>377</v>
      </c>
      <c r="B57" t="s">
        <v>378</v>
      </c>
      <c r="C57" t="s">
        <v>36</v>
      </c>
      <c r="D57" t="s">
        <v>95</v>
      </c>
      <c r="E57" t="s">
        <v>38</v>
      </c>
      <c r="F57" t="s">
        <v>96</v>
      </c>
      <c r="G57" t="s">
        <v>106</v>
      </c>
      <c r="H57" t="s">
        <v>38</v>
      </c>
      <c r="I57" t="s">
        <v>379</v>
      </c>
      <c r="J57" t="s">
        <v>380</v>
      </c>
      <c r="K57" t="s">
        <v>381</v>
      </c>
      <c r="L57" t="s">
        <v>381</v>
      </c>
      <c r="M57" t="s">
        <v>110</v>
      </c>
      <c r="N57" t="s">
        <v>36</v>
      </c>
      <c r="O57" t="s">
        <v>36</v>
      </c>
      <c r="P57" t="s">
        <v>378</v>
      </c>
      <c r="Q57" t="s">
        <v>381</v>
      </c>
      <c r="R57" t="s">
        <v>103</v>
      </c>
      <c r="S57" t="s">
        <v>381</v>
      </c>
      <c r="T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45667.359722222223</v>
      </c>
      <c r="U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45673.488888888889</v>
      </c>
      <c r="V57" s="5">
        <f>IFERROR(Table2[[#This Row],[Fecha cierre/actualización]]-Table2[[#This Row],[Fecha creación]],"Revisar")</f>
        <v>6.1291666666656965</v>
      </c>
      <c r="W57" s="5">
        <f>IFERROR(Table2[[#This Row],[Días resolución/en proceso]]*24,"Revisar")</f>
        <v>147.09999999997672</v>
      </c>
      <c r="X57" s="5">
        <f>_xlfn.XLOOKUP(Table2[[#This Row],[Acuerdo de nivel de servicio]],SLA!B:B,SLA!C:C)</f>
        <v>0</v>
      </c>
      <c r="Y57" s="5">
        <f>IFERROR(ROUND(Table2[[#This Row],[Fecha cierre/actualización]]-Table2[[#This Row],[Fecha creación]],0)*14,"Revisar")</f>
        <v>84</v>
      </c>
      <c r="Z57" s="5">
        <f>+Table2[[#This Row],[SLA horas - base ]]+Table2[[#This Row],[SLA horas - adic por cambio días]]</f>
        <v>84</v>
      </c>
      <c r="AA57" s="19" t="str">
        <f>IF(Table2[[#This Row],[SLA horas - base ]]=0,"No tiene SLA",IF(Table2[[#This Row],[Horas resolución/en proceso]]&lt;=Table2[[#This Row],[SLA horas - total]],"Cumplido","Vencido"))</f>
        <v>No tiene SLA</v>
      </c>
      <c r="AC57"/>
    </row>
    <row r="58" spans="1:29">
      <c r="A58" t="s">
        <v>382</v>
      </c>
      <c r="B58" t="s">
        <v>383</v>
      </c>
      <c r="C58" t="s">
        <v>36</v>
      </c>
      <c r="D58" t="s">
        <v>2</v>
      </c>
      <c r="E58" t="s">
        <v>48</v>
      </c>
      <c r="F58" t="s">
        <v>96</v>
      </c>
      <c r="G58" t="s">
        <v>106</v>
      </c>
      <c r="H58" t="s">
        <v>27</v>
      </c>
      <c r="I58" t="s">
        <v>384</v>
      </c>
      <c r="J58" t="s">
        <v>385</v>
      </c>
      <c r="K58" t="s">
        <v>386</v>
      </c>
      <c r="L58" t="s">
        <v>387</v>
      </c>
      <c r="M58" t="s">
        <v>101</v>
      </c>
      <c r="N58" t="s">
        <v>154</v>
      </c>
      <c r="O58" t="s">
        <v>102</v>
      </c>
      <c r="P58" t="s">
        <v>383</v>
      </c>
      <c r="Q58" t="s">
        <v>386</v>
      </c>
      <c r="R58" t="s">
        <v>103</v>
      </c>
      <c r="S58" t="s">
        <v>386</v>
      </c>
      <c r="T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45666.635416666664</v>
      </c>
      <c r="U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45727.736805555556</v>
      </c>
      <c r="V58" s="5">
        <f>IFERROR(Table2[[#This Row],[Fecha cierre/actualización]]-Table2[[#This Row],[Fecha creación]],"Revisar")</f>
        <v>61.101388888891961</v>
      </c>
      <c r="W58" s="5">
        <f>IFERROR(Table2[[#This Row],[Días resolución/en proceso]]*24,"Revisar")</f>
        <v>1466.4333333334071</v>
      </c>
      <c r="X58" s="5">
        <f>_xlfn.XLOOKUP(Table2[[#This Row],[Acuerdo de nivel de servicio]],SLA!B:B,SLA!C:C)</f>
        <v>0</v>
      </c>
      <c r="Y58" s="5">
        <f>IFERROR(ROUND(Table2[[#This Row],[Fecha cierre/actualización]]-Table2[[#This Row],[Fecha creación]],0)*14,"Revisar")</f>
        <v>854</v>
      </c>
      <c r="Z58" s="5">
        <f>+Table2[[#This Row],[SLA horas - base ]]+Table2[[#This Row],[SLA horas - adic por cambio días]]</f>
        <v>854</v>
      </c>
      <c r="AA58" s="19" t="str">
        <f>IF(Table2[[#This Row],[SLA horas - base ]]=0,"No tiene SLA",IF(Table2[[#This Row],[Horas resolución/en proceso]]&lt;=Table2[[#This Row],[SLA horas - total]],"Cumplido","Vencido"))</f>
        <v>No tiene SLA</v>
      </c>
      <c r="AC58"/>
    </row>
    <row r="59" spans="1:29">
      <c r="A59" t="s">
        <v>388</v>
      </c>
      <c r="B59" t="s">
        <v>389</v>
      </c>
      <c r="C59" t="s">
        <v>157</v>
      </c>
      <c r="D59" t="s">
        <v>2</v>
      </c>
      <c r="E59" t="s">
        <v>55</v>
      </c>
      <c r="F59" t="s">
        <v>96</v>
      </c>
      <c r="G59" t="s">
        <v>106</v>
      </c>
      <c r="H59" t="s">
        <v>31</v>
      </c>
      <c r="I59" t="s">
        <v>390</v>
      </c>
      <c r="J59" t="s">
        <v>391</v>
      </c>
      <c r="K59" t="s">
        <v>392</v>
      </c>
      <c r="L59" t="s">
        <v>392</v>
      </c>
      <c r="M59" t="s">
        <v>101</v>
      </c>
      <c r="N59" t="s">
        <v>154</v>
      </c>
      <c r="O59" t="s">
        <v>102</v>
      </c>
      <c r="P59" t="s">
        <v>389</v>
      </c>
      <c r="Q59" t="s">
        <v>392</v>
      </c>
      <c r="R59" t="s">
        <v>103</v>
      </c>
      <c r="S59" t="s">
        <v>392</v>
      </c>
      <c r="T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45666.674305555556</v>
      </c>
      <c r="U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45666.693055555559</v>
      </c>
      <c r="V59" s="5">
        <f>IFERROR(Table2[[#This Row],[Fecha cierre/actualización]]-Table2[[#This Row],[Fecha creación]],"Revisar")</f>
        <v>1.8750000002910383E-2</v>
      </c>
      <c r="W59" s="5">
        <f>IFERROR(Table2[[#This Row],[Días resolución/en proceso]]*24,"Revisar")</f>
        <v>0.45000000006984919</v>
      </c>
      <c r="X59" s="5">
        <f>_xlfn.XLOOKUP(Table2[[#This Row],[Acuerdo de nivel de servicio]],SLA!B:B,SLA!C:C)</f>
        <v>12.5</v>
      </c>
      <c r="Y59" s="5">
        <f>IFERROR(ROUND(Table2[[#This Row],[Fecha cierre/actualización]]-Table2[[#This Row],[Fecha creación]],0)*14,"Revisar")</f>
        <v>0</v>
      </c>
      <c r="Z59" s="5">
        <f>+Table2[[#This Row],[SLA horas - base ]]+Table2[[#This Row],[SLA horas - adic por cambio días]]</f>
        <v>12.5</v>
      </c>
      <c r="AA59" s="19" t="str">
        <f>IF(Table2[[#This Row],[SLA horas - base ]]=0,"No tiene SLA",IF(Table2[[#This Row],[Horas resolución/en proceso]]&lt;=Table2[[#This Row],[SLA horas - total]],"Cumplido","Vencido"))</f>
        <v>Cumplido</v>
      </c>
      <c r="AC59"/>
    </row>
    <row r="60" spans="1:29">
      <c r="A60" t="s">
        <v>393</v>
      </c>
      <c r="B60" t="s">
        <v>394</v>
      </c>
      <c r="C60" t="s">
        <v>157</v>
      </c>
      <c r="D60" t="s">
        <v>2</v>
      </c>
      <c r="E60" t="s">
        <v>67</v>
      </c>
      <c r="F60" t="s">
        <v>96</v>
      </c>
      <c r="G60" t="s">
        <v>106</v>
      </c>
      <c r="H60" t="s">
        <v>27</v>
      </c>
      <c r="I60" t="s">
        <v>395</v>
      </c>
      <c r="J60" t="s">
        <v>396</v>
      </c>
      <c r="K60" t="s">
        <v>397</v>
      </c>
      <c r="L60" t="s">
        <v>397</v>
      </c>
      <c r="M60" t="s">
        <v>101</v>
      </c>
      <c r="N60" t="s">
        <v>154</v>
      </c>
      <c r="O60" t="s">
        <v>102</v>
      </c>
      <c r="P60" t="s">
        <v>394</v>
      </c>
      <c r="Q60" t="s">
        <v>397</v>
      </c>
      <c r="R60" t="s">
        <v>103</v>
      </c>
      <c r="S60" t="s">
        <v>397</v>
      </c>
      <c r="T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45667.465277777781</v>
      </c>
      <c r="U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45672.443749999999</v>
      </c>
      <c r="V60" s="5">
        <f>IFERROR(Table2[[#This Row],[Fecha cierre/actualización]]-Table2[[#This Row],[Fecha creación]],"Revisar")</f>
        <v>4.9784722222175333</v>
      </c>
      <c r="W60" s="5">
        <f>IFERROR(Table2[[#This Row],[Días resolución/en proceso]]*24,"Revisar")</f>
        <v>119.4833333332208</v>
      </c>
      <c r="X60" s="5">
        <f>_xlfn.XLOOKUP(Table2[[#This Row],[Acuerdo de nivel de servicio]],SLA!B:B,SLA!C:C)</f>
        <v>12.5</v>
      </c>
      <c r="Y60" s="5">
        <f>IFERROR(ROUND(Table2[[#This Row],[Fecha cierre/actualización]]-Table2[[#This Row],[Fecha creación]],0)*14,"Revisar")</f>
        <v>70</v>
      </c>
      <c r="Z60" s="5">
        <f>+Table2[[#This Row],[SLA horas - base ]]+Table2[[#This Row],[SLA horas - adic por cambio días]]</f>
        <v>82.5</v>
      </c>
      <c r="AA60" s="19" t="str">
        <f>IF(Table2[[#This Row],[SLA horas - base ]]=0,"No tiene SLA",IF(Table2[[#This Row],[Horas resolución/en proceso]]&lt;=Table2[[#This Row],[SLA horas - total]],"Cumplido","Vencido"))</f>
        <v>Vencido</v>
      </c>
      <c r="AC60"/>
    </row>
    <row r="61" spans="1:29">
      <c r="A61" t="s">
        <v>398</v>
      </c>
      <c r="B61" t="s">
        <v>399</v>
      </c>
      <c r="C61" t="s">
        <v>157</v>
      </c>
      <c r="D61" t="s">
        <v>2</v>
      </c>
      <c r="E61" t="s">
        <v>55</v>
      </c>
      <c r="F61" t="s">
        <v>96</v>
      </c>
      <c r="G61" t="s">
        <v>106</v>
      </c>
      <c r="H61" t="s">
        <v>31</v>
      </c>
      <c r="I61" t="s">
        <v>400</v>
      </c>
      <c r="J61" t="s">
        <v>401</v>
      </c>
      <c r="K61" t="s">
        <v>402</v>
      </c>
      <c r="L61" t="s">
        <v>402</v>
      </c>
      <c r="M61" t="s">
        <v>101</v>
      </c>
      <c r="N61" t="s">
        <v>154</v>
      </c>
      <c r="O61" t="s">
        <v>102</v>
      </c>
      <c r="P61" t="s">
        <v>399</v>
      </c>
      <c r="Q61" t="s">
        <v>402</v>
      </c>
      <c r="R61" t="s">
        <v>103</v>
      </c>
      <c r="S61" t="s">
        <v>403</v>
      </c>
      <c r="T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45667.49722222222</v>
      </c>
      <c r="U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45700.505555555559</v>
      </c>
      <c r="V61" s="5">
        <f>IFERROR(Table2[[#This Row],[Fecha cierre/actualización]]-Table2[[#This Row],[Fecha creación]],"Revisar")</f>
        <v>33.008333333338669</v>
      </c>
      <c r="W61" s="5">
        <f>IFERROR(Table2[[#This Row],[Días resolución/en proceso]]*24,"Revisar")</f>
        <v>792.20000000012806</v>
      </c>
      <c r="X61" s="5">
        <f>_xlfn.XLOOKUP(Table2[[#This Row],[Acuerdo de nivel de servicio]],SLA!B:B,SLA!C:C)</f>
        <v>12.5</v>
      </c>
      <c r="Y61" s="5">
        <f>IFERROR(ROUND(Table2[[#This Row],[Fecha cierre/actualización]]-Table2[[#This Row],[Fecha creación]],0)*14,"Revisar")</f>
        <v>462</v>
      </c>
      <c r="Z61" s="5">
        <f>+Table2[[#This Row],[SLA horas - base ]]+Table2[[#This Row],[SLA horas - adic por cambio días]]</f>
        <v>474.5</v>
      </c>
      <c r="AA61" s="19" t="str">
        <f>IF(Table2[[#This Row],[SLA horas - base ]]=0,"No tiene SLA",IF(Table2[[#This Row],[Horas resolución/en proceso]]&lt;=Table2[[#This Row],[SLA horas - total]],"Cumplido","Vencido"))</f>
        <v>Vencido</v>
      </c>
      <c r="AC61"/>
    </row>
    <row r="62" spans="1:29">
      <c r="A62" t="s">
        <v>404</v>
      </c>
      <c r="B62" t="s">
        <v>405</v>
      </c>
      <c r="C62" t="s">
        <v>36</v>
      </c>
      <c r="D62" t="s">
        <v>95</v>
      </c>
      <c r="E62" t="s">
        <v>33</v>
      </c>
      <c r="F62" t="s">
        <v>96</v>
      </c>
      <c r="G62" t="s">
        <v>373</v>
      </c>
      <c r="H62" t="s">
        <v>35</v>
      </c>
      <c r="I62" t="s">
        <v>406</v>
      </c>
      <c r="J62" t="s">
        <v>407</v>
      </c>
      <c r="K62" t="s">
        <v>408</v>
      </c>
      <c r="L62" t="s">
        <v>408</v>
      </c>
      <c r="M62" t="s">
        <v>36</v>
      </c>
      <c r="N62" t="s">
        <v>36</v>
      </c>
      <c r="O62" t="s">
        <v>311</v>
      </c>
      <c r="P62" t="s">
        <v>405</v>
      </c>
      <c r="Q62" t="s">
        <v>408</v>
      </c>
      <c r="R62" t="s">
        <v>103</v>
      </c>
      <c r="S62" t="s">
        <v>408</v>
      </c>
      <c r="T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45667.509722222225</v>
      </c>
      <c r="U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45679.497916666667</v>
      </c>
      <c r="V62" s="5">
        <f>IFERROR(Table2[[#This Row],[Fecha cierre/actualización]]-Table2[[#This Row],[Fecha creación]],"Revisar")</f>
        <v>11.988194444442343</v>
      </c>
      <c r="W62" s="5">
        <f>IFERROR(Table2[[#This Row],[Días resolución/en proceso]]*24,"Revisar")</f>
        <v>287.71666666661622</v>
      </c>
      <c r="X62" s="5">
        <f>_xlfn.XLOOKUP(Table2[[#This Row],[Acuerdo de nivel de servicio]],SLA!B:B,SLA!C:C)</f>
        <v>0</v>
      </c>
      <c r="Y62" s="5">
        <f>IFERROR(ROUND(Table2[[#This Row],[Fecha cierre/actualización]]-Table2[[#This Row],[Fecha creación]],0)*14,"Revisar")</f>
        <v>168</v>
      </c>
      <c r="Z62" s="5">
        <f>+Table2[[#This Row],[SLA horas - base ]]+Table2[[#This Row],[SLA horas - adic por cambio días]]</f>
        <v>168</v>
      </c>
      <c r="AA62" s="19" t="str">
        <f>IF(Table2[[#This Row],[SLA horas - base ]]=0,"No tiene SLA",IF(Table2[[#This Row],[Horas resolución/en proceso]]&lt;=Table2[[#This Row],[SLA horas - total]],"Cumplido","Vencido"))</f>
        <v>No tiene SLA</v>
      </c>
      <c r="AC62"/>
    </row>
    <row r="63" spans="1:29">
      <c r="A63" t="s">
        <v>409</v>
      </c>
      <c r="B63" t="s">
        <v>410</v>
      </c>
      <c r="C63" t="s">
        <v>36</v>
      </c>
      <c r="D63" t="s">
        <v>269</v>
      </c>
      <c r="E63" t="s">
        <v>48</v>
      </c>
      <c r="F63" t="s">
        <v>96</v>
      </c>
      <c r="G63" t="s">
        <v>270</v>
      </c>
      <c r="H63" t="s">
        <v>36</v>
      </c>
      <c r="I63" t="s">
        <v>411</v>
      </c>
      <c r="J63" t="s">
        <v>412</v>
      </c>
      <c r="K63" t="s">
        <v>413</v>
      </c>
      <c r="L63" t="s">
        <v>413</v>
      </c>
      <c r="M63" t="s">
        <v>36</v>
      </c>
      <c r="N63" t="s">
        <v>36</v>
      </c>
      <c r="O63" t="s">
        <v>36</v>
      </c>
      <c r="P63" t="s">
        <v>410</v>
      </c>
      <c r="Q63" t="s">
        <v>413</v>
      </c>
      <c r="R63" t="s">
        <v>103</v>
      </c>
      <c r="S63" t="s">
        <v>413</v>
      </c>
      <c r="T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45667.560416666667</v>
      </c>
      <c r="U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45671.507638888892</v>
      </c>
      <c r="V63" s="5">
        <f>IFERROR(Table2[[#This Row],[Fecha cierre/actualización]]-Table2[[#This Row],[Fecha creación]],"Revisar")</f>
        <v>3.9472222222248092</v>
      </c>
      <c r="W63" s="5">
        <f>IFERROR(Table2[[#This Row],[Días resolución/en proceso]]*24,"Revisar")</f>
        <v>94.733333333395422</v>
      </c>
      <c r="X63" s="5">
        <f>_xlfn.XLOOKUP(Table2[[#This Row],[Acuerdo de nivel de servicio]],SLA!B:B,SLA!C:C)</f>
        <v>0</v>
      </c>
      <c r="Y63" s="5">
        <f>IFERROR(ROUND(Table2[[#This Row],[Fecha cierre/actualización]]-Table2[[#This Row],[Fecha creación]],0)*14,"Revisar")</f>
        <v>56</v>
      </c>
      <c r="Z63" s="5">
        <f>+Table2[[#This Row],[SLA horas - base ]]+Table2[[#This Row],[SLA horas - adic por cambio días]]</f>
        <v>56</v>
      </c>
      <c r="AA63" s="19" t="str">
        <f>IF(Table2[[#This Row],[SLA horas - base ]]=0,"No tiene SLA",IF(Table2[[#This Row],[Horas resolución/en proceso]]&lt;=Table2[[#This Row],[SLA horas - total]],"Cumplido","Vencido"))</f>
        <v>No tiene SLA</v>
      </c>
      <c r="AC63"/>
    </row>
    <row r="64" spans="1:29">
      <c r="A64" t="s">
        <v>414</v>
      </c>
      <c r="B64" t="s">
        <v>415</v>
      </c>
      <c r="C64" t="s">
        <v>157</v>
      </c>
      <c r="D64" t="s">
        <v>2</v>
      </c>
      <c r="E64" t="s">
        <v>55</v>
      </c>
      <c r="F64" t="s">
        <v>96</v>
      </c>
      <c r="G64" t="s">
        <v>106</v>
      </c>
      <c r="H64" t="s">
        <v>31</v>
      </c>
      <c r="I64" t="s">
        <v>416</v>
      </c>
      <c r="J64" t="s">
        <v>417</v>
      </c>
      <c r="K64" t="s">
        <v>418</v>
      </c>
      <c r="L64" t="s">
        <v>418</v>
      </c>
      <c r="M64" t="s">
        <v>101</v>
      </c>
      <c r="N64" t="s">
        <v>154</v>
      </c>
      <c r="O64" t="s">
        <v>102</v>
      </c>
      <c r="P64" t="s">
        <v>415</v>
      </c>
      <c r="Q64" t="s">
        <v>418</v>
      </c>
      <c r="R64" t="s">
        <v>103</v>
      </c>
      <c r="S64" t="s">
        <v>418</v>
      </c>
      <c r="T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45667.714583333334</v>
      </c>
      <c r="U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45670.40625</v>
      </c>
      <c r="V64" s="5">
        <f>IFERROR(Table2[[#This Row],[Fecha cierre/actualización]]-Table2[[#This Row],[Fecha creación]],"Revisar")</f>
        <v>2.6916666666656965</v>
      </c>
      <c r="W64" s="5">
        <f>IFERROR(Table2[[#This Row],[Días resolución/en proceso]]*24,"Revisar")</f>
        <v>64.599999999976717</v>
      </c>
      <c r="X64" s="5">
        <f>_xlfn.XLOOKUP(Table2[[#This Row],[Acuerdo de nivel de servicio]],SLA!B:B,SLA!C:C)</f>
        <v>12.5</v>
      </c>
      <c r="Y64" s="5">
        <f>IFERROR(ROUND(Table2[[#This Row],[Fecha cierre/actualización]]-Table2[[#This Row],[Fecha creación]],0)*14,"Revisar")</f>
        <v>42</v>
      </c>
      <c r="Z64" s="5">
        <f>+Table2[[#This Row],[SLA horas - base ]]+Table2[[#This Row],[SLA horas - adic por cambio días]]</f>
        <v>54.5</v>
      </c>
      <c r="AA64" s="19" t="str">
        <f>IF(Table2[[#This Row],[SLA horas - base ]]=0,"No tiene SLA",IF(Table2[[#This Row],[Horas resolución/en proceso]]&lt;=Table2[[#This Row],[SLA horas - total]],"Cumplido","Vencido"))</f>
        <v>Vencido</v>
      </c>
      <c r="AC64"/>
    </row>
    <row r="65" spans="1:29">
      <c r="A65" t="s">
        <v>419</v>
      </c>
      <c r="B65" t="s">
        <v>420</v>
      </c>
      <c r="C65" t="s">
        <v>36</v>
      </c>
      <c r="D65" t="s">
        <v>269</v>
      </c>
      <c r="E65" t="s">
        <v>61</v>
      </c>
      <c r="F65" t="s">
        <v>96</v>
      </c>
      <c r="G65" t="s">
        <v>270</v>
      </c>
      <c r="H65" t="s">
        <v>36</v>
      </c>
      <c r="I65" t="s">
        <v>421</v>
      </c>
      <c r="J65" t="s">
        <v>422</v>
      </c>
      <c r="K65" t="s">
        <v>423</v>
      </c>
      <c r="L65" t="s">
        <v>423</v>
      </c>
      <c r="M65" t="s">
        <v>36</v>
      </c>
      <c r="N65" t="s">
        <v>36</v>
      </c>
      <c r="O65" t="s">
        <v>36</v>
      </c>
      <c r="P65" t="s">
        <v>420</v>
      </c>
      <c r="Q65" t="s">
        <v>423</v>
      </c>
      <c r="R65" t="s">
        <v>103</v>
      </c>
      <c r="S65" t="s">
        <v>423</v>
      </c>
      <c r="T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45667.621527777781</v>
      </c>
      <c r="U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45670.481249999997</v>
      </c>
      <c r="V65" s="5">
        <f>IFERROR(Table2[[#This Row],[Fecha cierre/actualización]]-Table2[[#This Row],[Fecha creación]],"Revisar")</f>
        <v>2.8597222222160781</v>
      </c>
      <c r="W65" s="5">
        <f>IFERROR(Table2[[#This Row],[Días resolución/en proceso]]*24,"Revisar")</f>
        <v>68.633333333185874</v>
      </c>
      <c r="X65" s="5">
        <f>_xlfn.XLOOKUP(Table2[[#This Row],[Acuerdo de nivel de servicio]],SLA!B:B,SLA!C:C)</f>
        <v>0</v>
      </c>
      <c r="Y65" s="5">
        <f>IFERROR(ROUND(Table2[[#This Row],[Fecha cierre/actualización]]-Table2[[#This Row],[Fecha creación]],0)*14,"Revisar")</f>
        <v>42</v>
      </c>
      <c r="Z65" s="5">
        <f>+Table2[[#This Row],[SLA horas - base ]]+Table2[[#This Row],[SLA horas - adic por cambio días]]</f>
        <v>42</v>
      </c>
      <c r="AA65" s="19" t="str">
        <f>IF(Table2[[#This Row],[SLA horas - base ]]=0,"No tiene SLA",IF(Table2[[#This Row],[Horas resolución/en proceso]]&lt;=Table2[[#This Row],[SLA horas - total]],"Cumplido","Vencido"))</f>
        <v>No tiene SLA</v>
      </c>
      <c r="AC65"/>
    </row>
    <row r="66" spans="1:29">
      <c r="A66" t="s">
        <v>424</v>
      </c>
      <c r="B66" t="s">
        <v>425</v>
      </c>
      <c r="C66" t="s">
        <v>36</v>
      </c>
      <c r="D66" t="s">
        <v>269</v>
      </c>
      <c r="E66" t="s">
        <v>61</v>
      </c>
      <c r="F66" t="s">
        <v>96</v>
      </c>
      <c r="G66" t="s">
        <v>270</v>
      </c>
      <c r="H66" t="s">
        <v>36</v>
      </c>
      <c r="I66" t="s">
        <v>426</v>
      </c>
      <c r="J66" t="s">
        <v>427</v>
      </c>
      <c r="K66" t="s">
        <v>428</v>
      </c>
      <c r="L66" t="s">
        <v>428</v>
      </c>
      <c r="M66" t="s">
        <v>36</v>
      </c>
      <c r="N66" t="s">
        <v>36</v>
      </c>
      <c r="O66" t="s">
        <v>36</v>
      </c>
      <c r="P66" t="s">
        <v>425</v>
      </c>
      <c r="Q66" t="s">
        <v>428</v>
      </c>
      <c r="R66" t="s">
        <v>103</v>
      </c>
      <c r="S66" t="s">
        <v>428</v>
      </c>
      <c r="T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45667.664583333331</v>
      </c>
      <c r="U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45670.48333333333</v>
      </c>
      <c r="V66" s="5">
        <f>IFERROR(Table2[[#This Row],[Fecha cierre/actualización]]-Table2[[#This Row],[Fecha creación]],"Revisar")</f>
        <v>2.8187499999985448</v>
      </c>
      <c r="W66" s="5">
        <f>IFERROR(Table2[[#This Row],[Días resolución/en proceso]]*24,"Revisar")</f>
        <v>67.649999999965075</v>
      </c>
      <c r="X66" s="5">
        <f>_xlfn.XLOOKUP(Table2[[#This Row],[Acuerdo de nivel de servicio]],SLA!B:B,SLA!C:C)</f>
        <v>0</v>
      </c>
      <c r="Y66" s="5">
        <f>IFERROR(ROUND(Table2[[#This Row],[Fecha cierre/actualización]]-Table2[[#This Row],[Fecha creación]],0)*14,"Revisar")</f>
        <v>42</v>
      </c>
      <c r="Z66" s="5">
        <f>+Table2[[#This Row],[SLA horas - base ]]+Table2[[#This Row],[SLA horas - adic por cambio días]]</f>
        <v>42</v>
      </c>
      <c r="AA66" s="19" t="str">
        <f>IF(Table2[[#This Row],[SLA horas - base ]]=0,"No tiene SLA",IF(Table2[[#This Row],[Horas resolución/en proceso]]&lt;=Table2[[#This Row],[SLA horas - total]],"Cumplido","Vencido"))</f>
        <v>No tiene SLA</v>
      </c>
      <c r="AC66"/>
    </row>
    <row r="67" spans="1:29">
      <c r="A67" t="s">
        <v>429</v>
      </c>
      <c r="B67" t="s">
        <v>430</v>
      </c>
      <c r="C67" t="s">
        <v>36</v>
      </c>
      <c r="D67" t="s">
        <v>269</v>
      </c>
      <c r="E67" t="s">
        <v>61</v>
      </c>
      <c r="F67" t="s">
        <v>96</v>
      </c>
      <c r="G67" t="s">
        <v>270</v>
      </c>
      <c r="H67" t="s">
        <v>36</v>
      </c>
      <c r="I67" t="s">
        <v>431</v>
      </c>
      <c r="J67" t="s">
        <v>432</v>
      </c>
      <c r="K67" t="s">
        <v>433</v>
      </c>
      <c r="L67" t="s">
        <v>433</v>
      </c>
      <c r="M67" t="s">
        <v>36</v>
      </c>
      <c r="N67" t="s">
        <v>36</v>
      </c>
      <c r="O67" t="s">
        <v>36</v>
      </c>
      <c r="P67" t="s">
        <v>430</v>
      </c>
      <c r="Q67" t="s">
        <v>433</v>
      </c>
      <c r="R67" t="s">
        <v>103</v>
      </c>
      <c r="S67" t="s">
        <v>433</v>
      </c>
      <c r="T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45667.669444444444</v>
      </c>
      <c r="U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45670.477083333331</v>
      </c>
      <c r="V67" s="5">
        <f>IFERROR(Table2[[#This Row],[Fecha cierre/actualización]]-Table2[[#This Row],[Fecha creación]],"Revisar")</f>
        <v>2.8076388888875954</v>
      </c>
      <c r="W67" s="5">
        <f>IFERROR(Table2[[#This Row],[Días resolución/en proceso]]*24,"Revisar")</f>
        <v>67.383333333302289</v>
      </c>
      <c r="X67" s="5">
        <f>_xlfn.XLOOKUP(Table2[[#This Row],[Acuerdo de nivel de servicio]],SLA!B:B,SLA!C:C)</f>
        <v>0</v>
      </c>
      <c r="Y67" s="5">
        <f>IFERROR(ROUND(Table2[[#This Row],[Fecha cierre/actualización]]-Table2[[#This Row],[Fecha creación]],0)*14,"Revisar")</f>
        <v>42</v>
      </c>
      <c r="Z67" s="5">
        <f>+Table2[[#This Row],[SLA horas - base ]]+Table2[[#This Row],[SLA horas - adic por cambio días]]</f>
        <v>42</v>
      </c>
      <c r="AA67" s="19" t="str">
        <f>IF(Table2[[#This Row],[SLA horas - base ]]=0,"No tiene SLA",IF(Table2[[#This Row],[Horas resolución/en proceso]]&lt;=Table2[[#This Row],[SLA horas - total]],"Cumplido","Vencido"))</f>
        <v>No tiene SLA</v>
      </c>
      <c r="AC67"/>
    </row>
    <row r="68" spans="1:29">
      <c r="A68" t="s">
        <v>434</v>
      </c>
      <c r="B68" t="s">
        <v>435</v>
      </c>
      <c r="C68" t="s">
        <v>36</v>
      </c>
      <c r="D68" t="s">
        <v>269</v>
      </c>
      <c r="E68" t="s">
        <v>61</v>
      </c>
      <c r="F68" t="s">
        <v>96</v>
      </c>
      <c r="G68" t="s">
        <v>270</v>
      </c>
      <c r="H68" t="s">
        <v>36</v>
      </c>
      <c r="I68" t="s">
        <v>435</v>
      </c>
      <c r="J68" t="s">
        <v>436</v>
      </c>
      <c r="K68" t="s">
        <v>437</v>
      </c>
      <c r="L68" t="s">
        <v>437</v>
      </c>
      <c r="M68" t="s">
        <v>36</v>
      </c>
      <c r="N68" t="s">
        <v>36</v>
      </c>
      <c r="O68" t="s">
        <v>36</v>
      </c>
      <c r="P68" t="s">
        <v>435</v>
      </c>
      <c r="Q68" t="s">
        <v>437</v>
      </c>
      <c r="R68" t="s">
        <v>103</v>
      </c>
      <c r="S68" t="s">
        <v>437</v>
      </c>
      <c r="T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45667.692361111112</v>
      </c>
      <c r="U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45670.472222222219</v>
      </c>
      <c r="V68" s="5">
        <f>IFERROR(Table2[[#This Row],[Fecha cierre/actualización]]-Table2[[#This Row],[Fecha creación]],"Revisar")</f>
        <v>2.7798611111065838</v>
      </c>
      <c r="W68" s="5">
        <f>IFERROR(Table2[[#This Row],[Días resolución/en proceso]]*24,"Revisar")</f>
        <v>66.716666666558012</v>
      </c>
      <c r="X68" s="5">
        <f>_xlfn.XLOOKUP(Table2[[#This Row],[Acuerdo de nivel de servicio]],SLA!B:B,SLA!C:C)</f>
        <v>0</v>
      </c>
      <c r="Y68" s="5">
        <f>IFERROR(ROUND(Table2[[#This Row],[Fecha cierre/actualización]]-Table2[[#This Row],[Fecha creación]],0)*14,"Revisar")</f>
        <v>42</v>
      </c>
      <c r="Z68" s="5">
        <f>+Table2[[#This Row],[SLA horas - base ]]+Table2[[#This Row],[SLA horas - adic por cambio días]]</f>
        <v>42</v>
      </c>
      <c r="AA68" s="19" t="str">
        <f>IF(Table2[[#This Row],[SLA horas - base ]]=0,"No tiene SLA",IF(Table2[[#This Row],[Horas resolución/en proceso]]&lt;=Table2[[#This Row],[SLA horas - total]],"Cumplido","Vencido"))</f>
        <v>No tiene SLA</v>
      </c>
      <c r="AC68"/>
    </row>
    <row r="69" spans="1:29">
      <c r="A69" t="s">
        <v>438</v>
      </c>
      <c r="B69" t="s">
        <v>439</v>
      </c>
      <c r="C69" t="s">
        <v>36</v>
      </c>
      <c r="D69" t="s">
        <v>95</v>
      </c>
      <c r="E69" t="s">
        <v>55</v>
      </c>
      <c r="F69" t="s">
        <v>96</v>
      </c>
      <c r="G69" t="s">
        <v>106</v>
      </c>
      <c r="H69" t="s">
        <v>58</v>
      </c>
      <c r="I69" t="s">
        <v>440</v>
      </c>
      <c r="J69" t="s">
        <v>441</v>
      </c>
      <c r="K69" t="s">
        <v>442</v>
      </c>
      <c r="L69" t="s">
        <v>442</v>
      </c>
      <c r="M69" t="s">
        <v>153</v>
      </c>
      <c r="N69" t="s">
        <v>36</v>
      </c>
      <c r="O69" t="s">
        <v>36</v>
      </c>
      <c r="P69" t="s">
        <v>439</v>
      </c>
      <c r="Q69" t="s">
        <v>442</v>
      </c>
      <c r="R69" t="s">
        <v>103</v>
      </c>
      <c r="S69" t="s">
        <v>443</v>
      </c>
      <c r="T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45670.667361111111</v>
      </c>
      <c r="U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45674.704861111109</v>
      </c>
      <c r="V69" s="5">
        <f>IFERROR(Table2[[#This Row],[Fecha cierre/actualización]]-Table2[[#This Row],[Fecha creación]],"Revisar")</f>
        <v>4.0374999999985448</v>
      </c>
      <c r="W69" s="5">
        <f>IFERROR(Table2[[#This Row],[Días resolución/en proceso]]*24,"Revisar")</f>
        <v>96.899999999965075</v>
      </c>
      <c r="X69" s="5">
        <f>_xlfn.XLOOKUP(Table2[[#This Row],[Acuerdo de nivel de servicio]],SLA!B:B,SLA!C:C)</f>
        <v>0</v>
      </c>
      <c r="Y69" s="5">
        <f>IFERROR(ROUND(Table2[[#This Row],[Fecha cierre/actualización]]-Table2[[#This Row],[Fecha creación]],0)*14,"Revisar")</f>
        <v>56</v>
      </c>
      <c r="Z69" s="5">
        <f>+Table2[[#This Row],[SLA horas - base ]]+Table2[[#This Row],[SLA horas - adic por cambio días]]</f>
        <v>56</v>
      </c>
      <c r="AA69" s="19" t="str">
        <f>IF(Table2[[#This Row],[SLA horas - base ]]=0,"No tiene SLA",IF(Table2[[#This Row],[Horas resolución/en proceso]]&lt;=Table2[[#This Row],[SLA horas - total]],"Cumplido","Vencido"))</f>
        <v>No tiene SLA</v>
      </c>
      <c r="AC69"/>
    </row>
    <row r="70" spans="1:29">
      <c r="A70" t="s">
        <v>444</v>
      </c>
      <c r="B70" t="s">
        <v>445</v>
      </c>
      <c r="C70" t="s">
        <v>446</v>
      </c>
      <c r="D70" t="s">
        <v>2</v>
      </c>
      <c r="E70" t="s">
        <v>66</v>
      </c>
      <c r="F70" t="s">
        <v>96</v>
      </c>
      <c r="G70" t="s">
        <v>36</v>
      </c>
      <c r="H70" t="s">
        <v>64</v>
      </c>
      <c r="I70" t="s">
        <v>445</v>
      </c>
      <c r="J70" t="s">
        <v>131</v>
      </c>
      <c r="K70" t="s">
        <v>445</v>
      </c>
      <c r="L70" t="s">
        <v>445</v>
      </c>
      <c r="M70" t="s">
        <v>101</v>
      </c>
      <c r="N70" t="s">
        <v>36</v>
      </c>
      <c r="O70" t="s">
        <v>102</v>
      </c>
      <c r="P70" t="s">
        <v>445</v>
      </c>
      <c r="Q70" t="s">
        <v>445</v>
      </c>
      <c r="R70" t="s">
        <v>103</v>
      </c>
      <c r="S70" t="s">
        <v>445</v>
      </c>
      <c r="T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45671.488888888889</v>
      </c>
      <c r="U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45671.488888888889</v>
      </c>
      <c r="V70" s="5">
        <f>IFERROR(Table2[[#This Row],[Fecha cierre/actualización]]-Table2[[#This Row],[Fecha creación]],"Revisar")</f>
        <v>0</v>
      </c>
      <c r="W70" s="5">
        <f>IFERROR(Table2[[#This Row],[Días resolución/en proceso]]*24,"Revisar")</f>
        <v>0</v>
      </c>
      <c r="X70" s="5">
        <f>_xlfn.XLOOKUP(Table2[[#This Row],[Acuerdo de nivel de servicio]],SLA!B:B,SLA!C:C)</f>
        <v>12.5</v>
      </c>
      <c r="Y70" s="5">
        <f>IFERROR(ROUND(Table2[[#This Row],[Fecha cierre/actualización]]-Table2[[#This Row],[Fecha creación]],0)*14,"Revisar")</f>
        <v>0</v>
      </c>
      <c r="Z70" s="5">
        <f>+Table2[[#This Row],[SLA horas - base ]]+Table2[[#This Row],[SLA horas - adic por cambio días]]</f>
        <v>12.5</v>
      </c>
      <c r="AA70" s="19" t="str">
        <f>IF(Table2[[#This Row],[SLA horas - base ]]=0,"No tiene SLA",IF(Table2[[#This Row],[Horas resolución/en proceso]]&lt;=Table2[[#This Row],[SLA horas - total]],"Cumplido","Vencido"))</f>
        <v>Cumplido</v>
      </c>
      <c r="AC70"/>
    </row>
    <row r="71" spans="1:29">
      <c r="A71" t="s">
        <v>447</v>
      </c>
      <c r="B71" t="s">
        <v>448</v>
      </c>
      <c r="C71" t="s">
        <v>157</v>
      </c>
      <c r="D71" t="s">
        <v>2</v>
      </c>
      <c r="E71" t="s">
        <v>67</v>
      </c>
      <c r="F71" t="s">
        <v>96</v>
      </c>
      <c r="G71" t="s">
        <v>106</v>
      </c>
      <c r="H71" t="s">
        <v>27</v>
      </c>
      <c r="I71" t="s">
        <v>449</v>
      </c>
      <c r="J71" t="s">
        <v>450</v>
      </c>
      <c r="K71" t="s">
        <v>449</v>
      </c>
      <c r="L71" t="s">
        <v>449</v>
      </c>
      <c r="M71" t="s">
        <v>101</v>
      </c>
      <c r="N71" t="s">
        <v>154</v>
      </c>
      <c r="O71" t="s">
        <v>102</v>
      </c>
      <c r="P71" t="s">
        <v>448</v>
      </c>
      <c r="Q71" t="s">
        <v>449</v>
      </c>
      <c r="R71" t="s">
        <v>103</v>
      </c>
      <c r="S71" t="s">
        <v>449</v>
      </c>
      <c r="T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45671.39166666667</v>
      </c>
      <c r="U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45671.425694444442</v>
      </c>
      <c r="V71" s="5">
        <f>IFERROR(Table2[[#This Row],[Fecha cierre/actualización]]-Table2[[#This Row],[Fecha creación]],"Revisar")</f>
        <v>3.4027777772280388E-2</v>
      </c>
      <c r="W71" s="5">
        <f>IFERROR(Table2[[#This Row],[Días resolución/en proceso]]*24,"Revisar")</f>
        <v>0.8166666665347293</v>
      </c>
      <c r="X71" s="5">
        <f>_xlfn.XLOOKUP(Table2[[#This Row],[Acuerdo de nivel de servicio]],SLA!B:B,SLA!C:C)</f>
        <v>12.5</v>
      </c>
      <c r="Y71" s="5">
        <f>IFERROR(ROUND(Table2[[#This Row],[Fecha cierre/actualización]]-Table2[[#This Row],[Fecha creación]],0)*14,"Revisar")</f>
        <v>0</v>
      </c>
      <c r="Z71" s="5">
        <f>+Table2[[#This Row],[SLA horas - base ]]+Table2[[#This Row],[SLA horas - adic por cambio días]]</f>
        <v>12.5</v>
      </c>
      <c r="AA71" s="19" t="str">
        <f>IF(Table2[[#This Row],[SLA horas - base ]]=0,"No tiene SLA",IF(Table2[[#This Row],[Horas resolución/en proceso]]&lt;=Table2[[#This Row],[SLA horas - total]],"Cumplido","Vencido"))</f>
        <v>Cumplido</v>
      </c>
      <c r="AC71"/>
    </row>
    <row r="72" spans="1:29">
      <c r="A72" t="s">
        <v>451</v>
      </c>
      <c r="B72" t="s">
        <v>452</v>
      </c>
      <c r="C72" t="s">
        <v>119</v>
      </c>
      <c r="D72" t="s">
        <v>2</v>
      </c>
      <c r="E72" t="s">
        <v>55</v>
      </c>
      <c r="F72" t="s">
        <v>96</v>
      </c>
      <c r="G72" t="s">
        <v>106</v>
      </c>
      <c r="H72" t="s">
        <v>28</v>
      </c>
      <c r="I72" t="s">
        <v>453</v>
      </c>
      <c r="J72" t="s">
        <v>454</v>
      </c>
      <c r="K72" t="s">
        <v>455</v>
      </c>
      <c r="L72" t="s">
        <v>455</v>
      </c>
      <c r="M72" t="s">
        <v>153</v>
      </c>
      <c r="N72" t="s">
        <v>154</v>
      </c>
      <c r="O72" t="s">
        <v>36</v>
      </c>
      <c r="P72" t="s">
        <v>452</v>
      </c>
      <c r="Q72" t="s">
        <v>455</v>
      </c>
      <c r="R72" t="s">
        <v>103</v>
      </c>
      <c r="S72" t="s">
        <v>456</v>
      </c>
      <c r="T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45671.404166666667</v>
      </c>
      <c r="U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45672.70416666667</v>
      </c>
      <c r="V72" s="5">
        <f>IFERROR(Table2[[#This Row],[Fecha cierre/actualización]]-Table2[[#This Row],[Fecha creación]],"Revisar")</f>
        <v>1.3000000000029104</v>
      </c>
      <c r="W72" s="5">
        <f>IFERROR(Table2[[#This Row],[Días resolución/en proceso]]*24,"Revisar")</f>
        <v>31.200000000069849</v>
      </c>
      <c r="X72" s="5">
        <f>_xlfn.XLOOKUP(Table2[[#This Row],[Acuerdo de nivel de servicio]],SLA!B:B,SLA!C:C)</f>
        <v>72</v>
      </c>
      <c r="Y72" s="5">
        <f>IFERROR(ROUND(Table2[[#This Row],[Fecha cierre/actualización]]-Table2[[#This Row],[Fecha creación]],0)*14,"Revisar")</f>
        <v>14</v>
      </c>
      <c r="Z72" s="5">
        <f>+Table2[[#This Row],[SLA horas - base ]]+Table2[[#This Row],[SLA horas - adic por cambio días]]</f>
        <v>86</v>
      </c>
      <c r="AA72" s="19" t="str">
        <f>IF(Table2[[#This Row],[SLA horas - base ]]=0,"No tiene SLA",IF(Table2[[#This Row],[Horas resolución/en proceso]]&lt;=Table2[[#This Row],[SLA horas - total]],"Cumplido","Vencido"))</f>
        <v>Cumplido</v>
      </c>
      <c r="AC72"/>
    </row>
    <row r="73" spans="1:29">
      <c r="A73" t="s">
        <v>457</v>
      </c>
      <c r="B73" t="s">
        <v>458</v>
      </c>
      <c r="C73" t="s">
        <v>36</v>
      </c>
      <c r="D73" t="s">
        <v>95</v>
      </c>
      <c r="E73" t="s">
        <v>66</v>
      </c>
      <c r="F73" t="s">
        <v>96</v>
      </c>
      <c r="G73" t="s">
        <v>373</v>
      </c>
      <c r="H73" t="s">
        <v>35</v>
      </c>
      <c r="I73" t="s">
        <v>459</v>
      </c>
      <c r="J73" t="s">
        <v>460</v>
      </c>
      <c r="K73" t="s">
        <v>461</v>
      </c>
      <c r="L73" t="s">
        <v>461</v>
      </c>
      <c r="M73" t="s">
        <v>36</v>
      </c>
      <c r="N73" t="s">
        <v>36</v>
      </c>
      <c r="O73" t="s">
        <v>311</v>
      </c>
      <c r="P73" t="s">
        <v>458</v>
      </c>
      <c r="Q73" t="s">
        <v>461</v>
      </c>
      <c r="R73" t="s">
        <v>103</v>
      </c>
      <c r="S73" t="s">
        <v>461</v>
      </c>
      <c r="T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45671.777083333334</v>
      </c>
      <c r="U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45674.414583333331</v>
      </c>
      <c r="V73" s="5">
        <f>IFERROR(Table2[[#This Row],[Fecha cierre/actualización]]-Table2[[#This Row],[Fecha creación]],"Revisar")</f>
        <v>2.6374999999970896</v>
      </c>
      <c r="W73" s="5">
        <f>IFERROR(Table2[[#This Row],[Días resolución/en proceso]]*24,"Revisar")</f>
        <v>63.299999999930151</v>
      </c>
      <c r="X73" s="5">
        <f>_xlfn.XLOOKUP(Table2[[#This Row],[Acuerdo de nivel de servicio]],SLA!B:B,SLA!C:C)</f>
        <v>0</v>
      </c>
      <c r="Y73" s="5">
        <f>IFERROR(ROUND(Table2[[#This Row],[Fecha cierre/actualización]]-Table2[[#This Row],[Fecha creación]],0)*14,"Revisar")</f>
        <v>42</v>
      </c>
      <c r="Z73" s="5">
        <f>+Table2[[#This Row],[SLA horas - base ]]+Table2[[#This Row],[SLA horas - adic por cambio días]]</f>
        <v>42</v>
      </c>
      <c r="AA73" s="19" t="str">
        <f>IF(Table2[[#This Row],[SLA horas - base ]]=0,"No tiene SLA",IF(Table2[[#This Row],[Horas resolución/en proceso]]&lt;=Table2[[#This Row],[SLA horas - total]],"Cumplido","Vencido"))</f>
        <v>No tiene SLA</v>
      </c>
      <c r="AC73"/>
    </row>
    <row r="74" spans="1:29">
      <c r="A74" t="s">
        <v>462</v>
      </c>
      <c r="B74" t="s">
        <v>463</v>
      </c>
      <c r="C74" t="s">
        <v>149</v>
      </c>
      <c r="D74" t="s">
        <v>2</v>
      </c>
      <c r="E74" t="s">
        <v>55</v>
      </c>
      <c r="F74" t="s">
        <v>96</v>
      </c>
      <c r="G74" t="s">
        <v>106</v>
      </c>
      <c r="H74" t="s">
        <v>31</v>
      </c>
      <c r="I74" t="s">
        <v>464</v>
      </c>
      <c r="J74" t="s">
        <v>465</v>
      </c>
      <c r="K74" t="s">
        <v>466</v>
      </c>
      <c r="L74" t="s">
        <v>466</v>
      </c>
      <c r="M74" t="s">
        <v>101</v>
      </c>
      <c r="N74" t="s">
        <v>154</v>
      </c>
      <c r="O74" t="s">
        <v>102</v>
      </c>
      <c r="P74" t="s">
        <v>463</v>
      </c>
      <c r="Q74" t="s">
        <v>466</v>
      </c>
      <c r="R74" t="s">
        <v>467</v>
      </c>
      <c r="S74" t="s">
        <v>468</v>
      </c>
      <c r="T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45670.432638888888</v>
      </c>
      <c r="U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45672.45416666667</v>
      </c>
      <c r="V74" s="5">
        <f>IFERROR(Table2[[#This Row],[Fecha cierre/actualización]]-Table2[[#This Row],[Fecha creación]],"Revisar")</f>
        <v>2.0215277777824667</v>
      </c>
      <c r="W74" s="5">
        <f>IFERROR(Table2[[#This Row],[Días resolución/en proceso]]*24,"Revisar")</f>
        <v>48.516666666779201</v>
      </c>
      <c r="X74" s="5">
        <f>_xlfn.XLOOKUP(Table2[[#This Row],[Acuerdo de nivel de servicio]],SLA!B:B,SLA!C:C)</f>
        <v>12.5</v>
      </c>
      <c r="Y74" s="5">
        <f>IFERROR(ROUND(Table2[[#This Row],[Fecha cierre/actualización]]-Table2[[#This Row],[Fecha creación]],0)*14,"Revisar")</f>
        <v>28</v>
      </c>
      <c r="Z74" s="5">
        <f>+Table2[[#This Row],[SLA horas - base ]]+Table2[[#This Row],[SLA horas - adic por cambio días]]</f>
        <v>40.5</v>
      </c>
      <c r="AA74" s="19" t="str">
        <f>IF(Table2[[#This Row],[SLA horas - base ]]=0,"No tiene SLA",IF(Table2[[#This Row],[Horas resolución/en proceso]]&lt;=Table2[[#This Row],[SLA horas - total]],"Cumplido","Vencido"))</f>
        <v>Vencido</v>
      </c>
      <c r="AC74"/>
    </row>
    <row r="75" spans="1:29">
      <c r="A75" t="s">
        <v>469</v>
      </c>
      <c r="B75" t="s">
        <v>470</v>
      </c>
      <c r="C75" t="s">
        <v>157</v>
      </c>
      <c r="D75" t="s">
        <v>2</v>
      </c>
      <c r="E75" t="s">
        <v>55</v>
      </c>
      <c r="F75" t="s">
        <v>96</v>
      </c>
      <c r="G75" t="s">
        <v>106</v>
      </c>
      <c r="H75" t="s">
        <v>31</v>
      </c>
      <c r="I75" t="s">
        <v>471</v>
      </c>
      <c r="J75" t="s">
        <v>472</v>
      </c>
      <c r="K75" t="s">
        <v>473</v>
      </c>
      <c r="L75" t="s">
        <v>473</v>
      </c>
      <c r="M75" t="s">
        <v>101</v>
      </c>
      <c r="N75" t="s">
        <v>154</v>
      </c>
      <c r="O75" t="s">
        <v>102</v>
      </c>
      <c r="P75" t="s">
        <v>470</v>
      </c>
      <c r="Q75" t="s">
        <v>473</v>
      </c>
      <c r="R75" t="s">
        <v>103</v>
      </c>
      <c r="S75" t="s">
        <v>474</v>
      </c>
      <c r="T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45671.405555555553</v>
      </c>
      <c r="U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45672.662499999999</v>
      </c>
      <c r="V75" s="5">
        <f>IFERROR(Table2[[#This Row],[Fecha cierre/actualización]]-Table2[[#This Row],[Fecha creación]],"Revisar")</f>
        <v>1.2569444444452529</v>
      </c>
      <c r="W75" s="5">
        <f>IFERROR(Table2[[#This Row],[Días resolución/en proceso]]*24,"Revisar")</f>
        <v>30.166666666686069</v>
      </c>
      <c r="X75" s="5">
        <f>_xlfn.XLOOKUP(Table2[[#This Row],[Acuerdo de nivel de servicio]],SLA!B:B,SLA!C:C)</f>
        <v>12.5</v>
      </c>
      <c r="Y75" s="5">
        <f>IFERROR(ROUND(Table2[[#This Row],[Fecha cierre/actualización]]-Table2[[#This Row],[Fecha creación]],0)*14,"Revisar")</f>
        <v>14</v>
      </c>
      <c r="Z75" s="5">
        <f>+Table2[[#This Row],[SLA horas - base ]]+Table2[[#This Row],[SLA horas - adic por cambio días]]</f>
        <v>26.5</v>
      </c>
      <c r="AA75" s="19" t="str">
        <f>IF(Table2[[#This Row],[SLA horas - base ]]=0,"No tiene SLA",IF(Table2[[#This Row],[Horas resolución/en proceso]]&lt;=Table2[[#This Row],[SLA horas - total]],"Cumplido","Vencido"))</f>
        <v>Vencido</v>
      </c>
      <c r="AC75"/>
    </row>
    <row r="76" spans="1:29">
      <c r="A76" t="s">
        <v>475</v>
      </c>
      <c r="B76" t="s">
        <v>476</v>
      </c>
      <c r="C76" t="s">
        <v>149</v>
      </c>
      <c r="D76" t="s">
        <v>2</v>
      </c>
      <c r="E76" t="s">
        <v>55</v>
      </c>
      <c r="F76" t="s">
        <v>96</v>
      </c>
      <c r="G76" t="s">
        <v>106</v>
      </c>
      <c r="H76" t="s">
        <v>31</v>
      </c>
      <c r="I76" t="s">
        <v>477</v>
      </c>
      <c r="J76" t="s">
        <v>478</v>
      </c>
      <c r="K76" t="s">
        <v>479</v>
      </c>
      <c r="L76" t="s">
        <v>479</v>
      </c>
      <c r="M76" t="s">
        <v>101</v>
      </c>
      <c r="N76" t="s">
        <v>154</v>
      </c>
      <c r="O76" t="s">
        <v>102</v>
      </c>
      <c r="P76" t="s">
        <v>476</v>
      </c>
      <c r="Q76" t="s">
        <v>479</v>
      </c>
      <c r="R76" t="s">
        <v>467</v>
      </c>
      <c r="S76" t="s">
        <v>479</v>
      </c>
      <c r="T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45670.449305555558</v>
      </c>
      <c r="U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45673.489583333336</v>
      </c>
      <c r="V76" s="5">
        <f>IFERROR(Table2[[#This Row],[Fecha cierre/actualización]]-Table2[[#This Row],[Fecha creación]],"Revisar")</f>
        <v>3.0402777777781012</v>
      </c>
      <c r="W76" s="5">
        <f>IFERROR(Table2[[#This Row],[Días resolución/en proceso]]*24,"Revisar")</f>
        <v>72.966666666674428</v>
      </c>
      <c r="X76" s="5">
        <f>_xlfn.XLOOKUP(Table2[[#This Row],[Acuerdo de nivel de servicio]],SLA!B:B,SLA!C:C)</f>
        <v>12.5</v>
      </c>
      <c r="Y76" s="5">
        <f>IFERROR(ROUND(Table2[[#This Row],[Fecha cierre/actualización]]-Table2[[#This Row],[Fecha creación]],0)*14,"Revisar")</f>
        <v>42</v>
      </c>
      <c r="Z76" s="5">
        <f>+Table2[[#This Row],[SLA horas - base ]]+Table2[[#This Row],[SLA horas - adic por cambio días]]</f>
        <v>54.5</v>
      </c>
      <c r="AA76" s="19" t="str">
        <f>IF(Table2[[#This Row],[SLA horas - base ]]=0,"No tiene SLA",IF(Table2[[#This Row],[Horas resolución/en proceso]]&lt;=Table2[[#This Row],[SLA horas - total]],"Cumplido","Vencido"))</f>
        <v>Vencido</v>
      </c>
      <c r="AC76"/>
    </row>
    <row r="77" spans="1:29">
      <c r="A77" t="s">
        <v>480</v>
      </c>
      <c r="B77" t="s">
        <v>445</v>
      </c>
      <c r="C77" t="s">
        <v>119</v>
      </c>
      <c r="D77" t="s">
        <v>2</v>
      </c>
      <c r="E77" t="s">
        <v>38</v>
      </c>
      <c r="F77" t="s">
        <v>96</v>
      </c>
      <c r="G77" t="s">
        <v>106</v>
      </c>
      <c r="H77" t="s">
        <v>38</v>
      </c>
      <c r="I77" t="s">
        <v>481</v>
      </c>
      <c r="J77" t="s">
        <v>482</v>
      </c>
      <c r="K77" t="s">
        <v>483</v>
      </c>
      <c r="L77" t="s">
        <v>483</v>
      </c>
      <c r="M77" t="s">
        <v>110</v>
      </c>
      <c r="N77" t="s">
        <v>36</v>
      </c>
      <c r="O77" t="s">
        <v>36</v>
      </c>
      <c r="P77" t="s">
        <v>445</v>
      </c>
      <c r="Q77" t="s">
        <v>483</v>
      </c>
      <c r="R77" t="s">
        <v>103</v>
      </c>
      <c r="S77" t="s">
        <v>483</v>
      </c>
      <c r="T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45671.488888888889</v>
      </c>
      <c r="U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45685.668749999997</v>
      </c>
      <c r="V77" s="5">
        <f>IFERROR(Table2[[#This Row],[Fecha cierre/actualización]]-Table2[[#This Row],[Fecha creación]],"Revisar")</f>
        <v>14.179861111108039</v>
      </c>
      <c r="W77" s="5">
        <f>IFERROR(Table2[[#This Row],[Días resolución/en proceso]]*24,"Revisar")</f>
        <v>340.31666666659294</v>
      </c>
      <c r="X77" s="5">
        <f>_xlfn.XLOOKUP(Table2[[#This Row],[Acuerdo de nivel de servicio]],SLA!B:B,SLA!C:C)</f>
        <v>72</v>
      </c>
      <c r="Y77" s="5">
        <f>IFERROR(ROUND(Table2[[#This Row],[Fecha cierre/actualización]]-Table2[[#This Row],[Fecha creación]],0)*14,"Revisar")</f>
        <v>196</v>
      </c>
      <c r="Z77" s="5">
        <f>+Table2[[#This Row],[SLA horas - base ]]+Table2[[#This Row],[SLA horas - adic por cambio días]]</f>
        <v>268</v>
      </c>
      <c r="AA77" s="19" t="str">
        <f>IF(Table2[[#This Row],[SLA horas - base ]]=0,"No tiene SLA",IF(Table2[[#This Row],[Horas resolución/en proceso]]&lt;=Table2[[#This Row],[SLA horas - total]],"Cumplido","Vencido"))</f>
        <v>Vencido</v>
      </c>
      <c r="AC77"/>
    </row>
    <row r="78" spans="1:29">
      <c r="A78" t="s">
        <v>484</v>
      </c>
      <c r="B78" t="s">
        <v>485</v>
      </c>
      <c r="C78" t="s">
        <v>36</v>
      </c>
      <c r="D78" t="s">
        <v>95</v>
      </c>
      <c r="E78" t="s">
        <v>66</v>
      </c>
      <c r="F78" t="s">
        <v>96</v>
      </c>
      <c r="G78" t="s">
        <v>373</v>
      </c>
      <c r="H78" t="s">
        <v>35</v>
      </c>
      <c r="I78" t="s">
        <v>459</v>
      </c>
      <c r="J78" t="s">
        <v>486</v>
      </c>
      <c r="K78" t="s">
        <v>487</v>
      </c>
      <c r="L78" t="s">
        <v>488</v>
      </c>
      <c r="M78" t="s">
        <v>36</v>
      </c>
      <c r="N78" t="s">
        <v>36</v>
      </c>
      <c r="O78" t="s">
        <v>311</v>
      </c>
      <c r="P78" t="s">
        <v>485</v>
      </c>
      <c r="Q78" t="s">
        <v>487</v>
      </c>
      <c r="R78" t="s">
        <v>103</v>
      </c>
      <c r="S78" t="s">
        <v>487</v>
      </c>
      <c r="T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45671.763888888891</v>
      </c>
      <c r="U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45674.413888888892</v>
      </c>
      <c r="V78" s="5">
        <f>IFERROR(Table2[[#This Row],[Fecha cierre/actualización]]-Table2[[#This Row],[Fecha creación]],"Revisar")</f>
        <v>2.6500000000014552</v>
      </c>
      <c r="W78" s="5">
        <f>IFERROR(Table2[[#This Row],[Días resolución/en proceso]]*24,"Revisar")</f>
        <v>63.600000000034925</v>
      </c>
      <c r="X78" s="5">
        <f>_xlfn.XLOOKUP(Table2[[#This Row],[Acuerdo de nivel de servicio]],SLA!B:B,SLA!C:C)</f>
        <v>0</v>
      </c>
      <c r="Y78" s="5">
        <f>IFERROR(ROUND(Table2[[#This Row],[Fecha cierre/actualización]]-Table2[[#This Row],[Fecha creación]],0)*14,"Revisar")</f>
        <v>42</v>
      </c>
      <c r="Z78" s="5">
        <f>+Table2[[#This Row],[SLA horas - base ]]+Table2[[#This Row],[SLA horas - adic por cambio días]]</f>
        <v>42</v>
      </c>
      <c r="AA78" s="19" t="str">
        <f>IF(Table2[[#This Row],[SLA horas - base ]]=0,"No tiene SLA",IF(Table2[[#This Row],[Horas resolución/en proceso]]&lt;=Table2[[#This Row],[SLA horas - total]],"Cumplido","Vencido"))</f>
        <v>No tiene SLA</v>
      </c>
      <c r="AC78"/>
    </row>
    <row r="79" spans="1:29">
      <c r="A79" t="s">
        <v>489</v>
      </c>
      <c r="B79" t="s">
        <v>490</v>
      </c>
      <c r="C79" t="s">
        <v>36</v>
      </c>
      <c r="D79" t="s">
        <v>95</v>
      </c>
      <c r="E79" t="s">
        <v>38</v>
      </c>
      <c r="F79" t="s">
        <v>96</v>
      </c>
      <c r="G79" t="s">
        <v>106</v>
      </c>
      <c r="H79" t="s">
        <v>38</v>
      </c>
      <c r="I79" t="s">
        <v>491</v>
      </c>
      <c r="J79" t="s">
        <v>492</v>
      </c>
      <c r="K79" t="s">
        <v>493</v>
      </c>
      <c r="L79" t="s">
        <v>493</v>
      </c>
      <c r="M79" t="s">
        <v>110</v>
      </c>
      <c r="N79" t="s">
        <v>36</v>
      </c>
      <c r="O79" t="s">
        <v>36</v>
      </c>
      <c r="P79" t="s">
        <v>490</v>
      </c>
      <c r="Q79" t="s">
        <v>493</v>
      </c>
      <c r="R79" t="s">
        <v>103</v>
      </c>
      <c r="S79" t="s">
        <v>493</v>
      </c>
      <c r="T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45670.706944444442</v>
      </c>
      <c r="U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45671.614583333336</v>
      </c>
      <c r="V79" s="5">
        <f>IFERROR(Table2[[#This Row],[Fecha cierre/actualización]]-Table2[[#This Row],[Fecha creación]],"Revisar")</f>
        <v>0.90763888889341615</v>
      </c>
      <c r="W79" s="5">
        <f>IFERROR(Table2[[#This Row],[Días resolución/en proceso]]*24,"Revisar")</f>
        <v>21.783333333441988</v>
      </c>
      <c r="X79" s="5">
        <f>_xlfn.XLOOKUP(Table2[[#This Row],[Acuerdo de nivel de servicio]],SLA!B:B,SLA!C:C)</f>
        <v>0</v>
      </c>
      <c r="Y79" s="5">
        <f>IFERROR(ROUND(Table2[[#This Row],[Fecha cierre/actualización]]-Table2[[#This Row],[Fecha creación]],0)*14,"Revisar")</f>
        <v>14</v>
      </c>
      <c r="Z79" s="5">
        <f>+Table2[[#This Row],[SLA horas - base ]]+Table2[[#This Row],[SLA horas - adic por cambio días]]</f>
        <v>14</v>
      </c>
      <c r="AA79" s="19" t="str">
        <f>IF(Table2[[#This Row],[SLA horas - base ]]=0,"No tiene SLA",IF(Table2[[#This Row],[Horas resolución/en proceso]]&lt;=Table2[[#This Row],[SLA horas - total]],"Cumplido","Vencido"))</f>
        <v>No tiene SLA</v>
      </c>
      <c r="AC79"/>
    </row>
    <row r="80" spans="1:29">
      <c r="A80" t="s">
        <v>494</v>
      </c>
      <c r="B80" t="s">
        <v>495</v>
      </c>
      <c r="C80" t="s">
        <v>496</v>
      </c>
      <c r="D80" t="s">
        <v>95</v>
      </c>
      <c r="E80" t="s">
        <v>52</v>
      </c>
      <c r="F80" t="s">
        <v>96</v>
      </c>
      <c r="G80" t="s">
        <v>373</v>
      </c>
      <c r="H80" t="s">
        <v>35</v>
      </c>
      <c r="I80" t="s">
        <v>497</v>
      </c>
      <c r="J80" t="s">
        <v>498</v>
      </c>
      <c r="K80" t="s">
        <v>499</v>
      </c>
      <c r="L80" t="s">
        <v>499</v>
      </c>
      <c r="M80" t="s">
        <v>36</v>
      </c>
      <c r="N80" t="s">
        <v>36</v>
      </c>
      <c r="O80" t="s">
        <v>311</v>
      </c>
      <c r="P80" t="s">
        <v>495</v>
      </c>
      <c r="Q80" t="s">
        <v>499</v>
      </c>
      <c r="R80" t="s">
        <v>467</v>
      </c>
      <c r="S80" t="s">
        <v>499</v>
      </c>
      <c r="T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45671.696527777778</v>
      </c>
      <c r="U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45740.371527777781</v>
      </c>
      <c r="V80" s="5">
        <f>IFERROR(Table2[[#This Row],[Fecha cierre/actualización]]-Table2[[#This Row],[Fecha creación]],"Revisar")</f>
        <v>68.67500000000291</v>
      </c>
      <c r="W80" s="5">
        <f>IFERROR(Table2[[#This Row],[Días resolución/en proceso]]*24,"Revisar")</f>
        <v>1648.2000000000698</v>
      </c>
      <c r="X80" s="5">
        <f>_xlfn.XLOOKUP(Table2[[#This Row],[Acuerdo de nivel de servicio]],SLA!B:B,SLA!C:C)</f>
        <v>72</v>
      </c>
      <c r="Y80" s="5">
        <f>IFERROR(ROUND(Table2[[#This Row],[Fecha cierre/actualización]]-Table2[[#This Row],[Fecha creación]],0)*14,"Revisar")</f>
        <v>966</v>
      </c>
      <c r="Z80" s="5">
        <f>+Table2[[#This Row],[SLA horas - base ]]+Table2[[#This Row],[SLA horas - adic por cambio días]]</f>
        <v>1038</v>
      </c>
      <c r="AA80" s="19" t="str">
        <f>IF(Table2[[#This Row],[SLA horas - base ]]=0,"No tiene SLA",IF(Table2[[#This Row],[Horas resolución/en proceso]]&lt;=Table2[[#This Row],[SLA horas - total]],"Cumplido","Vencido"))</f>
        <v>Vencido</v>
      </c>
      <c r="AC80"/>
    </row>
    <row r="81" spans="1:29">
      <c r="A81" t="s">
        <v>500</v>
      </c>
      <c r="B81" t="s">
        <v>501</v>
      </c>
      <c r="C81" t="s">
        <v>36</v>
      </c>
      <c r="D81" t="s">
        <v>95</v>
      </c>
      <c r="E81" t="s">
        <v>66</v>
      </c>
      <c r="F81" t="s">
        <v>96</v>
      </c>
      <c r="G81" t="s">
        <v>373</v>
      </c>
      <c r="H81" t="s">
        <v>35</v>
      </c>
      <c r="I81" t="s">
        <v>459</v>
      </c>
      <c r="J81" t="s">
        <v>502</v>
      </c>
      <c r="K81" t="s">
        <v>488</v>
      </c>
      <c r="L81" t="s">
        <v>488</v>
      </c>
      <c r="M81" t="s">
        <v>36</v>
      </c>
      <c r="N81" t="s">
        <v>36</v>
      </c>
      <c r="O81" t="s">
        <v>311</v>
      </c>
      <c r="P81" t="s">
        <v>501</v>
      </c>
      <c r="Q81" t="s">
        <v>488</v>
      </c>
      <c r="R81" t="s">
        <v>103</v>
      </c>
      <c r="S81" t="s">
        <v>488</v>
      </c>
      <c r="T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45671.759722222225</v>
      </c>
      <c r="U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45674.413888888892</v>
      </c>
      <c r="V81" s="5">
        <f>IFERROR(Table2[[#This Row],[Fecha cierre/actualización]]-Table2[[#This Row],[Fecha creación]],"Revisar")</f>
        <v>2.6541666666671517</v>
      </c>
      <c r="W81" s="5">
        <f>IFERROR(Table2[[#This Row],[Días resolución/en proceso]]*24,"Revisar")</f>
        <v>63.700000000011642</v>
      </c>
      <c r="X81" s="5">
        <f>_xlfn.XLOOKUP(Table2[[#This Row],[Acuerdo de nivel de servicio]],SLA!B:B,SLA!C:C)</f>
        <v>0</v>
      </c>
      <c r="Y81" s="5">
        <f>IFERROR(ROUND(Table2[[#This Row],[Fecha cierre/actualización]]-Table2[[#This Row],[Fecha creación]],0)*14,"Revisar")</f>
        <v>42</v>
      </c>
      <c r="Z81" s="5">
        <f>+Table2[[#This Row],[SLA horas - base ]]+Table2[[#This Row],[SLA horas - adic por cambio días]]</f>
        <v>42</v>
      </c>
      <c r="AA81" s="19" t="str">
        <f>IF(Table2[[#This Row],[SLA horas - base ]]=0,"No tiene SLA",IF(Table2[[#This Row],[Horas resolución/en proceso]]&lt;=Table2[[#This Row],[SLA horas - total]],"Cumplido","Vencido"))</f>
        <v>No tiene SLA</v>
      </c>
      <c r="AC81"/>
    </row>
    <row r="82" spans="1:29">
      <c r="A82" t="s">
        <v>503</v>
      </c>
      <c r="B82" t="s">
        <v>504</v>
      </c>
      <c r="C82" t="s">
        <v>36</v>
      </c>
      <c r="D82" t="s">
        <v>2</v>
      </c>
      <c r="E82" t="s">
        <v>48</v>
      </c>
      <c r="F82" t="s">
        <v>96</v>
      </c>
      <c r="G82" t="s">
        <v>106</v>
      </c>
      <c r="H82" t="s">
        <v>28</v>
      </c>
      <c r="I82" t="s">
        <v>505</v>
      </c>
      <c r="J82" t="s">
        <v>506</v>
      </c>
      <c r="K82" t="s">
        <v>507</v>
      </c>
      <c r="L82" t="s">
        <v>507</v>
      </c>
      <c r="M82" t="s">
        <v>153</v>
      </c>
      <c r="N82" t="s">
        <v>154</v>
      </c>
      <c r="O82" t="s">
        <v>36</v>
      </c>
      <c r="P82" t="s">
        <v>504</v>
      </c>
      <c r="Q82" t="s">
        <v>507</v>
      </c>
      <c r="R82" t="s">
        <v>103</v>
      </c>
      <c r="S82" t="s">
        <v>507</v>
      </c>
      <c r="T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45670.480555555558</v>
      </c>
      <c r="U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45728.469444444447</v>
      </c>
      <c r="V82" s="5">
        <f>IFERROR(Table2[[#This Row],[Fecha cierre/actualización]]-Table2[[#This Row],[Fecha creación]],"Revisar")</f>
        <v>57.988888888889051</v>
      </c>
      <c r="W82" s="5">
        <f>IFERROR(Table2[[#This Row],[Días resolución/en proceso]]*24,"Revisar")</f>
        <v>1391.7333333333372</v>
      </c>
      <c r="X82" s="5">
        <f>_xlfn.XLOOKUP(Table2[[#This Row],[Acuerdo de nivel de servicio]],SLA!B:B,SLA!C:C)</f>
        <v>0</v>
      </c>
      <c r="Y82" s="5">
        <f>IFERROR(ROUND(Table2[[#This Row],[Fecha cierre/actualización]]-Table2[[#This Row],[Fecha creación]],0)*14,"Revisar")</f>
        <v>812</v>
      </c>
      <c r="Z82" s="5">
        <f>+Table2[[#This Row],[SLA horas - base ]]+Table2[[#This Row],[SLA horas - adic por cambio días]]</f>
        <v>812</v>
      </c>
      <c r="AA82" s="19" t="str">
        <f>IF(Table2[[#This Row],[SLA horas - base ]]=0,"No tiene SLA",IF(Table2[[#This Row],[Horas resolución/en proceso]]&lt;=Table2[[#This Row],[SLA horas - total]],"Cumplido","Vencido"))</f>
        <v>No tiene SLA</v>
      </c>
      <c r="AC82"/>
    </row>
    <row r="83" spans="1:29">
      <c r="A83" t="s">
        <v>508</v>
      </c>
      <c r="B83" t="s">
        <v>509</v>
      </c>
      <c r="C83" t="s">
        <v>36</v>
      </c>
      <c r="D83" t="s">
        <v>95</v>
      </c>
      <c r="E83" t="s">
        <v>66</v>
      </c>
      <c r="F83" t="s">
        <v>96</v>
      </c>
      <c r="G83" t="s">
        <v>373</v>
      </c>
      <c r="H83" t="s">
        <v>53</v>
      </c>
      <c r="I83" t="s">
        <v>510</v>
      </c>
      <c r="J83" t="s">
        <v>511</v>
      </c>
      <c r="K83" t="s">
        <v>512</v>
      </c>
      <c r="L83" t="s">
        <v>512</v>
      </c>
      <c r="M83" t="s">
        <v>36</v>
      </c>
      <c r="N83" t="s">
        <v>36</v>
      </c>
      <c r="O83" t="s">
        <v>513</v>
      </c>
      <c r="P83" t="s">
        <v>509</v>
      </c>
      <c r="Q83" t="s">
        <v>512</v>
      </c>
      <c r="R83" t="s">
        <v>103</v>
      </c>
      <c r="S83" t="s">
        <v>512</v>
      </c>
      <c r="T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45670.538888888892</v>
      </c>
      <c r="U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45672.504166666666</v>
      </c>
      <c r="V83" s="5">
        <f>IFERROR(Table2[[#This Row],[Fecha cierre/actualización]]-Table2[[#This Row],[Fecha creación]],"Revisar")</f>
        <v>1.9652777777737356</v>
      </c>
      <c r="W83" s="5">
        <f>IFERROR(Table2[[#This Row],[Días resolución/en proceso]]*24,"Revisar")</f>
        <v>47.166666666569654</v>
      </c>
      <c r="X83" s="5">
        <f>_xlfn.XLOOKUP(Table2[[#This Row],[Acuerdo de nivel de servicio]],SLA!B:B,SLA!C:C)</f>
        <v>0</v>
      </c>
      <c r="Y83" s="5">
        <f>IFERROR(ROUND(Table2[[#This Row],[Fecha cierre/actualización]]-Table2[[#This Row],[Fecha creación]],0)*14,"Revisar")</f>
        <v>28</v>
      </c>
      <c r="Z83" s="5">
        <f>+Table2[[#This Row],[SLA horas - base ]]+Table2[[#This Row],[SLA horas - adic por cambio días]]</f>
        <v>28</v>
      </c>
      <c r="AA83" s="19" t="str">
        <f>IF(Table2[[#This Row],[SLA horas - base ]]=0,"No tiene SLA",IF(Table2[[#This Row],[Horas resolución/en proceso]]&lt;=Table2[[#This Row],[SLA horas - total]],"Cumplido","Vencido"))</f>
        <v>No tiene SLA</v>
      </c>
      <c r="AC83"/>
    </row>
    <row r="84" spans="1:29">
      <c r="A84" t="s">
        <v>514</v>
      </c>
      <c r="B84" t="s">
        <v>515</v>
      </c>
      <c r="C84" t="s">
        <v>36</v>
      </c>
      <c r="D84" t="s">
        <v>95</v>
      </c>
      <c r="E84" t="s">
        <v>55</v>
      </c>
      <c r="F84" t="s">
        <v>96</v>
      </c>
      <c r="G84" t="s">
        <v>106</v>
      </c>
      <c r="H84" t="s">
        <v>28</v>
      </c>
      <c r="I84" t="s">
        <v>516</v>
      </c>
      <c r="J84" t="s">
        <v>517</v>
      </c>
      <c r="K84" t="s">
        <v>442</v>
      </c>
      <c r="L84" t="s">
        <v>442</v>
      </c>
      <c r="M84" t="s">
        <v>110</v>
      </c>
      <c r="N84" t="s">
        <v>36</v>
      </c>
      <c r="O84" t="s">
        <v>36</v>
      </c>
      <c r="P84" t="s">
        <v>515</v>
      </c>
      <c r="Q84" t="s">
        <v>442</v>
      </c>
      <c r="R84" t="s">
        <v>103</v>
      </c>
      <c r="S84" t="s">
        <v>518</v>
      </c>
      <c r="T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45671.455555555556</v>
      </c>
      <c r="U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45674.704861111109</v>
      </c>
      <c r="V84" s="5">
        <f>IFERROR(Table2[[#This Row],[Fecha cierre/actualización]]-Table2[[#This Row],[Fecha creación]],"Revisar")</f>
        <v>3.2493055555532919</v>
      </c>
      <c r="W84" s="5">
        <f>IFERROR(Table2[[#This Row],[Días resolución/en proceso]]*24,"Revisar")</f>
        <v>77.983333333279006</v>
      </c>
      <c r="X84" s="5">
        <f>_xlfn.XLOOKUP(Table2[[#This Row],[Acuerdo de nivel de servicio]],SLA!B:B,SLA!C:C)</f>
        <v>0</v>
      </c>
      <c r="Y84" s="5">
        <f>IFERROR(ROUND(Table2[[#This Row],[Fecha cierre/actualización]]-Table2[[#This Row],[Fecha creación]],0)*14,"Revisar")</f>
        <v>42</v>
      </c>
      <c r="Z84" s="5">
        <f>+Table2[[#This Row],[SLA horas - base ]]+Table2[[#This Row],[SLA horas - adic por cambio días]]</f>
        <v>42</v>
      </c>
      <c r="AA84" s="19" t="str">
        <f>IF(Table2[[#This Row],[SLA horas - base ]]=0,"No tiene SLA",IF(Table2[[#This Row],[Horas resolución/en proceso]]&lt;=Table2[[#This Row],[SLA horas - total]],"Cumplido","Vencido"))</f>
        <v>No tiene SLA</v>
      </c>
      <c r="AC84"/>
    </row>
    <row r="85" spans="1:29">
      <c r="A85" t="s">
        <v>519</v>
      </c>
      <c r="B85" t="s">
        <v>520</v>
      </c>
      <c r="C85" t="s">
        <v>36</v>
      </c>
      <c r="D85" t="s">
        <v>95</v>
      </c>
      <c r="E85" t="s">
        <v>66</v>
      </c>
      <c r="F85" t="s">
        <v>96</v>
      </c>
      <c r="G85" t="s">
        <v>97</v>
      </c>
      <c r="H85" t="s">
        <v>37</v>
      </c>
      <c r="I85" t="s">
        <v>521</v>
      </c>
      <c r="J85" t="s">
        <v>522</v>
      </c>
      <c r="K85" t="s">
        <v>523</v>
      </c>
      <c r="L85" t="s">
        <v>523</v>
      </c>
      <c r="M85" t="s">
        <v>524</v>
      </c>
      <c r="N85" t="s">
        <v>36</v>
      </c>
      <c r="O85" t="s">
        <v>36</v>
      </c>
      <c r="P85" t="s">
        <v>520</v>
      </c>
      <c r="Q85" t="s">
        <v>523</v>
      </c>
      <c r="R85" t="s">
        <v>103</v>
      </c>
      <c r="S85" t="s">
        <v>523</v>
      </c>
      <c r="T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45670.645833333336</v>
      </c>
      <c r="U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45670.655555555553</v>
      </c>
      <c r="V85" s="5">
        <f>IFERROR(Table2[[#This Row],[Fecha cierre/actualización]]-Table2[[#This Row],[Fecha creación]],"Revisar")</f>
        <v>9.7222222175332718E-3</v>
      </c>
      <c r="W85" s="5">
        <f>IFERROR(Table2[[#This Row],[Días resolución/en proceso]]*24,"Revisar")</f>
        <v>0.23333333322079852</v>
      </c>
      <c r="X85" s="5">
        <f>_xlfn.XLOOKUP(Table2[[#This Row],[Acuerdo de nivel de servicio]],SLA!B:B,SLA!C:C)</f>
        <v>0</v>
      </c>
      <c r="Y85" s="5">
        <f>IFERROR(ROUND(Table2[[#This Row],[Fecha cierre/actualización]]-Table2[[#This Row],[Fecha creación]],0)*14,"Revisar")</f>
        <v>0</v>
      </c>
      <c r="Z85" s="5">
        <f>+Table2[[#This Row],[SLA horas - base ]]+Table2[[#This Row],[SLA horas - adic por cambio días]]</f>
        <v>0</v>
      </c>
      <c r="AA85" s="19" t="str">
        <f>IF(Table2[[#This Row],[SLA horas - base ]]=0,"No tiene SLA",IF(Table2[[#This Row],[Horas resolución/en proceso]]&lt;=Table2[[#This Row],[SLA horas - total]],"Cumplido","Vencido"))</f>
        <v>No tiene SLA</v>
      </c>
      <c r="AC85"/>
    </row>
    <row r="86" spans="1:29">
      <c r="A86" t="s">
        <v>525</v>
      </c>
      <c r="B86" t="s">
        <v>526</v>
      </c>
      <c r="C86" t="s">
        <v>36</v>
      </c>
      <c r="D86" t="s">
        <v>95</v>
      </c>
      <c r="E86" t="s">
        <v>38</v>
      </c>
      <c r="F86" t="s">
        <v>96</v>
      </c>
      <c r="G86" t="s">
        <v>106</v>
      </c>
      <c r="H86" t="s">
        <v>38</v>
      </c>
      <c r="I86" t="s">
        <v>527</v>
      </c>
      <c r="J86" t="s">
        <v>528</v>
      </c>
      <c r="K86" t="s">
        <v>529</v>
      </c>
      <c r="L86" t="s">
        <v>529</v>
      </c>
      <c r="M86" t="s">
        <v>110</v>
      </c>
      <c r="N86" t="s">
        <v>36</v>
      </c>
      <c r="O86" t="s">
        <v>36</v>
      </c>
      <c r="P86" t="s">
        <v>526</v>
      </c>
      <c r="Q86" t="s">
        <v>529</v>
      </c>
      <c r="R86" t="s">
        <v>103</v>
      </c>
      <c r="S86" t="s">
        <v>529</v>
      </c>
      <c r="T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45671.684027777781</v>
      </c>
      <c r="U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45722.5</v>
      </c>
      <c r="V86" s="5">
        <f>IFERROR(Table2[[#This Row],[Fecha cierre/actualización]]-Table2[[#This Row],[Fecha creación]],"Revisar")</f>
        <v>50.815972222218988</v>
      </c>
      <c r="W86" s="5">
        <f>IFERROR(Table2[[#This Row],[Días resolución/en proceso]]*24,"Revisar")</f>
        <v>1219.5833333332557</v>
      </c>
      <c r="X86" s="5">
        <f>_xlfn.XLOOKUP(Table2[[#This Row],[Acuerdo de nivel de servicio]],SLA!B:B,SLA!C:C)</f>
        <v>0</v>
      </c>
      <c r="Y86" s="5">
        <f>IFERROR(ROUND(Table2[[#This Row],[Fecha cierre/actualización]]-Table2[[#This Row],[Fecha creación]],0)*14,"Revisar")</f>
        <v>714</v>
      </c>
      <c r="Z86" s="5">
        <f>+Table2[[#This Row],[SLA horas - base ]]+Table2[[#This Row],[SLA horas - adic por cambio días]]</f>
        <v>714</v>
      </c>
      <c r="AA86" s="19" t="str">
        <f>IF(Table2[[#This Row],[SLA horas - base ]]=0,"No tiene SLA",IF(Table2[[#This Row],[Horas resolución/en proceso]]&lt;=Table2[[#This Row],[SLA horas - total]],"Cumplido","Vencido"))</f>
        <v>No tiene SLA</v>
      </c>
      <c r="AC86"/>
    </row>
    <row r="87" spans="1:29">
      <c r="A87" t="s">
        <v>530</v>
      </c>
      <c r="B87" t="s">
        <v>531</v>
      </c>
      <c r="C87" t="s">
        <v>149</v>
      </c>
      <c r="D87" t="s">
        <v>2</v>
      </c>
      <c r="E87" t="s">
        <v>67</v>
      </c>
      <c r="F87" t="s">
        <v>96</v>
      </c>
      <c r="G87" t="s">
        <v>106</v>
      </c>
      <c r="H87" t="s">
        <v>32</v>
      </c>
      <c r="I87" t="s">
        <v>532</v>
      </c>
      <c r="J87" t="s">
        <v>533</v>
      </c>
      <c r="K87" t="s">
        <v>534</v>
      </c>
      <c r="L87" t="s">
        <v>534</v>
      </c>
      <c r="M87" t="s">
        <v>153</v>
      </c>
      <c r="N87" t="s">
        <v>154</v>
      </c>
      <c r="O87" t="s">
        <v>36</v>
      </c>
      <c r="P87" t="s">
        <v>531</v>
      </c>
      <c r="Q87" t="s">
        <v>534</v>
      </c>
      <c r="R87" t="s">
        <v>103</v>
      </c>
      <c r="S87" t="s">
        <v>534</v>
      </c>
      <c r="T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45670.660416666666</v>
      </c>
      <c r="U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45677.493055555555</v>
      </c>
      <c r="V87" s="5">
        <f>IFERROR(Table2[[#This Row],[Fecha cierre/actualización]]-Table2[[#This Row],[Fecha creación]],"Revisar")</f>
        <v>6.8326388888890506</v>
      </c>
      <c r="W87" s="5">
        <f>IFERROR(Table2[[#This Row],[Días resolución/en proceso]]*24,"Revisar")</f>
        <v>163.98333333333721</v>
      </c>
      <c r="X87" s="5">
        <f>_xlfn.XLOOKUP(Table2[[#This Row],[Acuerdo de nivel de servicio]],SLA!B:B,SLA!C:C)</f>
        <v>12.5</v>
      </c>
      <c r="Y87" s="5">
        <f>IFERROR(ROUND(Table2[[#This Row],[Fecha cierre/actualización]]-Table2[[#This Row],[Fecha creación]],0)*14,"Revisar")</f>
        <v>98</v>
      </c>
      <c r="Z87" s="5">
        <f>+Table2[[#This Row],[SLA horas - base ]]+Table2[[#This Row],[SLA horas - adic por cambio días]]</f>
        <v>110.5</v>
      </c>
      <c r="AA87" s="19" t="str">
        <f>IF(Table2[[#This Row],[SLA horas - base ]]=0,"No tiene SLA",IF(Table2[[#This Row],[Horas resolución/en proceso]]&lt;=Table2[[#This Row],[SLA horas - total]],"Cumplido","Vencido"))</f>
        <v>Vencido</v>
      </c>
      <c r="AC87"/>
    </row>
    <row r="88" spans="1:29">
      <c r="A88" t="s">
        <v>535</v>
      </c>
      <c r="B88" t="s">
        <v>536</v>
      </c>
      <c r="C88" t="s">
        <v>149</v>
      </c>
      <c r="D88" t="s">
        <v>2</v>
      </c>
      <c r="E88" t="s">
        <v>67</v>
      </c>
      <c r="F88" t="s">
        <v>96</v>
      </c>
      <c r="G88" t="s">
        <v>106</v>
      </c>
      <c r="H88" t="s">
        <v>32</v>
      </c>
      <c r="I88" t="s">
        <v>537</v>
      </c>
      <c r="J88" t="s">
        <v>538</v>
      </c>
      <c r="K88" t="s">
        <v>539</v>
      </c>
      <c r="L88" t="s">
        <v>539</v>
      </c>
      <c r="M88" t="s">
        <v>153</v>
      </c>
      <c r="N88" t="s">
        <v>154</v>
      </c>
      <c r="O88" t="s">
        <v>36</v>
      </c>
      <c r="P88" t="s">
        <v>536</v>
      </c>
      <c r="Q88" t="s">
        <v>539</v>
      </c>
      <c r="R88" t="s">
        <v>103</v>
      </c>
      <c r="S88" t="s">
        <v>539</v>
      </c>
      <c r="T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45670.67083333333</v>
      </c>
      <c r="U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45685.512499999997</v>
      </c>
      <c r="V88" s="5">
        <f>IFERROR(Table2[[#This Row],[Fecha cierre/actualización]]-Table2[[#This Row],[Fecha creación]],"Revisar")</f>
        <v>14.841666666667152</v>
      </c>
      <c r="W88" s="5">
        <f>IFERROR(Table2[[#This Row],[Días resolución/en proceso]]*24,"Revisar")</f>
        <v>356.20000000001164</v>
      </c>
      <c r="X88" s="5">
        <f>_xlfn.XLOOKUP(Table2[[#This Row],[Acuerdo de nivel de servicio]],SLA!B:B,SLA!C:C)</f>
        <v>12.5</v>
      </c>
      <c r="Y88" s="5">
        <f>IFERROR(ROUND(Table2[[#This Row],[Fecha cierre/actualización]]-Table2[[#This Row],[Fecha creación]],0)*14,"Revisar")</f>
        <v>210</v>
      </c>
      <c r="Z88" s="5">
        <f>+Table2[[#This Row],[SLA horas - base ]]+Table2[[#This Row],[SLA horas - adic por cambio días]]</f>
        <v>222.5</v>
      </c>
      <c r="AA88" s="19" t="str">
        <f>IF(Table2[[#This Row],[SLA horas - base ]]=0,"No tiene SLA",IF(Table2[[#This Row],[Horas resolución/en proceso]]&lt;=Table2[[#This Row],[SLA horas - total]],"Cumplido","Vencido"))</f>
        <v>Vencido</v>
      </c>
      <c r="AC88"/>
    </row>
    <row r="89" spans="1:29">
      <c r="A89" t="s">
        <v>540</v>
      </c>
      <c r="B89" t="s">
        <v>541</v>
      </c>
      <c r="C89" t="s">
        <v>149</v>
      </c>
      <c r="D89" t="s">
        <v>2</v>
      </c>
      <c r="E89" t="s">
        <v>67</v>
      </c>
      <c r="F89" t="s">
        <v>96</v>
      </c>
      <c r="G89" t="s">
        <v>106</v>
      </c>
      <c r="H89" t="s">
        <v>32</v>
      </c>
      <c r="I89" t="s">
        <v>542</v>
      </c>
      <c r="J89" t="s">
        <v>543</v>
      </c>
      <c r="K89" t="s">
        <v>544</v>
      </c>
      <c r="L89" t="s">
        <v>544</v>
      </c>
      <c r="M89" t="s">
        <v>153</v>
      </c>
      <c r="N89" t="s">
        <v>154</v>
      </c>
      <c r="O89" t="s">
        <v>36</v>
      </c>
      <c r="P89" t="s">
        <v>541</v>
      </c>
      <c r="Q89" t="s">
        <v>544</v>
      </c>
      <c r="R89" t="s">
        <v>103</v>
      </c>
      <c r="S89" t="s">
        <v>544</v>
      </c>
      <c r="T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45670.713888888888</v>
      </c>
      <c r="U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45687.466666666667</v>
      </c>
      <c r="V89" s="5">
        <f>IFERROR(Table2[[#This Row],[Fecha cierre/actualización]]-Table2[[#This Row],[Fecha creación]],"Revisar")</f>
        <v>16.752777777779556</v>
      </c>
      <c r="W89" s="5">
        <f>IFERROR(Table2[[#This Row],[Días resolución/en proceso]]*24,"Revisar")</f>
        <v>402.06666666670935</v>
      </c>
      <c r="X89" s="5">
        <f>_xlfn.XLOOKUP(Table2[[#This Row],[Acuerdo de nivel de servicio]],SLA!B:B,SLA!C:C)</f>
        <v>12.5</v>
      </c>
      <c r="Y89" s="5">
        <f>IFERROR(ROUND(Table2[[#This Row],[Fecha cierre/actualización]]-Table2[[#This Row],[Fecha creación]],0)*14,"Revisar")</f>
        <v>238</v>
      </c>
      <c r="Z89" s="5">
        <f>+Table2[[#This Row],[SLA horas - base ]]+Table2[[#This Row],[SLA horas - adic por cambio días]]</f>
        <v>250.5</v>
      </c>
      <c r="AA89" s="19" t="str">
        <f>IF(Table2[[#This Row],[SLA horas - base ]]=0,"No tiene SLA",IF(Table2[[#This Row],[Horas resolución/en proceso]]&lt;=Table2[[#This Row],[SLA horas - total]],"Cumplido","Vencido"))</f>
        <v>Vencido</v>
      </c>
      <c r="AC89"/>
    </row>
    <row r="90" spans="1:29">
      <c r="A90" t="s">
        <v>545</v>
      </c>
      <c r="B90" t="s">
        <v>546</v>
      </c>
      <c r="C90" t="s">
        <v>157</v>
      </c>
      <c r="D90" t="s">
        <v>2</v>
      </c>
      <c r="E90" t="s">
        <v>48</v>
      </c>
      <c r="F90" t="s">
        <v>96</v>
      </c>
      <c r="G90" t="s">
        <v>106</v>
      </c>
      <c r="H90" t="s">
        <v>27</v>
      </c>
      <c r="I90" t="s">
        <v>547</v>
      </c>
      <c r="J90" t="s">
        <v>548</v>
      </c>
      <c r="K90" t="s">
        <v>549</v>
      </c>
      <c r="L90" t="s">
        <v>549</v>
      </c>
      <c r="M90" t="s">
        <v>101</v>
      </c>
      <c r="N90" t="s">
        <v>154</v>
      </c>
      <c r="O90" t="s">
        <v>102</v>
      </c>
      <c r="P90" t="s">
        <v>546</v>
      </c>
      <c r="Q90" t="s">
        <v>549</v>
      </c>
      <c r="R90" t="s">
        <v>103</v>
      </c>
      <c r="S90" t="s">
        <v>549</v>
      </c>
      <c r="T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45671.380555555559</v>
      </c>
      <c r="U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45673.468055555553</v>
      </c>
      <c r="V90" s="5">
        <f>IFERROR(Table2[[#This Row],[Fecha cierre/actualización]]-Table2[[#This Row],[Fecha creación]],"Revisar")</f>
        <v>2.0874999999941792</v>
      </c>
      <c r="W90" s="5">
        <f>IFERROR(Table2[[#This Row],[Días resolución/en proceso]]*24,"Revisar")</f>
        <v>50.099999999860302</v>
      </c>
      <c r="X90" s="5">
        <f>_xlfn.XLOOKUP(Table2[[#This Row],[Acuerdo de nivel de servicio]],SLA!B:B,SLA!C:C)</f>
        <v>12.5</v>
      </c>
      <c r="Y90" s="5">
        <f>IFERROR(ROUND(Table2[[#This Row],[Fecha cierre/actualización]]-Table2[[#This Row],[Fecha creación]],0)*14,"Revisar")</f>
        <v>28</v>
      </c>
      <c r="Z90" s="5">
        <f>+Table2[[#This Row],[SLA horas - base ]]+Table2[[#This Row],[SLA horas - adic por cambio días]]</f>
        <v>40.5</v>
      </c>
      <c r="AA90" s="19" t="str">
        <f>IF(Table2[[#This Row],[SLA horas - base ]]=0,"No tiene SLA",IF(Table2[[#This Row],[Horas resolución/en proceso]]&lt;=Table2[[#This Row],[SLA horas - total]],"Cumplido","Vencido"))</f>
        <v>Vencido</v>
      </c>
      <c r="AC90"/>
    </row>
    <row r="91" spans="1:29">
      <c r="A91" t="s">
        <v>550</v>
      </c>
      <c r="B91" t="s">
        <v>551</v>
      </c>
      <c r="C91" t="s">
        <v>157</v>
      </c>
      <c r="D91" t="s">
        <v>2</v>
      </c>
      <c r="E91" t="s">
        <v>55</v>
      </c>
      <c r="F91" t="s">
        <v>96</v>
      </c>
      <c r="G91" t="s">
        <v>106</v>
      </c>
      <c r="H91" t="s">
        <v>31</v>
      </c>
      <c r="I91" t="s">
        <v>468</v>
      </c>
      <c r="J91" t="s">
        <v>552</v>
      </c>
      <c r="K91" t="s">
        <v>553</v>
      </c>
      <c r="L91" t="s">
        <v>553</v>
      </c>
      <c r="M91" t="s">
        <v>101</v>
      </c>
      <c r="N91" t="s">
        <v>154</v>
      </c>
      <c r="O91" t="s">
        <v>102</v>
      </c>
      <c r="P91" t="s">
        <v>551</v>
      </c>
      <c r="Q91" t="s">
        <v>553</v>
      </c>
      <c r="R91" t="s">
        <v>103</v>
      </c>
      <c r="S91" t="s">
        <v>553</v>
      </c>
      <c r="T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45671.385416666664</v>
      </c>
      <c r="U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45671.42291666667</v>
      </c>
      <c r="V91" s="5">
        <f>IFERROR(Table2[[#This Row],[Fecha cierre/actualización]]-Table2[[#This Row],[Fecha creación]],"Revisar")</f>
        <v>3.7500000005820766E-2</v>
      </c>
      <c r="W91" s="5">
        <f>IFERROR(Table2[[#This Row],[Días resolución/en proceso]]*24,"Revisar")</f>
        <v>0.90000000013969839</v>
      </c>
      <c r="X91" s="5">
        <f>_xlfn.XLOOKUP(Table2[[#This Row],[Acuerdo de nivel de servicio]],SLA!B:B,SLA!C:C)</f>
        <v>12.5</v>
      </c>
      <c r="Y91" s="5">
        <f>IFERROR(ROUND(Table2[[#This Row],[Fecha cierre/actualización]]-Table2[[#This Row],[Fecha creación]],0)*14,"Revisar")</f>
        <v>0</v>
      </c>
      <c r="Z91" s="5">
        <f>+Table2[[#This Row],[SLA horas - base ]]+Table2[[#This Row],[SLA horas - adic por cambio días]]</f>
        <v>12.5</v>
      </c>
      <c r="AA91" s="19" t="str">
        <f>IF(Table2[[#This Row],[SLA horas - base ]]=0,"No tiene SLA",IF(Table2[[#This Row],[Horas resolución/en proceso]]&lt;=Table2[[#This Row],[SLA horas - total]],"Cumplido","Vencido"))</f>
        <v>Cumplido</v>
      </c>
      <c r="AC91"/>
    </row>
    <row r="92" spans="1:29">
      <c r="A92" t="s">
        <v>554</v>
      </c>
      <c r="B92" t="s">
        <v>470</v>
      </c>
      <c r="C92" t="s">
        <v>36</v>
      </c>
      <c r="D92" t="s">
        <v>95</v>
      </c>
      <c r="E92" t="s">
        <v>66</v>
      </c>
      <c r="F92" t="s">
        <v>96</v>
      </c>
      <c r="G92" t="s">
        <v>373</v>
      </c>
      <c r="H92" t="s">
        <v>35</v>
      </c>
      <c r="I92" t="s">
        <v>471</v>
      </c>
      <c r="J92" t="s">
        <v>555</v>
      </c>
      <c r="K92" t="s">
        <v>556</v>
      </c>
      <c r="L92" t="s">
        <v>556</v>
      </c>
      <c r="M92" t="s">
        <v>36</v>
      </c>
      <c r="N92" t="s">
        <v>36</v>
      </c>
      <c r="O92" t="s">
        <v>311</v>
      </c>
      <c r="P92" t="s">
        <v>470</v>
      </c>
      <c r="Q92" t="s">
        <v>556</v>
      </c>
      <c r="R92" t="s">
        <v>103</v>
      </c>
      <c r="S92" t="s">
        <v>556</v>
      </c>
      <c r="T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45671.405555555553</v>
      </c>
      <c r="U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45674.486805555556</v>
      </c>
      <c r="V92" s="5">
        <f>IFERROR(Table2[[#This Row],[Fecha cierre/actualización]]-Table2[[#This Row],[Fecha creación]],"Revisar")</f>
        <v>3.0812500000029104</v>
      </c>
      <c r="W92" s="5">
        <f>IFERROR(Table2[[#This Row],[Días resolución/en proceso]]*24,"Revisar")</f>
        <v>73.950000000069849</v>
      </c>
      <c r="X92" s="5">
        <f>_xlfn.XLOOKUP(Table2[[#This Row],[Acuerdo de nivel de servicio]],SLA!B:B,SLA!C:C)</f>
        <v>0</v>
      </c>
      <c r="Y92" s="5">
        <f>IFERROR(ROUND(Table2[[#This Row],[Fecha cierre/actualización]]-Table2[[#This Row],[Fecha creación]],0)*14,"Revisar")</f>
        <v>42</v>
      </c>
      <c r="Z92" s="5">
        <f>+Table2[[#This Row],[SLA horas - base ]]+Table2[[#This Row],[SLA horas - adic por cambio días]]</f>
        <v>42</v>
      </c>
      <c r="AA92" s="19" t="str">
        <f>IF(Table2[[#This Row],[SLA horas - base ]]=0,"No tiene SLA",IF(Table2[[#This Row],[Horas resolución/en proceso]]&lt;=Table2[[#This Row],[SLA horas - total]],"Cumplido","Vencido"))</f>
        <v>No tiene SLA</v>
      </c>
      <c r="AC92"/>
    </row>
    <row r="93" spans="1:29">
      <c r="A93" t="s">
        <v>557</v>
      </c>
      <c r="B93" t="s">
        <v>558</v>
      </c>
      <c r="C93" t="s">
        <v>157</v>
      </c>
      <c r="D93" t="s">
        <v>2</v>
      </c>
      <c r="E93" t="s">
        <v>55</v>
      </c>
      <c r="F93" t="s">
        <v>96</v>
      </c>
      <c r="G93" t="s">
        <v>106</v>
      </c>
      <c r="H93" t="s">
        <v>31</v>
      </c>
      <c r="I93" t="s">
        <v>559</v>
      </c>
      <c r="J93" t="s">
        <v>560</v>
      </c>
      <c r="K93" t="s">
        <v>559</v>
      </c>
      <c r="L93" t="s">
        <v>559</v>
      </c>
      <c r="M93" t="s">
        <v>101</v>
      </c>
      <c r="N93" t="s">
        <v>154</v>
      </c>
      <c r="O93" t="s">
        <v>102</v>
      </c>
      <c r="P93" t="s">
        <v>558</v>
      </c>
      <c r="Q93" t="s">
        <v>559</v>
      </c>
      <c r="R93" t="s">
        <v>103</v>
      </c>
      <c r="S93" t="s">
        <v>559</v>
      </c>
      <c r="T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45671.513888888891</v>
      </c>
      <c r="U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45671.520833333336</v>
      </c>
      <c r="V93" s="5">
        <f>IFERROR(Table2[[#This Row],[Fecha cierre/actualización]]-Table2[[#This Row],[Fecha creación]],"Revisar")</f>
        <v>6.9444444452528842E-3</v>
      </c>
      <c r="W93" s="5">
        <f>IFERROR(Table2[[#This Row],[Días resolución/en proceso]]*24,"Revisar")</f>
        <v>0.16666666668606922</v>
      </c>
      <c r="X93" s="5">
        <f>_xlfn.XLOOKUP(Table2[[#This Row],[Acuerdo de nivel de servicio]],SLA!B:B,SLA!C:C)</f>
        <v>12.5</v>
      </c>
      <c r="Y93" s="5">
        <f>IFERROR(ROUND(Table2[[#This Row],[Fecha cierre/actualización]]-Table2[[#This Row],[Fecha creación]],0)*14,"Revisar")</f>
        <v>0</v>
      </c>
      <c r="Z93" s="5">
        <f>+Table2[[#This Row],[SLA horas - base ]]+Table2[[#This Row],[SLA horas - adic por cambio días]]</f>
        <v>12.5</v>
      </c>
      <c r="AA93" s="19" t="str">
        <f>IF(Table2[[#This Row],[SLA horas - base ]]=0,"No tiene SLA",IF(Table2[[#This Row],[Horas resolución/en proceso]]&lt;=Table2[[#This Row],[SLA horas - total]],"Cumplido","Vencido"))</f>
        <v>Cumplido</v>
      </c>
      <c r="AC93"/>
    </row>
    <row r="94" spans="1:29">
      <c r="A94" t="s">
        <v>561</v>
      </c>
      <c r="B94" t="s">
        <v>562</v>
      </c>
      <c r="C94" t="s">
        <v>157</v>
      </c>
      <c r="D94" t="s">
        <v>2</v>
      </c>
      <c r="E94" t="s">
        <v>55</v>
      </c>
      <c r="F94" t="s">
        <v>96</v>
      </c>
      <c r="G94" t="s">
        <v>106</v>
      </c>
      <c r="H94" t="s">
        <v>31</v>
      </c>
      <c r="I94" t="s">
        <v>563</v>
      </c>
      <c r="J94" t="s">
        <v>564</v>
      </c>
      <c r="K94" t="s">
        <v>565</v>
      </c>
      <c r="L94" t="s">
        <v>565</v>
      </c>
      <c r="M94" t="s">
        <v>101</v>
      </c>
      <c r="N94" t="s">
        <v>154</v>
      </c>
      <c r="O94" t="s">
        <v>102</v>
      </c>
      <c r="P94" t="s">
        <v>562</v>
      </c>
      <c r="Q94" t="s">
        <v>565</v>
      </c>
      <c r="R94" t="s">
        <v>103</v>
      </c>
      <c r="S94" t="s">
        <v>565</v>
      </c>
      <c r="T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45671.611805555556</v>
      </c>
      <c r="U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45672.419444444444</v>
      </c>
      <c r="V94" s="5">
        <f>IFERROR(Table2[[#This Row],[Fecha cierre/actualización]]-Table2[[#This Row],[Fecha creación]],"Revisar")</f>
        <v>0.80763888888759539</v>
      </c>
      <c r="W94" s="5">
        <f>IFERROR(Table2[[#This Row],[Días resolución/en proceso]]*24,"Revisar")</f>
        <v>19.383333333302289</v>
      </c>
      <c r="X94" s="5">
        <f>_xlfn.XLOOKUP(Table2[[#This Row],[Acuerdo de nivel de servicio]],SLA!B:B,SLA!C:C)</f>
        <v>12.5</v>
      </c>
      <c r="Y94" s="5">
        <f>IFERROR(ROUND(Table2[[#This Row],[Fecha cierre/actualización]]-Table2[[#This Row],[Fecha creación]],0)*14,"Revisar")</f>
        <v>14</v>
      </c>
      <c r="Z94" s="5">
        <f>+Table2[[#This Row],[SLA horas - base ]]+Table2[[#This Row],[SLA horas - adic por cambio días]]</f>
        <v>26.5</v>
      </c>
      <c r="AA94" s="19" t="str">
        <f>IF(Table2[[#This Row],[SLA horas - base ]]=0,"No tiene SLA",IF(Table2[[#This Row],[Horas resolución/en proceso]]&lt;=Table2[[#This Row],[SLA horas - total]],"Cumplido","Vencido"))</f>
        <v>Cumplido</v>
      </c>
      <c r="AC94"/>
    </row>
    <row r="95" spans="1:29">
      <c r="A95" t="s">
        <v>566</v>
      </c>
      <c r="B95" t="s">
        <v>567</v>
      </c>
      <c r="C95" t="s">
        <v>36</v>
      </c>
      <c r="D95" t="s">
        <v>95</v>
      </c>
      <c r="E95" t="s">
        <v>66</v>
      </c>
      <c r="F95" t="s">
        <v>96</v>
      </c>
      <c r="G95" t="s">
        <v>373</v>
      </c>
      <c r="H95" t="s">
        <v>35</v>
      </c>
      <c r="I95" t="s">
        <v>459</v>
      </c>
      <c r="J95" t="s">
        <v>131</v>
      </c>
      <c r="K95" t="s">
        <v>568</v>
      </c>
      <c r="L95" t="s">
        <v>568</v>
      </c>
      <c r="M95" t="s">
        <v>36</v>
      </c>
      <c r="N95" t="s">
        <v>36</v>
      </c>
      <c r="O95" t="s">
        <v>311</v>
      </c>
      <c r="P95" t="s">
        <v>567</v>
      </c>
      <c r="Q95" t="s">
        <v>568</v>
      </c>
      <c r="R95" t="s">
        <v>103</v>
      </c>
      <c r="S95" t="s">
        <v>568</v>
      </c>
      <c r="T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45671.768055555556</v>
      </c>
      <c r="U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45672.416666666664</v>
      </c>
      <c r="V95" s="5">
        <f>IFERROR(Table2[[#This Row],[Fecha cierre/actualización]]-Table2[[#This Row],[Fecha creación]],"Revisar")</f>
        <v>0.64861111110803904</v>
      </c>
      <c r="W95" s="5">
        <f>IFERROR(Table2[[#This Row],[Días resolución/en proceso]]*24,"Revisar")</f>
        <v>15.566666666592937</v>
      </c>
      <c r="X95" s="5">
        <f>_xlfn.XLOOKUP(Table2[[#This Row],[Acuerdo de nivel de servicio]],SLA!B:B,SLA!C:C)</f>
        <v>0</v>
      </c>
      <c r="Y95" s="5">
        <f>IFERROR(ROUND(Table2[[#This Row],[Fecha cierre/actualización]]-Table2[[#This Row],[Fecha creación]],0)*14,"Revisar")</f>
        <v>14</v>
      </c>
      <c r="Z95" s="5">
        <f>+Table2[[#This Row],[SLA horas - base ]]+Table2[[#This Row],[SLA horas - adic por cambio días]]</f>
        <v>14</v>
      </c>
      <c r="AA95" s="19" t="str">
        <f>IF(Table2[[#This Row],[SLA horas - base ]]=0,"No tiene SLA",IF(Table2[[#This Row],[Horas resolución/en proceso]]&lt;=Table2[[#This Row],[SLA horas - total]],"Cumplido","Vencido"))</f>
        <v>No tiene SLA</v>
      </c>
      <c r="AC95"/>
    </row>
    <row r="96" spans="1:29">
      <c r="A96" t="s">
        <v>569</v>
      </c>
      <c r="B96" t="s">
        <v>243</v>
      </c>
      <c r="C96" t="s">
        <v>119</v>
      </c>
      <c r="D96" t="s">
        <v>2</v>
      </c>
      <c r="E96" t="s">
        <v>38</v>
      </c>
      <c r="F96" t="s">
        <v>96</v>
      </c>
      <c r="G96" t="s">
        <v>106</v>
      </c>
      <c r="H96" t="s">
        <v>38</v>
      </c>
      <c r="I96" t="s">
        <v>570</v>
      </c>
      <c r="J96" t="s">
        <v>571</v>
      </c>
      <c r="K96" t="s">
        <v>572</v>
      </c>
      <c r="L96" t="s">
        <v>572</v>
      </c>
      <c r="M96" t="s">
        <v>110</v>
      </c>
      <c r="N96" t="s">
        <v>36</v>
      </c>
      <c r="O96" t="s">
        <v>36</v>
      </c>
      <c r="P96" t="s">
        <v>243</v>
      </c>
      <c r="Q96" t="s">
        <v>572</v>
      </c>
      <c r="R96" t="s">
        <v>467</v>
      </c>
      <c r="S96" t="s">
        <v>573</v>
      </c>
      <c r="T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45671.633333333331</v>
      </c>
      <c r="U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45682.623611111114</v>
      </c>
      <c r="V96" s="5">
        <f>IFERROR(Table2[[#This Row],[Fecha cierre/actualización]]-Table2[[#This Row],[Fecha creación]],"Revisar")</f>
        <v>10.990277777782467</v>
      </c>
      <c r="W96" s="5">
        <f>IFERROR(Table2[[#This Row],[Días resolución/en proceso]]*24,"Revisar")</f>
        <v>263.7666666667792</v>
      </c>
      <c r="X96" s="5">
        <f>_xlfn.XLOOKUP(Table2[[#This Row],[Acuerdo de nivel de servicio]],SLA!B:B,SLA!C:C)</f>
        <v>72</v>
      </c>
      <c r="Y96" s="5">
        <f>IFERROR(ROUND(Table2[[#This Row],[Fecha cierre/actualización]]-Table2[[#This Row],[Fecha creación]],0)*14,"Revisar")</f>
        <v>154</v>
      </c>
      <c r="Z96" s="5">
        <f>+Table2[[#This Row],[SLA horas - base ]]+Table2[[#This Row],[SLA horas - adic por cambio días]]</f>
        <v>226</v>
      </c>
      <c r="AA96" s="19" t="str">
        <f>IF(Table2[[#This Row],[SLA horas - base ]]=0,"No tiene SLA",IF(Table2[[#This Row],[Horas resolución/en proceso]]&lt;=Table2[[#This Row],[SLA horas - total]],"Cumplido","Vencido"))</f>
        <v>Vencido</v>
      </c>
      <c r="AC96"/>
    </row>
    <row r="97" spans="1:29">
      <c r="A97" t="s">
        <v>574</v>
      </c>
      <c r="B97" t="s">
        <v>575</v>
      </c>
      <c r="C97" t="s">
        <v>36</v>
      </c>
      <c r="D97" t="s">
        <v>95</v>
      </c>
      <c r="E97" t="s">
        <v>55</v>
      </c>
      <c r="F97" t="s">
        <v>96</v>
      </c>
      <c r="G97" t="s">
        <v>106</v>
      </c>
      <c r="H97" t="s">
        <v>30</v>
      </c>
      <c r="I97" t="s">
        <v>576</v>
      </c>
      <c r="J97" t="s">
        <v>577</v>
      </c>
      <c r="K97" t="s">
        <v>578</v>
      </c>
      <c r="L97" t="s">
        <v>578</v>
      </c>
      <c r="M97" t="s">
        <v>110</v>
      </c>
      <c r="N97" t="s">
        <v>36</v>
      </c>
      <c r="O97" t="s">
        <v>36</v>
      </c>
      <c r="P97" t="s">
        <v>575</v>
      </c>
      <c r="Q97" t="s">
        <v>578</v>
      </c>
      <c r="R97" t="s">
        <v>103</v>
      </c>
      <c r="S97" t="s">
        <v>578</v>
      </c>
      <c r="T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45671.685416666667</v>
      </c>
      <c r="U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45672.410416666666</v>
      </c>
      <c r="V97" s="5">
        <f>IFERROR(Table2[[#This Row],[Fecha cierre/actualización]]-Table2[[#This Row],[Fecha creación]],"Revisar")</f>
        <v>0.72499999999854481</v>
      </c>
      <c r="W97" s="5">
        <f>IFERROR(Table2[[#This Row],[Días resolución/en proceso]]*24,"Revisar")</f>
        <v>17.399999999965075</v>
      </c>
      <c r="X97" s="5">
        <f>_xlfn.XLOOKUP(Table2[[#This Row],[Acuerdo de nivel de servicio]],SLA!B:B,SLA!C:C)</f>
        <v>0</v>
      </c>
      <c r="Y97" s="5">
        <f>IFERROR(ROUND(Table2[[#This Row],[Fecha cierre/actualización]]-Table2[[#This Row],[Fecha creación]],0)*14,"Revisar")</f>
        <v>14</v>
      </c>
      <c r="Z97" s="5">
        <f>+Table2[[#This Row],[SLA horas - base ]]+Table2[[#This Row],[SLA horas - adic por cambio días]]</f>
        <v>14</v>
      </c>
      <c r="AA97" s="19" t="str">
        <f>IF(Table2[[#This Row],[SLA horas - base ]]=0,"No tiene SLA",IF(Table2[[#This Row],[Horas resolución/en proceso]]&lt;=Table2[[#This Row],[SLA horas - total]],"Cumplido","Vencido"))</f>
        <v>No tiene SLA</v>
      </c>
      <c r="AC97"/>
    </row>
    <row r="98" spans="1:29">
      <c r="A98" t="s">
        <v>579</v>
      </c>
      <c r="B98" t="s">
        <v>580</v>
      </c>
      <c r="C98" t="s">
        <v>36</v>
      </c>
      <c r="D98" t="s">
        <v>95</v>
      </c>
      <c r="E98" t="s">
        <v>33</v>
      </c>
      <c r="F98" t="s">
        <v>21</v>
      </c>
      <c r="G98" t="s">
        <v>373</v>
      </c>
      <c r="H98" t="s">
        <v>35</v>
      </c>
      <c r="I98" t="s">
        <v>497</v>
      </c>
      <c r="J98" t="s">
        <v>131</v>
      </c>
      <c r="K98" t="s">
        <v>36</v>
      </c>
      <c r="L98" t="s">
        <v>581</v>
      </c>
      <c r="M98" t="s">
        <v>36</v>
      </c>
      <c r="N98" t="s">
        <v>36</v>
      </c>
      <c r="O98" t="s">
        <v>311</v>
      </c>
      <c r="P98" t="s">
        <v>580</v>
      </c>
      <c r="Q98" t="s">
        <v>36</v>
      </c>
      <c r="R98" t="s">
        <v>103</v>
      </c>
      <c r="S98" t="s">
        <v>36</v>
      </c>
      <c r="T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45671.695138888892</v>
      </c>
      <c r="U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45684.44027777778</v>
      </c>
      <c r="V98" s="5">
        <f>IFERROR(Table2[[#This Row],[Fecha cierre/actualización]]-Table2[[#This Row],[Fecha creación]],"Revisar")</f>
        <v>12.745138888887595</v>
      </c>
      <c r="W98" s="5">
        <f>IFERROR(Table2[[#This Row],[Días resolución/en proceso]]*24,"Revisar")</f>
        <v>305.88333333330229</v>
      </c>
      <c r="X98" s="5">
        <f>_xlfn.XLOOKUP(Table2[[#This Row],[Acuerdo de nivel de servicio]],SLA!B:B,SLA!C:C)</f>
        <v>0</v>
      </c>
      <c r="Y98" s="5">
        <f>IFERROR(ROUND(Table2[[#This Row],[Fecha cierre/actualización]]-Table2[[#This Row],[Fecha creación]],0)*14,"Revisar")</f>
        <v>182</v>
      </c>
      <c r="Z98" s="5">
        <f>+Table2[[#This Row],[SLA horas - base ]]+Table2[[#This Row],[SLA horas - adic por cambio días]]</f>
        <v>182</v>
      </c>
      <c r="AA98" s="19" t="str">
        <f>IF(Table2[[#This Row],[SLA horas - base ]]=0,"No tiene SLA",IF(Table2[[#This Row],[Horas resolución/en proceso]]&lt;=Table2[[#This Row],[SLA horas - total]],"Cumplido","Vencido"))</f>
        <v>No tiene SLA</v>
      </c>
      <c r="AC98"/>
    </row>
    <row r="99" spans="1:29">
      <c r="A99" t="s">
        <v>582</v>
      </c>
      <c r="B99" t="s">
        <v>583</v>
      </c>
      <c r="C99" t="s">
        <v>36</v>
      </c>
      <c r="D99" t="s">
        <v>95</v>
      </c>
      <c r="E99" t="s">
        <v>66</v>
      </c>
      <c r="F99" t="s">
        <v>96</v>
      </c>
      <c r="G99" t="s">
        <v>373</v>
      </c>
      <c r="H99" t="s">
        <v>35</v>
      </c>
      <c r="I99" t="s">
        <v>459</v>
      </c>
      <c r="J99" t="s">
        <v>584</v>
      </c>
      <c r="K99" t="s">
        <v>461</v>
      </c>
      <c r="L99" t="s">
        <v>461</v>
      </c>
      <c r="M99" t="s">
        <v>36</v>
      </c>
      <c r="N99" t="s">
        <v>36</v>
      </c>
      <c r="O99" t="s">
        <v>311</v>
      </c>
      <c r="P99" t="s">
        <v>583</v>
      </c>
      <c r="Q99" t="s">
        <v>461</v>
      </c>
      <c r="R99" t="s">
        <v>103</v>
      </c>
      <c r="S99" t="s">
        <v>461</v>
      </c>
      <c r="T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45671.770833333336</v>
      </c>
      <c r="U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45674.414583333331</v>
      </c>
      <c r="V99" s="5">
        <f>IFERROR(Table2[[#This Row],[Fecha cierre/actualización]]-Table2[[#This Row],[Fecha creación]],"Revisar")</f>
        <v>2.6437499999956344</v>
      </c>
      <c r="W99" s="5">
        <f>IFERROR(Table2[[#This Row],[Días resolución/en proceso]]*24,"Revisar")</f>
        <v>63.449999999895226</v>
      </c>
      <c r="X99" s="5">
        <f>_xlfn.XLOOKUP(Table2[[#This Row],[Acuerdo de nivel de servicio]],SLA!B:B,SLA!C:C)</f>
        <v>0</v>
      </c>
      <c r="Y99" s="5">
        <f>IFERROR(ROUND(Table2[[#This Row],[Fecha cierre/actualización]]-Table2[[#This Row],[Fecha creación]],0)*14,"Revisar")</f>
        <v>42</v>
      </c>
      <c r="Z99" s="5">
        <f>+Table2[[#This Row],[SLA horas - base ]]+Table2[[#This Row],[SLA horas - adic por cambio días]]</f>
        <v>42</v>
      </c>
      <c r="AA99" s="19" t="str">
        <f>IF(Table2[[#This Row],[SLA horas - base ]]=0,"No tiene SLA",IF(Table2[[#This Row],[Horas resolución/en proceso]]&lt;=Table2[[#This Row],[SLA horas - total]],"Cumplido","Vencido"))</f>
        <v>No tiene SLA</v>
      </c>
      <c r="AC99"/>
    </row>
    <row r="100" spans="1:29">
      <c r="A100" t="s">
        <v>585</v>
      </c>
      <c r="B100" t="s">
        <v>586</v>
      </c>
      <c r="C100" t="s">
        <v>149</v>
      </c>
      <c r="D100" t="s">
        <v>2</v>
      </c>
      <c r="E100" t="s">
        <v>55</v>
      </c>
      <c r="F100" t="s">
        <v>96</v>
      </c>
      <c r="G100" t="s">
        <v>36</v>
      </c>
      <c r="H100" t="s">
        <v>28</v>
      </c>
      <c r="I100" t="s">
        <v>586</v>
      </c>
      <c r="J100" t="s">
        <v>587</v>
      </c>
      <c r="K100" t="s">
        <v>588</v>
      </c>
      <c r="L100" t="s">
        <v>588</v>
      </c>
      <c r="M100" t="s">
        <v>101</v>
      </c>
      <c r="N100" t="s">
        <v>36</v>
      </c>
      <c r="O100" t="s">
        <v>102</v>
      </c>
      <c r="P100" t="s">
        <v>586</v>
      </c>
      <c r="Q100" t="s">
        <v>588</v>
      </c>
      <c r="R100" t="s">
        <v>103</v>
      </c>
      <c r="S100" t="s">
        <v>589</v>
      </c>
      <c r="T1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45672.407638888886</v>
      </c>
      <c r="U1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45674.663194444445</v>
      </c>
      <c r="V100" s="5">
        <f>IFERROR(Table2[[#This Row],[Fecha cierre/actualización]]-Table2[[#This Row],[Fecha creación]],"Revisar")</f>
        <v>2.2555555555591127</v>
      </c>
      <c r="W100" s="5">
        <f>IFERROR(Table2[[#This Row],[Días resolución/en proceso]]*24,"Revisar")</f>
        <v>54.133333333418705</v>
      </c>
      <c r="X100" s="5">
        <f>_xlfn.XLOOKUP(Table2[[#This Row],[Acuerdo de nivel de servicio]],SLA!B:B,SLA!C:C)</f>
        <v>12.5</v>
      </c>
      <c r="Y100" s="5">
        <f>IFERROR(ROUND(Table2[[#This Row],[Fecha cierre/actualización]]-Table2[[#This Row],[Fecha creación]],0)*14,"Revisar")</f>
        <v>28</v>
      </c>
      <c r="Z100" s="5">
        <f>+Table2[[#This Row],[SLA horas - base ]]+Table2[[#This Row],[SLA horas - adic por cambio días]]</f>
        <v>40.5</v>
      </c>
      <c r="AA100" s="19" t="str">
        <f>IF(Table2[[#This Row],[SLA horas - base ]]=0,"No tiene SLA",IF(Table2[[#This Row],[Horas resolución/en proceso]]&lt;=Table2[[#This Row],[SLA horas - total]],"Cumplido","Vencido"))</f>
        <v>Vencido</v>
      </c>
      <c r="AC100"/>
    </row>
    <row r="101" spans="1:29">
      <c r="A101" t="s">
        <v>590</v>
      </c>
      <c r="B101" t="s">
        <v>591</v>
      </c>
      <c r="C101" t="s">
        <v>157</v>
      </c>
      <c r="D101" t="s">
        <v>2</v>
      </c>
      <c r="E101" t="s">
        <v>55</v>
      </c>
      <c r="F101" t="s">
        <v>96</v>
      </c>
      <c r="G101" t="s">
        <v>106</v>
      </c>
      <c r="H101" t="s">
        <v>31</v>
      </c>
      <c r="I101" t="s">
        <v>592</v>
      </c>
      <c r="J101" t="s">
        <v>593</v>
      </c>
      <c r="K101" t="s">
        <v>594</v>
      </c>
      <c r="L101" t="s">
        <v>594</v>
      </c>
      <c r="M101" t="s">
        <v>101</v>
      </c>
      <c r="N101" t="s">
        <v>154</v>
      </c>
      <c r="O101" t="s">
        <v>102</v>
      </c>
      <c r="P101" t="s">
        <v>591</v>
      </c>
      <c r="Q101" t="s">
        <v>594</v>
      </c>
      <c r="R101" t="s">
        <v>103</v>
      </c>
      <c r="S101" t="s">
        <v>594</v>
      </c>
      <c r="T1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45672.470833333333</v>
      </c>
      <c r="U1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45672.62777777778</v>
      </c>
      <c r="V101" s="5">
        <f>IFERROR(Table2[[#This Row],[Fecha cierre/actualización]]-Table2[[#This Row],[Fecha creación]],"Revisar")</f>
        <v>0.15694444444670808</v>
      </c>
      <c r="W101" s="5">
        <f>IFERROR(Table2[[#This Row],[Días resolución/en proceso]]*24,"Revisar")</f>
        <v>3.7666666667209938</v>
      </c>
      <c r="X101" s="5">
        <f>_xlfn.XLOOKUP(Table2[[#This Row],[Acuerdo de nivel de servicio]],SLA!B:B,SLA!C:C)</f>
        <v>12.5</v>
      </c>
      <c r="Y101" s="5">
        <f>IFERROR(ROUND(Table2[[#This Row],[Fecha cierre/actualización]]-Table2[[#This Row],[Fecha creación]],0)*14,"Revisar")</f>
        <v>0</v>
      </c>
      <c r="Z101" s="5">
        <f>+Table2[[#This Row],[SLA horas - base ]]+Table2[[#This Row],[SLA horas - adic por cambio días]]</f>
        <v>12.5</v>
      </c>
      <c r="AA101" s="19" t="str">
        <f>IF(Table2[[#This Row],[SLA horas - base ]]=0,"No tiene SLA",IF(Table2[[#This Row],[Horas resolución/en proceso]]&lt;=Table2[[#This Row],[SLA horas - total]],"Cumplido","Vencido"))</f>
        <v>Cumplido</v>
      </c>
      <c r="AC101"/>
    </row>
    <row r="102" spans="1:29">
      <c r="A102" t="s">
        <v>595</v>
      </c>
      <c r="B102" t="s">
        <v>596</v>
      </c>
      <c r="C102" t="s">
        <v>157</v>
      </c>
      <c r="D102" t="s">
        <v>2</v>
      </c>
      <c r="E102" t="s">
        <v>48</v>
      </c>
      <c r="F102" t="s">
        <v>96</v>
      </c>
      <c r="G102" t="s">
        <v>106</v>
      </c>
      <c r="H102" t="s">
        <v>27</v>
      </c>
      <c r="I102" t="s">
        <v>597</v>
      </c>
      <c r="J102" t="s">
        <v>598</v>
      </c>
      <c r="K102" t="s">
        <v>599</v>
      </c>
      <c r="L102" t="s">
        <v>599</v>
      </c>
      <c r="M102" t="s">
        <v>101</v>
      </c>
      <c r="N102" t="s">
        <v>154</v>
      </c>
      <c r="O102" t="s">
        <v>102</v>
      </c>
      <c r="P102" t="s">
        <v>596</v>
      </c>
      <c r="Q102" t="s">
        <v>599</v>
      </c>
      <c r="R102" t="s">
        <v>467</v>
      </c>
      <c r="S102" t="s">
        <v>599</v>
      </c>
      <c r="T1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45672.509722222225</v>
      </c>
      <c r="U1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45691.597222222219</v>
      </c>
      <c r="V102" s="5">
        <f>IFERROR(Table2[[#This Row],[Fecha cierre/actualización]]-Table2[[#This Row],[Fecha creación]],"Revisar")</f>
        <v>19.087499999994179</v>
      </c>
      <c r="W102" s="5">
        <f>IFERROR(Table2[[#This Row],[Días resolución/en proceso]]*24,"Revisar")</f>
        <v>458.0999999998603</v>
      </c>
      <c r="X102" s="5">
        <f>_xlfn.XLOOKUP(Table2[[#This Row],[Acuerdo de nivel de servicio]],SLA!B:B,SLA!C:C)</f>
        <v>12.5</v>
      </c>
      <c r="Y102" s="5">
        <f>IFERROR(ROUND(Table2[[#This Row],[Fecha cierre/actualización]]-Table2[[#This Row],[Fecha creación]],0)*14,"Revisar")</f>
        <v>266</v>
      </c>
      <c r="Z102" s="5">
        <f>+Table2[[#This Row],[SLA horas - base ]]+Table2[[#This Row],[SLA horas - adic por cambio días]]</f>
        <v>278.5</v>
      </c>
      <c r="AA102" s="19" t="str">
        <f>IF(Table2[[#This Row],[SLA horas - base ]]=0,"No tiene SLA",IF(Table2[[#This Row],[Horas resolución/en proceso]]&lt;=Table2[[#This Row],[SLA horas - total]],"Cumplido","Vencido"))</f>
        <v>Vencido</v>
      </c>
      <c r="AC102"/>
    </row>
    <row r="103" spans="1:29">
      <c r="A103" t="s">
        <v>600</v>
      </c>
      <c r="B103" t="s">
        <v>601</v>
      </c>
      <c r="C103" t="s">
        <v>157</v>
      </c>
      <c r="D103" t="s">
        <v>2</v>
      </c>
      <c r="E103" t="s">
        <v>55</v>
      </c>
      <c r="F103" t="s">
        <v>96</v>
      </c>
      <c r="G103" t="s">
        <v>106</v>
      </c>
      <c r="H103" t="s">
        <v>31</v>
      </c>
      <c r="I103" t="s">
        <v>602</v>
      </c>
      <c r="J103" t="s">
        <v>603</v>
      </c>
      <c r="K103" t="s">
        <v>604</v>
      </c>
      <c r="L103" t="s">
        <v>604</v>
      </c>
      <c r="M103" t="s">
        <v>101</v>
      </c>
      <c r="N103" t="s">
        <v>154</v>
      </c>
      <c r="O103" t="s">
        <v>102</v>
      </c>
      <c r="P103" t="s">
        <v>601</v>
      </c>
      <c r="Q103" t="s">
        <v>604</v>
      </c>
      <c r="R103" t="s">
        <v>103</v>
      </c>
      <c r="S103" t="s">
        <v>604</v>
      </c>
      <c r="T1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45672.586111111108</v>
      </c>
      <c r="U1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45672.631944444445</v>
      </c>
      <c r="V103" s="5">
        <f>IFERROR(Table2[[#This Row],[Fecha cierre/actualización]]-Table2[[#This Row],[Fecha creación]],"Revisar")</f>
        <v>4.5833333337213844E-2</v>
      </c>
      <c r="W103" s="5">
        <f>IFERROR(Table2[[#This Row],[Días resolución/en proceso]]*24,"Revisar")</f>
        <v>1.1000000000931323</v>
      </c>
      <c r="X103" s="5">
        <f>_xlfn.XLOOKUP(Table2[[#This Row],[Acuerdo de nivel de servicio]],SLA!B:B,SLA!C:C)</f>
        <v>12.5</v>
      </c>
      <c r="Y103" s="5">
        <f>IFERROR(ROUND(Table2[[#This Row],[Fecha cierre/actualización]]-Table2[[#This Row],[Fecha creación]],0)*14,"Revisar")</f>
        <v>0</v>
      </c>
      <c r="Z103" s="5">
        <f>+Table2[[#This Row],[SLA horas - base ]]+Table2[[#This Row],[SLA horas - adic por cambio días]]</f>
        <v>12.5</v>
      </c>
      <c r="AA103" s="19" t="str">
        <f>IF(Table2[[#This Row],[SLA horas - base ]]=0,"No tiene SLA",IF(Table2[[#This Row],[Horas resolución/en proceso]]&lt;=Table2[[#This Row],[SLA horas - total]],"Cumplido","Vencido"))</f>
        <v>Cumplido</v>
      </c>
      <c r="AC103"/>
    </row>
    <row r="104" spans="1:29">
      <c r="A104" t="s">
        <v>605</v>
      </c>
      <c r="B104" t="s">
        <v>606</v>
      </c>
      <c r="C104" t="s">
        <v>36</v>
      </c>
      <c r="D104" t="s">
        <v>269</v>
      </c>
      <c r="E104" t="s">
        <v>48</v>
      </c>
      <c r="F104" t="s">
        <v>96</v>
      </c>
      <c r="G104" t="s">
        <v>270</v>
      </c>
      <c r="H104" t="s">
        <v>36</v>
      </c>
      <c r="I104" t="s">
        <v>607</v>
      </c>
      <c r="J104" t="s">
        <v>608</v>
      </c>
      <c r="K104" t="s">
        <v>609</v>
      </c>
      <c r="L104" t="s">
        <v>609</v>
      </c>
      <c r="M104" t="s">
        <v>36</v>
      </c>
      <c r="N104" t="s">
        <v>36</v>
      </c>
      <c r="O104" t="s">
        <v>36</v>
      </c>
      <c r="P104" t="s">
        <v>606</v>
      </c>
      <c r="Q104" t="s">
        <v>609</v>
      </c>
      <c r="R104" t="s">
        <v>103</v>
      </c>
      <c r="S104" t="s">
        <v>609</v>
      </c>
      <c r="T1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45672.664583333331</v>
      </c>
      <c r="U1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45688.463888888888</v>
      </c>
      <c r="V104" s="5">
        <f>IFERROR(Table2[[#This Row],[Fecha cierre/actualización]]-Table2[[#This Row],[Fecha creación]],"Revisar")</f>
        <v>15.799305555556202</v>
      </c>
      <c r="W104" s="5">
        <f>IFERROR(Table2[[#This Row],[Días resolución/en proceso]]*24,"Revisar")</f>
        <v>379.18333333334886</v>
      </c>
      <c r="X104" s="5">
        <f>_xlfn.XLOOKUP(Table2[[#This Row],[Acuerdo de nivel de servicio]],SLA!B:B,SLA!C:C)</f>
        <v>0</v>
      </c>
      <c r="Y104" s="5">
        <f>IFERROR(ROUND(Table2[[#This Row],[Fecha cierre/actualización]]-Table2[[#This Row],[Fecha creación]],0)*14,"Revisar")</f>
        <v>224</v>
      </c>
      <c r="Z104" s="5">
        <f>+Table2[[#This Row],[SLA horas - base ]]+Table2[[#This Row],[SLA horas - adic por cambio días]]</f>
        <v>224</v>
      </c>
      <c r="AA104" s="19" t="str">
        <f>IF(Table2[[#This Row],[SLA horas - base ]]=0,"No tiene SLA",IF(Table2[[#This Row],[Horas resolución/en proceso]]&lt;=Table2[[#This Row],[SLA horas - total]],"Cumplido","Vencido"))</f>
        <v>No tiene SLA</v>
      </c>
      <c r="AC104"/>
    </row>
    <row r="105" spans="1:29">
      <c r="A105" t="s">
        <v>610</v>
      </c>
      <c r="B105" t="s">
        <v>611</v>
      </c>
      <c r="C105" t="s">
        <v>167</v>
      </c>
      <c r="D105" t="s">
        <v>2</v>
      </c>
      <c r="E105" t="s">
        <v>66</v>
      </c>
      <c r="F105" t="s">
        <v>96</v>
      </c>
      <c r="G105" t="s">
        <v>97</v>
      </c>
      <c r="H105" t="s">
        <v>45</v>
      </c>
      <c r="I105" t="s">
        <v>612</v>
      </c>
      <c r="J105" t="s">
        <v>613</v>
      </c>
      <c r="K105" t="s">
        <v>614</v>
      </c>
      <c r="L105" t="s">
        <v>614</v>
      </c>
      <c r="M105" t="s">
        <v>101</v>
      </c>
      <c r="N105" t="s">
        <v>36</v>
      </c>
      <c r="O105" t="s">
        <v>102</v>
      </c>
      <c r="P105" t="s">
        <v>611</v>
      </c>
      <c r="Q105" t="s">
        <v>614</v>
      </c>
      <c r="R105" t="s">
        <v>103</v>
      </c>
      <c r="S105" t="s">
        <v>614</v>
      </c>
      <c r="T1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45672.697916666664</v>
      </c>
      <c r="U1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45679.538888888892</v>
      </c>
      <c r="V105" s="5">
        <f>IFERROR(Table2[[#This Row],[Fecha cierre/actualización]]-Table2[[#This Row],[Fecha creación]],"Revisar")</f>
        <v>6.8409722222277196</v>
      </c>
      <c r="W105" s="5">
        <f>IFERROR(Table2[[#This Row],[Días resolución/en proceso]]*24,"Revisar")</f>
        <v>164.18333333346527</v>
      </c>
      <c r="X105" s="5">
        <f>_xlfn.XLOOKUP(Table2[[#This Row],[Acuerdo de nivel de servicio]],SLA!B:B,SLA!C:C)</f>
        <v>120</v>
      </c>
      <c r="Y105" s="5">
        <f>IFERROR(ROUND(Table2[[#This Row],[Fecha cierre/actualización]]-Table2[[#This Row],[Fecha creación]],0)*14,"Revisar")</f>
        <v>98</v>
      </c>
      <c r="Z105" s="5">
        <f>+Table2[[#This Row],[SLA horas - base ]]+Table2[[#This Row],[SLA horas - adic por cambio días]]</f>
        <v>218</v>
      </c>
      <c r="AA105" s="19" t="str">
        <f>IF(Table2[[#This Row],[SLA horas - base ]]=0,"No tiene SLA",IF(Table2[[#This Row],[Horas resolución/en proceso]]&lt;=Table2[[#This Row],[SLA horas - total]],"Cumplido","Vencido"))</f>
        <v>Cumplido</v>
      </c>
      <c r="AC105"/>
    </row>
    <row r="106" spans="1:29">
      <c r="A106" t="s">
        <v>615</v>
      </c>
      <c r="B106" t="s">
        <v>616</v>
      </c>
      <c r="C106" t="s">
        <v>119</v>
      </c>
      <c r="D106" t="s">
        <v>2</v>
      </c>
      <c r="E106" t="s">
        <v>55</v>
      </c>
      <c r="F106" t="s">
        <v>96</v>
      </c>
      <c r="G106" t="s">
        <v>106</v>
      </c>
      <c r="H106" t="s">
        <v>28</v>
      </c>
      <c r="I106" t="s">
        <v>617</v>
      </c>
      <c r="J106" t="s">
        <v>618</v>
      </c>
      <c r="K106" t="s">
        <v>588</v>
      </c>
      <c r="L106" t="s">
        <v>588</v>
      </c>
      <c r="M106" t="s">
        <v>153</v>
      </c>
      <c r="N106" t="s">
        <v>154</v>
      </c>
      <c r="O106" t="s">
        <v>36</v>
      </c>
      <c r="P106" t="s">
        <v>616</v>
      </c>
      <c r="Q106" t="s">
        <v>588</v>
      </c>
      <c r="R106" t="s">
        <v>103</v>
      </c>
      <c r="S106" t="s">
        <v>589</v>
      </c>
      <c r="T1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45673.448611111111</v>
      </c>
      <c r="U1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45674.663194444445</v>
      </c>
      <c r="V106" s="5">
        <f>IFERROR(Table2[[#This Row],[Fecha cierre/actualización]]-Table2[[#This Row],[Fecha creación]],"Revisar")</f>
        <v>1.2145833333343035</v>
      </c>
      <c r="W106" s="5">
        <f>IFERROR(Table2[[#This Row],[Días resolución/en proceso]]*24,"Revisar")</f>
        <v>29.150000000023283</v>
      </c>
      <c r="X106" s="5">
        <f>_xlfn.XLOOKUP(Table2[[#This Row],[Acuerdo de nivel de servicio]],SLA!B:B,SLA!C:C)</f>
        <v>72</v>
      </c>
      <c r="Y106" s="5">
        <f>IFERROR(ROUND(Table2[[#This Row],[Fecha cierre/actualización]]-Table2[[#This Row],[Fecha creación]],0)*14,"Revisar")</f>
        <v>14</v>
      </c>
      <c r="Z106" s="5">
        <f>+Table2[[#This Row],[SLA horas - base ]]+Table2[[#This Row],[SLA horas - adic por cambio días]]</f>
        <v>86</v>
      </c>
      <c r="AA106" s="19" t="str">
        <f>IF(Table2[[#This Row],[SLA horas - base ]]=0,"No tiene SLA",IF(Table2[[#This Row],[Horas resolución/en proceso]]&lt;=Table2[[#This Row],[SLA horas - total]],"Cumplido","Vencido"))</f>
        <v>Cumplido</v>
      </c>
      <c r="AC106"/>
    </row>
    <row r="107" spans="1:29">
      <c r="A107" t="s">
        <v>619</v>
      </c>
      <c r="B107" t="s">
        <v>620</v>
      </c>
      <c r="C107" t="s">
        <v>36</v>
      </c>
      <c r="D107" t="s">
        <v>95</v>
      </c>
      <c r="E107" t="s">
        <v>66</v>
      </c>
      <c r="F107" t="s">
        <v>96</v>
      </c>
      <c r="G107" t="s">
        <v>97</v>
      </c>
      <c r="H107" t="s">
        <v>37</v>
      </c>
      <c r="I107" t="s">
        <v>621</v>
      </c>
      <c r="J107" t="s">
        <v>622</v>
      </c>
      <c r="K107" t="s">
        <v>623</v>
      </c>
      <c r="L107" t="s">
        <v>623</v>
      </c>
      <c r="M107" t="s">
        <v>524</v>
      </c>
      <c r="N107" t="s">
        <v>36</v>
      </c>
      <c r="O107" t="s">
        <v>36</v>
      </c>
      <c r="P107" t="s">
        <v>620</v>
      </c>
      <c r="Q107" t="s">
        <v>623</v>
      </c>
      <c r="R107" t="s">
        <v>103</v>
      </c>
      <c r="S107" t="s">
        <v>623</v>
      </c>
      <c r="T1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45673.486805555556</v>
      </c>
      <c r="U1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45673.615277777775</v>
      </c>
      <c r="V107" s="5">
        <f>IFERROR(Table2[[#This Row],[Fecha cierre/actualización]]-Table2[[#This Row],[Fecha creación]],"Revisar")</f>
        <v>0.12847222221898846</v>
      </c>
      <c r="W107" s="5">
        <f>IFERROR(Table2[[#This Row],[Días resolución/en proceso]]*24,"Revisar")</f>
        <v>3.0833333332557231</v>
      </c>
      <c r="X107" s="5">
        <f>_xlfn.XLOOKUP(Table2[[#This Row],[Acuerdo de nivel de servicio]],SLA!B:B,SLA!C:C)</f>
        <v>0</v>
      </c>
      <c r="Y107" s="5">
        <f>IFERROR(ROUND(Table2[[#This Row],[Fecha cierre/actualización]]-Table2[[#This Row],[Fecha creación]],0)*14,"Revisar")</f>
        <v>0</v>
      </c>
      <c r="Z107" s="5">
        <f>+Table2[[#This Row],[SLA horas - base ]]+Table2[[#This Row],[SLA horas - adic por cambio días]]</f>
        <v>0</v>
      </c>
      <c r="AA107" s="19" t="str">
        <f>IF(Table2[[#This Row],[SLA horas - base ]]=0,"No tiene SLA",IF(Table2[[#This Row],[Horas resolución/en proceso]]&lt;=Table2[[#This Row],[SLA horas - total]],"Cumplido","Vencido"))</f>
        <v>No tiene SLA</v>
      </c>
      <c r="AC107"/>
    </row>
    <row r="108" spans="1:29">
      <c r="A108" t="s">
        <v>624</v>
      </c>
      <c r="B108" t="s">
        <v>625</v>
      </c>
      <c r="C108" t="s">
        <v>36</v>
      </c>
      <c r="D108" t="s">
        <v>95</v>
      </c>
      <c r="E108" t="s">
        <v>66</v>
      </c>
      <c r="F108" t="s">
        <v>21</v>
      </c>
      <c r="G108" t="s">
        <v>97</v>
      </c>
      <c r="H108" t="s">
        <v>51</v>
      </c>
      <c r="I108" t="s">
        <v>36</v>
      </c>
      <c r="J108" t="s">
        <v>131</v>
      </c>
      <c r="K108" t="s">
        <v>36</v>
      </c>
      <c r="L108" t="s">
        <v>626</v>
      </c>
      <c r="M108" t="s">
        <v>524</v>
      </c>
      <c r="N108" t="s">
        <v>36</v>
      </c>
      <c r="O108" t="s">
        <v>36</v>
      </c>
      <c r="P108" t="s">
        <v>625</v>
      </c>
      <c r="Q108" t="s">
        <v>36</v>
      </c>
      <c r="R108" t="s">
        <v>103</v>
      </c>
      <c r="S108" t="s">
        <v>36</v>
      </c>
      <c r="T1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45673.420138888891</v>
      </c>
      <c r="U1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45673.427777777775</v>
      </c>
      <c r="V108" s="5">
        <f>IFERROR(Table2[[#This Row],[Fecha cierre/actualización]]-Table2[[#This Row],[Fecha creación]],"Revisar")</f>
        <v>7.6388888846850023E-3</v>
      </c>
      <c r="W108" s="5">
        <f>IFERROR(Table2[[#This Row],[Días resolución/en proceso]]*24,"Revisar")</f>
        <v>0.18333333323244005</v>
      </c>
      <c r="X108" s="5">
        <f>_xlfn.XLOOKUP(Table2[[#This Row],[Acuerdo de nivel de servicio]],SLA!B:B,SLA!C:C)</f>
        <v>0</v>
      </c>
      <c r="Y108" s="5">
        <f>IFERROR(ROUND(Table2[[#This Row],[Fecha cierre/actualización]]-Table2[[#This Row],[Fecha creación]],0)*14,"Revisar")</f>
        <v>0</v>
      </c>
      <c r="Z108" s="5">
        <f>+Table2[[#This Row],[SLA horas - base ]]+Table2[[#This Row],[SLA horas - adic por cambio días]]</f>
        <v>0</v>
      </c>
      <c r="AA108" s="19" t="str">
        <f>IF(Table2[[#This Row],[SLA horas - base ]]=0,"No tiene SLA",IF(Table2[[#This Row],[Horas resolución/en proceso]]&lt;=Table2[[#This Row],[SLA horas - total]],"Cumplido","Vencido"))</f>
        <v>No tiene SLA</v>
      </c>
      <c r="AC108"/>
    </row>
    <row r="109" spans="1:29">
      <c r="A109" t="s">
        <v>627</v>
      </c>
      <c r="B109" t="s">
        <v>628</v>
      </c>
      <c r="C109" t="s">
        <v>36</v>
      </c>
      <c r="D109" t="s">
        <v>95</v>
      </c>
      <c r="E109" t="s">
        <v>33</v>
      </c>
      <c r="F109" t="s">
        <v>96</v>
      </c>
      <c r="G109" t="s">
        <v>373</v>
      </c>
      <c r="H109" t="s">
        <v>35</v>
      </c>
      <c r="I109" t="s">
        <v>616</v>
      </c>
      <c r="J109" t="s">
        <v>629</v>
      </c>
      <c r="K109" t="s">
        <v>630</v>
      </c>
      <c r="L109" t="s">
        <v>630</v>
      </c>
      <c r="M109" t="s">
        <v>36</v>
      </c>
      <c r="N109" t="s">
        <v>36</v>
      </c>
      <c r="O109" t="s">
        <v>311</v>
      </c>
      <c r="P109" t="s">
        <v>628</v>
      </c>
      <c r="Q109" t="s">
        <v>630</v>
      </c>
      <c r="R109" t="s">
        <v>103</v>
      </c>
      <c r="S109" t="s">
        <v>630</v>
      </c>
      <c r="T1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45673.421527777777</v>
      </c>
      <c r="U1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45685.495138888888</v>
      </c>
      <c r="V109" s="5">
        <f>IFERROR(Table2[[#This Row],[Fecha cierre/actualización]]-Table2[[#This Row],[Fecha creación]],"Revisar")</f>
        <v>12.073611111110949</v>
      </c>
      <c r="W109" s="5">
        <f>IFERROR(Table2[[#This Row],[Días resolución/en proceso]]*24,"Revisar")</f>
        <v>289.76666666666279</v>
      </c>
      <c r="X109" s="5">
        <f>_xlfn.XLOOKUP(Table2[[#This Row],[Acuerdo de nivel de servicio]],SLA!B:B,SLA!C:C)</f>
        <v>0</v>
      </c>
      <c r="Y109" s="5">
        <f>IFERROR(ROUND(Table2[[#This Row],[Fecha cierre/actualización]]-Table2[[#This Row],[Fecha creación]],0)*14,"Revisar")</f>
        <v>168</v>
      </c>
      <c r="Z109" s="5">
        <f>+Table2[[#This Row],[SLA horas - base ]]+Table2[[#This Row],[SLA horas - adic por cambio días]]</f>
        <v>168</v>
      </c>
      <c r="AA109" s="19" t="str">
        <f>IF(Table2[[#This Row],[SLA horas - base ]]=0,"No tiene SLA",IF(Table2[[#This Row],[Horas resolución/en proceso]]&lt;=Table2[[#This Row],[SLA horas - total]],"Cumplido","Vencido"))</f>
        <v>No tiene SLA</v>
      </c>
      <c r="AC109"/>
    </row>
    <row r="110" spans="1:29">
      <c r="A110" t="s">
        <v>631</v>
      </c>
      <c r="B110" t="s">
        <v>632</v>
      </c>
      <c r="C110" t="s">
        <v>36</v>
      </c>
      <c r="D110" t="s">
        <v>95</v>
      </c>
      <c r="E110" t="s">
        <v>66</v>
      </c>
      <c r="F110" t="s">
        <v>96</v>
      </c>
      <c r="G110" t="s">
        <v>97</v>
      </c>
      <c r="H110" t="s">
        <v>37</v>
      </c>
      <c r="I110" t="s">
        <v>633</v>
      </c>
      <c r="J110" t="s">
        <v>634</v>
      </c>
      <c r="K110" t="s">
        <v>635</v>
      </c>
      <c r="L110" t="s">
        <v>635</v>
      </c>
      <c r="M110" t="s">
        <v>524</v>
      </c>
      <c r="N110" t="s">
        <v>36</v>
      </c>
      <c r="O110" t="s">
        <v>36</v>
      </c>
      <c r="P110" t="s">
        <v>632</v>
      </c>
      <c r="Q110" t="s">
        <v>635</v>
      </c>
      <c r="R110" t="s">
        <v>103</v>
      </c>
      <c r="S110" t="s">
        <v>635</v>
      </c>
      <c r="T1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45673.438194444447</v>
      </c>
      <c r="U1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45674.443055555559</v>
      </c>
      <c r="V110" s="5">
        <f>IFERROR(Table2[[#This Row],[Fecha cierre/actualización]]-Table2[[#This Row],[Fecha creación]],"Revisar")</f>
        <v>1.0048611111124046</v>
      </c>
      <c r="W110" s="5">
        <f>IFERROR(Table2[[#This Row],[Días resolución/en proceso]]*24,"Revisar")</f>
        <v>24.116666666697711</v>
      </c>
      <c r="X110" s="5">
        <f>_xlfn.XLOOKUP(Table2[[#This Row],[Acuerdo de nivel de servicio]],SLA!B:B,SLA!C:C)</f>
        <v>0</v>
      </c>
      <c r="Y110" s="5">
        <f>IFERROR(ROUND(Table2[[#This Row],[Fecha cierre/actualización]]-Table2[[#This Row],[Fecha creación]],0)*14,"Revisar")</f>
        <v>14</v>
      </c>
      <c r="Z110" s="5">
        <f>+Table2[[#This Row],[SLA horas - base ]]+Table2[[#This Row],[SLA horas - adic por cambio días]]</f>
        <v>14</v>
      </c>
      <c r="AA110" s="19" t="str">
        <f>IF(Table2[[#This Row],[SLA horas - base ]]=0,"No tiene SLA",IF(Table2[[#This Row],[Horas resolución/en proceso]]&lt;=Table2[[#This Row],[SLA horas - total]],"Cumplido","Vencido"))</f>
        <v>No tiene SLA</v>
      </c>
      <c r="AC110"/>
    </row>
    <row r="111" spans="1:29">
      <c r="A111" t="s">
        <v>636</v>
      </c>
      <c r="B111" t="s">
        <v>637</v>
      </c>
      <c r="C111" t="s">
        <v>36</v>
      </c>
      <c r="D111" t="s">
        <v>95</v>
      </c>
      <c r="E111" t="s">
        <v>38</v>
      </c>
      <c r="F111" t="s">
        <v>96</v>
      </c>
      <c r="G111" t="s">
        <v>106</v>
      </c>
      <c r="H111" t="s">
        <v>38</v>
      </c>
      <c r="I111" t="s">
        <v>638</v>
      </c>
      <c r="J111" t="s">
        <v>639</v>
      </c>
      <c r="K111" t="s">
        <v>640</v>
      </c>
      <c r="L111" t="s">
        <v>641</v>
      </c>
      <c r="M111" t="s">
        <v>110</v>
      </c>
      <c r="N111" t="s">
        <v>36</v>
      </c>
      <c r="O111" t="s">
        <v>36</v>
      </c>
      <c r="P111" t="s">
        <v>637</v>
      </c>
      <c r="Q111" t="s">
        <v>640</v>
      </c>
      <c r="R111" t="s">
        <v>103</v>
      </c>
      <c r="S111" t="s">
        <v>640</v>
      </c>
      <c r="T1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45673.529166666667</v>
      </c>
      <c r="U1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45737.638888888891</v>
      </c>
      <c r="V111" s="5">
        <f>IFERROR(Table2[[#This Row],[Fecha cierre/actualización]]-Table2[[#This Row],[Fecha creación]],"Revisar")</f>
        <v>64.109722222223354</v>
      </c>
      <c r="W111" s="5">
        <f>IFERROR(Table2[[#This Row],[Días resolución/en proceso]]*24,"Revisar")</f>
        <v>1538.6333333333605</v>
      </c>
      <c r="X111" s="5">
        <f>_xlfn.XLOOKUP(Table2[[#This Row],[Acuerdo de nivel de servicio]],SLA!B:B,SLA!C:C)</f>
        <v>0</v>
      </c>
      <c r="Y111" s="5">
        <f>IFERROR(ROUND(Table2[[#This Row],[Fecha cierre/actualización]]-Table2[[#This Row],[Fecha creación]],0)*14,"Revisar")</f>
        <v>896</v>
      </c>
      <c r="Z111" s="5">
        <f>+Table2[[#This Row],[SLA horas - base ]]+Table2[[#This Row],[SLA horas - adic por cambio días]]</f>
        <v>896</v>
      </c>
      <c r="AA111" s="19" t="str">
        <f>IF(Table2[[#This Row],[SLA horas - base ]]=0,"No tiene SLA",IF(Table2[[#This Row],[Horas resolución/en proceso]]&lt;=Table2[[#This Row],[SLA horas - total]],"Cumplido","Vencido"))</f>
        <v>No tiene SLA</v>
      </c>
      <c r="AC111"/>
    </row>
    <row r="112" spans="1:29">
      <c r="A112" t="s">
        <v>642</v>
      </c>
      <c r="B112" t="s">
        <v>643</v>
      </c>
      <c r="C112" t="s">
        <v>157</v>
      </c>
      <c r="D112" t="s">
        <v>2</v>
      </c>
      <c r="E112" t="s">
        <v>55</v>
      </c>
      <c r="F112" t="s">
        <v>96</v>
      </c>
      <c r="G112" t="s">
        <v>106</v>
      </c>
      <c r="H112" t="s">
        <v>31</v>
      </c>
      <c r="I112" t="s">
        <v>644</v>
      </c>
      <c r="J112" t="s">
        <v>645</v>
      </c>
      <c r="K112" t="s">
        <v>646</v>
      </c>
      <c r="L112" t="s">
        <v>646</v>
      </c>
      <c r="M112" t="s">
        <v>101</v>
      </c>
      <c r="N112" t="s">
        <v>154</v>
      </c>
      <c r="O112" t="s">
        <v>102</v>
      </c>
      <c r="P112" t="s">
        <v>643</v>
      </c>
      <c r="Q112" t="s">
        <v>646</v>
      </c>
      <c r="R112" t="s">
        <v>103</v>
      </c>
      <c r="S112" t="s">
        <v>647</v>
      </c>
      <c r="T1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45673.535416666666</v>
      </c>
      <c r="U1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45686.667361111111</v>
      </c>
      <c r="V112" s="5">
        <f>IFERROR(Table2[[#This Row],[Fecha cierre/actualización]]-Table2[[#This Row],[Fecha creación]],"Revisar")</f>
        <v>13.131944444445253</v>
      </c>
      <c r="W112" s="5">
        <f>IFERROR(Table2[[#This Row],[Días resolución/en proceso]]*24,"Revisar")</f>
        <v>315.16666666668607</v>
      </c>
      <c r="X112" s="5">
        <f>_xlfn.XLOOKUP(Table2[[#This Row],[Acuerdo de nivel de servicio]],SLA!B:B,SLA!C:C)</f>
        <v>12.5</v>
      </c>
      <c r="Y112" s="5">
        <f>IFERROR(ROUND(Table2[[#This Row],[Fecha cierre/actualización]]-Table2[[#This Row],[Fecha creación]],0)*14,"Revisar")</f>
        <v>182</v>
      </c>
      <c r="Z112" s="5">
        <f>+Table2[[#This Row],[SLA horas - base ]]+Table2[[#This Row],[SLA horas - adic por cambio días]]</f>
        <v>194.5</v>
      </c>
      <c r="AA112" s="19" t="str">
        <f>IF(Table2[[#This Row],[SLA horas - base ]]=0,"No tiene SLA",IF(Table2[[#This Row],[Horas resolución/en proceso]]&lt;=Table2[[#This Row],[SLA horas - total]],"Cumplido","Vencido"))</f>
        <v>Vencido</v>
      </c>
      <c r="AC112"/>
    </row>
    <row r="113" spans="1:29">
      <c r="A113" t="s">
        <v>648</v>
      </c>
      <c r="B113" t="s">
        <v>649</v>
      </c>
      <c r="C113" t="s">
        <v>36</v>
      </c>
      <c r="D113" t="s">
        <v>95</v>
      </c>
      <c r="E113" t="s">
        <v>66</v>
      </c>
      <c r="F113" t="s">
        <v>96</v>
      </c>
      <c r="G113" t="s">
        <v>97</v>
      </c>
      <c r="H113" t="s">
        <v>46</v>
      </c>
      <c r="I113" t="s">
        <v>650</v>
      </c>
      <c r="J113" t="s">
        <v>651</v>
      </c>
      <c r="K113" t="s">
        <v>652</v>
      </c>
      <c r="L113" t="s">
        <v>652</v>
      </c>
      <c r="M113" t="s">
        <v>101</v>
      </c>
      <c r="N113" t="s">
        <v>36</v>
      </c>
      <c r="O113" t="s">
        <v>102</v>
      </c>
      <c r="P113" t="s">
        <v>649</v>
      </c>
      <c r="Q113" t="s">
        <v>652</v>
      </c>
      <c r="R113" t="s">
        <v>103</v>
      </c>
      <c r="S113" t="s">
        <v>652</v>
      </c>
      <c r="T1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45673.577777777777</v>
      </c>
      <c r="U1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45709.647916666669</v>
      </c>
      <c r="V113" s="5">
        <f>IFERROR(Table2[[#This Row],[Fecha cierre/actualización]]-Table2[[#This Row],[Fecha creación]],"Revisar")</f>
        <v>36.070138888891961</v>
      </c>
      <c r="W113" s="5">
        <f>IFERROR(Table2[[#This Row],[Días resolución/en proceso]]*24,"Revisar")</f>
        <v>865.68333333340706</v>
      </c>
      <c r="X113" s="5">
        <f>_xlfn.XLOOKUP(Table2[[#This Row],[Acuerdo de nivel de servicio]],SLA!B:B,SLA!C:C)</f>
        <v>0</v>
      </c>
      <c r="Y113" s="5">
        <f>IFERROR(ROUND(Table2[[#This Row],[Fecha cierre/actualización]]-Table2[[#This Row],[Fecha creación]],0)*14,"Revisar")</f>
        <v>504</v>
      </c>
      <c r="Z113" s="5">
        <f>+Table2[[#This Row],[SLA horas - base ]]+Table2[[#This Row],[SLA horas - adic por cambio días]]</f>
        <v>504</v>
      </c>
      <c r="AA113" s="19" t="str">
        <f>IF(Table2[[#This Row],[SLA horas - base ]]=0,"No tiene SLA",IF(Table2[[#This Row],[Horas resolución/en proceso]]&lt;=Table2[[#This Row],[SLA horas - total]],"Cumplido","Vencido"))</f>
        <v>No tiene SLA</v>
      </c>
      <c r="AC113"/>
    </row>
    <row r="114" spans="1:29">
      <c r="A114" t="s">
        <v>653</v>
      </c>
      <c r="B114" t="s">
        <v>654</v>
      </c>
      <c r="C114" t="s">
        <v>220</v>
      </c>
      <c r="D114" t="s">
        <v>2</v>
      </c>
      <c r="E114" t="s">
        <v>55</v>
      </c>
      <c r="F114" t="s">
        <v>96</v>
      </c>
      <c r="G114" t="s">
        <v>106</v>
      </c>
      <c r="H114" t="s">
        <v>28</v>
      </c>
      <c r="I114" t="s">
        <v>655</v>
      </c>
      <c r="J114" t="s">
        <v>656</v>
      </c>
      <c r="K114" t="s">
        <v>657</v>
      </c>
      <c r="L114" t="s">
        <v>657</v>
      </c>
      <c r="M114" t="s">
        <v>153</v>
      </c>
      <c r="N114" t="s">
        <v>154</v>
      </c>
      <c r="O114" t="s">
        <v>36</v>
      </c>
      <c r="P114" t="s">
        <v>654</v>
      </c>
      <c r="Q114" t="s">
        <v>657</v>
      </c>
      <c r="R114" t="s">
        <v>103</v>
      </c>
      <c r="S114" t="s">
        <v>658</v>
      </c>
      <c r="T1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45674.45416666667</v>
      </c>
      <c r="U1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45678.74722222222</v>
      </c>
      <c r="V114" s="5">
        <f>IFERROR(Table2[[#This Row],[Fecha cierre/actualización]]-Table2[[#This Row],[Fecha creación]],"Revisar")</f>
        <v>4.2930555555503815</v>
      </c>
      <c r="W114" s="5">
        <f>IFERROR(Table2[[#This Row],[Días resolución/en proceso]]*24,"Revisar")</f>
        <v>103.03333333320916</v>
      </c>
      <c r="X114" s="5">
        <f>_xlfn.XLOOKUP(Table2[[#This Row],[Acuerdo de nivel de servicio]],SLA!B:B,SLA!C:C)</f>
        <v>120</v>
      </c>
      <c r="Y114" s="5">
        <f>IFERROR(ROUND(Table2[[#This Row],[Fecha cierre/actualización]]-Table2[[#This Row],[Fecha creación]],0)*14,"Revisar")</f>
        <v>56</v>
      </c>
      <c r="Z114" s="5">
        <f>+Table2[[#This Row],[SLA horas - base ]]+Table2[[#This Row],[SLA horas - adic por cambio días]]</f>
        <v>176</v>
      </c>
      <c r="AA114" s="19" t="str">
        <f>IF(Table2[[#This Row],[SLA horas - base ]]=0,"No tiene SLA",IF(Table2[[#This Row],[Horas resolución/en proceso]]&lt;=Table2[[#This Row],[SLA horas - total]],"Cumplido","Vencido"))</f>
        <v>Cumplido</v>
      </c>
      <c r="AC114"/>
    </row>
    <row r="115" spans="1:29">
      <c r="A115" t="s">
        <v>659</v>
      </c>
      <c r="B115" t="s">
        <v>660</v>
      </c>
      <c r="C115" t="s">
        <v>36</v>
      </c>
      <c r="D115" t="s">
        <v>95</v>
      </c>
      <c r="E115" t="s">
        <v>52</v>
      </c>
      <c r="F115" t="s">
        <v>96</v>
      </c>
      <c r="G115" t="s">
        <v>97</v>
      </c>
      <c r="H115" t="s">
        <v>45</v>
      </c>
      <c r="I115" t="s">
        <v>661</v>
      </c>
      <c r="J115" t="s">
        <v>662</v>
      </c>
      <c r="K115" t="s">
        <v>663</v>
      </c>
      <c r="L115" t="s">
        <v>663</v>
      </c>
      <c r="M115" t="s">
        <v>101</v>
      </c>
      <c r="N115" t="s">
        <v>36</v>
      </c>
      <c r="O115" t="s">
        <v>102</v>
      </c>
      <c r="P115" t="s">
        <v>660</v>
      </c>
      <c r="Q115" t="s">
        <v>663</v>
      </c>
      <c r="R115" t="s">
        <v>103</v>
      </c>
      <c r="S115" t="s">
        <v>663</v>
      </c>
      <c r="T1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45673.675694444442</v>
      </c>
      <c r="U1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45693.42291666667</v>
      </c>
      <c r="V115" s="5">
        <f>IFERROR(Table2[[#This Row],[Fecha cierre/actualización]]-Table2[[#This Row],[Fecha creación]],"Revisar")</f>
        <v>19.74722222222772</v>
      </c>
      <c r="W115" s="5">
        <f>IFERROR(Table2[[#This Row],[Días resolución/en proceso]]*24,"Revisar")</f>
        <v>473.93333333346527</v>
      </c>
      <c r="X115" s="5">
        <f>_xlfn.XLOOKUP(Table2[[#This Row],[Acuerdo de nivel de servicio]],SLA!B:B,SLA!C:C)</f>
        <v>0</v>
      </c>
      <c r="Y115" s="5">
        <f>IFERROR(ROUND(Table2[[#This Row],[Fecha cierre/actualización]]-Table2[[#This Row],[Fecha creación]],0)*14,"Revisar")</f>
        <v>280</v>
      </c>
      <c r="Z115" s="5">
        <f>+Table2[[#This Row],[SLA horas - base ]]+Table2[[#This Row],[SLA horas - adic por cambio días]]</f>
        <v>280</v>
      </c>
      <c r="AA115" s="19" t="str">
        <f>IF(Table2[[#This Row],[SLA horas - base ]]=0,"No tiene SLA",IF(Table2[[#This Row],[Horas resolución/en proceso]]&lt;=Table2[[#This Row],[SLA horas - total]],"Cumplido","Vencido"))</f>
        <v>No tiene SLA</v>
      </c>
      <c r="AC115"/>
    </row>
    <row r="116" spans="1:29">
      <c r="A116" t="s">
        <v>664</v>
      </c>
      <c r="B116" t="s">
        <v>665</v>
      </c>
      <c r="C116" t="s">
        <v>149</v>
      </c>
      <c r="D116" t="s">
        <v>2</v>
      </c>
      <c r="E116" t="s">
        <v>55</v>
      </c>
      <c r="F116" t="s">
        <v>96</v>
      </c>
      <c r="G116" t="s">
        <v>106</v>
      </c>
      <c r="H116" t="s">
        <v>31</v>
      </c>
      <c r="I116" t="s">
        <v>666</v>
      </c>
      <c r="J116" t="s">
        <v>667</v>
      </c>
      <c r="K116" t="s">
        <v>668</v>
      </c>
      <c r="L116" t="s">
        <v>668</v>
      </c>
      <c r="M116" t="s">
        <v>101</v>
      </c>
      <c r="N116" t="s">
        <v>154</v>
      </c>
      <c r="O116" t="s">
        <v>102</v>
      </c>
      <c r="P116" t="s">
        <v>665</v>
      </c>
      <c r="Q116" t="s">
        <v>668</v>
      </c>
      <c r="R116" t="s">
        <v>467</v>
      </c>
      <c r="S116" t="s">
        <v>668</v>
      </c>
      <c r="T1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45674.44027777778</v>
      </c>
      <c r="U1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45677.521527777775</v>
      </c>
      <c r="V116" s="5">
        <f>IFERROR(Table2[[#This Row],[Fecha cierre/actualización]]-Table2[[#This Row],[Fecha creación]],"Revisar")</f>
        <v>3.0812499999956344</v>
      </c>
      <c r="W116" s="5">
        <f>IFERROR(Table2[[#This Row],[Días resolución/en proceso]]*24,"Revisar")</f>
        <v>73.949999999895226</v>
      </c>
      <c r="X116" s="5">
        <f>_xlfn.XLOOKUP(Table2[[#This Row],[Acuerdo de nivel de servicio]],SLA!B:B,SLA!C:C)</f>
        <v>12.5</v>
      </c>
      <c r="Y116" s="5">
        <f>IFERROR(ROUND(Table2[[#This Row],[Fecha cierre/actualización]]-Table2[[#This Row],[Fecha creación]],0)*14,"Revisar")</f>
        <v>42</v>
      </c>
      <c r="Z116" s="5">
        <f>+Table2[[#This Row],[SLA horas - base ]]+Table2[[#This Row],[SLA horas - adic por cambio días]]</f>
        <v>54.5</v>
      </c>
      <c r="AA116" s="19" t="str">
        <f>IF(Table2[[#This Row],[SLA horas - base ]]=0,"No tiene SLA",IF(Table2[[#This Row],[Horas resolución/en proceso]]&lt;=Table2[[#This Row],[SLA horas - total]],"Cumplido","Vencido"))</f>
        <v>Vencido</v>
      </c>
      <c r="AC116"/>
    </row>
    <row r="117" spans="1:29">
      <c r="A117" t="s">
        <v>669</v>
      </c>
      <c r="B117" t="s">
        <v>670</v>
      </c>
      <c r="C117" t="s">
        <v>157</v>
      </c>
      <c r="D117" t="s">
        <v>2</v>
      </c>
      <c r="E117" t="s">
        <v>48</v>
      </c>
      <c r="F117" t="s">
        <v>96</v>
      </c>
      <c r="G117" t="s">
        <v>106</v>
      </c>
      <c r="H117" t="s">
        <v>31</v>
      </c>
      <c r="I117" t="s">
        <v>671</v>
      </c>
      <c r="J117" t="s">
        <v>672</v>
      </c>
      <c r="K117" t="s">
        <v>673</v>
      </c>
      <c r="L117" t="s">
        <v>673</v>
      </c>
      <c r="M117" t="s">
        <v>101</v>
      </c>
      <c r="N117" t="s">
        <v>154</v>
      </c>
      <c r="O117" t="s">
        <v>102</v>
      </c>
      <c r="P117" t="s">
        <v>670</v>
      </c>
      <c r="Q117" t="s">
        <v>673</v>
      </c>
      <c r="R117" t="s">
        <v>103</v>
      </c>
      <c r="S117" t="s">
        <v>674</v>
      </c>
      <c r="T1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45674.711111111108</v>
      </c>
      <c r="U1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45681.415277777778</v>
      </c>
      <c r="V117" s="5">
        <f>IFERROR(Table2[[#This Row],[Fecha cierre/actualización]]-Table2[[#This Row],[Fecha creación]],"Revisar")</f>
        <v>6.7041666666700621</v>
      </c>
      <c r="W117" s="5">
        <f>IFERROR(Table2[[#This Row],[Días resolución/en proceso]]*24,"Revisar")</f>
        <v>160.90000000008149</v>
      </c>
      <c r="X117" s="5">
        <f>_xlfn.XLOOKUP(Table2[[#This Row],[Acuerdo de nivel de servicio]],SLA!B:B,SLA!C:C)</f>
        <v>12.5</v>
      </c>
      <c r="Y117" s="5">
        <f>IFERROR(ROUND(Table2[[#This Row],[Fecha cierre/actualización]]-Table2[[#This Row],[Fecha creación]],0)*14,"Revisar")</f>
        <v>98</v>
      </c>
      <c r="Z117" s="5">
        <f>+Table2[[#This Row],[SLA horas - base ]]+Table2[[#This Row],[SLA horas - adic por cambio días]]</f>
        <v>110.5</v>
      </c>
      <c r="AA117" s="19" t="str">
        <f>IF(Table2[[#This Row],[SLA horas - base ]]=0,"No tiene SLA",IF(Table2[[#This Row],[Horas resolución/en proceso]]&lt;=Table2[[#This Row],[SLA horas - total]],"Cumplido","Vencido"))</f>
        <v>Vencido</v>
      </c>
      <c r="AC117"/>
    </row>
    <row r="118" spans="1:29">
      <c r="A118" t="s">
        <v>675</v>
      </c>
      <c r="B118" t="s">
        <v>676</v>
      </c>
      <c r="C118" t="s">
        <v>36</v>
      </c>
      <c r="D118" t="s">
        <v>95</v>
      </c>
      <c r="E118" t="s">
        <v>52</v>
      </c>
      <c r="F118" t="s">
        <v>96</v>
      </c>
      <c r="G118" t="s">
        <v>97</v>
      </c>
      <c r="H118" t="s">
        <v>45</v>
      </c>
      <c r="I118" t="s">
        <v>677</v>
      </c>
      <c r="J118" t="s">
        <v>678</v>
      </c>
      <c r="K118" t="s">
        <v>679</v>
      </c>
      <c r="L118" t="s">
        <v>679</v>
      </c>
      <c r="M118" t="s">
        <v>101</v>
      </c>
      <c r="N118" t="s">
        <v>36</v>
      </c>
      <c r="O118" t="s">
        <v>102</v>
      </c>
      <c r="P118" t="s">
        <v>676</v>
      </c>
      <c r="Q118" t="s">
        <v>679</v>
      </c>
      <c r="R118" t="s">
        <v>103</v>
      </c>
      <c r="S118" t="s">
        <v>679</v>
      </c>
      <c r="T1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45673.761111111111</v>
      </c>
      <c r="U1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45695.617361111108</v>
      </c>
      <c r="V118" s="5">
        <f>IFERROR(Table2[[#This Row],[Fecha cierre/actualización]]-Table2[[#This Row],[Fecha creación]],"Revisar")</f>
        <v>21.85624999999709</v>
      </c>
      <c r="W118" s="5">
        <f>IFERROR(Table2[[#This Row],[Días resolución/en proceso]]*24,"Revisar")</f>
        <v>524.54999999993015</v>
      </c>
      <c r="X118" s="5">
        <f>_xlfn.XLOOKUP(Table2[[#This Row],[Acuerdo de nivel de servicio]],SLA!B:B,SLA!C:C)</f>
        <v>0</v>
      </c>
      <c r="Y118" s="5">
        <f>IFERROR(ROUND(Table2[[#This Row],[Fecha cierre/actualización]]-Table2[[#This Row],[Fecha creación]],0)*14,"Revisar")</f>
        <v>308</v>
      </c>
      <c r="Z118" s="5">
        <f>+Table2[[#This Row],[SLA horas - base ]]+Table2[[#This Row],[SLA horas - adic por cambio días]]</f>
        <v>308</v>
      </c>
      <c r="AA118" s="19" t="str">
        <f>IF(Table2[[#This Row],[SLA horas - base ]]=0,"No tiene SLA",IF(Table2[[#This Row],[Horas resolución/en proceso]]&lt;=Table2[[#This Row],[SLA horas - total]],"Cumplido","Vencido"))</f>
        <v>No tiene SLA</v>
      </c>
      <c r="AC118"/>
    </row>
    <row r="119" spans="1:29">
      <c r="A119" t="s">
        <v>680</v>
      </c>
      <c r="B119" t="s">
        <v>681</v>
      </c>
      <c r="C119" t="s">
        <v>36</v>
      </c>
      <c r="D119" t="s">
        <v>95</v>
      </c>
      <c r="E119" t="s">
        <v>66</v>
      </c>
      <c r="F119" t="s">
        <v>96</v>
      </c>
      <c r="G119" t="s">
        <v>373</v>
      </c>
      <c r="H119" t="s">
        <v>53</v>
      </c>
      <c r="I119" t="s">
        <v>682</v>
      </c>
      <c r="J119" t="s">
        <v>683</v>
      </c>
      <c r="K119" t="s">
        <v>684</v>
      </c>
      <c r="L119" t="s">
        <v>684</v>
      </c>
      <c r="M119" t="s">
        <v>36</v>
      </c>
      <c r="N119" t="s">
        <v>36</v>
      </c>
      <c r="O119" t="s">
        <v>513</v>
      </c>
      <c r="P119" t="s">
        <v>681</v>
      </c>
      <c r="Q119" t="s">
        <v>684</v>
      </c>
      <c r="R119" t="s">
        <v>103</v>
      </c>
      <c r="S119" t="s">
        <v>684</v>
      </c>
      <c r="T1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45674.416666666664</v>
      </c>
      <c r="U1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45684.607638888891</v>
      </c>
      <c r="V119" s="5">
        <f>IFERROR(Table2[[#This Row],[Fecha cierre/actualización]]-Table2[[#This Row],[Fecha creación]],"Revisar")</f>
        <v>10.190972222226264</v>
      </c>
      <c r="W119" s="5">
        <f>IFERROR(Table2[[#This Row],[Días resolución/en proceso]]*24,"Revisar")</f>
        <v>244.58333333343035</v>
      </c>
      <c r="X119" s="5">
        <f>_xlfn.XLOOKUP(Table2[[#This Row],[Acuerdo de nivel de servicio]],SLA!B:B,SLA!C:C)</f>
        <v>0</v>
      </c>
      <c r="Y119" s="5">
        <f>IFERROR(ROUND(Table2[[#This Row],[Fecha cierre/actualización]]-Table2[[#This Row],[Fecha creación]],0)*14,"Revisar")</f>
        <v>140</v>
      </c>
      <c r="Z119" s="5">
        <f>+Table2[[#This Row],[SLA horas - base ]]+Table2[[#This Row],[SLA horas - adic por cambio días]]</f>
        <v>140</v>
      </c>
      <c r="AA119" s="19" t="str">
        <f>IF(Table2[[#This Row],[SLA horas - base ]]=0,"No tiene SLA",IF(Table2[[#This Row],[Horas resolución/en proceso]]&lt;=Table2[[#This Row],[SLA horas - total]],"Cumplido","Vencido"))</f>
        <v>No tiene SLA</v>
      </c>
      <c r="AC119"/>
    </row>
    <row r="120" spans="1:29">
      <c r="A120" t="s">
        <v>685</v>
      </c>
      <c r="B120" t="s">
        <v>686</v>
      </c>
      <c r="C120" t="s">
        <v>36</v>
      </c>
      <c r="D120" t="s">
        <v>95</v>
      </c>
      <c r="E120" t="s">
        <v>66</v>
      </c>
      <c r="F120" t="s">
        <v>96</v>
      </c>
      <c r="G120" t="s">
        <v>687</v>
      </c>
      <c r="H120" t="s">
        <v>64</v>
      </c>
      <c r="I120" t="s">
        <v>688</v>
      </c>
      <c r="J120" t="s">
        <v>689</v>
      </c>
      <c r="K120" t="s">
        <v>690</v>
      </c>
      <c r="L120" t="s">
        <v>690</v>
      </c>
      <c r="M120" t="s">
        <v>101</v>
      </c>
      <c r="N120" t="s">
        <v>36</v>
      </c>
      <c r="O120" t="s">
        <v>311</v>
      </c>
      <c r="P120" t="s">
        <v>686</v>
      </c>
      <c r="Q120" t="s">
        <v>690</v>
      </c>
      <c r="R120" t="s">
        <v>103</v>
      </c>
      <c r="S120" t="s">
        <v>690</v>
      </c>
      <c r="T1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45674.386805555558</v>
      </c>
      <c r="U1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45674.48541666667</v>
      </c>
      <c r="V120" s="5">
        <f>IFERROR(Table2[[#This Row],[Fecha cierre/actualización]]-Table2[[#This Row],[Fecha creación]],"Revisar")</f>
        <v>9.8611111112404615E-2</v>
      </c>
      <c r="W120" s="5">
        <f>IFERROR(Table2[[#This Row],[Días resolución/en proceso]]*24,"Revisar")</f>
        <v>2.3666666666977108</v>
      </c>
      <c r="X120" s="5">
        <f>_xlfn.XLOOKUP(Table2[[#This Row],[Acuerdo de nivel de servicio]],SLA!B:B,SLA!C:C)</f>
        <v>0</v>
      </c>
      <c r="Y120" s="5">
        <f>IFERROR(ROUND(Table2[[#This Row],[Fecha cierre/actualización]]-Table2[[#This Row],[Fecha creación]],0)*14,"Revisar")</f>
        <v>0</v>
      </c>
      <c r="Z120" s="5">
        <f>+Table2[[#This Row],[SLA horas - base ]]+Table2[[#This Row],[SLA horas - adic por cambio días]]</f>
        <v>0</v>
      </c>
      <c r="AA120" s="19" t="str">
        <f>IF(Table2[[#This Row],[SLA horas - base ]]=0,"No tiene SLA",IF(Table2[[#This Row],[Horas resolución/en proceso]]&lt;=Table2[[#This Row],[SLA horas - total]],"Cumplido","Vencido"))</f>
        <v>No tiene SLA</v>
      </c>
      <c r="AC120"/>
    </row>
    <row r="121" spans="1:29">
      <c r="A121" t="s">
        <v>691</v>
      </c>
      <c r="B121" t="s">
        <v>688</v>
      </c>
      <c r="C121" t="s">
        <v>157</v>
      </c>
      <c r="D121" t="s">
        <v>2</v>
      </c>
      <c r="E121" t="s">
        <v>48</v>
      </c>
      <c r="F121" t="s">
        <v>96</v>
      </c>
      <c r="G121" t="s">
        <v>106</v>
      </c>
      <c r="H121" t="s">
        <v>31</v>
      </c>
      <c r="I121" t="s">
        <v>677</v>
      </c>
      <c r="J121" t="s">
        <v>692</v>
      </c>
      <c r="K121" t="s">
        <v>693</v>
      </c>
      <c r="L121" t="s">
        <v>693</v>
      </c>
      <c r="M121" t="s">
        <v>101</v>
      </c>
      <c r="N121" t="s">
        <v>154</v>
      </c>
      <c r="O121" t="s">
        <v>102</v>
      </c>
      <c r="P121" t="s">
        <v>688</v>
      </c>
      <c r="Q121" t="s">
        <v>693</v>
      </c>
      <c r="R121" t="s">
        <v>103</v>
      </c>
      <c r="S121" t="s">
        <v>693</v>
      </c>
      <c r="T1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45674.404861111114</v>
      </c>
      <c r="U1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45674.544444444444</v>
      </c>
      <c r="V121" s="5">
        <f>IFERROR(Table2[[#This Row],[Fecha cierre/actualización]]-Table2[[#This Row],[Fecha creación]],"Revisar")</f>
        <v>0.13958333332993789</v>
      </c>
      <c r="W121" s="5">
        <f>IFERROR(Table2[[#This Row],[Días resolución/en proceso]]*24,"Revisar")</f>
        <v>3.3499999999185093</v>
      </c>
      <c r="X121" s="5">
        <f>_xlfn.XLOOKUP(Table2[[#This Row],[Acuerdo de nivel de servicio]],SLA!B:B,SLA!C:C)</f>
        <v>12.5</v>
      </c>
      <c r="Y121" s="5">
        <f>IFERROR(ROUND(Table2[[#This Row],[Fecha cierre/actualización]]-Table2[[#This Row],[Fecha creación]],0)*14,"Revisar")</f>
        <v>0</v>
      </c>
      <c r="Z121" s="5">
        <f>+Table2[[#This Row],[SLA horas - base ]]+Table2[[#This Row],[SLA horas - adic por cambio días]]</f>
        <v>12.5</v>
      </c>
      <c r="AA121" s="19" t="str">
        <f>IF(Table2[[#This Row],[SLA horas - base ]]=0,"No tiene SLA",IF(Table2[[#This Row],[Horas resolución/en proceso]]&lt;=Table2[[#This Row],[SLA horas - total]],"Cumplido","Vencido"))</f>
        <v>Cumplido</v>
      </c>
      <c r="AC121"/>
    </row>
    <row r="122" spans="1:29">
      <c r="A122" t="s">
        <v>694</v>
      </c>
      <c r="B122" t="s">
        <v>695</v>
      </c>
      <c r="C122" t="s">
        <v>36</v>
      </c>
      <c r="D122" t="s">
        <v>269</v>
      </c>
      <c r="E122" t="s">
        <v>61</v>
      </c>
      <c r="F122" t="s">
        <v>96</v>
      </c>
      <c r="G122" t="s">
        <v>270</v>
      </c>
      <c r="H122" t="s">
        <v>36</v>
      </c>
      <c r="I122" t="s">
        <v>696</v>
      </c>
      <c r="J122" t="s">
        <v>697</v>
      </c>
      <c r="K122" t="s">
        <v>698</v>
      </c>
      <c r="L122" t="s">
        <v>698</v>
      </c>
      <c r="M122" t="s">
        <v>36</v>
      </c>
      <c r="N122" t="s">
        <v>36</v>
      </c>
      <c r="O122" t="s">
        <v>36</v>
      </c>
      <c r="P122" t="s">
        <v>695</v>
      </c>
      <c r="Q122" t="s">
        <v>698</v>
      </c>
      <c r="R122" t="s">
        <v>103</v>
      </c>
      <c r="S122" t="s">
        <v>698</v>
      </c>
      <c r="T1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45674.604861111111</v>
      </c>
      <c r="U1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45677.415972222225</v>
      </c>
      <c r="V122" s="5">
        <f>IFERROR(Table2[[#This Row],[Fecha cierre/actualización]]-Table2[[#This Row],[Fecha creación]],"Revisar")</f>
        <v>2.8111111111138598</v>
      </c>
      <c r="W122" s="5">
        <f>IFERROR(Table2[[#This Row],[Días resolución/en proceso]]*24,"Revisar")</f>
        <v>67.466666666732635</v>
      </c>
      <c r="X122" s="5">
        <f>_xlfn.XLOOKUP(Table2[[#This Row],[Acuerdo de nivel de servicio]],SLA!B:B,SLA!C:C)</f>
        <v>0</v>
      </c>
      <c r="Y122" s="5">
        <f>IFERROR(ROUND(Table2[[#This Row],[Fecha cierre/actualización]]-Table2[[#This Row],[Fecha creación]],0)*14,"Revisar")</f>
        <v>42</v>
      </c>
      <c r="Z122" s="5">
        <f>+Table2[[#This Row],[SLA horas - base ]]+Table2[[#This Row],[SLA horas - adic por cambio días]]</f>
        <v>42</v>
      </c>
      <c r="AA122" s="19" t="str">
        <f>IF(Table2[[#This Row],[SLA horas - base ]]=0,"No tiene SLA",IF(Table2[[#This Row],[Horas resolución/en proceso]]&lt;=Table2[[#This Row],[SLA horas - total]],"Cumplido","Vencido"))</f>
        <v>No tiene SLA</v>
      </c>
      <c r="AC122"/>
    </row>
    <row r="123" spans="1:29">
      <c r="A123" t="s">
        <v>699</v>
      </c>
      <c r="B123" t="s">
        <v>700</v>
      </c>
      <c r="C123" t="s">
        <v>36</v>
      </c>
      <c r="D123" t="s">
        <v>95</v>
      </c>
      <c r="E123" t="s">
        <v>38</v>
      </c>
      <c r="F123" t="s">
        <v>96</v>
      </c>
      <c r="G123" t="s">
        <v>106</v>
      </c>
      <c r="H123" t="s">
        <v>38</v>
      </c>
      <c r="I123" t="s">
        <v>701</v>
      </c>
      <c r="J123" t="s">
        <v>702</v>
      </c>
      <c r="K123" t="s">
        <v>703</v>
      </c>
      <c r="L123" t="s">
        <v>703</v>
      </c>
      <c r="M123" t="s">
        <v>101</v>
      </c>
      <c r="N123" t="s">
        <v>36</v>
      </c>
      <c r="O123" t="s">
        <v>311</v>
      </c>
      <c r="P123" t="s">
        <v>700</v>
      </c>
      <c r="Q123" t="s">
        <v>703</v>
      </c>
      <c r="R123" t="s">
        <v>103</v>
      </c>
      <c r="S123" t="s">
        <v>703</v>
      </c>
      <c r="T1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45674.419444444444</v>
      </c>
      <c r="U1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45674.711805555555</v>
      </c>
      <c r="V123" s="5">
        <f>IFERROR(Table2[[#This Row],[Fecha cierre/actualización]]-Table2[[#This Row],[Fecha creación]],"Revisar")</f>
        <v>0.29236111111094942</v>
      </c>
      <c r="W123" s="5">
        <f>IFERROR(Table2[[#This Row],[Días resolución/en proceso]]*24,"Revisar")</f>
        <v>7.0166666666627862</v>
      </c>
      <c r="X123" s="5">
        <f>_xlfn.XLOOKUP(Table2[[#This Row],[Acuerdo de nivel de servicio]],SLA!B:B,SLA!C:C)</f>
        <v>0</v>
      </c>
      <c r="Y123" s="5">
        <f>IFERROR(ROUND(Table2[[#This Row],[Fecha cierre/actualización]]-Table2[[#This Row],[Fecha creación]],0)*14,"Revisar")</f>
        <v>0</v>
      </c>
      <c r="Z123" s="5">
        <f>+Table2[[#This Row],[SLA horas - base ]]+Table2[[#This Row],[SLA horas - adic por cambio días]]</f>
        <v>0</v>
      </c>
      <c r="AA123" s="19" t="str">
        <f>IF(Table2[[#This Row],[SLA horas - base ]]=0,"No tiene SLA",IF(Table2[[#This Row],[Horas resolución/en proceso]]&lt;=Table2[[#This Row],[SLA horas - total]],"Cumplido","Vencido"))</f>
        <v>No tiene SLA</v>
      </c>
      <c r="AC123"/>
    </row>
    <row r="124" spans="1:29">
      <c r="A124" t="s">
        <v>704</v>
      </c>
      <c r="B124" t="s">
        <v>705</v>
      </c>
      <c r="C124" t="s">
        <v>149</v>
      </c>
      <c r="D124" t="s">
        <v>2</v>
      </c>
      <c r="E124" t="s">
        <v>55</v>
      </c>
      <c r="F124" t="s">
        <v>96</v>
      </c>
      <c r="G124" t="s">
        <v>106</v>
      </c>
      <c r="H124" t="s">
        <v>56</v>
      </c>
      <c r="I124" t="s">
        <v>706</v>
      </c>
      <c r="J124" t="s">
        <v>707</v>
      </c>
      <c r="K124" t="s">
        <v>708</v>
      </c>
      <c r="L124" t="s">
        <v>708</v>
      </c>
      <c r="M124" t="s">
        <v>153</v>
      </c>
      <c r="N124" t="s">
        <v>154</v>
      </c>
      <c r="O124" t="s">
        <v>36</v>
      </c>
      <c r="P124" t="s">
        <v>705</v>
      </c>
      <c r="Q124" t="s">
        <v>708</v>
      </c>
      <c r="R124" t="s">
        <v>467</v>
      </c>
      <c r="S124" t="s">
        <v>709</v>
      </c>
      <c r="T1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45674.448611111111</v>
      </c>
      <c r="U1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45681.748611111114</v>
      </c>
      <c r="V124" s="5">
        <f>IFERROR(Table2[[#This Row],[Fecha cierre/actualización]]-Table2[[#This Row],[Fecha creación]],"Revisar")</f>
        <v>7.3000000000029104</v>
      </c>
      <c r="W124" s="5">
        <f>IFERROR(Table2[[#This Row],[Días resolución/en proceso]]*24,"Revisar")</f>
        <v>175.20000000006985</v>
      </c>
      <c r="X124" s="5">
        <f>_xlfn.XLOOKUP(Table2[[#This Row],[Acuerdo de nivel de servicio]],SLA!B:B,SLA!C:C)</f>
        <v>12.5</v>
      </c>
      <c r="Y124" s="5">
        <f>IFERROR(ROUND(Table2[[#This Row],[Fecha cierre/actualización]]-Table2[[#This Row],[Fecha creación]],0)*14,"Revisar")</f>
        <v>98</v>
      </c>
      <c r="Z124" s="5">
        <f>+Table2[[#This Row],[SLA horas - base ]]+Table2[[#This Row],[SLA horas - adic por cambio días]]</f>
        <v>110.5</v>
      </c>
      <c r="AA124" s="19" t="str">
        <f>IF(Table2[[#This Row],[SLA horas - base ]]=0,"No tiene SLA",IF(Table2[[#This Row],[Horas resolución/en proceso]]&lt;=Table2[[#This Row],[SLA horas - total]],"Cumplido","Vencido"))</f>
        <v>Vencido</v>
      </c>
      <c r="AC124"/>
    </row>
    <row r="125" spans="1:29">
      <c r="A125" t="s">
        <v>710</v>
      </c>
      <c r="B125" t="s">
        <v>711</v>
      </c>
      <c r="C125" t="s">
        <v>36</v>
      </c>
      <c r="D125" t="s">
        <v>95</v>
      </c>
      <c r="E125" t="s">
        <v>52</v>
      </c>
      <c r="F125" t="s">
        <v>96</v>
      </c>
      <c r="G125" t="s">
        <v>373</v>
      </c>
      <c r="H125" t="s">
        <v>35</v>
      </c>
      <c r="I125" t="s">
        <v>712</v>
      </c>
      <c r="J125" t="s">
        <v>713</v>
      </c>
      <c r="K125" t="s">
        <v>714</v>
      </c>
      <c r="L125" t="s">
        <v>714</v>
      </c>
      <c r="M125" t="s">
        <v>36</v>
      </c>
      <c r="N125" t="s">
        <v>36</v>
      </c>
      <c r="O125" t="s">
        <v>311</v>
      </c>
      <c r="P125" t="s">
        <v>711</v>
      </c>
      <c r="Q125" t="s">
        <v>714</v>
      </c>
      <c r="R125" t="s">
        <v>103</v>
      </c>
      <c r="S125" t="s">
        <v>714</v>
      </c>
      <c r="T1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45674.468055555553</v>
      </c>
      <c r="U1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45693.643750000003</v>
      </c>
      <c r="V125" s="5">
        <f>IFERROR(Table2[[#This Row],[Fecha cierre/actualización]]-Table2[[#This Row],[Fecha creación]],"Revisar")</f>
        <v>19.175694444449618</v>
      </c>
      <c r="W125" s="5">
        <f>IFERROR(Table2[[#This Row],[Días resolución/en proceso]]*24,"Revisar")</f>
        <v>460.21666666679084</v>
      </c>
      <c r="X125" s="5">
        <f>_xlfn.XLOOKUP(Table2[[#This Row],[Acuerdo de nivel de servicio]],SLA!B:B,SLA!C:C)</f>
        <v>0</v>
      </c>
      <c r="Y125" s="5">
        <f>IFERROR(ROUND(Table2[[#This Row],[Fecha cierre/actualización]]-Table2[[#This Row],[Fecha creación]],0)*14,"Revisar")</f>
        <v>266</v>
      </c>
      <c r="Z125" s="5">
        <f>+Table2[[#This Row],[SLA horas - base ]]+Table2[[#This Row],[SLA horas - adic por cambio días]]</f>
        <v>266</v>
      </c>
      <c r="AA125" s="19" t="str">
        <f>IF(Table2[[#This Row],[SLA horas - base ]]=0,"No tiene SLA",IF(Table2[[#This Row],[Horas resolución/en proceso]]&lt;=Table2[[#This Row],[SLA horas - total]],"Cumplido","Vencido"))</f>
        <v>No tiene SLA</v>
      </c>
      <c r="AC125"/>
    </row>
    <row r="126" spans="1:29">
      <c r="A126" t="s">
        <v>715</v>
      </c>
      <c r="B126" t="s">
        <v>716</v>
      </c>
      <c r="C126" t="s">
        <v>36</v>
      </c>
      <c r="D126" t="s">
        <v>95</v>
      </c>
      <c r="E126" t="s">
        <v>61</v>
      </c>
      <c r="F126" t="s">
        <v>96</v>
      </c>
      <c r="G126" t="s">
        <v>687</v>
      </c>
      <c r="H126" t="s">
        <v>54</v>
      </c>
      <c r="I126" t="s">
        <v>716</v>
      </c>
      <c r="J126" t="s">
        <v>717</v>
      </c>
      <c r="K126" t="s">
        <v>718</v>
      </c>
      <c r="L126" t="s">
        <v>718</v>
      </c>
      <c r="M126" t="s">
        <v>101</v>
      </c>
      <c r="N126" t="s">
        <v>36</v>
      </c>
      <c r="O126" t="s">
        <v>311</v>
      </c>
      <c r="P126" t="s">
        <v>716</v>
      </c>
      <c r="Q126" t="s">
        <v>718</v>
      </c>
      <c r="R126" t="s">
        <v>103</v>
      </c>
      <c r="S126" t="s">
        <v>718</v>
      </c>
      <c r="T1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45674.472916666666</v>
      </c>
      <c r="U1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45681.499305555553</v>
      </c>
      <c r="V126" s="5">
        <f>IFERROR(Table2[[#This Row],[Fecha cierre/actualización]]-Table2[[#This Row],[Fecha creación]],"Revisar")</f>
        <v>7.0263888888875954</v>
      </c>
      <c r="W126" s="5">
        <f>IFERROR(Table2[[#This Row],[Días resolución/en proceso]]*24,"Revisar")</f>
        <v>168.63333333330229</v>
      </c>
      <c r="X126" s="5">
        <f>_xlfn.XLOOKUP(Table2[[#This Row],[Acuerdo de nivel de servicio]],SLA!B:B,SLA!C:C)</f>
        <v>0</v>
      </c>
      <c r="Y126" s="5">
        <f>IFERROR(ROUND(Table2[[#This Row],[Fecha cierre/actualización]]-Table2[[#This Row],[Fecha creación]],0)*14,"Revisar")</f>
        <v>98</v>
      </c>
      <c r="Z126" s="5">
        <f>+Table2[[#This Row],[SLA horas - base ]]+Table2[[#This Row],[SLA horas - adic por cambio días]]</f>
        <v>98</v>
      </c>
      <c r="AA126" s="19" t="str">
        <f>IF(Table2[[#This Row],[SLA horas - base ]]=0,"No tiene SLA",IF(Table2[[#This Row],[Horas resolución/en proceso]]&lt;=Table2[[#This Row],[SLA horas - total]],"Cumplido","Vencido"))</f>
        <v>No tiene SLA</v>
      </c>
      <c r="AC126"/>
    </row>
    <row r="127" spans="1:29">
      <c r="A127" t="s">
        <v>719</v>
      </c>
      <c r="B127" t="s">
        <v>720</v>
      </c>
      <c r="C127" t="s">
        <v>36</v>
      </c>
      <c r="D127" t="s">
        <v>269</v>
      </c>
      <c r="E127" t="s">
        <v>61</v>
      </c>
      <c r="F127" t="s">
        <v>96</v>
      </c>
      <c r="G127" t="s">
        <v>270</v>
      </c>
      <c r="H127" t="s">
        <v>36</v>
      </c>
      <c r="I127" t="s">
        <v>721</v>
      </c>
      <c r="J127" t="s">
        <v>722</v>
      </c>
      <c r="K127" t="s">
        <v>723</v>
      </c>
      <c r="L127" t="s">
        <v>723</v>
      </c>
      <c r="M127" t="s">
        <v>36</v>
      </c>
      <c r="N127" t="s">
        <v>36</v>
      </c>
      <c r="O127" t="s">
        <v>36</v>
      </c>
      <c r="P127" t="s">
        <v>720</v>
      </c>
      <c r="Q127" t="s">
        <v>723</v>
      </c>
      <c r="R127" t="s">
        <v>103</v>
      </c>
      <c r="S127" t="s">
        <v>723</v>
      </c>
      <c r="T1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45674.6</v>
      </c>
      <c r="U1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45679.397916666669</v>
      </c>
      <c r="V127" s="5">
        <f>IFERROR(Table2[[#This Row],[Fecha cierre/actualización]]-Table2[[#This Row],[Fecha creación]],"Revisar")</f>
        <v>4.7979166666700621</v>
      </c>
      <c r="W127" s="5">
        <f>IFERROR(Table2[[#This Row],[Días resolución/en proceso]]*24,"Revisar")</f>
        <v>115.15000000008149</v>
      </c>
      <c r="X127" s="5">
        <f>_xlfn.XLOOKUP(Table2[[#This Row],[Acuerdo de nivel de servicio]],SLA!B:B,SLA!C:C)</f>
        <v>0</v>
      </c>
      <c r="Y127" s="5">
        <f>IFERROR(ROUND(Table2[[#This Row],[Fecha cierre/actualización]]-Table2[[#This Row],[Fecha creación]],0)*14,"Revisar")</f>
        <v>70</v>
      </c>
      <c r="Z127" s="5">
        <f>+Table2[[#This Row],[SLA horas - base ]]+Table2[[#This Row],[SLA horas - adic por cambio días]]</f>
        <v>70</v>
      </c>
      <c r="AA127" s="19" t="str">
        <f>IF(Table2[[#This Row],[SLA horas - base ]]=0,"No tiene SLA",IF(Table2[[#This Row],[Horas resolución/en proceso]]&lt;=Table2[[#This Row],[SLA horas - total]],"Cumplido","Vencido"))</f>
        <v>No tiene SLA</v>
      </c>
      <c r="AC127"/>
    </row>
    <row r="128" spans="1:29">
      <c r="A128" t="s">
        <v>724</v>
      </c>
      <c r="B128" t="s">
        <v>725</v>
      </c>
      <c r="C128" t="s">
        <v>119</v>
      </c>
      <c r="D128" t="s">
        <v>2</v>
      </c>
      <c r="E128" t="s">
        <v>66</v>
      </c>
      <c r="F128" t="s">
        <v>21</v>
      </c>
      <c r="G128" t="s">
        <v>97</v>
      </c>
      <c r="H128" t="s">
        <v>51</v>
      </c>
      <c r="I128" t="s">
        <v>726</v>
      </c>
      <c r="J128" t="s">
        <v>131</v>
      </c>
      <c r="K128" t="s">
        <v>36</v>
      </c>
      <c r="L128" t="s">
        <v>727</v>
      </c>
      <c r="M128" t="s">
        <v>101</v>
      </c>
      <c r="N128" t="s">
        <v>36</v>
      </c>
      <c r="O128" t="s">
        <v>102</v>
      </c>
      <c r="P128" t="s">
        <v>725</v>
      </c>
      <c r="Q128" t="s">
        <v>36</v>
      </c>
      <c r="R128" t="s">
        <v>103</v>
      </c>
      <c r="S128" t="s">
        <v>36</v>
      </c>
      <c r="T1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45674.473611111112</v>
      </c>
      <c r="U1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45674.486111111109</v>
      </c>
      <c r="V128" s="5">
        <f>IFERROR(Table2[[#This Row],[Fecha cierre/actualización]]-Table2[[#This Row],[Fecha creación]],"Revisar")</f>
        <v>1.2499999997089617E-2</v>
      </c>
      <c r="W128" s="5">
        <f>IFERROR(Table2[[#This Row],[Días resolución/en proceso]]*24,"Revisar")</f>
        <v>0.29999999993015081</v>
      </c>
      <c r="X128" s="5">
        <f>_xlfn.XLOOKUP(Table2[[#This Row],[Acuerdo de nivel de servicio]],SLA!B:B,SLA!C:C)</f>
        <v>72</v>
      </c>
      <c r="Y128" s="5">
        <f>IFERROR(ROUND(Table2[[#This Row],[Fecha cierre/actualización]]-Table2[[#This Row],[Fecha creación]],0)*14,"Revisar")</f>
        <v>0</v>
      </c>
      <c r="Z128" s="5">
        <f>+Table2[[#This Row],[SLA horas - base ]]+Table2[[#This Row],[SLA horas - adic por cambio días]]</f>
        <v>72</v>
      </c>
      <c r="AA128" s="19" t="str">
        <f>IF(Table2[[#This Row],[SLA horas - base ]]=0,"No tiene SLA",IF(Table2[[#This Row],[Horas resolución/en proceso]]&lt;=Table2[[#This Row],[SLA horas - total]],"Cumplido","Vencido"))</f>
        <v>Cumplido</v>
      </c>
      <c r="AC128"/>
    </row>
    <row r="129" spans="1:29">
      <c r="A129" t="s">
        <v>728</v>
      </c>
      <c r="B129" t="s">
        <v>729</v>
      </c>
      <c r="C129" t="s">
        <v>36</v>
      </c>
      <c r="D129" t="s">
        <v>2</v>
      </c>
      <c r="E129" t="s">
        <v>66</v>
      </c>
      <c r="F129" t="s">
        <v>96</v>
      </c>
      <c r="G129" t="s">
        <v>106</v>
      </c>
      <c r="H129" t="s">
        <v>37</v>
      </c>
      <c r="I129" t="s">
        <v>730</v>
      </c>
      <c r="J129" t="s">
        <v>731</v>
      </c>
      <c r="K129" t="s">
        <v>732</v>
      </c>
      <c r="L129" t="s">
        <v>732</v>
      </c>
      <c r="M129" t="s">
        <v>153</v>
      </c>
      <c r="N129" t="s">
        <v>36</v>
      </c>
      <c r="O129" t="s">
        <v>36</v>
      </c>
      <c r="P129" t="s">
        <v>729</v>
      </c>
      <c r="Q129" t="s">
        <v>732</v>
      </c>
      <c r="R129" t="s">
        <v>103</v>
      </c>
      <c r="S129" t="s">
        <v>732</v>
      </c>
      <c r="T1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45674.526388888888</v>
      </c>
      <c r="U1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45674.54791666667</v>
      </c>
      <c r="V129" s="5">
        <f>IFERROR(Table2[[#This Row],[Fecha cierre/actualización]]-Table2[[#This Row],[Fecha creación]],"Revisar")</f>
        <v>2.1527777782466728E-2</v>
      </c>
      <c r="W129" s="5">
        <f>IFERROR(Table2[[#This Row],[Días resolución/en proceso]]*24,"Revisar")</f>
        <v>0.51666666677920148</v>
      </c>
      <c r="X129" s="5">
        <f>_xlfn.XLOOKUP(Table2[[#This Row],[Acuerdo de nivel de servicio]],SLA!B:B,SLA!C:C)</f>
        <v>0</v>
      </c>
      <c r="Y129" s="5">
        <f>IFERROR(ROUND(Table2[[#This Row],[Fecha cierre/actualización]]-Table2[[#This Row],[Fecha creación]],0)*14,"Revisar")</f>
        <v>0</v>
      </c>
      <c r="Z129" s="5">
        <f>+Table2[[#This Row],[SLA horas - base ]]+Table2[[#This Row],[SLA horas - adic por cambio días]]</f>
        <v>0</v>
      </c>
      <c r="AA129" s="19" t="str">
        <f>IF(Table2[[#This Row],[SLA horas - base ]]=0,"No tiene SLA",IF(Table2[[#This Row],[Horas resolución/en proceso]]&lt;=Table2[[#This Row],[SLA horas - total]],"Cumplido","Vencido"))</f>
        <v>No tiene SLA</v>
      </c>
      <c r="AC129"/>
    </row>
    <row r="130" spans="1:29">
      <c r="A130" t="s">
        <v>733</v>
      </c>
      <c r="B130" t="s">
        <v>734</v>
      </c>
      <c r="C130" t="s">
        <v>36</v>
      </c>
      <c r="D130" t="s">
        <v>269</v>
      </c>
      <c r="E130" t="s">
        <v>61</v>
      </c>
      <c r="F130" t="s">
        <v>96</v>
      </c>
      <c r="G130" t="s">
        <v>270</v>
      </c>
      <c r="H130" t="s">
        <v>36</v>
      </c>
      <c r="I130" t="s">
        <v>721</v>
      </c>
      <c r="J130" t="s">
        <v>735</v>
      </c>
      <c r="K130" t="s">
        <v>736</v>
      </c>
      <c r="L130" t="s">
        <v>736</v>
      </c>
      <c r="M130" t="s">
        <v>36</v>
      </c>
      <c r="N130" t="s">
        <v>36</v>
      </c>
      <c r="O130" t="s">
        <v>36</v>
      </c>
      <c r="P130" t="s">
        <v>734</v>
      </c>
      <c r="Q130" t="s">
        <v>736</v>
      </c>
      <c r="R130" t="s">
        <v>103</v>
      </c>
      <c r="S130" t="s">
        <v>736</v>
      </c>
      <c r="T1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45674.595833333333</v>
      </c>
      <c r="U1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45679.394444444442</v>
      </c>
      <c r="V130" s="5">
        <f>IFERROR(Table2[[#This Row],[Fecha cierre/actualización]]-Table2[[#This Row],[Fecha creación]],"Revisar")</f>
        <v>4.7986111111094942</v>
      </c>
      <c r="W130" s="5">
        <f>IFERROR(Table2[[#This Row],[Días resolución/en proceso]]*24,"Revisar")</f>
        <v>115.16666666662786</v>
      </c>
      <c r="X130" s="5">
        <f>_xlfn.XLOOKUP(Table2[[#This Row],[Acuerdo de nivel de servicio]],SLA!B:B,SLA!C:C)</f>
        <v>0</v>
      </c>
      <c r="Y130" s="5">
        <f>IFERROR(ROUND(Table2[[#This Row],[Fecha cierre/actualización]]-Table2[[#This Row],[Fecha creación]],0)*14,"Revisar")</f>
        <v>70</v>
      </c>
      <c r="Z130" s="5">
        <f>+Table2[[#This Row],[SLA horas - base ]]+Table2[[#This Row],[SLA horas - adic por cambio días]]</f>
        <v>70</v>
      </c>
      <c r="AA130" s="19" t="str">
        <f>IF(Table2[[#This Row],[SLA horas - base ]]=0,"No tiene SLA",IF(Table2[[#This Row],[Horas resolución/en proceso]]&lt;=Table2[[#This Row],[SLA horas - total]],"Cumplido","Vencido"))</f>
        <v>No tiene SLA</v>
      </c>
      <c r="AC130"/>
    </row>
    <row r="131" spans="1:29">
      <c r="A131" t="s">
        <v>737</v>
      </c>
      <c r="B131" t="s">
        <v>738</v>
      </c>
      <c r="C131" t="s">
        <v>36</v>
      </c>
      <c r="D131" t="s">
        <v>95</v>
      </c>
      <c r="E131" t="s">
        <v>66</v>
      </c>
      <c r="F131" t="s">
        <v>96</v>
      </c>
      <c r="G131" t="s">
        <v>97</v>
      </c>
      <c r="H131" t="s">
        <v>40</v>
      </c>
      <c r="I131" t="s">
        <v>739</v>
      </c>
      <c r="J131" t="s">
        <v>740</v>
      </c>
      <c r="K131" t="s">
        <v>741</v>
      </c>
      <c r="L131" t="s">
        <v>741</v>
      </c>
      <c r="M131" t="s">
        <v>101</v>
      </c>
      <c r="N131" t="s">
        <v>36</v>
      </c>
      <c r="O131" t="s">
        <v>102</v>
      </c>
      <c r="P131" t="s">
        <v>738</v>
      </c>
      <c r="Q131" t="s">
        <v>741</v>
      </c>
      <c r="R131" t="s">
        <v>103</v>
      </c>
      <c r="S131" t="s">
        <v>741</v>
      </c>
      <c r="T1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45677.36041666667</v>
      </c>
      <c r="U1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45677.438194444447</v>
      </c>
      <c r="V131" s="5">
        <f>IFERROR(Table2[[#This Row],[Fecha cierre/actualización]]-Table2[[#This Row],[Fecha creación]],"Revisar")</f>
        <v>7.7777777776645962E-2</v>
      </c>
      <c r="W131" s="5">
        <f>IFERROR(Table2[[#This Row],[Días resolución/en proceso]]*24,"Revisar")</f>
        <v>1.8666666666395031</v>
      </c>
      <c r="X131" s="5">
        <f>_xlfn.XLOOKUP(Table2[[#This Row],[Acuerdo de nivel de servicio]],SLA!B:B,SLA!C:C)</f>
        <v>0</v>
      </c>
      <c r="Y131" s="5">
        <f>IFERROR(ROUND(Table2[[#This Row],[Fecha cierre/actualización]]-Table2[[#This Row],[Fecha creación]],0)*14,"Revisar")</f>
        <v>0</v>
      </c>
      <c r="Z131" s="5">
        <f>+Table2[[#This Row],[SLA horas - base ]]+Table2[[#This Row],[SLA horas - adic por cambio días]]</f>
        <v>0</v>
      </c>
      <c r="AA131" s="19" t="str">
        <f>IF(Table2[[#This Row],[SLA horas - base ]]=0,"No tiene SLA",IF(Table2[[#This Row],[Horas resolución/en proceso]]&lt;=Table2[[#This Row],[SLA horas - total]],"Cumplido","Vencido"))</f>
        <v>No tiene SLA</v>
      </c>
      <c r="AC131"/>
    </row>
    <row r="132" spans="1:29">
      <c r="A132" t="s">
        <v>742</v>
      </c>
      <c r="B132" t="s">
        <v>743</v>
      </c>
      <c r="C132" t="s">
        <v>36</v>
      </c>
      <c r="D132" t="s">
        <v>2</v>
      </c>
      <c r="E132" t="s">
        <v>66</v>
      </c>
      <c r="F132" t="s">
        <v>96</v>
      </c>
      <c r="G132" t="s">
        <v>36</v>
      </c>
      <c r="H132" t="s">
        <v>37</v>
      </c>
      <c r="I132" t="s">
        <v>744</v>
      </c>
      <c r="J132" t="s">
        <v>745</v>
      </c>
      <c r="K132" t="s">
        <v>746</v>
      </c>
      <c r="L132" t="s">
        <v>746</v>
      </c>
      <c r="M132" t="s">
        <v>101</v>
      </c>
      <c r="N132" t="s">
        <v>36</v>
      </c>
      <c r="O132" t="s">
        <v>102</v>
      </c>
      <c r="P132" t="s">
        <v>743</v>
      </c>
      <c r="Q132" t="s">
        <v>746</v>
      </c>
      <c r="R132" t="s">
        <v>103</v>
      </c>
      <c r="S132" t="s">
        <v>746</v>
      </c>
      <c r="T1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45677.375</v>
      </c>
      <c r="U1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45685.467361111114</v>
      </c>
      <c r="V132" s="5">
        <f>IFERROR(Table2[[#This Row],[Fecha cierre/actualización]]-Table2[[#This Row],[Fecha creación]],"Revisar")</f>
        <v>8.0923611111138598</v>
      </c>
      <c r="W132" s="5">
        <f>IFERROR(Table2[[#This Row],[Días resolución/en proceso]]*24,"Revisar")</f>
        <v>194.21666666673264</v>
      </c>
      <c r="X132" s="5">
        <f>_xlfn.XLOOKUP(Table2[[#This Row],[Acuerdo de nivel de servicio]],SLA!B:B,SLA!C:C)</f>
        <v>0</v>
      </c>
      <c r="Y132" s="5">
        <f>IFERROR(ROUND(Table2[[#This Row],[Fecha cierre/actualización]]-Table2[[#This Row],[Fecha creación]],0)*14,"Revisar")</f>
        <v>112</v>
      </c>
      <c r="Z132" s="5">
        <f>+Table2[[#This Row],[SLA horas - base ]]+Table2[[#This Row],[SLA horas - adic por cambio días]]</f>
        <v>112</v>
      </c>
      <c r="AA132" s="19" t="str">
        <f>IF(Table2[[#This Row],[SLA horas - base ]]=0,"No tiene SLA",IF(Table2[[#This Row],[Horas resolución/en proceso]]&lt;=Table2[[#This Row],[SLA horas - total]],"Cumplido","Vencido"))</f>
        <v>No tiene SLA</v>
      </c>
      <c r="AC132"/>
    </row>
    <row r="133" spans="1:29">
      <c r="A133" t="s">
        <v>747</v>
      </c>
      <c r="B133" t="s">
        <v>748</v>
      </c>
      <c r="C133" t="s">
        <v>119</v>
      </c>
      <c r="D133" t="s">
        <v>2</v>
      </c>
      <c r="E133" t="s">
        <v>55</v>
      </c>
      <c r="F133" t="s">
        <v>96</v>
      </c>
      <c r="G133" t="s">
        <v>106</v>
      </c>
      <c r="H133" t="s">
        <v>28</v>
      </c>
      <c r="I133" t="s">
        <v>749</v>
      </c>
      <c r="J133" t="s">
        <v>750</v>
      </c>
      <c r="K133" t="s">
        <v>751</v>
      </c>
      <c r="L133" t="s">
        <v>751</v>
      </c>
      <c r="M133" t="s">
        <v>153</v>
      </c>
      <c r="N133" t="s">
        <v>154</v>
      </c>
      <c r="O133" t="s">
        <v>36</v>
      </c>
      <c r="P133" t="s">
        <v>748</v>
      </c>
      <c r="Q133" t="s">
        <v>751</v>
      </c>
      <c r="R133" t="s">
        <v>103</v>
      </c>
      <c r="S133" t="s">
        <v>751</v>
      </c>
      <c r="T1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45677.51458333333</v>
      </c>
      <c r="U1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45677.622916666667</v>
      </c>
      <c r="V133" s="5">
        <f>IFERROR(Table2[[#This Row],[Fecha cierre/actualización]]-Table2[[#This Row],[Fecha creación]],"Revisar")</f>
        <v>0.10833333333721384</v>
      </c>
      <c r="W133" s="5">
        <f>IFERROR(Table2[[#This Row],[Días resolución/en proceso]]*24,"Revisar")</f>
        <v>2.6000000000931323</v>
      </c>
      <c r="X133" s="5">
        <f>_xlfn.XLOOKUP(Table2[[#This Row],[Acuerdo de nivel de servicio]],SLA!B:B,SLA!C:C)</f>
        <v>72</v>
      </c>
      <c r="Y133" s="5">
        <f>IFERROR(ROUND(Table2[[#This Row],[Fecha cierre/actualización]]-Table2[[#This Row],[Fecha creación]],0)*14,"Revisar")</f>
        <v>0</v>
      </c>
      <c r="Z133" s="5">
        <f>+Table2[[#This Row],[SLA horas - base ]]+Table2[[#This Row],[SLA horas - adic por cambio días]]</f>
        <v>72</v>
      </c>
      <c r="AA133" s="19" t="str">
        <f>IF(Table2[[#This Row],[SLA horas - base ]]=0,"No tiene SLA",IF(Table2[[#This Row],[Horas resolución/en proceso]]&lt;=Table2[[#This Row],[SLA horas - total]],"Cumplido","Vencido"))</f>
        <v>Cumplido</v>
      </c>
      <c r="AC133"/>
    </row>
    <row r="134" spans="1:29">
      <c r="A134" t="s">
        <v>752</v>
      </c>
      <c r="B134" t="s">
        <v>753</v>
      </c>
      <c r="C134" t="s">
        <v>36</v>
      </c>
      <c r="D134" t="s">
        <v>2</v>
      </c>
      <c r="E134" t="s">
        <v>55</v>
      </c>
      <c r="F134" t="s">
        <v>96</v>
      </c>
      <c r="G134" t="s">
        <v>106</v>
      </c>
      <c r="H134" t="s">
        <v>28</v>
      </c>
      <c r="I134" t="s">
        <v>754</v>
      </c>
      <c r="J134" t="s">
        <v>755</v>
      </c>
      <c r="K134" t="s">
        <v>756</v>
      </c>
      <c r="L134" t="s">
        <v>756</v>
      </c>
      <c r="M134" t="s">
        <v>153</v>
      </c>
      <c r="N134" t="s">
        <v>154</v>
      </c>
      <c r="O134" t="s">
        <v>36</v>
      </c>
      <c r="P134" t="s">
        <v>753</v>
      </c>
      <c r="Q134" t="s">
        <v>756</v>
      </c>
      <c r="R134" t="s">
        <v>103</v>
      </c>
      <c r="S134" t="s">
        <v>757</v>
      </c>
      <c r="T1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45677.70208333333</v>
      </c>
      <c r="U1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45680.456250000003</v>
      </c>
      <c r="V134" s="5">
        <f>IFERROR(Table2[[#This Row],[Fecha cierre/actualización]]-Table2[[#This Row],[Fecha creación]],"Revisar")</f>
        <v>2.7541666666729725</v>
      </c>
      <c r="W134" s="5">
        <f>IFERROR(Table2[[#This Row],[Días resolución/en proceso]]*24,"Revisar")</f>
        <v>66.10000000015134</v>
      </c>
      <c r="X134" s="5">
        <f>_xlfn.XLOOKUP(Table2[[#This Row],[Acuerdo de nivel de servicio]],SLA!B:B,SLA!C:C)</f>
        <v>0</v>
      </c>
      <c r="Y134" s="5">
        <f>IFERROR(ROUND(Table2[[#This Row],[Fecha cierre/actualización]]-Table2[[#This Row],[Fecha creación]],0)*14,"Revisar")</f>
        <v>42</v>
      </c>
      <c r="Z134" s="5">
        <f>+Table2[[#This Row],[SLA horas - base ]]+Table2[[#This Row],[SLA horas - adic por cambio días]]</f>
        <v>42</v>
      </c>
      <c r="AA134" s="19" t="str">
        <f>IF(Table2[[#This Row],[SLA horas - base ]]=0,"No tiene SLA",IF(Table2[[#This Row],[Horas resolución/en proceso]]&lt;=Table2[[#This Row],[SLA horas - total]],"Cumplido","Vencido"))</f>
        <v>No tiene SLA</v>
      </c>
      <c r="AC134"/>
    </row>
    <row r="135" spans="1:29">
      <c r="A135" t="s">
        <v>758</v>
      </c>
      <c r="B135" t="s">
        <v>759</v>
      </c>
      <c r="C135" t="s">
        <v>36</v>
      </c>
      <c r="D135" t="s">
        <v>95</v>
      </c>
      <c r="E135" t="s">
        <v>61</v>
      </c>
      <c r="F135" t="s">
        <v>21</v>
      </c>
      <c r="G135" t="s">
        <v>106</v>
      </c>
      <c r="H135" t="s">
        <v>28</v>
      </c>
      <c r="I135" t="s">
        <v>760</v>
      </c>
      <c r="J135" t="s">
        <v>131</v>
      </c>
      <c r="K135" t="s">
        <v>36</v>
      </c>
      <c r="L135" t="s">
        <v>761</v>
      </c>
      <c r="M135" t="s">
        <v>101</v>
      </c>
      <c r="N135" t="s">
        <v>36</v>
      </c>
      <c r="O135" t="s">
        <v>311</v>
      </c>
      <c r="P135" t="s">
        <v>759</v>
      </c>
      <c r="Q135" t="s">
        <v>36</v>
      </c>
      <c r="R135" t="s">
        <v>103</v>
      </c>
      <c r="S135" t="s">
        <v>36</v>
      </c>
      <c r="T1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45677.412499999999</v>
      </c>
      <c r="U1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45707.629166666666</v>
      </c>
      <c r="V135" s="5">
        <f>IFERROR(Table2[[#This Row],[Fecha cierre/actualización]]-Table2[[#This Row],[Fecha creación]],"Revisar")</f>
        <v>30.216666666667152</v>
      </c>
      <c r="W135" s="5">
        <f>IFERROR(Table2[[#This Row],[Días resolución/en proceso]]*24,"Revisar")</f>
        <v>725.20000000001164</v>
      </c>
      <c r="X135" s="5">
        <f>_xlfn.XLOOKUP(Table2[[#This Row],[Acuerdo de nivel de servicio]],SLA!B:B,SLA!C:C)</f>
        <v>0</v>
      </c>
      <c r="Y135" s="5">
        <f>IFERROR(ROUND(Table2[[#This Row],[Fecha cierre/actualización]]-Table2[[#This Row],[Fecha creación]],0)*14,"Revisar")</f>
        <v>420</v>
      </c>
      <c r="Z135" s="5">
        <f>+Table2[[#This Row],[SLA horas - base ]]+Table2[[#This Row],[SLA horas - adic por cambio días]]</f>
        <v>420</v>
      </c>
      <c r="AA135" s="19" t="str">
        <f>IF(Table2[[#This Row],[SLA horas - base ]]=0,"No tiene SLA",IF(Table2[[#This Row],[Horas resolución/en proceso]]&lt;=Table2[[#This Row],[SLA horas - total]],"Cumplido","Vencido"))</f>
        <v>No tiene SLA</v>
      </c>
      <c r="AC135"/>
    </row>
    <row r="136" spans="1:29">
      <c r="A136" t="s">
        <v>762</v>
      </c>
      <c r="B136" t="s">
        <v>763</v>
      </c>
      <c r="C136" t="s">
        <v>36</v>
      </c>
      <c r="D136" t="s">
        <v>269</v>
      </c>
      <c r="E136" t="s">
        <v>66</v>
      </c>
      <c r="F136" t="s">
        <v>96</v>
      </c>
      <c r="G136" t="s">
        <v>97</v>
      </c>
      <c r="H136" t="s">
        <v>51</v>
      </c>
      <c r="I136" t="s">
        <v>764</v>
      </c>
      <c r="J136" t="s">
        <v>765</v>
      </c>
      <c r="K136" t="s">
        <v>766</v>
      </c>
      <c r="L136" t="s">
        <v>766</v>
      </c>
      <c r="M136" t="s">
        <v>101</v>
      </c>
      <c r="N136" t="s">
        <v>36</v>
      </c>
      <c r="O136" t="s">
        <v>102</v>
      </c>
      <c r="P136" t="s">
        <v>763</v>
      </c>
      <c r="Q136" t="s">
        <v>766</v>
      </c>
      <c r="R136" t="s">
        <v>103</v>
      </c>
      <c r="S136" t="s">
        <v>766</v>
      </c>
      <c r="T1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45677.384722222225</v>
      </c>
      <c r="U1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45677.444444444445</v>
      </c>
      <c r="V136" s="5">
        <f>IFERROR(Table2[[#This Row],[Fecha cierre/actualización]]-Table2[[#This Row],[Fecha creación]],"Revisar")</f>
        <v>5.9722222220443655E-2</v>
      </c>
      <c r="W136" s="5">
        <f>IFERROR(Table2[[#This Row],[Días resolución/en proceso]]*24,"Revisar")</f>
        <v>1.4333333332906477</v>
      </c>
      <c r="X136" s="5">
        <f>_xlfn.XLOOKUP(Table2[[#This Row],[Acuerdo de nivel de servicio]],SLA!B:B,SLA!C:C)</f>
        <v>0</v>
      </c>
      <c r="Y136" s="5">
        <f>IFERROR(ROUND(Table2[[#This Row],[Fecha cierre/actualización]]-Table2[[#This Row],[Fecha creación]],0)*14,"Revisar")</f>
        <v>0</v>
      </c>
      <c r="Z136" s="5">
        <f>+Table2[[#This Row],[SLA horas - base ]]+Table2[[#This Row],[SLA horas - adic por cambio días]]</f>
        <v>0</v>
      </c>
      <c r="AA136" s="19" t="str">
        <f>IF(Table2[[#This Row],[SLA horas - base ]]=0,"No tiene SLA",IF(Table2[[#This Row],[Horas resolución/en proceso]]&lt;=Table2[[#This Row],[SLA horas - total]],"Cumplido","Vencido"))</f>
        <v>No tiene SLA</v>
      </c>
      <c r="AC136"/>
    </row>
    <row r="137" spans="1:29">
      <c r="A137" t="s">
        <v>767</v>
      </c>
      <c r="B137" t="s">
        <v>768</v>
      </c>
      <c r="C137" t="s">
        <v>36</v>
      </c>
      <c r="D137" t="s">
        <v>2</v>
      </c>
      <c r="E137" t="s">
        <v>55</v>
      </c>
      <c r="F137" t="s">
        <v>96</v>
      </c>
      <c r="G137" t="s">
        <v>106</v>
      </c>
      <c r="H137" t="s">
        <v>31</v>
      </c>
      <c r="I137" t="s">
        <v>769</v>
      </c>
      <c r="J137" t="s">
        <v>770</v>
      </c>
      <c r="K137" t="s">
        <v>771</v>
      </c>
      <c r="L137" t="s">
        <v>771</v>
      </c>
      <c r="M137" t="s">
        <v>101</v>
      </c>
      <c r="N137" t="s">
        <v>154</v>
      </c>
      <c r="O137" t="s">
        <v>102</v>
      </c>
      <c r="P137" t="s">
        <v>768</v>
      </c>
      <c r="Q137" t="s">
        <v>771</v>
      </c>
      <c r="R137" t="s">
        <v>103</v>
      </c>
      <c r="S137" t="s">
        <v>771</v>
      </c>
      <c r="T1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45677.395833333336</v>
      </c>
      <c r="U1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45709.459027777775</v>
      </c>
      <c r="V137" s="5">
        <f>IFERROR(Table2[[#This Row],[Fecha cierre/actualización]]-Table2[[#This Row],[Fecha creación]],"Revisar")</f>
        <v>32.063194444439432</v>
      </c>
      <c r="W137" s="5">
        <f>IFERROR(Table2[[#This Row],[Días resolución/en proceso]]*24,"Revisar")</f>
        <v>769.51666666654637</v>
      </c>
      <c r="X137" s="5">
        <f>_xlfn.XLOOKUP(Table2[[#This Row],[Acuerdo de nivel de servicio]],SLA!B:B,SLA!C:C)</f>
        <v>0</v>
      </c>
      <c r="Y137" s="5">
        <f>IFERROR(ROUND(Table2[[#This Row],[Fecha cierre/actualización]]-Table2[[#This Row],[Fecha creación]],0)*14,"Revisar")</f>
        <v>448</v>
      </c>
      <c r="Z137" s="5">
        <f>+Table2[[#This Row],[SLA horas - base ]]+Table2[[#This Row],[SLA horas - adic por cambio días]]</f>
        <v>448</v>
      </c>
      <c r="AA137" s="19" t="str">
        <f>IF(Table2[[#This Row],[SLA horas - base ]]=0,"No tiene SLA",IF(Table2[[#This Row],[Horas resolución/en proceso]]&lt;=Table2[[#This Row],[SLA horas - total]],"Cumplido","Vencido"))</f>
        <v>No tiene SLA</v>
      </c>
      <c r="AC137"/>
    </row>
    <row r="138" spans="1:29">
      <c r="A138" t="s">
        <v>772</v>
      </c>
      <c r="B138" t="s">
        <v>773</v>
      </c>
      <c r="C138" t="s">
        <v>149</v>
      </c>
      <c r="D138" t="s">
        <v>2</v>
      </c>
      <c r="E138" t="s">
        <v>55</v>
      </c>
      <c r="F138" t="s">
        <v>96</v>
      </c>
      <c r="G138" t="s">
        <v>106</v>
      </c>
      <c r="H138" t="s">
        <v>31</v>
      </c>
      <c r="I138" t="s">
        <v>774</v>
      </c>
      <c r="J138" t="s">
        <v>775</v>
      </c>
      <c r="K138" t="s">
        <v>776</v>
      </c>
      <c r="L138" t="s">
        <v>776</v>
      </c>
      <c r="M138" t="s">
        <v>101</v>
      </c>
      <c r="N138" t="s">
        <v>154</v>
      </c>
      <c r="O138" t="s">
        <v>102</v>
      </c>
      <c r="P138" t="s">
        <v>773</v>
      </c>
      <c r="Q138" t="s">
        <v>776</v>
      </c>
      <c r="R138" t="s">
        <v>103</v>
      </c>
      <c r="S138" t="s">
        <v>776</v>
      </c>
      <c r="T1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45677.642361111109</v>
      </c>
      <c r="U1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45679.640972222223</v>
      </c>
      <c r="V138" s="5">
        <f>IFERROR(Table2[[#This Row],[Fecha cierre/actualización]]-Table2[[#This Row],[Fecha creación]],"Revisar")</f>
        <v>1.9986111111138598</v>
      </c>
      <c r="W138" s="5">
        <f>IFERROR(Table2[[#This Row],[Días resolución/en proceso]]*24,"Revisar")</f>
        <v>47.966666666732635</v>
      </c>
      <c r="X138" s="5">
        <f>_xlfn.XLOOKUP(Table2[[#This Row],[Acuerdo de nivel de servicio]],SLA!B:B,SLA!C:C)</f>
        <v>12.5</v>
      </c>
      <c r="Y138" s="5">
        <f>IFERROR(ROUND(Table2[[#This Row],[Fecha cierre/actualización]]-Table2[[#This Row],[Fecha creación]],0)*14,"Revisar")</f>
        <v>28</v>
      </c>
      <c r="Z138" s="5">
        <f>+Table2[[#This Row],[SLA horas - base ]]+Table2[[#This Row],[SLA horas - adic por cambio días]]</f>
        <v>40.5</v>
      </c>
      <c r="AA138" s="19" t="str">
        <f>IF(Table2[[#This Row],[SLA horas - base ]]=0,"No tiene SLA",IF(Table2[[#This Row],[Horas resolución/en proceso]]&lt;=Table2[[#This Row],[SLA horas - total]],"Cumplido","Vencido"))</f>
        <v>Vencido</v>
      </c>
      <c r="AC138"/>
    </row>
    <row r="139" spans="1:29">
      <c r="A139" t="s">
        <v>777</v>
      </c>
      <c r="B139" t="s">
        <v>778</v>
      </c>
      <c r="C139" t="s">
        <v>119</v>
      </c>
      <c r="D139" t="s">
        <v>2</v>
      </c>
      <c r="E139" t="s">
        <v>66</v>
      </c>
      <c r="F139" t="s">
        <v>96</v>
      </c>
      <c r="G139" t="s">
        <v>97</v>
      </c>
      <c r="H139" t="s">
        <v>57</v>
      </c>
      <c r="I139" t="s">
        <v>778</v>
      </c>
      <c r="J139" t="s">
        <v>779</v>
      </c>
      <c r="K139" t="s">
        <v>780</v>
      </c>
      <c r="L139" t="s">
        <v>780</v>
      </c>
      <c r="M139" t="s">
        <v>101</v>
      </c>
      <c r="N139" t="s">
        <v>36</v>
      </c>
      <c r="O139" t="s">
        <v>781</v>
      </c>
      <c r="P139" t="s">
        <v>778</v>
      </c>
      <c r="Q139" t="s">
        <v>780</v>
      </c>
      <c r="R139" t="s">
        <v>103</v>
      </c>
      <c r="S139" t="s">
        <v>780</v>
      </c>
      <c r="T1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45677.515277777777</v>
      </c>
      <c r="U1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45684.588888888888</v>
      </c>
      <c r="V139" s="5">
        <f>IFERROR(Table2[[#This Row],[Fecha cierre/actualización]]-Table2[[#This Row],[Fecha creación]],"Revisar")</f>
        <v>7.0736111111109494</v>
      </c>
      <c r="W139" s="5">
        <f>IFERROR(Table2[[#This Row],[Días resolución/en proceso]]*24,"Revisar")</f>
        <v>169.76666666666279</v>
      </c>
      <c r="X139" s="5">
        <f>_xlfn.XLOOKUP(Table2[[#This Row],[Acuerdo de nivel de servicio]],SLA!B:B,SLA!C:C)</f>
        <v>72</v>
      </c>
      <c r="Y139" s="5">
        <f>IFERROR(ROUND(Table2[[#This Row],[Fecha cierre/actualización]]-Table2[[#This Row],[Fecha creación]],0)*14,"Revisar")</f>
        <v>98</v>
      </c>
      <c r="Z139" s="5">
        <f>+Table2[[#This Row],[SLA horas - base ]]+Table2[[#This Row],[SLA horas - adic por cambio días]]</f>
        <v>170</v>
      </c>
      <c r="AA139" s="19" t="str">
        <f>IF(Table2[[#This Row],[SLA horas - base ]]=0,"No tiene SLA",IF(Table2[[#This Row],[Horas resolución/en proceso]]&lt;=Table2[[#This Row],[SLA horas - total]],"Cumplido","Vencido"))</f>
        <v>Cumplido</v>
      </c>
      <c r="AC139"/>
    </row>
    <row r="140" spans="1:29">
      <c r="A140" t="s">
        <v>782</v>
      </c>
      <c r="B140" t="s">
        <v>783</v>
      </c>
      <c r="C140" t="s">
        <v>119</v>
      </c>
      <c r="D140" t="s">
        <v>2</v>
      </c>
      <c r="E140" t="s">
        <v>67</v>
      </c>
      <c r="F140" t="s">
        <v>96</v>
      </c>
      <c r="G140" t="s">
        <v>106</v>
      </c>
      <c r="H140" t="s">
        <v>32</v>
      </c>
      <c r="I140" t="s">
        <v>784</v>
      </c>
      <c r="J140" t="s">
        <v>785</v>
      </c>
      <c r="K140" t="s">
        <v>784</v>
      </c>
      <c r="L140" t="s">
        <v>784</v>
      </c>
      <c r="M140" t="s">
        <v>153</v>
      </c>
      <c r="N140" t="s">
        <v>154</v>
      </c>
      <c r="O140" t="s">
        <v>36</v>
      </c>
      <c r="P140" t="s">
        <v>783</v>
      </c>
      <c r="Q140" t="s">
        <v>784</v>
      </c>
      <c r="R140" t="s">
        <v>103</v>
      </c>
      <c r="S140" t="s">
        <v>784</v>
      </c>
      <c r="T1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45677.436805555553</v>
      </c>
      <c r="U1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45677.474305555559</v>
      </c>
      <c r="V140" s="5">
        <f>IFERROR(Table2[[#This Row],[Fecha cierre/actualización]]-Table2[[#This Row],[Fecha creación]],"Revisar")</f>
        <v>3.7500000005820766E-2</v>
      </c>
      <c r="W140" s="5">
        <f>IFERROR(Table2[[#This Row],[Días resolución/en proceso]]*24,"Revisar")</f>
        <v>0.90000000013969839</v>
      </c>
      <c r="X140" s="5">
        <f>_xlfn.XLOOKUP(Table2[[#This Row],[Acuerdo de nivel de servicio]],SLA!B:B,SLA!C:C)</f>
        <v>72</v>
      </c>
      <c r="Y140" s="5">
        <f>IFERROR(ROUND(Table2[[#This Row],[Fecha cierre/actualización]]-Table2[[#This Row],[Fecha creación]],0)*14,"Revisar")</f>
        <v>0</v>
      </c>
      <c r="Z140" s="5">
        <f>+Table2[[#This Row],[SLA horas - base ]]+Table2[[#This Row],[SLA horas - adic por cambio días]]</f>
        <v>72</v>
      </c>
      <c r="AA140" s="19" t="str">
        <f>IF(Table2[[#This Row],[SLA horas - base ]]=0,"No tiene SLA",IF(Table2[[#This Row],[Horas resolución/en proceso]]&lt;=Table2[[#This Row],[SLA horas - total]],"Cumplido","Vencido"))</f>
        <v>Cumplido</v>
      </c>
      <c r="AC140"/>
    </row>
    <row r="141" spans="1:29">
      <c r="A141" t="s">
        <v>786</v>
      </c>
      <c r="B141" t="s">
        <v>787</v>
      </c>
      <c r="C141" t="s">
        <v>119</v>
      </c>
      <c r="D141" t="s">
        <v>2</v>
      </c>
      <c r="E141" t="s">
        <v>55</v>
      </c>
      <c r="F141" t="s">
        <v>96</v>
      </c>
      <c r="G141" t="s">
        <v>106</v>
      </c>
      <c r="H141" t="s">
        <v>28</v>
      </c>
      <c r="I141" t="s">
        <v>788</v>
      </c>
      <c r="J141" t="s">
        <v>789</v>
      </c>
      <c r="K141" t="s">
        <v>790</v>
      </c>
      <c r="L141" t="s">
        <v>790</v>
      </c>
      <c r="M141" t="s">
        <v>153</v>
      </c>
      <c r="N141" t="s">
        <v>154</v>
      </c>
      <c r="O141" t="s">
        <v>36</v>
      </c>
      <c r="P141" t="s">
        <v>787</v>
      </c>
      <c r="Q141" t="s">
        <v>790</v>
      </c>
      <c r="R141" t="s">
        <v>103</v>
      </c>
      <c r="S141" t="s">
        <v>791</v>
      </c>
      <c r="T1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45677.510416666664</v>
      </c>
      <c r="U1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45680.372916666667</v>
      </c>
      <c r="V141" s="5">
        <f>IFERROR(Table2[[#This Row],[Fecha cierre/actualización]]-Table2[[#This Row],[Fecha creación]],"Revisar")</f>
        <v>2.8625000000029104</v>
      </c>
      <c r="W141" s="5">
        <f>IFERROR(Table2[[#This Row],[Días resolución/en proceso]]*24,"Revisar")</f>
        <v>68.700000000069849</v>
      </c>
      <c r="X141" s="5">
        <f>_xlfn.XLOOKUP(Table2[[#This Row],[Acuerdo de nivel de servicio]],SLA!B:B,SLA!C:C)</f>
        <v>72</v>
      </c>
      <c r="Y141" s="5">
        <f>IFERROR(ROUND(Table2[[#This Row],[Fecha cierre/actualización]]-Table2[[#This Row],[Fecha creación]],0)*14,"Revisar")</f>
        <v>42</v>
      </c>
      <c r="Z141" s="5">
        <f>+Table2[[#This Row],[SLA horas - base ]]+Table2[[#This Row],[SLA horas - adic por cambio días]]</f>
        <v>114</v>
      </c>
      <c r="AA141" s="19" t="str">
        <f>IF(Table2[[#This Row],[SLA horas - base ]]=0,"No tiene SLA",IF(Table2[[#This Row],[Horas resolución/en proceso]]&lt;=Table2[[#This Row],[SLA horas - total]],"Cumplido","Vencido"))</f>
        <v>Cumplido</v>
      </c>
      <c r="AC141"/>
    </row>
    <row r="142" spans="1:29">
      <c r="A142" t="s">
        <v>792</v>
      </c>
      <c r="B142" t="s">
        <v>793</v>
      </c>
      <c r="C142" t="s">
        <v>36</v>
      </c>
      <c r="D142" t="s">
        <v>2</v>
      </c>
      <c r="E142" t="s">
        <v>55</v>
      </c>
      <c r="F142" t="s">
        <v>96</v>
      </c>
      <c r="G142" t="s">
        <v>106</v>
      </c>
      <c r="H142" t="s">
        <v>31</v>
      </c>
      <c r="I142" t="s">
        <v>794</v>
      </c>
      <c r="J142" t="s">
        <v>795</v>
      </c>
      <c r="K142" t="s">
        <v>796</v>
      </c>
      <c r="L142" t="s">
        <v>796</v>
      </c>
      <c r="M142" t="s">
        <v>101</v>
      </c>
      <c r="N142" t="s">
        <v>154</v>
      </c>
      <c r="O142" t="s">
        <v>102</v>
      </c>
      <c r="P142" t="s">
        <v>793</v>
      </c>
      <c r="Q142" t="s">
        <v>796</v>
      </c>
      <c r="R142" t="s">
        <v>103</v>
      </c>
      <c r="S142" t="s">
        <v>796</v>
      </c>
      <c r="T1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45677.52847222222</v>
      </c>
      <c r="U1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45708.620138888888</v>
      </c>
      <c r="V142" s="5">
        <f>IFERROR(Table2[[#This Row],[Fecha cierre/actualización]]-Table2[[#This Row],[Fecha creación]],"Revisar")</f>
        <v>31.091666666667152</v>
      </c>
      <c r="W142" s="5">
        <f>IFERROR(Table2[[#This Row],[Días resolución/en proceso]]*24,"Revisar")</f>
        <v>746.20000000001164</v>
      </c>
      <c r="X142" s="5">
        <f>_xlfn.XLOOKUP(Table2[[#This Row],[Acuerdo de nivel de servicio]],SLA!B:B,SLA!C:C)</f>
        <v>0</v>
      </c>
      <c r="Y142" s="5">
        <f>IFERROR(ROUND(Table2[[#This Row],[Fecha cierre/actualización]]-Table2[[#This Row],[Fecha creación]],0)*14,"Revisar")</f>
        <v>434</v>
      </c>
      <c r="Z142" s="5">
        <f>+Table2[[#This Row],[SLA horas - base ]]+Table2[[#This Row],[SLA horas - adic por cambio días]]</f>
        <v>434</v>
      </c>
      <c r="AA142" s="19" t="str">
        <f>IF(Table2[[#This Row],[SLA horas - base ]]=0,"No tiene SLA",IF(Table2[[#This Row],[Horas resolución/en proceso]]&lt;=Table2[[#This Row],[SLA horas - total]],"Cumplido","Vencido"))</f>
        <v>No tiene SLA</v>
      </c>
      <c r="AC142"/>
    </row>
    <row r="143" spans="1:29">
      <c r="A143" t="s">
        <v>797</v>
      </c>
      <c r="B143" t="s">
        <v>798</v>
      </c>
      <c r="C143" t="s">
        <v>157</v>
      </c>
      <c r="D143" t="s">
        <v>2</v>
      </c>
      <c r="E143" t="s">
        <v>55</v>
      </c>
      <c r="F143" t="s">
        <v>96</v>
      </c>
      <c r="G143" t="s">
        <v>106</v>
      </c>
      <c r="H143" t="s">
        <v>31</v>
      </c>
      <c r="I143" t="s">
        <v>799</v>
      </c>
      <c r="J143" t="s">
        <v>800</v>
      </c>
      <c r="K143" t="s">
        <v>801</v>
      </c>
      <c r="L143" t="s">
        <v>801</v>
      </c>
      <c r="M143" t="s">
        <v>101</v>
      </c>
      <c r="N143" t="s">
        <v>154</v>
      </c>
      <c r="O143" t="s">
        <v>102</v>
      </c>
      <c r="P143" t="s">
        <v>798</v>
      </c>
      <c r="Q143" t="s">
        <v>801</v>
      </c>
      <c r="R143" t="s">
        <v>103</v>
      </c>
      <c r="S143" t="s">
        <v>801</v>
      </c>
      <c r="T1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45677.67291666667</v>
      </c>
      <c r="U1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45679.625694444447</v>
      </c>
      <c r="V143" s="5">
        <f>IFERROR(Table2[[#This Row],[Fecha cierre/actualización]]-Table2[[#This Row],[Fecha creación]],"Revisar")</f>
        <v>1.952777777776646</v>
      </c>
      <c r="W143" s="5">
        <f>IFERROR(Table2[[#This Row],[Días resolución/en proceso]]*24,"Revisar")</f>
        <v>46.866666666639503</v>
      </c>
      <c r="X143" s="5">
        <f>_xlfn.XLOOKUP(Table2[[#This Row],[Acuerdo de nivel de servicio]],SLA!B:B,SLA!C:C)</f>
        <v>12.5</v>
      </c>
      <c r="Y143" s="5">
        <f>IFERROR(ROUND(Table2[[#This Row],[Fecha cierre/actualización]]-Table2[[#This Row],[Fecha creación]],0)*14,"Revisar")</f>
        <v>28</v>
      </c>
      <c r="Z143" s="5">
        <f>+Table2[[#This Row],[SLA horas - base ]]+Table2[[#This Row],[SLA horas - adic por cambio días]]</f>
        <v>40.5</v>
      </c>
      <c r="AA143" s="19" t="str">
        <f>IF(Table2[[#This Row],[SLA horas - base ]]=0,"No tiene SLA",IF(Table2[[#This Row],[Horas resolución/en proceso]]&lt;=Table2[[#This Row],[SLA horas - total]],"Cumplido","Vencido"))</f>
        <v>Vencido</v>
      </c>
      <c r="AC143"/>
    </row>
    <row r="144" spans="1:29">
      <c r="A144" t="s">
        <v>802</v>
      </c>
      <c r="B144" t="s">
        <v>803</v>
      </c>
      <c r="C144" t="s">
        <v>157</v>
      </c>
      <c r="D144" t="s">
        <v>2</v>
      </c>
      <c r="E144" t="s">
        <v>55</v>
      </c>
      <c r="F144" t="s">
        <v>96</v>
      </c>
      <c r="G144" t="s">
        <v>106</v>
      </c>
      <c r="H144" t="s">
        <v>31</v>
      </c>
      <c r="I144" t="s">
        <v>804</v>
      </c>
      <c r="J144" t="s">
        <v>805</v>
      </c>
      <c r="K144" t="s">
        <v>804</v>
      </c>
      <c r="L144" t="s">
        <v>804</v>
      </c>
      <c r="M144" t="s">
        <v>101</v>
      </c>
      <c r="N144" t="s">
        <v>154</v>
      </c>
      <c r="O144" t="s">
        <v>102</v>
      </c>
      <c r="P144" t="s">
        <v>803</v>
      </c>
      <c r="Q144" t="s">
        <v>804</v>
      </c>
      <c r="R144" t="s">
        <v>103</v>
      </c>
      <c r="S144" t="s">
        <v>804</v>
      </c>
      <c r="T1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45679.357638888891</v>
      </c>
      <c r="U1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45679.393055555556</v>
      </c>
      <c r="V144" s="5">
        <f>IFERROR(Table2[[#This Row],[Fecha cierre/actualización]]-Table2[[#This Row],[Fecha creación]],"Revisar")</f>
        <v>3.5416666665696539E-2</v>
      </c>
      <c r="W144" s="5">
        <f>IFERROR(Table2[[#This Row],[Días resolución/en proceso]]*24,"Revisar")</f>
        <v>0.84999999997671694</v>
      </c>
      <c r="X144" s="5">
        <f>_xlfn.XLOOKUP(Table2[[#This Row],[Acuerdo de nivel de servicio]],SLA!B:B,SLA!C:C)</f>
        <v>12.5</v>
      </c>
      <c r="Y144" s="5">
        <f>IFERROR(ROUND(Table2[[#This Row],[Fecha cierre/actualización]]-Table2[[#This Row],[Fecha creación]],0)*14,"Revisar")</f>
        <v>0</v>
      </c>
      <c r="Z144" s="5">
        <f>+Table2[[#This Row],[SLA horas - base ]]+Table2[[#This Row],[SLA horas - adic por cambio días]]</f>
        <v>12.5</v>
      </c>
      <c r="AA144" s="19" t="str">
        <f>IF(Table2[[#This Row],[SLA horas - base ]]=0,"No tiene SLA",IF(Table2[[#This Row],[Horas resolución/en proceso]]&lt;=Table2[[#This Row],[SLA horas - total]],"Cumplido","Vencido"))</f>
        <v>Cumplido</v>
      </c>
      <c r="AC144"/>
    </row>
    <row r="145" spans="1:29">
      <c r="A145" t="s">
        <v>806</v>
      </c>
      <c r="B145" t="s">
        <v>807</v>
      </c>
      <c r="C145" t="s">
        <v>119</v>
      </c>
      <c r="D145" t="s">
        <v>2</v>
      </c>
      <c r="E145" t="s">
        <v>66</v>
      </c>
      <c r="F145" t="s">
        <v>96</v>
      </c>
      <c r="G145" t="s">
        <v>687</v>
      </c>
      <c r="H145" t="s">
        <v>54</v>
      </c>
      <c r="I145" t="s">
        <v>808</v>
      </c>
      <c r="J145" t="s">
        <v>809</v>
      </c>
      <c r="K145" t="s">
        <v>810</v>
      </c>
      <c r="L145" t="s">
        <v>810</v>
      </c>
      <c r="M145" t="s">
        <v>101</v>
      </c>
      <c r="N145" t="s">
        <v>36</v>
      </c>
      <c r="O145" t="s">
        <v>102</v>
      </c>
      <c r="P145" t="s">
        <v>807</v>
      </c>
      <c r="Q145" t="s">
        <v>810</v>
      </c>
      <c r="R145" t="s">
        <v>103</v>
      </c>
      <c r="S145" t="s">
        <v>810</v>
      </c>
      <c r="T1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45679.361111111109</v>
      </c>
      <c r="U1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45688.482638888891</v>
      </c>
      <c r="V145" s="5">
        <f>IFERROR(Table2[[#This Row],[Fecha cierre/actualización]]-Table2[[#This Row],[Fecha creación]],"Revisar")</f>
        <v>9.1215277777810115</v>
      </c>
      <c r="W145" s="5">
        <f>IFERROR(Table2[[#This Row],[Días resolución/en proceso]]*24,"Revisar")</f>
        <v>218.91666666674428</v>
      </c>
      <c r="X145" s="5">
        <f>_xlfn.XLOOKUP(Table2[[#This Row],[Acuerdo de nivel de servicio]],SLA!B:B,SLA!C:C)</f>
        <v>72</v>
      </c>
      <c r="Y145" s="5">
        <f>IFERROR(ROUND(Table2[[#This Row],[Fecha cierre/actualización]]-Table2[[#This Row],[Fecha creación]],0)*14,"Revisar")</f>
        <v>126</v>
      </c>
      <c r="Z145" s="5">
        <f>+Table2[[#This Row],[SLA horas - base ]]+Table2[[#This Row],[SLA horas - adic por cambio días]]</f>
        <v>198</v>
      </c>
      <c r="AA145" s="19" t="str">
        <f>IF(Table2[[#This Row],[SLA horas - base ]]=0,"No tiene SLA",IF(Table2[[#This Row],[Horas resolución/en proceso]]&lt;=Table2[[#This Row],[SLA horas - total]],"Cumplido","Vencido"))</f>
        <v>Vencido</v>
      </c>
      <c r="AC145"/>
    </row>
    <row r="146" spans="1:29">
      <c r="A146" t="s">
        <v>811</v>
      </c>
      <c r="B146" t="s">
        <v>812</v>
      </c>
      <c r="C146" t="s">
        <v>157</v>
      </c>
      <c r="D146" t="s">
        <v>2</v>
      </c>
      <c r="E146" t="s">
        <v>55</v>
      </c>
      <c r="F146" t="s">
        <v>96</v>
      </c>
      <c r="G146" t="s">
        <v>106</v>
      </c>
      <c r="H146" t="s">
        <v>31</v>
      </c>
      <c r="I146" t="s">
        <v>813</v>
      </c>
      <c r="J146" t="s">
        <v>814</v>
      </c>
      <c r="K146" t="s">
        <v>815</v>
      </c>
      <c r="L146" t="s">
        <v>815</v>
      </c>
      <c r="M146" t="s">
        <v>101</v>
      </c>
      <c r="N146" t="s">
        <v>154</v>
      </c>
      <c r="O146" t="s">
        <v>102</v>
      </c>
      <c r="P146" t="s">
        <v>812</v>
      </c>
      <c r="Q146" t="s">
        <v>815</v>
      </c>
      <c r="R146" t="s">
        <v>103</v>
      </c>
      <c r="S146" t="s">
        <v>815</v>
      </c>
      <c r="T1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45679.43472222222</v>
      </c>
      <c r="U1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45679.622916666667</v>
      </c>
      <c r="V146" s="5">
        <f>IFERROR(Table2[[#This Row],[Fecha cierre/actualización]]-Table2[[#This Row],[Fecha creación]],"Revisar")</f>
        <v>0.18819444444670808</v>
      </c>
      <c r="W146" s="5">
        <f>IFERROR(Table2[[#This Row],[Días resolución/en proceso]]*24,"Revisar")</f>
        <v>4.5166666667209938</v>
      </c>
      <c r="X146" s="5">
        <f>_xlfn.XLOOKUP(Table2[[#This Row],[Acuerdo de nivel de servicio]],SLA!B:B,SLA!C:C)</f>
        <v>12.5</v>
      </c>
      <c r="Y146" s="5">
        <f>IFERROR(ROUND(Table2[[#This Row],[Fecha cierre/actualización]]-Table2[[#This Row],[Fecha creación]],0)*14,"Revisar")</f>
        <v>0</v>
      </c>
      <c r="Z146" s="5">
        <f>+Table2[[#This Row],[SLA horas - base ]]+Table2[[#This Row],[SLA horas - adic por cambio días]]</f>
        <v>12.5</v>
      </c>
      <c r="AA146" s="19" t="str">
        <f>IF(Table2[[#This Row],[SLA horas - base ]]=0,"No tiene SLA",IF(Table2[[#This Row],[Horas resolución/en proceso]]&lt;=Table2[[#This Row],[SLA horas - total]],"Cumplido","Vencido"))</f>
        <v>Cumplido</v>
      </c>
      <c r="AC146"/>
    </row>
    <row r="147" spans="1:29">
      <c r="A147" t="s">
        <v>816</v>
      </c>
      <c r="B147" t="s">
        <v>817</v>
      </c>
      <c r="C147" t="s">
        <v>36</v>
      </c>
      <c r="D147" t="s">
        <v>95</v>
      </c>
      <c r="E147" t="s">
        <v>66</v>
      </c>
      <c r="F147" t="s">
        <v>21</v>
      </c>
      <c r="G147" t="s">
        <v>97</v>
      </c>
      <c r="H147" t="s">
        <v>45</v>
      </c>
      <c r="I147" t="s">
        <v>818</v>
      </c>
      <c r="J147" t="s">
        <v>131</v>
      </c>
      <c r="K147" t="s">
        <v>36</v>
      </c>
      <c r="L147" t="s">
        <v>709</v>
      </c>
      <c r="M147" t="s">
        <v>101</v>
      </c>
      <c r="N147" t="s">
        <v>36</v>
      </c>
      <c r="O147" t="s">
        <v>102</v>
      </c>
      <c r="P147" t="s">
        <v>817</v>
      </c>
      <c r="Q147" t="s">
        <v>36</v>
      </c>
      <c r="R147" t="s">
        <v>103</v>
      </c>
      <c r="S147" t="s">
        <v>36</v>
      </c>
      <c r="T1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45679.456944444442</v>
      </c>
      <c r="U1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45680.709027777775</v>
      </c>
      <c r="V147" s="5">
        <f>IFERROR(Table2[[#This Row],[Fecha cierre/actualización]]-Table2[[#This Row],[Fecha creación]],"Revisar")</f>
        <v>1.2520833333328483</v>
      </c>
      <c r="W147" s="5">
        <f>IFERROR(Table2[[#This Row],[Días resolución/en proceso]]*24,"Revisar")</f>
        <v>30.049999999988358</v>
      </c>
      <c r="X147" s="5">
        <f>_xlfn.XLOOKUP(Table2[[#This Row],[Acuerdo de nivel de servicio]],SLA!B:B,SLA!C:C)</f>
        <v>0</v>
      </c>
      <c r="Y147" s="5">
        <f>IFERROR(ROUND(Table2[[#This Row],[Fecha cierre/actualización]]-Table2[[#This Row],[Fecha creación]],0)*14,"Revisar")</f>
        <v>14</v>
      </c>
      <c r="Z147" s="5">
        <f>+Table2[[#This Row],[SLA horas - base ]]+Table2[[#This Row],[SLA horas - adic por cambio días]]</f>
        <v>14</v>
      </c>
      <c r="AA147" s="19" t="str">
        <f>IF(Table2[[#This Row],[SLA horas - base ]]=0,"No tiene SLA",IF(Table2[[#This Row],[Horas resolución/en proceso]]&lt;=Table2[[#This Row],[SLA horas - total]],"Cumplido","Vencido"))</f>
        <v>No tiene SLA</v>
      </c>
      <c r="AC147"/>
    </row>
    <row r="148" spans="1:29">
      <c r="A148" t="s">
        <v>819</v>
      </c>
      <c r="B148" t="s">
        <v>820</v>
      </c>
      <c r="C148" t="s">
        <v>36</v>
      </c>
      <c r="D148" t="s">
        <v>95</v>
      </c>
      <c r="E148" t="s">
        <v>38</v>
      </c>
      <c r="F148" t="s">
        <v>96</v>
      </c>
      <c r="G148" t="s">
        <v>106</v>
      </c>
      <c r="H148" t="s">
        <v>38</v>
      </c>
      <c r="I148" t="s">
        <v>821</v>
      </c>
      <c r="J148" t="s">
        <v>822</v>
      </c>
      <c r="K148" t="s">
        <v>823</v>
      </c>
      <c r="L148" t="s">
        <v>823</v>
      </c>
      <c r="M148" t="s">
        <v>110</v>
      </c>
      <c r="N148" t="s">
        <v>36</v>
      </c>
      <c r="O148" t="s">
        <v>36</v>
      </c>
      <c r="P148" t="s">
        <v>820</v>
      </c>
      <c r="Q148" t="s">
        <v>823</v>
      </c>
      <c r="R148" t="s">
        <v>103</v>
      </c>
      <c r="S148" t="s">
        <v>824</v>
      </c>
      <c r="T1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45679.413888888892</v>
      </c>
      <c r="U1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45706.46597222222</v>
      </c>
      <c r="V148" s="5">
        <f>IFERROR(Table2[[#This Row],[Fecha cierre/actualización]]-Table2[[#This Row],[Fecha creación]],"Revisar")</f>
        <v>27.052083333328483</v>
      </c>
      <c r="W148" s="5">
        <f>IFERROR(Table2[[#This Row],[Días resolución/en proceso]]*24,"Revisar")</f>
        <v>649.24999999988358</v>
      </c>
      <c r="X148" s="5">
        <f>_xlfn.XLOOKUP(Table2[[#This Row],[Acuerdo de nivel de servicio]],SLA!B:B,SLA!C:C)</f>
        <v>0</v>
      </c>
      <c r="Y148" s="5">
        <f>IFERROR(ROUND(Table2[[#This Row],[Fecha cierre/actualización]]-Table2[[#This Row],[Fecha creación]],0)*14,"Revisar")</f>
        <v>378</v>
      </c>
      <c r="Z148" s="5">
        <f>+Table2[[#This Row],[SLA horas - base ]]+Table2[[#This Row],[SLA horas - adic por cambio días]]</f>
        <v>378</v>
      </c>
      <c r="AA148" s="19" t="str">
        <f>IF(Table2[[#This Row],[SLA horas - base ]]=0,"No tiene SLA",IF(Table2[[#This Row],[Horas resolución/en proceso]]&lt;=Table2[[#This Row],[SLA horas - total]],"Cumplido","Vencido"))</f>
        <v>No tiene SLA</v>
      </c>
      <c r="AC148"/>
    </row>
    <row r="149" spans="1:29">
      <c r="A149" t="s">
        <v>825</v>
      </c>
      <c r="B149" t="s">
        <v>826</v>
      </c>
      <c r="C149" t="s">
        <v>119</v>
      </c>
      <c r="D149" t="s">
        <v>2</v>
      </c>
      <c r="E149" t="s">
        <v>38</v>
      </c>
      <c r="F149" t="s">
        <v>96</v>
      </c>
      <c r="G149" t="s">
        <v>106</v>
      </c>
      <c r="H149" t="s">
        <v>38</v>
      </c>
      <c r="I149" t="s">
        <v>827</v>
      </c>
      <c r="J149" t="s">
        <v>828</v>
      </c>
      <c r="K149" t="s">
        <v>829</v>
      </c>
      <c r="L149" t="s">
        <v>829</v>
      </c>
      <c r="M149" t="s">
        <v>110</v>
      </c>
      <c r="N149" t="s">
        <v>36</v>
      </c>
      <c r="O149" t="s">
        <v>36</v>
      </c>
      <c r="P149" t="s">
        <v>826</v>
      </c>
      <c r="Q149" t="s">
        <v>829</v>
      </c>
      <c r="R149" t="s">
        <v>103</v>
      </c>
      <c r="S149" t="s">
        <v>829</v>
      </c>
      <c r="T1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45679.427083333336</v>
      </c>
      <c r="U1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45685.671527777777</v>
      </c>
      <c r="V149" s="5">
        <f>IFERROR(Table2[[#This Row],[Fecha cierre/actualización]]-Table2[[#This Row],[Fecha creación]],"Revisar")</f>
        <v>6.2444444444408873</v>
      </c>
      <c r="W149" s="5">
        <f>IFERROR(Table2[[#This Row],[Días resolución/en proceso]]*24,"Revisar")</f>
        <v>149.8666666665813</v>
      </c>
      <c r="X149" s="5">
        <f>_xlfn.XLOOKUP(Table2[[#This Row],[Acuerdo de nivel de servicio]],SLA!B:B,SLA!C:C)</f>
        <v>72</v>
      </c>
      <c r="Y149" s="5">
        <f>IFERROR(ROUND(Table2[[#This Row],[Fecha cierre/actualización]]-Table2[[#This Row],[Fecha creación]],0)*14,"Revisar")</f>
        <v>84</v>
      </c>
      <c r="Z149" s="5">
        <f>+Table2[[#This Row],[SLA horas - base ]]+Table2[[#This Row],[SLA horas - adic por cambio días]]</f>
        <v>156</v>
      </c>
      <c r="AA149" s="19" t="str">
        <f>IF(Table2[[#This Row],[SLA horas - base ]]=0,"No tiene SLA",IF(Table2[[#This Row],[Horas resolución/en proceso]]&lt;=Table2[[#This Row],[SLA horas - total]],"Cumplido","Vencido"))</f>
        <v>Cumplido</v>
      </c>
      <c r="AC149"/>
    </row>
    <row r="150" spans="1:29">
      <c r="A150" t="s">
        <v>830</v>
      </c>
      <c r="B150" t="s">
        <v>831</v>
      </c>
      <c r="C150" t="s">
        <v>167</v>
      </c>
      <c r="D150" t="s">
        <v>2</v>
      </c>
      <c r="E150" t="s">
        <v>66</v>
      </c>
      <c r="F150" t="s">
        <v>96</v>
      </c>
      <c r="G150" t="s">
        <v>36</v>
      </c>
      <c r="H150" t="s">
        <v>40</v>
      </c>
      <c r="I150" t="s">
        <v>831</v>
      </c>
      <c r="J150" t="s">
        <v>131</v>
      </c>
      <c r="K150" t="s">
        <v>831</v>
      </c>
      <c r="L150" t="s">
        <v>831</v>
      </c>
      <c r="M150" t="s">
        <v>101</v>
      </c>
      <c r="N150" t="s">
        <v>36</v>
      </c>
      <c r="O150" t="s">
        <v>102</v>
      </c>
      <c r="P150" t="s">
        <v>831</v>
      </c>
      <c r="Q150" t="s">
        <v>831</v>
      </c>
      <c r="R150" t="s">
        <v>103</v>
      </c>
      <c r="S150" t="s">
        <v>831</v>
      </c>
      <c r="T1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45679.451388888891</v>
      </c>
      <c r="U1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45679.451388888891</v>
      </c>
      <c r="V150" s="5">
        <f>IFERROR(Table2[[#This Row],[Fecha cierre/actualización]]-Table2[[#This Row],[Fecha creación]],"Revisar")</f>
        <v>0</v>
      </c>
      <c r="W150" s="5">
        <f>IFERROR(Table2[[#This Row],[Días resolución/en proceso]]*24,"Revisar")</f>
        <v>0</v>
      </c>
      <c r="X150" s="5">
        <f>_xlfn.XLOOKUP(Table2[[#This Row],[Acuerdo de nivel de servicio]],SLA!B:B,SLA!C:C)</f>
        <v>120</v>
      </c>
      <c r="Y150" s="5">
        <f>IFERROR(ROUND(Table2[[#This Row],[Fecha cierre/actualización]]-Table2[[#This Row],[Fecha creación]],0)*14,"Revisar")</f>
        <v>0</v>
      </c>
      <c r="Z150" s="5">
        <f>+Table2[[#This Row],[SLA horas - base ]]+Table2[[#This Row],[SLA horas - adic por cambio días]]</f>
        <v>120</v>
      </c>
      <c r="AA150" s="19" t="str">
        <f>IF(Table2[[#This Row],[SLA horas - base ]]=0,"No tiene SLA",IF(Table2[[#This Row],[Horas resolución/en proceso]]&lt;=Table2[[#This Row],[SLA horas - total]],"Cumplido","Vencido"))</f>
        <v>Cumplido</v>
      </c>
      <c r="AC150"/>
    </row>
    <row r="151" spans="1:29">
      <c r="A151" t="s">
        <v>832</v>
      </c>
      <c r="B151" t="s">
        <v>833</v>
      </c>
      <c r="C151" t="s">
        <v>149</v>
      </c>
      <c r="D151" t="s">
        <v>2</v>
      </c>
      <c r="E151" t="s">
        <v>38</v>
      </c>
      <c r="F151" t="s">
        <v>96</v>
      </c>
      <c r="G151" t="s">
        <v>106</v>
      </c>
      <c r="H151" t="s">
        <v>32</v>
      </c>
      <c r="I151" t="s">
        <v>834</v>
      </c>
      <c r="J151" t="s">
        <v>835</v>
      </c>
      <c r="K151" t="s">
        <v>836</v>
      </c>
      <c r="L151" t="s">
        <v>837</v>
      </c>
      <c r="M151" t="s">
        <v>153</v>
      </c>
      <c r="N151" t="s">
        <v>154</v>
      </c>
      <c r="O151" t="s">
        <v>36</v>
      </c>
      <c r="P151" t="s">
        <v>833</v>
      </c>
      <c r="Q151" t="s">
        <v>836</v>
      </c>
      <c r="R151" t="s">
        <v>103</v>
      </c>
      <c r="S151" t="s">
        <v>836</v>
      </c>
      <c r="T1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45679.461111111108</v>
      </c>
      <c r="U1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45680.65625</v>
      </c>
      <c r="V151" s="5">
        <f>IFERROR(Table2[[#This Row],[Fecha cierre/actualización]]-Table2[[#This Row],[Fecha creación]],"Revisar")</f>
        <v>1.195138888891961</v>
      </c>
      <c r="W151" s="5">
        <f>IFERROR(Table2[[#This Row],[Días resolución/en proceso]]*24,"Revisar")</f>
        <v>28.683333333407063</v>
      </c>
      <c r="X151" s="5">
        <f>_xlfn.XLOOKUP(Table2[[#This Row],[Acuerdo de nivel de servicio]],SLA!B:B,SLA!C:C)</f>
        <v>12.5</v>
      </c>
      <c r="Y151" s="5">
        <f>IFERROR(ROUND(Table2[[#This Row],[Fecha cierre/actualización]]-Table2[[#This Row],[Fecha creación]],0)*14,"Revisar")</f>
        <v>14</v>
      </c>
      <c r="Z151" s="5">
        <f>+Table2[[#This Row],[SLA horas - base ]]+Table2[[#This Row],[SLA horas - adic por cambio días]]</f>
        <v>26.5</v>
      </c>
      <c r="AA151" s="19" t="str">
        <f>IF(Table2[[#This Row],[SLA horas - base ]]=0,"No tiene SLA",IF(Table2[[#This Row],[Horas resolución/en proceso]]&lt;=Table2[[#This Row],[SLA horas - total]],"Cumplido","Vencido"))</f>
        <v>Vencido</v>
      </c>
      <c r="AC151"/>
    </row>
    <row r="152" spans="1:29">
      <c r="A152" t="s">
        <v>838</v>
      </c>
      <c r="B152" t="s">
        <v>839</v>
      </c>
      <c r="C152" t="s">
        <v>220</v>
      </c>
      <c r="D152" t="s">
        <v>2</v>
      </c>
      <c r="E152" t="s">
        <v>66</v>
      </c>
      <c r="F152" t="s">
        <v>96</v>
      </c>
      <c r="G152" t="s">
        <v>36</v>
      </c>
      <c r="H152" t="s">
        <v>37</v>
      </c>
      <c r="I152" t="s">
        <v>839</v>
      </c>
      <c r="J152" t="s">
        <v>131</v>
      </c>
      <c r="K152" t="s">
        <v>839</v>
      </c>
      <c r="L152" t="s">
        <v>839</v>
      </c>
      <c r="M152" t="s">
        <v>101</v>
      </c>
      <c r="N152" t="s">
        <v>36</v>
      </c>
      <c r="O152" t="s">
        <v>102</v>
      </c>
      <c r="P152" t="s">
        <v>839</v>
      </c>
      <c r="Q152" t="s">
        <v>839</v>
      </c>
      <c r="R152" t="s">
        <v>103</v>
      </c>
      <c r="S152" t="s">
        <v>839</v>
      </c>
      <c r="T1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45679.601388888892</v>
      </c>
      <c r="U1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45679.601388888892</v>
      </c>
      <c r="V152" s="5">
        <f>IFERROR(Table2[[#This Row],[Fecha cierre/actualización]]-Table2[[#This Row],[Fecha creación]],"Revisar")</f>
        <v>0</v>
      </c>
      <c r="W152" s="5">
        <f>IFERROR(Table2[[#This Row],[Días resolución/en proceso]]*24,"Revisar")</f>
        <v>0</v>
      </c>
      <c r="X152" s="5">
        <f>_xlfn.XLOOKUP(Table2[[#This Row],[Acuerdo de nivel de servicio]],SLA!B:B,SLA!C:C)</f>
        <v>120</v>
      </c>
      <c r="Y152" s="5">
        <f>IFERROR(ROUND(Table2[[#This Row],[Fecha cierre/actualización]]-Table2[[#This Row],[Fecha creación]],0)*14,"Revisar")</f>
        <v>0</v>
      </c>
      <c r="Z152" s="5">
        <f>+Table2[[#This Row],[SLA horas - base ]]+Table2[[#This Row],[SLA horas - adic por cambio días]]</f>
        <v>120</v>
      </c>
      <c r="AA152" s="19" t="str">
        <f>IF(Table2[[#This Row],[SLA horas - base ]]=0,"No tiene SLA",IF(Table2[[#This Row],[Horas resolución/en proceso]]&lt;=Table2[[#This Row],[SLA horas - total]],"Cumplido","Vencido"))</f>
        <v>Cumplido</v>
      </c>
      <c r="AC152"/>
    </row>
    <row r="153" spans="1:29">
      <c r="A153" t="s">
        <v>840</v>
      </c>
      <c r="B153" t="s">
        <v>841</v>
      </c>
      <c r="C153" t="s">
        <v>119</v>
      </c>
      <c r="D153" t="s">
        <v>2</v>
      </c>
      <c r="E153" t="s">
        <v>66</v>
      </c>
      <c r="F153" t="s">
        <v>96</v>
      </c>
      <c r="G153" t="s">
        <v>36</v>
      </c>
      <c r="H153" t="s">
        <v>57</v>
      </c>
      <c r="I153" t="s">
        <v>841</v>
      </c>
      <c r="J153" t="s">
        <v>131</v>
      </c>
      <c r="K153" t="s">
        <v>841</v>
      </c>
      <c r="L153" t="s">
        <v>841</v>
      </c>
      <c r="M153" t="s">
        <v>101</v>
      </c>
      <c r="N153" t="s">
        <v>36</v>
      </c>
      <c r="O153" t="s">
        <v>102</v>
      </c>
      <c r="P153" t="s">
        <v>841</v>
      </c>
      <c r="Q153" t="s">
        <v>841</v>
      </c>
      <c r="R153" t="s">
        <v>103</v>
      </c>
      <c r="S153" t="s">
        <v>841</v>
      </c>
      <c r="T1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45679.611805555556</v>
      </c>
      <c r="U1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45679.611805555556</v>
      </c>
      <c r="V153" s="5">
        <f>IFERROR(Table2[[#This Row],[Fecha cierre/actualización]]-Table2[[#This Row],[Fecha creación]],"Revisar")</f>
        <v>0</v>
      </c>
      <c r="W153" s="5">
        <f>IFERROR(Table2[[#This Row],[Días resolución/en proceso]]*24,"Revisar")</f>
        <v>0</v>
      </c>
      <c r="X153" s="5">
        <f>_xlfn.XLOOKUP(Table2[[#This Row],[Acuerdo de nivel de servicio]],SLA!B:B,SLA!C:C)</f>
        <v>72</v>
      </c>
      <c r="Y153" s="5">
        <f>IFERROR(ROUND(Table2[[#This Row],[Fecha cierre/actualización]]-Table2[[#This Row],[Fecha creación]],0)*14,"Revisar")</f>
        <v>0</v>
      </c>
      <c r="Z153" s="5">
        <f>+Table2[[#This Row],[SLA horas - base ]]+Table2[[#This Row],[SLA horas - adic por cambio días]]</f>
        <v>72</v>
      </c>
      <c r="AA153" s="19" t="str">
        <f>IF(Table2[[#This Row],[SLA horas - base ]]=0,"No tiene SLA",IF(Table2[[#This Row],[Horas resolución/en proceso]]&lt;=Table2[[#This Row],[SLA horas - total]],"Cumplido","Vencido"))</f>
        <v>Cumplido</v>
      </c>
      <c r="AC153"/>
    </row>
    <row r="154" spans="1:29">
      <c r="A154" t="s">
        <v>842</v>
      </c>
      <c r="B154" t="s">
        <v>843</v>
      </c>
      <c r="C154" t="s">
        <v>119</v>
      </c>
      <c r="D154" t="s">
        <v>2</v>
      </c>
      <c r="E154" t="s">
        <v>55</v>
      </c>
      <c r="F154" t="s">
        <v>96</v>
      </c>
      <c r="G154" t="s">
        <v>106</v>
      </c>
      <c r="H154" t="s">
        <v>28</v>
      </c>
      <c r="I154" t="s">
        <v>844</v>
      </c>
      <c r="J154" t="s">
        <v>845</v>
      </c>
      <c r="K154" t="s">
        <v>846</v>
      </c>
      <c r="L154" t="s">
        <v>846</v>
      </c>
      <c r="M154" t="s">
        <v>153</v>
      </c>
      <c r="N154" t="s">
        <v>154</v>
      </c>
      <c r="O154" t="s">
        <v>36</v>
      </c>
      <c r="P154" t="s">
        <v>843</v>
      </c>
      <c r="Q154" t="s">
        <v>846</v>
      </c>
      <c r="R154" t="s">
        <v>103</v>
      </c>
      <c r="S154" t="s">
        <v>847</v>
      </c>
      <c r="T1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45679.586111111108</v>
      </c>
      <c r="U1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45681.706944444442</v>
      </c>
      <c r="V154" s="5">
        <f>IFERROR(Table2[[#This Row],[Fecha cierre/actualización]]-Table2[[#This Row],[Fecha creación]],"Revisar")</f>
        <v>2.1208333333343035</v>
      </c>
      <c r="W154" s="5">
        <f>IFERROR(Table2[[#This Row],[Días resolución/en proceso]]*24,"Revisar")</f>
        <v>50.900000000023283</v>
      </c>
      <c r="X154" s="5">
        <f>_xlfn.XLOOKUP(Table2[[#This Row],[Acuerdo de nivel de servicio]],SLA!B:B,SLA!C:C)</f>
        <v>72</v>
      </c>
      <c r="Y154" s="5">
        <f>IFERROR(ROUND(Table2[[#This Row],[Fecha cierre/actualización]]-Table2[[#This Row],[Fecha creación]],0)*14,"Revisar")</f>
        <v>28</v>
      </c>
      <c r="Z154" s="5">
        <f>+Table2[[#This Row],[SLA horas - base ]]+Table2[[#This Row],[SLA horas - adic por cambio días]]</f>
        <v>100</v>
      </c>
      <c r="AA154" s="19" t="str">
        <f>IF(Table2[[#This Row],[SLA horas - base ]]=0,"No tiene SLA",IF(Table2[[#This Row],[Horas resolución/en proceso]]&lt;=Table2[[#This Row],[SLA horas - total]],"Cumplido","Vencido"))</f>
        <v>Cumplido</v>
      </c>
      <c r="AC154"/>
    </row>
    <row r="155" spans="1:29">
      <c r="A155" t="s">
        <v>848</v>
      </c>
      <c r="B155" t="s">
        <v>849</v>
      </c>
      <c r="C155" t="s">
        <v>157</v>
      </c>
      <c r="D155" t="s">
        <v>2</v>
      </c>
      <c r="E155" t="s">
        <v>48</v>
      </c>
      <c r="F155" t="s">
        <v>96</v>
      </c>
      <c r="G155" t="s">
        <v>106</v>
      </c>
      <c r="H155" t="s">
        <v>31</v>
      </c>
      <c r="I155" t="s">
        <v>850</v>
      </c>
      <c r="J155" t="s">
        <v>851</v>
      </c>
      <c r="K155" t="s">
        <v>852</v>
      </c>
      <c r="L155" t="s">
        <v>852</v>
      </c>
      <c r="M155" t="s">
        <v>101</v>
      </c>
      <c r="N155" t="s">
        <v>154</v>
      </c>
      <c r="O155" t="s">
        <v>102</v>
      </c>
      <c r="P155" t="s">
        <v>849</v>
      </c>
      <c r="Q155" t="s">
        <v>852</v>
      </c>
      <c r="R155" t="s">
        <v>467</v>
      </c>
      <c r="S155" t="s">
        <v>852</v>
      </c>
      <c r="T1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45679.678472222222</v>
      </c>
      <c r="U1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45685.515972222223</v>
      </c>
      <c r="V155" s="5">
        <f>IFERROR(Table2[[#This Row],[Fecha cierre/actualización]]-Table2[[#This Row],[Fecha creación]],"Revisar")</f>
        <v>5.8375000000014552</v>
      </c>
      <c r="W155" s="5">
        <f>IFERROR(Table2[[#This Row],[Días resolución/en proceso]]*24,"Revisar")</f>
        <v>140.10000000003492</v>
      </c>
      <c r="X155" s="5">
        <f>_xlfn.XLOOKUP(Table2[[#This Row],[Acuerdo de nivel de servicio]],SLA!B:B,SLA!C:C)</f>
        <v>12.5</v>
      </c>
      <c r="Y155" s="5">
        <f>IFERROR(ROUND(Table2[[#This Row],[Fecha cierre/actualización]]-Table2[[#This Row],[Fecha creación]],0)*14,"Revisar")</f>
        <v>84</v>
      </c>
      <c r="Z155" s="5">
        <f>+Table2[[#This Row],[SLA horas - base ]]+Table2[[#This Row],[SLA horas - adic por cambio días]]</f>
        <v>96.5</v>
      </c>
      <c r="AA155" s="19" t="str">
        <f>IF(Table2[[#This Row],[SLA horas - base ]]=0,"No tiene SLA",IF(Table2[[#This Row],[Horas resolución/en proceso]]&lt;=Table2[[#This Row],[SLA horas - total]],"Cumplido","Vencido"))</f>
        <v>Vencido</v>
      </c>
      <c r="AC155"/>
    </row>
    <row r="156" spans="1:29">
      <c r="A156" t="s">
        <v>853</v>
      </c>
      <c r="B156" t="s">
        <v>854</v>
      </c>
      <c r="C156" t="s">
        <v>36</v>
      </c>
      <c r="D156" t="s">
        <v>95</v>
      </c>
      <c r="E156" t="s">
        <v>66</v>
      </c>
      <c r="F156" t="s">
        <v>96</v>
      </c>
      <c r="G156" t="s">
        <v>97</v>
      </c>
      <c r="H156" t="s">
        <v>47</v>
      </c>
      <c r="I156" t="s">
        <v>855</v>
      </c>
      <c r="J156" t="s">
        <v>856</v>
      </c>
      <c r="K156" t="s">
        <v>857</v>
      </c>
      <c r="L156" t="s">
        <v>857</v>
      </c>
      <c r="M156" t="s">
        <v>101</v>
      </c>
      <c r="N156" t="s">
        <v>36</v>
      </c>
      <c r="O156" t="s">
        <v>102</v>
      </c>
      <c r="P156" t="s">
        <v>854</v>
      </c>
      <c r="Q156" t="s">
        <v>857</v>
      </c>
      <c r="R156" t="s">
        <v>103</v>
      </c>
      <c r="S156" t="s">
        <v>857</v>
      </c>
      <c r="T1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45680.381944444445</v>
      </c>
      <c r="U1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45680.56527777778</v>
      </c>
      <c r="V156" s="5">
        <f>IFERROR(Table2[[#This Row],[Fecha cierre/actualización]]-Table2[[#This Row],[Fecha creación]],"Revisar")</f>
        <v>0.18333333333430346</v>
      </c>
      <c r="W156" s="5">
        <f>IFERROR(Table2[[#This Row],[Días resolución/en proceso]]*24,"Revisar")</f>
        <v>4.4000000000232831</v>
      </c>
      <c r="X156" s="5">
        <f>_xlfn.XLOOKUP(Table2[[#This Row],[Acuerdo de nivel de servicio]],SLA!B:B,SLA!C:C)</f>
        <v>0</v>
      </c>
      <c r="Y156" s="5">
        <f>IFERROR(ROUND(Table2[[#This Row],[Fecha cierre/actualización]]-Table2[[#This Row],[Fecha creación]],0)*14,"Revisar")</f>
        <v>0</v>
      </c>
      <c r="Z156" s="5">
        <f>+Table2[[#This Row],[SLA horas - base ]]+Table2[[#This Row],[SLA horas - adic por cambio días]]</f>
        <v>0</v>
      </c>
      <c r="AA156" s="19" t="str">
        <f>IF(Table2[[#This Row],[SLA horas - base ]]=0,"No tiene SLA",IF(Table2[[#This Row],[Horas resolución/en proceso]]&lt;=Table2[[#This Row],[SLA horas - total]],"Cumplido","Vencido"))</f>
        <v>No tiene SLA</v>
      </c>
      <c r="AC156"/>
    </row>
    <row r="157" spans="1:29">
      <c r="A157" t="s">
        <v>858</v>
      </c>
      <c r="B157" t="s">
        <v>859</v>
      </c>
      <c r="C157" t="s">
        <v>36</v>
      </c>
      <c r="D157" t="s">
        <v>95</v>
      </c>
      <c r="E157" t="s">
        <v>48</v>
      </c>
      <c r="F157" t="s">
        <v>96</v>
      </c>
      <c r="G157" t="s">
        <v>106</v>
      </c>
      <c r="H157" t="s">
        <v>38</v>
      </c>
      <c r="I157" t="s">
        <v>859</v>
      </c>
      <c r="J157" t="s">
        <v>860</v>
      </c>
      <c r="K157" t="s">
        <v>861</v>
      </c>
      <c r="L157" t="s">
        <v>861</v>
      </c>
      <c r="M157" t="s">
        <v>110</v>
      </c>
      <c r="N157" t="s">
        <v>36</v>
      </c>
      <c r="O157" t="s">
        <v>36</v>
      </c>
      <c r="P157" t="s">
        <v>859</v>
      </c>
      <c r="Q157" t="s">
        <v>861</v>
      </c>
      <c r="R157" t="s">
        <v>103</v>
      </c>
      <c r="S157" t="s">
        <v>861</v>
      </c>
      <c r="T1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45680.486111111109</v>
      </c>
      <c r="U1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45726.642361111109</v>
      </c>
      <c r="V157" s="5">
        <f>IFERROR(Table2[[#This Row],[Fecha cierre/actualización]]-Table2[[#This Row],[Fecha creación]],"Revisar")</f>
        <v>46.15625</v>
      </c>
      <c r="W157" s="5">
        <f>IFERROR(Table2[[#This Row],[Días resolución/en proceso]]*24,"Revisar")</f>
        <v>1107.75</v>
      </c>
      <c r="X157" s="5">
        <f>_xlfn.XLOOKUP(Table2[[#This Row],[Acuerdo de nivel de servicio]],SLA!B:B,SLA!C:C)</f>
        <v>0</v>
      </c>
      <c r="Y157" s="5">
        <f>IFERROR(ROUND(Table2[[#This Row],[Fecha cierre/actualización]]-Table2[[#This Row],[Fecha creación]],0)*14,"Revisar")</f>
        <v>644</v>
      </c>
      <c r="Z157" s="5">
        <f>+Table2[[#This Row],[SLA horas - base ]]+Table2[[#This Row],[SLA horas - adic por cambio días]]</f>
        <v>644</v>
      </c>
      <c r="AA157" s="19" t="str">
        <f>IF(Table2[[#This Row],[SLA horas - base ]]=0,"No tiene SLA",IF(Table2[[#This Row],[Horas resolución/en proceso]]&lt;=Table2[[#This Row],[SLA horas - total]],"Cumplido","Vencido"))</f>
        <v>No tiene SLA</v>
      </c>
      <c r="AC157"/>
    </row>
    <row r="158" spans="1:29">
      <c r="A158" t="s">
        <v>862</v>
      </c>
      <c r="B158" t="s">
        <v>863</v>
      </c>
      <c r="C158" t="s">
        <v>119</v>
      </c>
      <c r="D158" t="s">
        <v>2</v>
      </c>
      <c r="E158" t="s">
        <v>55</v>
      </c>
      <c r="F158" t="s">
        <v>96</v>
      </c>
      <c r="G158" t="s">
        <v>106</v>
      </c>
      <c r="H158" t="s">
        <v>28</v>
      </c>
      <c r="I158" t="s">
        <v>864</v>
      </c>
      <c r="J158" t="s">
        <v>865</v>
      </c>
      <c r="K158" t="s">
        <v>866</v>
      </c>
      <c r="L158" t="s">
        <v>866</v>
      </c>
      <c r="M158" t="s">
        <v>153</v>
      </c>
      <c r="N158" t="s">
        <v>154</v>
      </c>
      <c r="O158" t="s">
        <v>36</v>
      </c>
      <c r="P158" t="s">
        <v>863</v>
      </c>
      <c r="Q158" t="s">
        <v>866</v>
      </c>
      <c r="R158" t="s">
        <v>103</v>
      </c>
      <c r="S158" t="s">
        <v>867</v>
      </c>
      <c r="T1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45680.467361111114</v>
      </c>
      <c r="U1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45682.498611111114</v>
      </c>
      <c r="V158" s="5">
        <f>IFERROR(Table2[[#This Row],[Fecha cierre/actualización]]-Table2[[#This Row],[Fecha creación]],"Revisar")</f>
        <v>2.03125</v>
      </c>
      <c r="W158" s="5">
        <f>IFERROR(Table2[[#This Row],[Días resolución/en proceso]]*24,"Revisar")</f>
        <v>48.75</v>
      </c>
      <c r="X158" s="5">
        <f>_xlfn.XLOOKUP(Table2[[#This Row],[Acuerdo de nivel de servicio]],SLA!B:B,SLA!C:C)</f>
        <v>72</v>
      </c>
      <c r="Y158" s="5">
        <f>IFERROR(ROUND(Table2[[#This Row],[Fecha cierre/actualización]]-Table2[[#This Row],[Fecha creación]],0)*14,"Revisar")</f>
        <v>28</v>
      </c>
      <c r="Z158" s="5">
        <f>+Table2[[#This Row],[SLA horas - base ]]+Table2[[#This Row],[SLA horas - adic por cambio días]]</f>
        <v>100</v>
      </c>
      <c r="AA158" s="19" t="str">
        <f>IF(Table2[[#This Row],[SLA horas - base ]]=0,"No tiene SLA",IF(Table2[[#This Row],[Horas resolución/en proceso]]&lt;=Table2[[#This Row],[SLA horas - total]],"Cumplido","Vencido"))</f>
        <v>Cumplido</v>
      </c>
      <c r="AC158"/>
    </row>
    <row r="159" spans="1:29">
      <c r="A159" t="s">
        <v>868</v>
      </c>
      <c r="B159" t="s">
        <v>869</v>
      </c>
      <c r="C159" t="s">
        <v>149</v>
      </c>
      <c r="D159" t="s">
        <v>2</v>
      </c>
      <c r="E159" t="s">
        <v>67</v>
      </c>
      <c r="F159" t="s">
        <v>96</v>
      </c>
      <c r="G159" t="s">
        <v>106</v>
      </c>
      <c r="H159" t="s">
        <v>32</v>
      </c>
      <c r="I159" t="s">
        <v>870</v>
      </c>
      <c r="J159" t="s">
        <v>871</v>
      </c>
      <c r="K159" t="s">
        <v>872</v>
      </c>
      <c r="L159" t="s">
        <v>872</v>
      </c>
      <c r="M159" t="s">
        <v>153</v>
      </c>
      <c r="N159" t="s">
        <v>154</v>
      </c>
      <c r="O159" t="s">
        <v>36</v>
      </c>
      <c r="P159" t="s">
        <v>869</v>
      </c>
      <c r="Q159" t="s">
        <v>872</v>
      </c>
      <c r="R159" t="s">
        <v>103</v>
      </c>
      <c r="S159" t="s">
        <v>873</v>
      </c>
      <c r="T1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45680.52847222222</v>
      </c>
      <c r="U1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45686.500694444447</v>
      </c>
      <c r="V159" s="5">
        <f>IFERROR(Table2[[#This Row],[Fecha cierre/actualización]]-Table2[[#This Row],[Fecha creación]],"Revisar")</f>
        <v>5.9722222222262644</v>
      </c>
      <c r="W159" s="5">
        <f>IFERROR(Table2[[#This Row],[Días resolución/en proceso]]*24,"Revisar")</f>
        <v>143.33333333343035</v>
      </c>
      <c r="X159" s="5">
        <f>_xlfn.XLOOKUP(Table2[[#This Row],[Acuerdo de nivel de servicio]],SLA!B:B,SLA!C:C)</f>
        <v>12.5</v>
      </c>
      <c r="Y159" s="5">
        <f>IFERROR(ROUND(Table2[[#This Row],[Fecha cierre/actualización]]-Table2[[#This Row],[Fecha creación]],0)*14,"Revisar")</f>
        <v>84</v>
      </c>
      <c r="Z159" s="5">
        <f>+Table2[[#This Row],[SLA horas - base ]]+Table2[[#This Row],[SLA horas - adic por cambio días]]</f>
        <v>96.5</v>
      </c>
      <c r="AA159" s="19" t="str">
        <f>IF(Table2[[#This Row],[SLA horas - base ]]=0,"No tiene SLA",IF(Table2[[#This Row],[Horas resolución/en proceso]]&lt;=Table2[[#This Row],[SLA horas - total]],"Cumplido","Vencido"))</f>
        <v>Vencido</v>
      </c>
      <c r="AC159"/>
    </row>
    <row r="160" spans="1:29">
      <c r="A160" t="s">
        <v>874</v>
      </c>
      <c r="B160" t="s">
        <v>875</v>
      </c>
      <c r="C160" t="s">
        <v>36</v>
      </c>
      <c r="D160" t="s">
        <v>95</v>
      </c>
      <c r="E160" t="s">
        <v>38</v>
      </c>
      <c r="F160" t="s">
        <v>96</v>
      </c>
      <c r="G160" t="s">
        <v>106</v>
      </c>
      <c r="H160" t="s">
        <v>30</v>
      </c>
      <c r="I160" t="s">
        <v>876</v>
      </c>
      <c r="J160" t="s">
        <v>877</v>
      </c>
      <c r="K160" t="s">
        <v>878</v>
      </c>
      <c r="L160" t="s">
        <v>878</v>
      </c>
      <c r="M160" t="s">
        <v>110</v>
      </c>
      <c r="N160" t="s">
        <v>36</v>
      </c>
      <c r="O160" t="s">
        <v>36</v>
      </c>
      <c r="P160" t="s">
        <v>875</v>
      </c>
      <c r="Q160" t="s">
        <v>878</v>
      </c>
      <c r="R160" t="s">
        <v>103</v>
      </c>
      <c r="S160" t="s">
        <v>878</v>
      </c>
      <c r="T1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45680.450694444444</v>
      </c>
      <c r="U1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45687.852777777778</v>
      </c>
      <c r="V160" s="5">
        <f>IFERROR(Table2[[#This Row],[Fecha cierre/actualización]]-Table2[[#This Row],[Fecha creación]],"Revisar")</f>
        <v>7.4020833333343035</v>
      </c>
      <c r="W160" s="5">
        <f>IFERROR(Table2[[#This Row],[Días resolución/en proceso]]*24,"Revisar")</f>
        <v>177.65000000002328</v>
      </c>
      <c r="X160" s="5">
        <f>_xlfn.XLOOKUP(Table2[[#This Row],[Acuerdo de nivel de servicio]],SLA!B:B,SLA!C:C)</f>
        <v>0</v>
      </c>
      <c r="Y160" s="5">
        <f>IFERROR(ROUND(Table2[[#This Row],[Fecha cierre/actualización]]-Table2[[#This Row],[Fecha creación]],0)*14,"Revisar")</f>
        <v>98</v>
      </c>
      <c r="Z160" s="5">
        <f>+Table2[[#This Row],[SLA horas - base ]]+Table2[[#This Row],[SLA horas - adic por cambio días]]</f>
        <v>98</v>
      </c>
      <c r="AA160" s="19" t="str">
        <f>IF(Table2[[#This Row],[SLA horas - base ]]=0,"No tiene SLA",IF(Table2[[#This Row],[Horas resolución/en proceso]]&lt;=Table2[[#This Row],[SLA horas - total]],"Cumplido","Vencido"))</f>
        <v>No tiene SLA</v>
      </c>
      <c r="AC160"/>
    </row>
    <row r="161" spans="1:29">
      <c r="A161" t="s">
        <v>879</v>
      </c>
      <c r="B161" t="s">
        <v>880</v>
      </c>
      <c r="C161" t="s">
        <v>119</v>
      </c>
      <c r="D161" t="s">
        <v>2</v>
      </c>
      <c r="E161" t="s">
        <v>55</v>
      </c>
      <c r="F161" t="s">
        <v>96</v>
      </c>
      <c r="G161" t="s">
        <v>106</v>
      </c>
      <c r="H161" t="s">
        <v>28</v>
      </c>
      <c r="I161" t="s">
        <v>881</v>
      </c>
      <c r="J161" t="s">
        <v>882</v>
      </c>
      <c r="K161" t="s">
        <v>883</v>
      </c>
      <c r="L161" t="s">
        <v>883</v>
      </c>
      <c r="M161" t="s">
        <v>153</v>
      </c>
      <c r="N161" t="s">
        <v>154</v>
      </c>
      <c r="O161" t="s">
        <v>36</v>
      </c>
      <c r="P161" t="s">
        <v>880</v>
      </c>
      <c r="Q161" t="s">
        <v>883</v>
      </c>
      <c r="R161" t="s">
        <v>103</v>
      </c>
      <c r="S161" t="s">
        <v>883</v>
      </c>
      <c r="T1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45680.71875</v>
      </c>
      <c r="U1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45681.705555555556</v>
      </c>
      <c r="V161" s="5">
        <f>IFERROR(Table2[[#This Row],[Fecha cierre/actualización]]-Table2[[#This Row],[Fecha creación]],"Revisar")</f>
        <v>0.98680555555620231</v>
      </c>
      <c r="W161" s="5">
        <f>IFERROR(Table2[[#This Row],[Días resolución/en proceso]]*24,"Revisar")</f>
        <v>23.683333333348855</v>
      </c>
      <c r="X161" s="5">
        <f>_xlfn.XLOOKUP(Table2[[#This Row],[Acuerdo de nivel de servicio]],SLA!B:B,SLA!C:C)</f>
        <v>72</v>
      </c>
      <c r="Y161" s="5">
        <f>IFERROR(ROUND(Table2[[#This Row],[Fecha cierre/actualización]]-Table2[[#This Row],[Fecha creación]],0)*14,"Revisar")</f>
        <v>14</v>
      </c>
      <c r="Z161" s="5">
        <f>+Table2[[#This Row],[SLA horas - base ]]+Table2[[#This Row],[SLA horas - adic por cambio días]]</f>
        <v>86</v>
      </c>
      <c r="AA161" s="19" t="str">
        <f>IF(Table2[[#This Row],[SLA horas - base ]]=0,"No tiene SLA",IF(Table2[[#This Row],[Horas resolución/en proceso]]&lt;=Table2[[#This Row],[SLA horas - total]],"Cumplido","Vencido"))</f>
        <v>Cumplido</v>
      </c>
      <c r="AC161"/>
    </row>
    <row r="162" spans="1:29">
      <c r="A162" t="s">
        <v>884</v>
      </c>
      <c r="B162" t="s">
        <v>885</v>
      </c>
      <c r="C162" t="s">
        <v>149</v>
      </c>
      <c r="D162" t="s">
        <v>2</v>
      </c>
      <c r="E162" t="s">
        <v>55</v>
      </c>
      <c r="F162" t="s">
        <v>96</v>
      </c>
      <c r="G162" t="s">
        <v>106</v>
      </c>
      <c r="H162" t="s">
        <v>31</v>
      </c>
      <c r="I162" t="s">
        <v>886</v>
      </c>
      <c r="J162" t="s">
        <v>887</v>
      </c>
      <c r="K162" t="s">
        <v>888</v>
      </c>
      <c r="L162" t="s">
        <v>888</v>
      </c>
      <c r="M162" t="s">
        <v>101</v>
      </c>
      <c r="N162" t="s">
        <v>154</v>
      </c>
      <c r="O162" t="s">
        <v>102</v>
      </c>
      <c r="P162" t="s">
        <v>885</v>
      </c>
      <c r="Q162" t="s">
        <v>888</v>
      </c>
      <c r="R162" t="s">
        <v>103</v>
      </c>
      <c r="S162" t="s">
        <v>888</v>
      </c>
      <c r="T1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45680.638888888891</v>
      </c>
      <c r="U1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45681.60833333333</v>
      </c>
      <c r="V162" s="5">
        <f>IFERROR(Table2[[#This Row],[Fecha cierre/actualización]]-Table2[[#This Row],[Fecha creación]],"Revisar")</f>
        <v>0.96944444443943212</v>
      </c>
      <c r="W162" s="5">
        <f>IFERROR(Table2[[#This Row],[Días resolución/en proceso]]*24,"Revisar")</f>
        <v>23.266666666546371</v>
      </c>
      <c r="X162" s="5">
        <f>_xlfn.XLOOKUP(Table2[[#This Row],[Acuerdo de nivel de servicio]],SLA!B:B,SLA!C:C)</f>
        <v>12.5</v>
      </c>
      <c r="Y162" s="5">
        <f>IFERROR(ROUND(Table2[[#This Row],[Fecha cierre/actualización]]-Table2[[#This Row],[Fecha creación]],0)*14,"Revisar")</f>
        <v>14</v>
      </c>
      <c r="Z162" s="5">
        <f>+Table2[[#This Row],[SLA horas - base ]]+Table2[[#This Row],[SLA horas - adic por cambio días]]</f>
        <v>26.5</v>
      </c>
      <c r="AA162" s="19" t="str">
        <f>IF(Table2[[#This Row],[SLA horas - base ]]=0,"No tiene SLA",IF(Table2[[#This Row],[Horas resolución/en proceso]]&lt;=Table2[[#This Row],[SLA horas - total]],"Cumplido","Vencido"))</f>
        <v>Cumplido</v>
      </c>
      <c r="AC162"/>
    </row>
    <row r="163" spans="1:29">
      <c r="A163" t="s">
        <v>889</v>
      </c>
      <c r="B163" t="s">
        <v>890</v>
      </c>
      <c r="C163" t="s">
        <v>36</v>
      </c>
      <c r="D163" t="s">
        <v>95</v>
      </c>
      <c r="E163" t="s">
        <v>66</v>
      </c>
      <c r="F163" t="s">
        <v>96</v>
      </c>
      <c r="G163" t="s">
        <v>97</v>
      </c>
      <c r="H163" t="s">
        <v>51</v>
      </c>
      <c r="I163" t="s">
        <v>891</v>
      </c>
      <c r="J163" t="s">
        <v>892</v>
      </c>
      <c r="K163" t="s">
        <v>893</v>
      </c>
      <c r="L163" t="s">
        <v>893</v>
      </c>
      <c r="M163" t="s">
        <v>101</v>
      </c>
      <c r="N163" t="s">
        <v>36</v>
      </c>
      <c r="O163" t="s">
        <v>102</v>
      </c>
      <c r="P163" t="s">
        <v>890</v>
      </c>
      <c r="Q163" t="s">
        <v>893</v>
      </c>
      <c r="R163" t="s">
        <v>103</v>
      </c>
      <c r="S163" t="s">
        <v>893</v>
      </c>
      <c r="T1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45680.418749999997</v>
      </c>
      <c r="U1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45680.704861111109</v>
      </c>
      <c r="V163" s="5">
        <f>IFERROR(Table2[[#This Row],[Fecha cierre/actualización]]-Table2[[#This Row],[Fecha creación]],"Revisar")</f>
        <v>0.28611111111240461</v>
      </c>
      <c r="W163" s="5">
        <f>IFERROR(Table2[[#This Row],[Días resolución/en proceso]]*24,"Revisar")</f>
        <v>6.8666666666977108</v>
      </c>
      <c r="X163" s="5">
        <f>_xlfn.XLOOKUP(Table2[[#This Row],[Acuerdo de nivel de servicio]],SLA!B:B,SLA!C:C)</f>
        <v>0</v>
      </c>
      <c r="Y163" s="5">
        <f>IFERROR(ROUND(Table2[[#This Row],[Fecha cierre/actualización]]-Table2[[#This Row],[Fecha creación]],0)*14,"Revisar")</f>
        <v>0</v>
      </c>
      <c r="Z163" s="5">
        <f>+Table2[[#This Row],[SLA horas - base ]]+Table2[[#This Row],[SLA horas - adic por cambio días]]</f>
        <v>0</v>
      </c>
      <c r="AA163" s="19" t="str">
        <f>IF(Table2[[#This Row],[SLA horas - base ]]=0,"No tiene SLA",IF(Table2[[#This Row],[Horas resolución/en proceso]]&lt;=Table2[[#This Row],[SLA horas - total]],"Cumplido","Vencido"))</f>
        <v>No tiene SLA</v>
      </c>
      <c r="AC163"/>
    </row>
    <row r="164" spans="1:29">
      <c r="A164" t="s">
        <v>894</v>
      </c>
      <c r="B164" t="s">
        <v>895</v>
      </c>
      <c r="C164" t="s">
        <v>36</v>
      </c>
      <c r="D164" t="s">
        <v>2</v>
      </c>
      <c r="E164" t="s">
        <v>55</v>
      </c>
      <c r="F164" t="s">
        <v>96</v>
      </c>
      <c r="G164" t="s">
        <v>106</v>
      </c>
      <c r="H164" t="s">
        <v>30</v>
      </c>
      <c r="I164" t="s">
        <v>896</v>
      </c>
      <c r="J164" t="s">
        <v>897</v>
      </c>
      <c r="K164" t="s">
        <v>898</v>
      </c>
      <c r="L164" t="s">
        <v>898</v>
      </c>
      <c r="M164" t="s">
        <v>110</v>
      </c>
      <c r="N164" t="s">
        <v>36</v>
      </c>
      <c r="O164" t="s">
        <v>36</v>
      </c>
      <c r="P164" t="s">
        <v>895</v>
      </c>
      <c r="Q164" t="s">
        <v>898</v>
      </c>
      <c r="R164" t="s">
        <v>103</v>
      </c>
      <c r="S164" t="s">
        <v>898</v>
      </c>
      <c r="T1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45680.711111111108</v>
      </c>
      <c r="U1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45700.447916666664</v>
      </c>
      <c r="V164" s="5">
        <f>IFERROR(Table2[[#This Row],[Fecha cierre/actualización]]-Table2[[#This Row],[Fecha creación]],"Revisar")</f>
        <v>19.736805555556202</v>
      </c>
      <c r="W164" s="5">
        <f>IFERROR(Table2[[#This Row],[Días resolución/en proceso]]*24,"Revisar")</f>
        <v>473.68333333334886</v>
      </c>
      <c r="X164" s="5">
        <f>_xlfn.XLOOKUP(Table2[[#This Row],[Acuerdo de nivel de servicio]],SLA!B:B,SLA!C:C)</f>
        <v>0</v>
      </c>
      <c r="Y164" s="5">
        <f>IFERROR(ROUND(Table2[[#This Row],[Fecha cierre/actualización]]-Table2[[#This Row],[Fecha creación]],0)*14,"Revisar")</f>
        <v>280</v>
      </c>
      <c r="Z164" s="5">
        <f>+Table2[[#This Row],[SLA horas - base ]]+Table2[[#This Row],[SLA horas - adic por cambio días]]</f>
        <v>280</v>
      </c>
      <c r="AA164" s="19" t="str">
        <f>IF(Table2[[#This Row],[SLA horas - base ]]=0,"No tiene SLA",IF(Table2[[#This Row],[Horas resolución/en proceso]]&lt;=Table2[[#This Row],[SLA horas - total]],"Cumplido","Vencido"))</f>
        <v>No tiene SLA</v>
      </c>
      <c r="AC164"/>
    </row>
    <row r="165" spans="1:29">
      <c r="A165" t="s">
        <v>899</v>
      </c>
      <c r="B165" t="s">
        <v>900</v>
      </c>
      <c r="C165" t="s">
        <v>149</v>
      </c>
      <c r="D165" t="s">
        <v>2</v>
      </c>
      <c r="E165" t="s">
        <v>55</v>
      </c>
      <c r="F165" t="s">
        <v>96</v>
      </c>
      <c r="G165" t="s">
        <v>106</v>
      </c>
      <c r="H165" t="s">
        <v>31</v>
      </c>
      <c r="I165" t="s">
        <v>901</v>
      </c>
      <c r="J165" t="s">
        <v>902</v>
      </c>
      <c r="K165" t="s">
        <v>903</v>
      </c>
      <c r="L165" t="s">
        <v>903</v>
      </c>
      <c r="M165" t="s">
        <v>101</v>
      </c>
      <c r="N165" t="s">
        <v>154</v>
      </c>
      <c r="O165" t="s">
        <v>102</v>
      </c>
      <c r="P165" t="s">
        <v>900</v>
      </c>
      <c r="Q165" t="s">
        <v>903</v>
      </c>
      <c r="R165" t="s">
        <v>467</v>
      </c>
      <c r="S165" t="s">
        <v>903</v>
      </c>
      <c r="T1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45680.48541666667</v>
      </c>
      <c r="U1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45712.481944444444</v>
      </c>
      <c r="V165" s="5">
        <f>IFERROR(Table2[[#This Row],[Fecha cierre/actualización]]-Table2[[#This Row],[Fecha creación]],"Revisar")</f>
        <v>31.996527777773736</v>
      </c>
      <c r="W165" s="5">
        <f>IFERROR(Table2[[#This Row],[Días resolución/en proceso]]*24,"Revisar")</f>
        <v>767.91666666656965</v>
      </c>
      <c r="X165" s="5">
        <f>_xlfn.XLOOKUP(Table2[[#This Row],[Acuerdo de nivel de servicio]],SLA!B:B,SLA!C:C)</f>
        <v>12.5</v>
      </c>
      <c r="Y165" s="5">
        <f>IFERROR(ROUND(Table2[[#This Row],[Fecha cierre/actualización]]-Table2[[#This Row],[Fecha creación]],0)*14,"Revisar")</f>
        <v>448</v>
      </c>
      <c r="Z165" s="5">
        <f>+Table2[[#This Row],[SLA horas - base ]]+Table2[[#This Row],[SLA horas - adic por cambio días]]</f>
        <v>460.5</v>
      </c>
      <c r="AA165" s="19" t="str">
        <f>IF(Table2[[#This Row],[SLA horas - base ]]=0,"No tiene SLA",IF(Table2[[#This Row],[Horas resolución/en proceso]]&lt;=Table2[[#This Row],[SLA horas - total]],"Cumplido","Vencido"))</f>
        <v>Vencido</v>
      </c>
      <c r="AC165"/>
    </row>
    <row r="166" spans="1:29">
      <c r="A166" t="s">
        <v>904</v>
      </c>
      <c r="B166" t="s">
        <v>905</v>
      </c>
      <c r="C166" t="s">
        <v>119</v>
      </c>
      <c r="D166" t="s">
        <v>2</v>
      </c>
      <c r="E166" t="s">
        <v>55</v>
      </c>
      <c r="F166" t="s">
        <v>96</v>
      </c>
      <c r="G166" t="s">
        <v>106</v>
      </c>
      <c r="H166" t="s">
        <v>28</v>
      </c>
      <c r="I166" t="s">
        <v>906</v>
      </c>
      <c r="J166" t="s">
        <v>907</v>
      </c>
      <c r="K166" t="s">
        <v>908</v>
      </c>
      <c r="L166" t="s">
        <v>908</v>
      </c>
      <c r="M166" t="s">
        <v>153</v>
      </c>
      <c r="N166" t="s">
        <v>154</v>
      </c>
      <c r="O166" t="s">
        <v>36</v>
      </c>
      <c r="P166" t="s">
        <v>905</v>
      </c>
      <c r="Q166" t="s">
        <v>908</v>
      </c>
      <c r="R166" t="s">
        <v>103</v>
      </c>
      <c r="S166" t="s">
        <v>908</v>
      </c>
      <c r="T1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45680.557638888888</v>
      </c>
      <c r="U1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45700.407638888886</v>
      </c>
      <c r="V166" s="5">
        <f>IFERROR(Table2[[#This Row],[Fecha cierre/actualización]]-Table2[[#This Row],[Fecha creación]],"Revisar")</f>
        <v>19.849999999998545</v>
      </c>
      <c r="W166" s="5">
        <f>IFERROR(Table2[[#This Row],[Días resolución/en proceso]]*24,"Revisar")</f>
        <v>476.39999999996508</v>
      </c>
      <c r="X166" s="5">
        <f>_xlfn.XLOOKUP(Table2[[#This Row],[Acuerdo de nivel de servicio]],SLA!B:B,SLA!C:C)</f>
        <v>72</v>
      </c>
      <c r="Y166" s="5">
        <f>IFERROR(ROUND(Table2[[#This Row],[Fecha cierre/actualización]]-Table2[[#This Row],[Fecha creación]],0)*14,"Revisar")</f>
        <v>280</v>
      </c>
      <c r="Z166" s="5">
        <f>+Table2[[#This Row],[SLA horas - base ]]+Table2[[#This Row],[SLA horas - adic por cambio días]]</f>
        <v>352</v>
      </c>
      <c r="AA166" s="19" t="str">
        <f>IF(Table2[[#This Row],[SLA horas - base ]]=0,"No tiene SLA",IF(Table2[[#This Row],[Horas resolución/en proceso]]&lt;=Table2[[#This Row],[SLA horas - total]],"Cumplido","Vencido"))</f>
        <v>Vencido</v>
      </c>
      <c r="AC166"/>
    </row>
    <row r="167" spans="1:29">
      <c r="A167" t="s">
        <v>909</v>
      </c>
      <c r="B167" t="s">
        <v>910</v>
      </c>
      <c r="C167" t="s">
        <v>36</v>
      </c>
      <c r="D167" t="s">
        <v>95</v>
      </c>
      <c r="E167" t="s">
        <v>52</v>
      </c>
      <c r="F167" t="s">
        <v>96</v>
      </c>
      <c r="G167" t="s">
        <v>97</v>
      </c>
      <c r="H167" t="s">
        <v>45</v>
      </c>
      <c r="I167" t="s">
        <v>910</v>
      </c>
      <c r="J167" t="s">
        <v>911</v>
      </c>
      <c r="K167" t="s">
        <v>912</v>
      </c>
      <c r="L167" t="s">
        <v>912</v>
      </c>
      <c r="M167" t="s">
        <v>101</v>
      </c>
      <c r="N167" t="s">
        <v>36</v>
      </c>
      <c r="O167" t="s">
        <v>102</v>
      </c>
      <c r="P167" t="s">
        <v>910</v>
      </c>
      <c r="Q167" t="s">
        <v>912</v>
      </c>
      <c r="R167" t="s">
        <v>103</v>
      </c>
      <c r="S167" t="s">
        <v>912</v>
      </c>
      <c r="T1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45681.40347222222</v>
      </c>
      <c r="U1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45699.461111111108</v>
      </c>
      <c r="V167" s="5">
        <f>IFERROR(Table2[[#This Row],[Fecha cierre/actualización]]-Table2[[#This Row],[Fecha creación]],"Revisar")</f>
        <v>18.057638888887595</v>
      </c>
      <c r="W167" s="5">
        <f>IFERROR(Table2[[#This Row],[Días resolución/en proceso]]*24,"Revisar")</f>
        <v>433.38333333330229</v>
      </c>
      <c r="X167" s="5">
        <f>_xlfn.XLOOKUP(Table2[[#This Row],[Acuerdo de nivel de servicio]],SLA!B:B,SLA!C:C)</f>
        <v>0</v>
      </c>
      <c r="Y167" s="5">
        <f>IFERROR(ROUND(Table2[[#This Row],[Fecha cierre/actualización]]-Table2[[#This Row],[Fecha creación]],0)*14,"Revisar")</f>
        <v>252</v>
      </c>
      <c r="Z167" s="5">
        <f>+Table2[[#This Row],[SLA horas - base ]]+Table2[[#This Row],[SLA horas - adic por cambio días]]</f>
        <v>252</v>
      </c>
      <c r="AA167" s="19" t="str">
        <f>IF(Table2[[#This Row],[SLA horas - base ]]=0,"No tiene SLA",IF(Table2[[#This Row],[Horas resolución/en proceso]]&lt;=Table2[[#This Row],[SLA horas - total]],"Cumplido","Vencido"))</f>
        <v>No tiene SLA</v>
      </c>
      <c r="AC167"/>
    </row>
    <row r="168" spans="1:29">
      <c r="A168" t="s">
        <v>913</v>
      </c>
      <c r="B168" t="s">
        <v>914</v>
      </c>
      <c r="C168" t="s">
        <v>119</v>
      </c>
      <c r="D168" t="s">
        <v>2</v>
      </c>
      <c r="E168" t="s">
        <v>38</v>
      </c>
      <c r="F168" t="s">
        <v>96</v>
      </c>
      <c r="G168" t="s">
        <v>106</v>
      </c>
      <c r="H168" t="s">
        <v>38</v>
      </c>
      <c r="I168" t="s">
        <v>915</v>
      </c>
      <c r="J168" t="s">
        <v>916</v>
      </c>
      <c r="K168" t="s">
        <v>917</v>
      </c>
      <c r="L168" t="s">
        <v>917</v>
      </c>
      <c r="M168" t="s">
        <v>110</v>
      </c>
      <c r="N168" t="s">
        <v>36</v>
      </c>
      <c r="O168" t="s">
        <v>36</v>
      </c>
      <c r="P168" t="s">
        <v>914</v>
      </c>
      <c r="Q168" t="s">
        <v>917</v>
      </c>
      <c r="R168" t="s">
        <v>103</v>
      </c>
      <c r="S168" t="s">
        <v>917</v>
      </c>
      <c r="T1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45681.451388888891</v>
      </c>
      <c r="U1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45684.644444444442</v>
      </c>
      <c r="V168" s="5">
        <f>IFERROR(Table2[[#This Row],[Fecha cierre/actualización]]-Table2[[#This Row],[Fecha creación]],"Revisar")</f>
        <v>3.1930555555518367</v>
      </c>
      <c r="W168" s="5">
        <f>IFERROR(Table2[[#This Row],[Días resolución/en proceso]]*24,"Revisar")</f>
        <v>76.633333333244082</v>
      </c>
      <c r="X168" s="5">
        <f>_xlfn.XLOOKUP(Table2[[#This Row],[Acuerdo de nivel de servicio]],SLA!B:B,SLA!C:C)</f>
        <v>72</v>
      </c>
      <c r="Y168" s="5">
        <f>IFERROR(ROUND(Table2[[#This Row],[Fecha cierre/actualización]]-Table2[[#This Row],[Fecha creación]],0)*14,"Revisar")</f>
        <v>42</v>
      </c>
      <c r="Z168" s="5">
        <f>+Table2[[#This Row],[SLA horas - base ]]+Table2[[#This Row],[SLA horas - adic por cambio días]]</f>
        <v>114</v>
      </c>
      <c r="AA168" s="19" t="str">
        <f>IF(Table2[[#This Row],[SLA horas - base ]]=0,"No tiene SLA",IF(Table2[[#This Row],[Horas resolución/en proceso]]&lt;=Table2[[#This Row],[SLA horas - total]],"Cumplido","Vencido"))</f>
        <v>Cumplido</v>
      </c>
      <c r="AC168"/>
    </row>
    <row r="169" spans="1:29">
      <c r="A169" t="s">
        <v>918</v>
      </c>
      <c r="B169" t="s">
        <v>919</v>
      </c>
      <c r="C169" t="s">
        <v>149</v>
      </c>
      <c r="D169" t="s">
        <v>2</v>
      </c>
      <c r="E169" t="s">
        <v>38</v>
      </c>
      <c r="F169" t="s">
        <v>96</v>
      </c>
      <c r="G169" t="s">
        <v>106</v>
      </c>
      <c r="H169" t="s">
        <v>38</v>
      </c>
      <c r="I169" t="s">
        <v>920</v>
      </c>
      <c r="J169" t="s">
        <v>921</v>
      </c>
      <c r="K169" t="s">
        <v>922</v>
      </c>
      <c r="L169" t="s">
        <v>922</v>
      </c>
      <c r="M169" t="s">
        <v>110</v>
      </c>
      <c r="N169" t="s">
        <v>36</v>
      </c>
      <c r="O169" t="s">
        <v>36</v>
      </c>
      <c r="P169" t="s">
        <v>919</v>
      </c>
      <c r="Q169" t="s">
        <v>922</v>
      </c>
      <c r="R169" t="s">
        <v>103</v>
      </c>
      <c r="S169" t="s">
        <v>922</v>
      </c>
      <c r="T1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45681.43472222222</v>
      </c>
      <c r="U1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45681.634027777778</v>
      </c>
      <c r="V169" s="5">
        <f>IFERROR(Table2[[#This Row],[Fecha cierre/actualización]]-Table2[[#This Row],[Fecha creación]],"Revisar")</f>
        <v>0.1993055555576575</v>
      </c>
      <c r="W169" s="5">
        <f>IFERROR(Table2[[#This Row],[Días resolución/en proceso]]*24,"Revisar")</f>
        <v>4.78333333338378</v>
      </c>
      <c r="X169" s="5">
        <f>_xlfn.XLOOKUP(Table2[[#This Row],[Acuerdo de nivel de servicio]],SLA!B:B,SLA!C:C)</f>
        <v>12.5</v>
      </c>
      <c r="Y169" s="5">
        <f>IFERROR(ROUND(Table2[[#This Row],[Fecha cierre/actualización]]-Table2[[#This Row],[Fecha creación]],0)*14,"Revisar")</f>
        <v>0</v>
      </c>
      <c r="Z169" s="5">
        <f>+Table2[[#This Row],[SLA horas - base ]]+Table2[[#This Row],[SLA horas - adic por cambio días]]</f>
        <v>12.5</v>
      </c>
      <c r="AA169" s="19" t="str">
        <f>IF(Table2[[#This Row],[SLA horas - base ]]=0,"No tiene SLA",IF(Table2[[#This Row],[Horas resolución/en proceso]]&lt;=Table2[[#This Row],[SLA horas - total]],"Cumplido","Vencido"))</f>
        <v>Cumplido</v>
      </c>
      <c r="AC169"/>
    </row>
    <row r="170" spans="1:29">
      <c r="A170" t="s">
        <v>923</v>
      </c>
      <c r="B170" t="s">
        <v>924</v>
      </c>
      <c r="C170" t="s">
        <v>36</v>
      </c>
      <c r="D170" t="s">
        <v>95</v>
      </c>
      <c r="E170" t="s">
        <v>55</v>
      </c>
      <c r="F170" t="s">
        <v>96</v>
      </c>
      <c r="G170" t="s">
        <v>106</v>
      </c>
      <c r="H170" t="s">
        <v>30</v>
      </c>
      <c r="I170" t="s">
        <v>924</v>
      </c>
      <c r="J170" t="s">
        <v>925</v>
      </c>
      <c r="K170" t="s">
        <v>926</v>
      </c>
      <c r="L170" t="s">
        <v>926</v>
      </c>
      <c r="M170" t="s">
        <v>110</v>
      </c>
      <c r="N170" t="s">
        <v>36</v>
      </c>
      <c r="O170" t="s">
        <v>36</v>
      </c>
      <c r="P170" t="s">
        <v>924</v>
      </c>
      <c r="Q170" t="s">
        <v>926</v>
      </c>
      <c r="R170" t="s">
        <v>103</v>
      </c>
      <c r="S170" t="s">
        <v>926</v>
      </c>
      <c r="T1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45681.521527777775</v>
      </c>
      <c r="U1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45684.469444444447</v>
      </c>
      <c r="V170" s="5">
        <f>IFERROR(Table2[[#This Row],[Fecha cierre/actualización]]-Table2[[#This Row],[Fecha creación]],"Revisar")</f>
        <v>2.9479166666715173</v>
      </c>
      <c r="W170" s="5">
        <f>IFERROR(Table2[[#This Row],[Días resolución/en proceso]]*24,"Revisar")</f>
        <v>70.750000000116415</v>
      </c>
      <c r="X170" s="5">
        <f>_xlfn.XLOOKUP(Table2[[#This Row],[Acuerdo de nivel de servicio]],SLA!B:B,SLA!C:C)</f>
        <v>0</v>
      </c>
      <c r="Y170" s="5">
        <f>IFERROR(ROUND(Table2[[#This Row],[Fecha cierre/actualización]]-Table2[[#This Row],[Fecha creación]],0)*14,"Revisar")</f>
        <v>42</v>
      </c>
      <c r="Z170" s="5">
        <f>+Table2[[#This Row],[SLA horas - base ]]+Table2[[#This Row],[SLA horas - adic por cambio días]]</f>
        <v>42</v>
      </c>
      <c r="AA170" s="19" t="str">
        <f>IF(Table2[[#This Row],[SLA horas - base ]]=0,"No tiene SLA",IF(Table2[[#This Row],[Horas resolución/en proceso]]&lt;=Table2[[#This Row],[SLA horas - total]],"Cumplido","Vencido"))</f>
        <v>No tiene SLA</v>
      </c>
      <c r="AC170"/>
    </row>
    <row r="171" spans="1:29">
      <c r="A171" t="s">
        <v>927</v>
      </c>
      <c r="B171" t="s">
        <v>928</v>
      </c>
      <c r="C171" t="s">
        <v>167</v>
      </c>
      <c r="D171" t="s">
        <v>2</v>
      </c>
      <c r="E171" t="s">
        <v>66</v>
      </c>
      <c r="F171" t="s">
        <v>96</v>
      </c>
      <c r="G171" t="s">
        <v>97</v>
      </c>
      <c r="H171" t="s">
        <v>40</v>
      </c>
      <c r="I171" t="s">
        <v>929</v>
      </c>
      <c r="J171" t="s">
        <v>930</v>
      </c>
      <c r="K171" t="s">
        <v>931</v>
      </c>
      <c r="L171" t="s">
        <v>931</v>
      </c>
      <c r="M171" t="s">
        <v>101</v>
      </c>
      <c r="N171" t="s">
        <v>36</v>
      </c>
      <c r="O171" t="s">
        <v>102</v>
      </c>
      <c r="P171" t="s">
        <v>928</v>
      </c>
      <c r="Q171" t="s">
        <v>931</v>
      </c>
      <c r="R171" t="s">
        <v>103</v>
      </c>
      <c r="S171" t="s">
        <v>931</v>
      </c>
      <c r="T1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45681.481249999997</v>
      </c>
      <c r="U1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45681.59652777778</v>
      </c>
      <c r="V171" s="5">
        <f>IFERROR(Table2[[#This Row],[Fecha cierre/actualización]]-Table2[[#This Row],[Fecha creación]],"Revisar")</f>
        <v>0.11527777778246673</v>
      </c>
      <c r="W171" s="5">
        <f>IFERROR(Table2[[#This Row],[Días resolución/en proceso]]*24,"Revisar")</f>
        <v>2.7666666667792015</v>
      </c>
      <c r="X171" s="5">
        <f>_xlfn.XLOOKUP(Table2[[#This Row],[Acuerdo de nivel de servicio]],SLA!B:B,SLA!C:C)</f>
        <v>120</v>
      </c>
      <c r="Y171" s="5">
        <f>IFERROR(ROUND(Table2[[#This Row],[Fecha cierre/actualización]]-Table2[[#This Row],[Fecha creación]],0)*14,"Revisar")</f>
        <v>0</v>
      </c>
      <c r="Z171" s="5">
        <f>+Table2[[#This Row],[SLA horas - base ]]+Table2[[#This Row],[SLA horas - adic por cambio días]]</f>
        <v>120</v>
      </c>
      <c r="AA171" s="19" t="str">
        <f>IF(Table2[[#This Row],[SLA horas - base ]]=0,"No tiene SLA",IF(Table2[[#This Row],[Horas resolución/en proceso]]&lt;=Table2[[#This Row],[SLA horas - total]],"Cumplido","Vencido"))</f>
        <v>Cumplido</v>
      </c>
      <c r="AC171"/>
    </row>
    <row r="172" spans="1:29">
      <c r="A172" t="s">
        <v>932</v>
      </c>
      <c r="B172" t="s">
        <v>933</v>
      </c>
      <c r="C172" t="s">
        <v>36</v>
      </c>
      <c r="D172" t="s">
        <v>2</v>
      </c>
      <c r="E172" t="s">
        <v>36</v>
      </c>
      <c r="F172" t="s">
        <v>21</v>
      </c>
      <c r="G172" t="s">
        <v>36</v>
      </c>
      <c r="H172" t="s">
        <v>28</v>
      </c>
      <c r="I172" t="s">
        <v>36</v>
      </c>
      <c r="J172" t="s">
        <v>131</v>
      </c>
      <c r="K172" t="s">
        <v>36</v>
      </c>
      <c r="L172" t="s">
        <v>934</v>
      </c>
      <c r="M172" t="s">
        <v>101</v>
      </c>
      <c r="N172" t="s">
        <v>36</v>
      </c>
      <c r="O172" t="s">
        <v>102</v>
      </c>
      <c r="P172" t="s">
        <v>933</v>
      </c>
      <c r="Q172" t="s">
        <v>36</v>
      </c>
      <c r="R172" t="s">
        <v>103</v>
      </c>
      <c r="S172" t="s">
        <v>36</v>
      </c>
      <c r="T1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45681.6875</v>
      </c>
      <c r="U1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45681.871527777781</v>
      </c>
      <c r="V172" s="5">
        <f>IFERROR(Table2[[#This Row],[Fecha cierre/actualización]]-Table2[[#This Row],[Fecha creación]],"Revisar")</f>
        <v>0.18402777778101154</v>
      </c>
      <c r="W172" s="5">
        <f>IFERROR(Table2[[#This Row],[Días resolución/en proceso]]*24,"Revisar")</f>
        <v>4.4166666667442769</v>
      </c>
      <c r="X172" s="5">
        <f>_xlfn.XLOOKUP(Table2[[#This Row],[Acuerdo de nivel de servicio]],SLA!B:B,SLA!C:C)</f>
        <v>0</v>
      </c>
      <c r="Y172" s="5">
        <f>IFERROR(ROUND(Table2[[#This Row],[Fecha cierre/actualización]]-Table2[[#This Row],[Fecha creación]],0)*14,"Revisar")</f>
        <v>0</v>
      </c>
      <c r="Z172" s="5">
        <f>+Table2[[#This Row],[SLA horas - base ]]+Table2[[#This Row],[SLA horas - adic por cambio días]]</f>
        <v>0</v>
      </c>
      <c r="AA172" s="19" t="str">
        <f>IF(Table2[[#This Row],[SLA horas - base ]]=0,"No tiene SLA",IF(Table2[[#This Row],[Horas resolución/en proceso]]&lt;=Table2[[#This Row],[SLA horas - total]],"Cumplido","Vencido"))</f>
        <v>No tiene SLA</v>
      </c>
      <c r="AC172"/>
    </row>
    <row r="173" spans="1:29">
      <c r="A173" t="s">
        <v>935</v>
      </c>
      <c r="B173" t="s">
        <v>936</v>
      </c>
      <c r="C173" t="s">
        <v>220</v>
      </c>
      <c r="D173" t="s">
        <v>2</v>
      </c>
      <c r="E173" t="s">
        <v>55</v>
      </c>
      <c r="F173" t="s">
        <v>96</v>
      </c>
      <c r="G173" t="s">
        <v>36</v>
      </c>
      <c r="H173" t="s">
        <v>47</v>
      </c>
      <c r="I173" t="s">
        <v>937</v>
      </c>
      <c r="J173" t="s">
        <v>938</v>
      </c>
      <c r="K173" t="s">
        <v>939</v>
      </c>
      <c r="L173" t="s">
        <v>939</v>
      </c>
      <c r="M173" t="s">
        <v>101</v>
      </c>
      <c r="N173" t="s">
        <v>36</v>
      </c>
      <c r="O173" t="s">
        <v>102</v>
      </c>
      <c r="P173" t="s">
        <v>936</v>
      </c>
      <c r="Q173" t="s">
        <v>939</v>
      </c>
      <c r="R173" t="s">
        <v>467</v>
      </c>
      <c r="S173" t="s">
        <v>939</v>
      </c>
      <c r="T1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45681.724305555559</v>
      </c>
      <c r="U1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45686.731249999997</v>
      </c>
      <c r="V173" s="5">
        <f>IFERROR(Table2[[#This Row],[Fecha cierre/actualización]]-Table2[[#This Row],[Fecha creación]],"Revisar")</f>
        <v>5.0069444444379769</v>
      </c>
      <c r="W173" s="5">
        <f>IFERROR(Table2[[#This Row],[Días resolución/en proceso]]*24,"Revisar")</f>
        <v>120.16666666651145</v>
      </c>
      <c r="X173" s="5">
        <f>_xlfn.XLOOKUP(Table2[[#This Row],[Acuerdo de nivel de servicio]],SLA!B:B,SLA!C:C)</f>
        <v>120</v>
      </c>
      <c r="Y173" s="5">
        <f>IFERROR(ROUND(Table2[[#This Row],[Fecha cierre/actualización]]-Table2[[#This Row],[Fecha creación]],0)*14,"Revisar")</f>
        <v>70</v>
      </c>
      <c r="Z173" s="5">
        <f>+Table2[[#This Row],[SLA horas - base ]]+Table2[[#This Row],[SLA horas - adic por cambio días]]</f>
        <v>190</v>
      </c>
      <c r="AA173" s="19" t="str">
        <f>IF(Table2[[#This Row],[SLA horas - base ]]=0,"No tiene SLA",IF(Table2[[#This Row],[Horas resolución/en proceso]]&lt;=Table2[[#This Row],[SLA horas - total]],"Cumplido","Vencido"))</f>
        <v>Cumplido</v>
      </c>
      <c r="AC173"/>
    </row>
    <row r="174" spans="1:29">
      <c r="A174" t="s">
        <v>940</v>
      </c>
      <c r="B174" t="s">
        <v>941</v>
      </c>
      <c r="C174" t="s">
        <v>119</v>
      </c>
      <c r="D174" t="s">
        <v>2</v>
      </c>
      <c r="E174" t="s">
        <v>66</v>
      </c>
      <c r="F174" t="s">
        <v>96</v>
      </c>
      <c r="G174" t="s">
        <v>36</v>
      </c>
      <c r="H174" t="s">
        <v>57</v>
      </c>
      <c r="I174" t="s">
        <v>941</v>
      </c>
      <c r="J174" t="s">
        <v>131</v>
      </c>
      <c r="K174" t="s">
        <v>941</v>
      </c>
      <c r="L174" t="s">
        <v>941</v>
      </c>
      <c r="M174" t="s">
        <v>101</v>
      </c>
      <c r="N174" t="s">
        <v>36</v>
      </c>
      <c r="O174" t="s">
        <v>102</v>
      </c>
      <c r="P174" t="s">
        <v>941</v>
      </c>
      <c r="Q174" t="s">
        <v>941</v>
      </c>
      <c r="R174" t="s">
        <v>103</v>
      </c>
      <c r="S174" t="s">
        <v>941</v>
      </c>
      <c r="T1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45681.651388888888</v>
      </c>
      <c r="U1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45681.651388888888</v>
      </c>
      <c r="V174" s="5">
        <f>IFERROR(Table2[[#This Row],[Fecha cierre/actualización]]-Table2[[#This Row],[Fecha creación]],"Revisar")</f>
        <v>0</v>
      </c>
      <c r="W174" s="5">
        <f>IFERROR(Table2[[#This Row],[Días resolución/en proceso]]*24,"Revisar")</f>
        <v>0</v>
      </c>
      <c r="X174" s="5">
        <f>_xlfn.XLOOKUP(Table2[[#This Row],[Acuerdo de nivel de servicio]],SLA!B:B,SLA!C:C)</f>
        <v>72</v>
      </c>
      <c r="Y174" s="5">
        <f>IFERROR(ROUND(Table2[[#This Row],[Fecha cierre/actualización]]-Table2[[#This Row],[Fecha creación]],0)*14,"Revisar")</f>
        <v>0</v>
      </c>
      <c r="Z174" s="5">
        <f>+Table2[[#This Row],[SLA horas - base ]]+Table2[[#This Row],[SLA horas - adic por cambio días]]</f>
        <v>72</v>
      </c>
      <c r="AA174" s="19" t="str">
        <f>IF(Table2[[#This Row],[SLA horas - base ]]=0,"No tiene SLA",IF(Table2[[#This Row],[Horas resolución/en proceso]]&lt;=Table2[[#This Row],[SLA horas - total]],"Cumplido","Vencido"))</f>
        <v>Cumplido</v>
      </c>
      <c r="AC174"/>
    </row>
    <row r="175" spans="1:29">
      <c r="A175" t="s">
        <v>942</v>
      </c>
      <c r="B175" t="s">
        <v>943</v>
      </c>
      <c r="C175" t="s">
        <v>157</v>
      </c>
      <c r="D175" t="s">
        <v>2</v>
      </c>
      <c r="E175" t="s">
        <v>67</v>
      </c>
      <c r="F175" t="s">
        <v>96</v>
      </c>
      <c r="G175" t="s">
        <v>106</v>
      </c>
      <c r="H175" t="s">
        <v>27</v>
      </c>
      <c r="I175" t="s">
        <v>944</v>
      </c>
      <c r="J175" t="s">
        <v>945</v>
      </c>
      <c r="K175" t="s">
        <v>946</v>
      </c>
      <c r="L175" t="s">
        <v>946</v>
      </c>
      <c r="M175" t="s">
        <v>101</v>
      </c>
      <c r="N175" t="s">
        <v>154</v>
      </c>
      <c r="O175" t="s">
        <v>102</v>
      </c>
      <c r="P175" t="s">
        <v>943</v>
      </c>
      <c r="Q175" t="s">
        <v>946</v>
      </c>
      <c r="R175" t="s">
        <v>103</v>
      </c>
      <c r="S175" t="s">
        <v>946</v>
      </c>
      <c r="T1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45681.655555555553</v>
      </c>
      <c r="U1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45681.722916666666</v>
      </c>
      <c r="V175" s="5">
        <f>IFERROR(Table2[[#This Row],[Fecha cierre/actualización]]-Table2[[#This Row],[Fecha creación]],"Revisar")</f>
        <v>6.7361111112404615E-2</v>
      </c>
      <c r="W175" s="5">
        <f>IFERROR(Table2[[#This Row],[Días resolución/en proceso]]*24,"Revisar")</f>
        <v>1.6166666666977108</v>
      </c>
      <c r="X175" s="5">
        <f>_xlfn.XLOOKUP(Table2[[#This Row],[Acuerdo de nivel de servicio]],SLA!B:B,SLA!C:C)</f>
        <v>12.5</v>
      </c>
      <c r="Y175" s="5">
        <f>IFERROR(ROUND(Table2[[#This Row],[Fecha cierre/actualización]]-Table2[[#This Row],[Fecha creación]],0)*14,"Revisar")</f>
        <v>0</v>
      </c>
      <c r="Z175" s="5">
        <f>+Table2[[#This Row],[SLA horas - base ]]+Table2[[#This Row],[SLA horas - adic por cambio días]]</f>
        <v>12.5</v>
      </c>
      <c r="AA175" s="19" t="str">
        <f>IF(Table2[[#This Row],[SLA horas - base ]]=0,"No tiene SLA",IF(Table2[[#This Row],[Horas resolución/en proceso]]&lt;=Table2[[#This Row],[SLA horas - total]],"Cumplido","Vencido"))</f>
        <v>Cumplido</v>
      </c>
      <c r="AC175"/>
    </row>
    <row r="176" spans="1:29">
      <c r="A176" t="s">
        <v>947</v>
      </c>
      <c r="B176" t="s">
        <v>948</v>
      </c>
      <c r="C176" t="s">
        <v>149</v>
      </c>
      <c r="D176" t="s">
        <v>2</v>
      </c>
      <c r="E176" t="s">
        <v>55</v>
      </c>
      <c r="F176" t="s">
        <v>96</v>
      </c>
      <c r="G176" t="s">
        <v>106</v>
      </c>
      <c r="H176" t="s">
        <v>56</v>
      </c>
      <c r="I176" t="s">
        <v>949</v>
      </c>
      <c r="J176" t="s">
        <v>950</v>
      </c>
      <c r="K176" t="s">
        <v>951</v>
      </c>
      <c r="L176" t="s">
        <v>951</v>
      </c>
      <c r="M176" t="s">
        <v>153</v>
      </c>
      <c r="N176" t="s">
        <v>154</v>
      </c>
      <c r="O176" t="s">
        <v>36</v>
      </c>
      <c r="P176" t="s">
        <v>948</v>
      </c>
      <c r="Q176" t="s">
        <v>951</v>
      </c>
      <c r="R176" t="s">
        <v>103</v>
      </c>
      <c r="S176" t="s">
        <v>952</v>
      </c>
      <c r="T1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45684.337500000001</v>
      </c>
      <c r="U1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45686.459027777775</v>
      </c>
      <c r="V176" s="5">
        <f>IFERROR(Table2[[#This Row],[Fecha cierre/actualización]]-Table2[[#This Row],[Fecha creación]],"Revisar")</f>
        <v>2.1215277777737356</v>
      </c>
      <c r="W176" s="5">
        <f>IFERROR(Table2[[#This Row],[Días resolución/en proceso]]*24,"Revisar")</f>
        <v>50.916666666569654</v>
      </c>
      <c r="X176" s="5">
        <f>_xlfn.XLOOKUP(Table2[[#This Row],[Acuerdo de nivel de servicio]],SLA!B:B,SLA!C:C)</f>
        <v>12.5</v>
      </c>
      <c r="Y176" s="5">
        <f>IFERROR(ROUND(Table2[[#This Row],[Fecha cierre/actualización]]-Table2[[#This Row],[Fecha creación]],0)*14,"Revisar")</f>
        <v>28</v>
      </c>
      <c r="Z176" s="5">
        <f>+Table2[[#This Row],[SLA horas - base ]]+Table2[[#This Row],[SLA horas - adic por cambio días]]</f>
        <v>40.5</v>
      </c>
      <c r="AA176" s="19" t="str">
        <f>IF(Table2[[#This Row],[SLA horas - base ]]=0,"No tiene SLA",IF(Table2[[#This Row],[Horas resolución/en proceso]]&lt;=Table2[[#This Row],[SLA horas - total]],"Cumplido","Vencido"))</f>
        <v>Vencido</v>
      </c>
      <c r="AC176"/>
    </row>
    <row r="177" spans="1:29">
      <c r="A177" t="s">
        <v>953</v>
      </c>
      <c r="B177" t="s">
        <v>954</v>
      </c>
      <c r="C177" t="s">
        <v>119</v>
      </c>
      <c r="D177" t="s">
        <v>2</v>
      </c>
      <c r="E177" t="s">
        <v>55</v>
      </c>
      <c r="F177" t="s">
        <v>96</v>
      </c>
      <c r="G177" t="s">
        <v>97</v>
      </c>
      <c r="H177" t="s">
        <v>51</v>
      </c>
      <c r="I177" t="s">
        <v>955</v>
      </c>
      <c r="J177" t="s">
        <v>956</v>
      </c>
      <c r="K177" t="s">
        <v>957</v>
      </c>
      <c r="L177" t="s">
        <v>957</v>
      </c>
      <c r="M177" t="s">
        <v>101</v>
      </c>
      <c r="N177" t="s">
        <v>36</v>
      </c>
      <c r="O177" t="s">
        <v>102</v>
      </c>
      <c r="P177" t="s">
        <v>954</v>
      </c>
      <c r="Q177" t="s">
        <v>957</v>
      </c>
      <c r="R177" t="s">
        <v>103</v>
      </c>
      <c r="S177" t="s">
        <v>957</v>
      </c>
      <c r="T1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45684.381944444445</v>
      </c>
      <c r="U1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45684.675000000003</v>
      </c>
      <c r="V177" s="5">
        <f>IFERROR(Table2[[#This Row],[Fecha cierre/actualización]]-Table2[[#This Row],[Fecha creación]],"Revisar")</f>
        <v>0.2930555555576575</v>
      </c>
      <c r="W177" s="5">
        <f>IFERROR(Table2[[#This Row],[Días resolución/en proceso]]*24,"Revisar")</f>
        <v>7.03333333338378</v>
      </c>
      <c r="X177" s="5">
        <f>_xlfn.XLOOKUP(Table2[[#This Row],[Acuerdo de nivel de servicio]],SLA!B:B,SLA!C:C)</f>
        <v>72</v>
      </c>
      <c r="Y177" s="5">
        <f>IFERROR(ROUND(Table2[[#This Row],[Fecha cierre/actualización]]-Table2[[#This Row],[Fecha creación]],0)*14,"Revisar")</f>
        <v>0</v>
      </c>
      <c r="Z177" s="5">
        <f>+Table2[[#This Row],[SLA horas - base ]]+Table2[[#This Row],[SLA horas - adic por cambio días]]</f>
        <v>72</v>
      </c>
      <c r="AA177" s="19" t="str">
        <f>IF(Table2[[#This Row],[SLA horas - base ]]=0,"No tiene SLA",IF(Table2[[#This Row],[Horas resolución/en proceso]]&lt;=Table2[[#This Row],[SLA horas - total]],"Cumplido","Vencido"))</f>
        <v>Cumplido</v>
      </c>
      <c r="AC177"/>
    </row>
    <row r="178" spans="1:29">
      <c r="A178" t="s">
        <v>958</v>
      </c>
      <c r="B178" t="s">
        <v>959</v>
      </c>
      <c r="C178" t="s">
        <v>36</v>
      </c>
      <c r="D178" t="s">
        <v>95</v>
      </c>
      <c r="E178" t="s">
        <v>52</v>
      </c>
      <c r="F178" t="s">
        <v>96</v>
      </c>
      <c r="G178" t="s">
        <v>373</v>
      </c>
      <c r="H178" t="s">
        <v>35</v>
      </c>
      <c r="I178" t="s">
        <v>959</v>
      </c>
      <c r="J178" t="s">
        <v>960</v>
      </c>
      <c r="K178" t="s">
        <v>961</v>
      </c>
      <c r="L178" t="s">
        <v>961</v>
      </c>
      <c r="M178" t="s">
        <v>36</v>
      </c>
      <c r="N178" t="s">
        <v>36</v>
      </c>
      <c r="O178" t="s">
        <v>36</v>
      </c>
      <c r="P178" t="s">
        <v>959</v>
      </c>
      <c r="Q178" t="s">
        <v>961</v>
      </c>
      <c r="R178" t="s">
        <v>103</v>
      </c>
      <c r="S178" t="s">
        <v>961</v>
      </c>
      <c r="T1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45684.720833333333</v>
      </c>
      <c r="U1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45691.424305555556</v>
      </c>
      <c r="V178" s="5">
        <f>IFERROR(Table2[[#This Row],[Fecha cierre/actualización]]-Table2[[#This Row],[Fecha creación]],"Revisar")</f>
        <v>6.703472222223354</v>
      </c>
      <c r="W178" s="5">
        <f>IFERROR(Table2[[#This Row],[Días resolución/en proceso]]*24,"Revisar")</f>
        <v>160.8833333333605</v>
      </c>
      <c r="X178" s="5">
        <f>_xlfn.XLOOKUP(Table2[[#This Row],[Acuerdo de nivel de servicio]],SLA!B:B,SLA!C:C)</f>
        <v>0</v>
      </c>
      <c r="Y178" s="5">
        <f>IFERROR(ROUND(Table2[[#This Row],[Fecha cierre/actualización]]-Table2[[#This Row],[Fecha creación]],0)*14,"Revisar")</f>
        <v>98</v>
      </c>
      <c r="Z178" s="5">
        <f>+Table2[[#This Row],[SLA horas - base ]]+Table2[[#This Row],[SLA horas - adic por cambio días]]</f>
        <v>98</v>
      </c>
      <c r="AA178" s="19" t="str">
        <f>IF(Table2[[#This Row],[SLA horas - base ]]=0,"No tiene SLA",IF(Table2[[#This Row],[Horas resolución/en proceso]]&lt;=Table2[[#This Row],[SLA horas - total]],"Cumplido","Vencido"))</f>
        <v>No tiene SLA</v>
      </c>
      <c r="AC178"/>
    </row>
    <row r="179" spans="1:29">
      <c r="A179" t="s">
        <v>962</v>
      </c>
      <c r="B179" t="s">
        <v>963</v>
      </c>
      <c r="C179" t="s">
        <v>36</v>
      </c>
      <c r="D179" t="s">
        <v>95</v>
      </c>
      <c r="E179" t="s">
        <v>52</v>
      </c>
      <c r="F179" t="s">
        <v>964</v>
      </c>
      <c r="G179" t="s">
        <v>373</v>
      </c>
      <c r="H179" t="s">
        <v>35</v>
      </c>
      <c r="I179" t="s">
        <v>965</v>
      </c>
      <c r="J179" t="s">
        <v>131</v>
      </c>
      <c r="K179" t="s">
        <v>36</v>
      </c>
      <c r="L179" t="s">
        <v>966</v>
      </c>
      <c r="M179" t="s">
        <v>36</v>
      </c>
      <c r="N179" t="s">
        <v>36</v>
      </c>
      <c r="O179" t="s">
        <v>311</v>
      </c>
      <c r="P179" t="s">
        <v>963</v>
      </c>
      <c r="Q179" t="s">
        <v>36</v>
      </c>
      <c r="R179" t="s">
        <v>103</v>
      </c>
      <c r="S179" t="s">
        <v>36</v>
      </c>
      <c r="T1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45684.423611111109</v>
      </c>
      <c r="U1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45688.479861111111</v>
      </c>
      <c r="V179" s="5">
        <f>IFERROR(Table2[[#This Row],[Fecha cierre/actualización]]-Table2[[#This Row],[Fecha creación]],"Revisar")</f>
        <v>4.0562500000014552</v>
      </c>
      <c r="W179" s="5">
        <f>IFERROR(Table2[[#This Row],[Días resolución/en proceso]]*24,"Revisar")</f>
        <v>97.350000000034925</v>
      </c>
      <c r="X179" s="5">
        <f>_xlfn.XLOOKUP(Table2[[#This Row],[Acuerdo de nivel de servicio]],SLA!B:B,SLA!C:C)</f>
        <v>0</v>
      </c>
      <c r="Y179" s="5">
        <f>IFERROR(ROUND(Table2[[#This Row],[Fecha cierre/actualización]]-Table2[[#This Row],[Fecha creación]],0)*14,"Revisar")</f>
        <v>56</v>
      </c>
      <c r="Z179" s="5">
        <f>+Table2[[#This Row],[SLA horas - base ]]+Table2[[#This Row],[SLA horas - adic por cambio días]]</f>
        <v>56</v>
      </c>
      <c r="AA179" s="19" t="str">
        <f>IF(Table2[[#This Row],[SLA horas - base ]]=0,"No tiene SLA",IF(Table2[[#This Row],[Horas resolución/en proceso]]&lt;=Table2[[#This Row],[SLA horas - total]],"Cumplido","Vencido"))</f>
        <v>No tiene SLA</v>
      </c>
      <c r="AC179"/>
    </row>
    <row r="180" spans="1:29">
      <c r="A180" t="s">
        <v>967</v>
      </c>
      <c r="B180" t="s">
        <v>968</v>
      </c>
      <c r="C180" t="s">
        <v>157</v>
      </c>
      <c r="D180" t="s">
        <v>2</v>
      </c>
      <c r="E180" t="s">
        <v>48</v>
      </c>
      <c r="F180" t="s">
        <v>96</v>
      </c>
      <c r="G180" t="s">
        <v>687</v>
      </c>
      <c r="H180" t="s">
        <v>31</v>
      </c>
      <c r="I180" t="s">
        <v>969</v>
      </c>
      <c r="J180" t="s">
        <v>970</v>
      </c>
      <c r="K180" t="s">
        <v>971</v>
      </c>
      <c r="L180" t="s">
        <v>971</v>
      </c>
      <c r="M180" t="s">
        <v>101</v>
      </c>
      <c r="N180" t="s">
        <v>36</v>
      </c>
      <c r="O180" t="s">
        <v>102</v>
      </c>
      <c r="P180" t="s">
        <v>968</v>
      </c>
      <c r="Q180" t="s">
        <v>971</v>
      </c>
      <c r="R180" t="s">
        <v>103</v>
      </c>
      <c r="S180" t="s">
        <v>971</v>
      </c>
      <c r="T1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45685.454861111109</v>
      </c>
      <c r="U1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45685.742361111108</v>
      </c>
      <c r="V180" s="5">
        <f>IFERROR(Table2[[#This Row],[Fecha cierre/actualización]]-Table2[[#This Row],[Fecha creación]],"Revisar")</f>
        <v>0.28749999999854481</v>
      </c>
      <c r="W180" s="5">
        <f>IFERROR(Table2[[#This Row],[Días resolución/en proceso]]*24,"Revisar")</f>
        <v>6.8999999999650754</v>
      </c>
      <c r="X180" s="5">
        <f>_xlfn.XLOOKUP(Table2[[#This Row],[Acuerdo de nivel de servicio]],SLA!B:B,SLA!C:C)</f>
        <v>12.5</v>
      </c>
      <c r="Y180" s="5">
        <f>IFERROR(ROUND(Table2[[#This Row],[Fecha cierre/actualización]]-Table2[[#This Row],[Fecha creación]],0)*14,"Revisar")</f>
        <v>0</v>
      </c>
      <c r="Z180" s="5">
        <f>+Table2[[#This Row],[SLA horas - base ]]+Table2[[#This Row],[SLA horas - adic por cambio días]]</f>
        <v>12.5</v>
      </c>
      <c r="AA180" s="19" t="str">
        <f>IF(Table2[[#This Row],[SLA horas - base ]]=0,"No tiene SLA",IF(Table2[[#This Row],[Horas resolución/en proceso]]&lt;=Table2[[#This Row],[SLA horas - total]],"Cumplido","Vencido"))</f>
        <v>Cumplido</v>
      </c>
      <c r="AC180"/>
    </row>
    <row r="181" spans="1:29">
      <c r="A181" t="s">
        <v>972</v>
      </c>
      <c r="B181" t="s">
        <v>973</v>
      </c>
      <c r="C181" t="s">
        <v>149</v>
      </c>
      <c r="D181" t="s">
        <v>2</v>
      </c>
      <c r="E181" t="s">
        <v>48</v>
      </c>
      <c r="F181" t="s">
        <v>96</v>
      </c>
      <c r="G181" t="s">
        <v>687</v>
      </c>
      <c r="H181" t="s">
        <v>31</v>
      </c>
      <c r="I181" t="s">
        <v>974</v>
      </c>
      <c r="J181" t="s">
        <v>975</v>
      </c>
      <c r="K181" t="s">
        <v>976</v>
      </c>
      <c r="L181" t="s">
        <v>976</v>
      </c>
      <c r="M181" t="s">
        <v>101</v>
      </c>
      <c r="N181" t="s">
        <v>36</v>
      </c>
      <c r="O181" t="s">
        <v>102</v>
      </c>
      <c r="P181" t="s">
        <v>973</v>
      </c>
      <c r="Q181" t="s">
        <v>976</v>
      </c>
      <c r="R181" t="s">
        <v>103</v>
      </c>
      <c r="S181" t="s">
        <v>976</v>
      </c>
      <c r="T1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45685.456250000003</v>
      </c>
      <c r="U1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45685.790277777778</v>
      </c>
      <c r="V181" s="5">
        <f>IFERROR(Table2[[#This Row],[Fecha cierre/actualización]]-Table2[[#This Row],[Fecha creación]],"Revisar")</f>
        <v>0.33402777777519077</v>
      </c>
      <c r="W181" s="5">
        <f>IFERROR(Table2[[#This Row],[Días resolución/en proceso]]*24,"Revisar")</f>
        <v>8.0166666666045785</v>
      </c>
      <c r="X181" s="5">
        <f>_xlfn.XLOOKUP(Table2[[#This Row],[Acuerdo de nivel de servicio]],SLA!B:B,SLA!C:C)</f>
        <v>12.5</v>
      </c>
      <c r="Y181" s="5">
        <f>IFERROR(ROUND(Table2[[#This Row],[Fecha cierre/actualización]]-Table2[[#This Row],[Fecha creación]],0)*14,"Revisar")</f>
        <v>0</v>
      </c>
      <c r="Z181" s="5">
        <f>+Table2[[#This Row],[SLA horas - base ]]+Table2[[#This Row],[SLA horas - adic por cambio días]]</f>
        <v>12.5</v>
      </c>
      <c r="AA181" s="19" t="str">
        <f>IF(Table2[[#This Row],[SLA horas - base ]]=0,"No tiene SLA",IF(Table2[[#This Row],[Horas resolución/en proceso]]&lt;=Table2[[#This Row],[SLA horas - total]],"Cumplido","Vencido"))</f>
        <v>Cumplido</v>
      </c>
      <c r="AC181"/>
    </row>
    <row r="182" spans="1:29">
      <c r="A182" t="s">
        <v>977</v>
      </c>
      <c r="B182" t="s">
        <v>978</v>
      </c>
      <c r="C182" t="s">
        <v>119</v>
      </c>
      <c r="D182" t="s">
        <v>2</v>
      </c>
      <c r="E182" t="s">
        <v>38</v>
      </c>
      <c r="F182" t="s">
        <v>96</v>
      </c>
      <c r="G182" t="s">
        <v>106</v>
      </c>
      <c r="H182" t="s">
        <v>38</v>
      </c>
      <c r="I182" t="s">
        <v>979</v>
      </c>
      <c r="J182" t="s">
        <v>980</v>
      </c>
      <c r="K182" t="s">
        <v>981</v>
      </c>
      <c r="L182" t="s">
        <v>981</v>
      </c>
      <c r="M182" t="s">
        <v>110</v>
      </c>
      <c r="N182" t="s">
        <v>36</v>
      </c>
      <c r="O182" t="s">
        <v>36</v>
      </c>
      <c r="P182" t="s">
        <v>978</v>
      </c>
      <c r="Q182" t="s">
        <v>981</v>
      </c>
      <c r="R182" t="s">
        <v>103</v>
      </c>
      <c r="S182" t="s">
        <v>981</v>
      </c>
      <c r="T1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45685.598611111112</v>
      </c>
      <c r="U1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45685.683333333334</v>
      </c>
      <c r="V182" s="5">
        <f>IFERROR(Table2[[#This Row],[Fecha cierre/actualización]]-Table2[[#This Row],[Fecha creación]],"Revisar")</f>
        <v>8.4722222221898846E-2</v>
      </c>
      <c r="W182" s="5">
        <f>IFERROR(Table2[[#This Row],[Días resolución/en proceso]]*24,"Revisar")</f>
        <v>2.0333333333255723</v>
      </c>
      <c r="X182" s="5">
        <f>_xlfn.XLOOKUP(Table2[[#This Row],[Acuerdo de nivel de servicio]],SLA!B:B,SLA!C:C)</f>
        <v>72</v>
      </c>
      <c r="Y182" s="5">
        <f>IFERROR(ROUND(Table2[[#This Row],[Fecha cierre/actualización]]-Table2[[#This Row],[Fecha creación]],0)*14,"Revisar")</f>
        <v>0</v>
      </c>
      <c r="Z182" s="5">
        <f>+Table2[[#This Row],[SLA horas - base ]]+Table2[[#This Row],[SLA horas - adic por cambio días]]</f>
        <v>72</v>
      </c>
      <c r="AA182" s="19" t="str">
        <f>IF(Table2[[#This Row],[SLA horas - base ]]=0,"No tiene SLA",IF(Table2[[#This Row],[Horas resolución/en proceso]]&lt;=Table2[[#This Row],[SLA horas - total]],"Cumplido","Vencido"))</f>
        <v>Cumplido</v>
      </c>
      <c r="AC182"/>
    </row>
    <row r="183" spans="1:29">
      <c r="A183" t="s">
        <v>982</v>
      </c>
      <c r="B183" t="s">
        <v>983</v>
      </c>
      <c r="C183" t="s">
        <v>157</v>
      </c>
      <c r="D183" t="s">
        <v>2</v>
      </c>
      <c r="E183" t="s">
        <v>48</v>
      </c>
      <c r="F183" t="s">
        <v>96</v>
      </c>
      <c r="G183" t="s">
        <v>106</v>
      </c>
      <c r="H183" t="s">
        <v>27</v>
      </c>
      <c r="I183" t="s">
        <v>984</v>
      </c>
      <c r="J183" t="s">
        <v>985</v>
      </c>
      <c r="K183" t="s">
        <v>986</v>
      </c>
      <c r="L183" t="s">
        <v>986</v>
      </c>
      <c r="M183" t="s">
        <v>101</v>
      </c>
      <c r="N183" t="s">
        <v>154</v>
      </c>
      <c r="O183" t="s">
        <v>102</v>
      </c>
      <c r="P183" t="s">
        <v>983</v>
      </c>
      <c r="Q183" t="s">
        <v>986</v>
      </c>
      <c r="R183" t="s">
        <v>103</v>
      </c>
      <c r="S183" t="s">
        <v>986</v>
      </c>
      <c r="T1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45685.69027777778</v>
      </c>
      <c r="U1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45691.595833333333</v>
      </c>
      <c r="V183" s="5">
        <f>IFERROR(Table2[[#This Row],[Fecha cierre/actualización]]-Table2[[#This Row],[Fecha creación]],"Revisar")</f>
        <v>5.9055555555532919</v>
      </c>
      <c r="W183" s="5">
        <f>IFERROR(Table2[[#This Row],[Días resolución/en proceso]]*24,"Revisar")</f>
        <v>141.73333333327901</v>
      </c>
      <c r="X183" s="5">
        <f>_xlfn.XLOOKUP(Table2[[#This Row],[Acuerdo de nivel de servicio]],SLA!B:B,SLA!C:C)</f>
        <v>12.5</v>
      </c>
      <c r="Y183" s="5">
        <f>IFERROR(ROUND(Table2[[#This Row],[Fecha cierre/actualización]]-Table2[[#This Row],[Fecha creación]],0)*14,"Revisar")</f>
        <v>84</v>
      </c>
      <c r="Z183" s="5">
        <f>+Table2[[#This Row],[SLA horas - base ]]+Table2[[#This Row],[SLA horas - adic por cambio días]]</f>
        <v>96.5</v>
      </c>
      <c r="AA183" s="19" t="str">
        <f>IF(Table2[[#This Row],[SLA horas - base ]]=0,"No tiene SLA",IF(Table2[[#This Row],[Horas resolución/en proceso]]&lt;=Table2[[#This Row],[SLA horas - total]],"Cumplido","Vencido"))</f>
        <v>Vencido</v>
      </c>
      <c r="AC183"/>
    </row>
    <row r="184" spans="1:29">
      <c r="A184" t="s">
        <v>987</v>
      </c>
      <c r="B184" t="s">
        <v>988</v>
      </c>
      <c r="C184" t="s">
        <v>36</v>
      </c>
      <c r="D184" t="s">
        <v>95</v>
      </c>
      <c r="E184" t="s">
        <v>55</v>
      </c>
      <c r="F184" t="s">
        <v>96</v>
      </c>
      <c r="G184" t="s">
        <v>97</v>
      </c>
      <c r="H184" t="s">
        <v>57</v>
      </c>
      <c r="I184" t="s">
        <v>989</v>
      </c>
      <c r="J184" t="s">
        <v>990</v>
      </c>
      <c r="K184" t="s">
        <v>991</v>
      </c>
      <c r="L184" t="s">
        <v>991</v>
      </c>
      <c r="M184" t="s">
        <v>524</v>
      </c>
      <c r="N184" t="s">
        <v>36</v>
      </c>
      <c r="O184" t="s">
        <v>36</v>
      </c>
      <c r="P184" t="s">
        <v>988</v>
      </c>
      <c r="Q184" t="s">
        <v>991</v>
      </c>
      <c r="R184" t="s">
        <v>103</v>
      </c>
      <c r="S184" t="s">
        <v>991</v>
      </c>
      <c r="T1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45684.417361111111</v>
      </c>
      <c r="U1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45688.413194444445</v>
      </c>
      <c r="V184" s="5">
        <f>IFERROR(Table2[[#This Row],[Fecha cierre/actualización]]-Table2[[#This Row],[Fecha creación]],"Revisar")</f>
        <v>3.9958333333343035</v>
      </c>
      <c r="W184" s="5">
        <f>IFERROR(Table2[[#This Row],[Días resolución/en proceso]]*24,"Revisar")</f>
        <v>95.900000000023283</v>
      </c>
      <c r="X184" s="5">
        <f>_xlfn.XLOOKUP(Table2[[#This Row],[Acuerdo de nivel de servicio]],SLA!B:B,SLA!C:C)</f>
        <v>0</v>
      </c>
      <c r="Y184" s="5">
        <f>IFERROR(ROUND(Table2[[#This Row],[Fecha cierre/actualización]]-Table2[[#This Row],[Fecha creación]],0)*14,"Revisar")</f>
        <v>56</v>
      </c>
      <c r="Z184" s="5">
        <f>+Table2[[#This Row],[SLA horas - base ]]+Table2[[#This Row],[SLA horas - adic por cambio días]]</f>
        <v>56</v>
      </c>
      <c r="AA184" s="19" t="str">
        <f>IF(Table2[[#This Row],[SLA horas - base ]]=0,"No tiene SLA",IF(Table2[[#This Row],[Horas resolución/en proceso]]&lt;=Table2[[#This Row],[SLA horas - total]],"Cumplido","Vencido"))</f>
        <v>No tiene SLA</v>
      </c>
      <c r="AC184"/>
    </row>
    <row r="185" spans="1:29">
      <c r="A185" t="s">
        <v>992</v>
      </c>
      <c r="B185" t="s">
        <v>963</v>
      </c>
      <c r="C185" t="s">
        <v>149</v>
      </c>
      <c r="D185" t="s">
        <v>2</v>
      </c>
      <c r="E185" t="s">
        <v>55</v>
      </c>
      <c r="F185" t="s">
        <v>96</v>
      </c>
      <c r="G185" t="s">
        <v>106</v>
      </c>
      <c r="H185" t="s">
        <v>58</v>
      </c>
      <c r="I185" t="s">
        <v>965</v>
      </c>
      <c r="J185" t="s">
        <v>993</v>
      </c>
      <c r="K185" t="s">
        <v>994</v>
      </c>
      <c r="L185" t="s">
        <v>994</v>
      </c>
      <c r="M185" t="s">
        <v>153</v>
      </c>
      <c r="N185" t="s">
        <v>36</v>
      </c>
      <c r="O185" t="s">
        <v>36</v>
      </c>
      <c r="P185" t="s">
        <v>963</v>
      </c>
      <c r="Q185" t="s">
        <v>994</v>
      </c>
      <c r="R185" t="s">
        <v>467</v>
      </c>
      <c r="S185" t="s">
        <v>995</v>
      </c>
      <c r="T1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45684.423611111109</v>
      </c>
      <c r="U1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45687.709027777775</v>
      </c>
      <c r="V185" s="5">
        <f>IFERROR(Table2[[#This Row],[Fecha cierre/actualización]]-Table2[[#This Row],[Fecha creación]],"Revisar")</f>
        <v>3.2854166666656965</v>
      </c>
      <c r="W185" s="5">
        <f>IFERROR(Table2[[#This Row],[Días resolución/en proceso]]*24,"Revisar")</f>
        <v>78.849999999976717</v>
      </c>
      <c r="X185" s="5">
        <f>_xlfn.XLOOKUP(Table2[[#This Row],[Acuerdo de nivel de servicio]],SLA!B:B,SLA!C:C)</f>
        <v>12.5</v>
      </c>
      <c r="Y185" s="5">
        <f>IFERROR(ROUND(Table2[[#This Row],[Fecha cierre/actualización]]-Table2[[#This Row],[Fecha creación]],0)*14,"Revisar")</f>
        <v>42</v>
      </c>
      <c r="Z185" s="5">
        <f>+Table2[[#This Row],[SLA horas - base ]]+Table2[[#This Row],[SLA horas - adic por cambio días]]</f>
        <v>54.5</v>
      </c>
      <c r="AA185" s="19" t="str">
        <f>IF(Table2[[#This Row],[SLA horas - base ]]=0,"No tiene SLA",IF(Table2[[#This Row],[Horas resolución/en proceso]]&lt;=Table2[[#This Row],[SLA horas - total]],"Cumplido","Vencido"))</f>
        <v>Vencido</v>
      </c>
      <c r="AC185"/>
    </row>
    <row r="186" spans="1:29">
      <c r="A186" t="s">
        <v>996</v>
      </c>
      <c r="B186" t="s">
        <v>997</v>
      </c>
      <c r="C186" t="s">
        <v>149</v>
      </c>
      <c r="D186" t="s">
        <v>2</v>
      </c>
      <c r="E186" t="s">
        <v>66</v>
      </c>
      <c r="F186" t="s">
        <v>96</v>
      </c>
      <c r="G186" t="s">
        <v>36</v>
      </c>
      <c r="H186" t="s">
        <v>51</v>
      </c>
      <c r="I186" t="s">
        <v>998</v>
      </c>
      <c r="J186" t="s">
        <v>999</v>
      </c>
      <c r="K186" t="s">
        <v>1000</v>
      </c>
      <c r="L186" t="s">
        <v>1000</v>
      </c>
      <c r="M186" t="s">
        <v>101</v>
      </c>
      <c r="N186" t="s">
        <v>36</v>
      </c>
      <c r="O186" t="s">
        <v>102</v>
      </c>
      <c r="P186" t="s">
        <v>997</v>
      </c>
      <c r="Q186" t="s">
        <v>1000</v>
      </c>
      <c r="R186" t="s">
        <v>103</v>
      </c>
      <c r="S186" t="s">
        <v>1000</v>
      </c>
      <c r="T1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45684.643055555556</v>
      </c>
      <c r="U1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45684.684027777781</v>
      </c>
      <c r="V186" s="5">
        <f>IFERROR(Table2[[#This Row],[Fecha cierre/actualización]]-Table2[[#This Row],[Fecha creación]],"Revisar")</f>
        <v>4.0972222224809229E-2</v>
      </c>
      <c r="W186" s="5">
        <f>IFERROR(Table2[[#This Row],[Días resolución/en proceso]]*24,"Revisar")</f>
        <v>0.9833333333954215</v>
      </c>
      <c r="X186" s="5">
        <f>_xlfn.XLOOKUP(Table2[[#This Row],[Acuerdo de nivel de servicio]],SLA!B:B,SLA!C:C)</f>
        <v>12.5</v>
      </c>
      <c r="Y186" s="5">
        <f>IFERROR(ROUND(Table2[[#This Row],[Fecha cierre/actualización]]-Table2[[#This Row],[Fecha creación]],0)*14,"Revisar")</f>
        <v>0</v>
      </c>
      <c r="Z186" s="5">
        <f>+Table2[[#This Row],[SLA horas - base ]]+Table2[[#This Row],[SLA horas - adic por cambio días]]</f>
        <v>12.5</v>
      </c>
      <c r="AA186" s="19" t="str">
        <f>IF(Table2[[#This Row],[SLA horas - base ]]=0,"No tiene SLA",IF(Table2[[#This Row],[Horas resolución/en proceso]]&lt;=Table2[[#This Row],[SLA horas - total]],"Cumplido","Vencido"))</f>
        <v>Cumplido</v>
      </c>
      <c r="AC186"/>
    </row>
    <row r="187" spans="1:29">
      <c r="A187" t="s">
        <v>1001</v>
      </c>
      <c r="B187" t="s">
        <v>1002</v>
      </c>
      <c r="C187" t="s">
        <v>36</v>
      </c>
      <c r="D187" t="s">
        <v>2</v>
      </c>
      <c r="E187" t="s">
        <v>55</v>
      </c>
      <c r="F187" t="s">
        <v>96</v>
      </c>
      <c r="G187" t="s">
        <v>36</v>
      </c>
      <c r="H187" t="s">
        <v>35</v>
      </c>
      <c r="I187" t="s">
        <v>1003</v>
      </c>
      <c r="J187" t="s">
        <v>1004</v>
      </c>
      <c r="K187" t="s">
        <v>1005</v>
      </c>
      <c r="L187" t="s">
        <v>1005</v>
      </c>
      <c r="M187" t="s">
        <v>101</v>
      </c>
      <c r="N187" t="s">
        <v>36</v>
      </c>
      <c r="O187" t="s">
        <v>102</v>
      </c>
      <c r="P187" t="s">
        <v>1002</v>
      </c>
      <c r="Q187" t="s">
        <v>1005</v>
      </c>
      <c r="R187" t="s">
        <v>103</v>
      </c>
      <c r="S187" t="s">
        <v>1005</v>
      </c>
      <c r="T1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45684.65625</v>
      </c>
      <c r="U1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45685.493055555555</v>
      </c>
      <c r="V187" s="5">
        <f>IFERROR(Table2[[#This Row],[Fecha cierre/actualización]]-Table2[[#This Row],[Fecha creación]],"Revisar")</f>
        <v>0.83680555555474712</v>
      </c>
      <c r="W187" s="5">
        <f>IFERROR(Table2[[#This Row],[Días resolución/en proceso]]*24,"Revisar")</f>
        <v>20.083333333313931</v>
      </c>
      <c r="X187" s="5">
        <f>_xlfn.XLOOKUP(Table2[[#This Row],[Acuerdo de nivel de servicio]],SLA!B:B,SLA!C:C)</f>
        <v>0</v>
      </c>
      <c r="Y187" s="5">
        <f>IFERROR(ROUND(Table2[[#This Row],[Fecha cierre/actualización]]-Table2[[#This Row],[Fecha creación]],0)*14,"Revisar")</f>
        <v>14</v>
      </c>
      <c r="Z187" s="5">
        <f>+Table2[[#This Row],[SLA horas - base ]]+Table2[[#This Row],[SLA horas - adic por cambio días]]</f>
        <v>14</v>
      </c>
      <c r="AA187" s="19" t="str">
        <f>IF(Table2[[#This Row],[SLA horas - base ]]=0,"No tiene SLA",IF(Table2[[#This Row],[Horas resolución/en proceso]]&lt;=Table2[[#This Row],[SLA horas - total]],"Cumplido","Vencido"))</f>
        <v>No tiene SLA</v>
      </c>
      <c r="AC187"/>
    </row>
    <row r="188" spans="1:29">
      <c r="A188" t="s">
        <v>1006</v>
      </c>
      <c r="B188" t="s">
        <v>1007</v>
      </c>
      <c r="C188" t="s">
        <v>36</v>
      </c>
      <c r="D188" t="s">
        <v>2</v>
      </c>
      <c r="E188" t="s">
        <v>55</v>
      </c>
      <c r="F188" t="s">
        <v>96</v>
      </c>
      <c r="G188" t="s">
        <v>106</v>
      </c>
      <c r="H188" t="s">
        <v>30</v>
      </c>
      <c r="I188" t="s">
        <v>1008</v>
      </c>
      <c r="J188" t="s">
        <v>1009</v>
      </c>
      <c r="K188" t="s">
        <v>1010</v>
      </c>
      <c r="L188" t="s">
        <v>1010</v>
      </c>
      <c r="M188" t="s">
        <v>110</v>
      </c>
      <c r="N188" t="s">
        <v>36</v>
      </c>
      <c r="O188" t="s">
        <v>36</v>
      </c>
      <c r="P188" t="s">
        <v>1007</v>
      </c>
      <c r="Q188" t="s">
        <v>1010</v>
      </c>
      <c r="R188" t="s">
        <v>103</v>
      </c>
      <c r="S188" t="s">
        <v>1011</v>
      </c>
      <c r="T1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45684.645833333336</v>
      </c>
      <c r="U1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45686.417361111111</v>
      </c>
      <c r="V188" s="5">
        <f>IFERROR(Table2[[#This Row],[Fecha cierre/actualización]]-Table2[[#This Row],[Fecha creación]],"Revisar")</f>
        <v>1.7715277777751908</v>
      </c>
      <c r="W188" s="5">
        <f>IFERROR(Table2[[#This Row],[Días resolución/en proceso]]*24,"Revisar")</f>
        <v>42.516666666604578</v>
      </c>
      <c r="X188" s="5">
        <f>_xlfn.XLOOKUP(Table2[[#This Row],[Acuerdo de nivel de servicio]],SLA!B:B,SLA!C:C)</f>
        <v>0</v>
      </c>
      <c r="Y188" s="5">
        <f>IFERROR(ROUND(Table2[[#This Row],[Fecha cierre/actualización]]-Table2[[#This Row],[Fecha creación]],0)*14,"Revisar")</f>
        <v>28</v>
      </c>
      <c r="Z188" s="5">
        <f>+Table2[[#This Row],[SLA horas - base ]]+Table2[[#This Row],[SLA horas - adic por cambio días]]</f>
        <v>28</v>
      </c>
      <c r="AA188" s="19" t="str">
        <f>IF(Table2[[#This Row],[SLA horas - base ]]=0,"No tiene SLA",IF(Table2[[#This Row],[Horas resolución/en proceso]]&lt;=Table2[[#This Row],[SLA horas - total]],"Cumplido","Vencido"))</f>
        <v>No tiene SLA</v>
      </c>
      <c r="AC188"/>
    </row>
    <row r="189" spans="1:29">
      <c r="A189" t="s">
        <v>1012</v>
      </c>
      <c r="B189" t="s">
        <v>1013</v>
      </c>
      <c r="C189" t="s">
        <v>36</v>
      </c>
      <c r="D189" t="s">
        <v>95</v>
      </c>
      <c r="E189" t="s">
        <v>61</v>
      </c>
      <c r="F189" t="s">
        <v>96</v>
      </c>
      <c r="G189" t="s">
        <v>687</v>
      </c>
      <c r="H189" t="s">
        <v>54</v>
      </c>
      <c r="I189" t="s">
        <v>1013</v>
      </c>
      <c r="J189" t="s">
        <v>1014</v>
      </c>
      <c r="K189" t="s">
        <v>1015</v>
      </c>
      <c r="L189" t="s">
        <v>1015</v>
      </c>
      <c r="M189" t="s">
        <v>101</v>
      </c>
      <c r="N189" t="s">
        <v>36</v>
      </c>
      <c r="O189" t="s">
        <v>311</v>
      </c>
      <c r="P189" t="s">
        <v>1013</v>
      </c>
      <c r="Q189" t="s">
        <v>1015</v>
      </c>
      <c r="R189" t="s">
        <v>103</v>
      </c>
      <c r="S189" t="s">
        <v>1015</v>
      </c>
      <c r="T1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45684.678472222222</v>
      </c>
      <c r="U1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45691.582638888889</v>
      </c>
      <c r="V189" s="5">
        <f>IFERROR(Table2[[#This Row],[Fecha cierre/actualización]]-Table2[[#This Row],[Fecha creación]],"Revisar")</f>
        <v>6.9041666666671517</v>
      </c>
      <c r="W189" s="5">
        <f>IFERROR(Table2[[#This Row],[Días resolución/en proceso]]*24,"Revisar")</f>
        <v>165.70000000001164</v>
      </c>
      <c r="X189" s="5">
        <f>_xlfn.XLOOKUP(Table2[[#This Row],[Acuerdo de nivel de servicio]],SLA!B:B,SLA!C:C)</f>
        <v>0</v>
      </c>
      <c r="Y189" s="5">
        <f>IFERROR(ROUND(Table2[[#This Row],[Fecha cierre/actualización]]-Table2[[#This Row],[Fecha creación]],0)*14,"Revisar")</f>
        <v>98</v>
      </c>
      <c r="Z189" s="5">
        <f>+Table2[[#This Row],[SLA horas - base ]]+Table2[[#This Row],[SLA horas - adic por cambio días]]</f>
        <v>98</v>
      </c>
      <c r="AA189" s="19" t="str">
        <f>IF(Table2[[#This Row],[SLA horas - base ]]=0,"No tiene SLA",IF(Table2[[#This Row],[Horas resolución/en proceso]]&lt;=Table2[[#This Row],[SLA horas - total]],"Cumplido","Vencido"))</f>
        <v>No tiene SLA</v>
      </c>
      <c r="AC189"/>
    </row>
    <row r="190" spans="1:29">
      <c r="A190" t="s">
        <v>1016</v>
      </c>
      <c r="B190" t="s">
        <v>1017</v>
      </c>
      <c r="C190" t="s">
        <v>36</v>
      </c>
      <c r="D190" t="s">
        <v>269</v>
      </c>
      <c r="E190" t="s">
        <v>61</v>
      </c>
      <c r="F190" t="s">
        <v>96</v>
      </c>
      <c r="G190" t="s">
        <v>270</v>
      </c>
      <c r="H190" t="s">
        <v>36</v>
      </c>
      <c r="I190" t="s">
        <v>973</v>
      </c>
      <c r="J190" t="s">
        <v>1018</v>
      </c>
      <c r="K190" t="s">
        <v>1019</v>
      </c>
      <c r="L190" t="s">
        <v>1019</v>
      </c>
      <c r="M190" t="s">
        <v>36</v>
      </c>
      <c r="N190" t="s">
        <v>36</v>
      </c>
      <c r="O190" t="s">
        <v>36</v>
      </c>
      <c r="P190" t="s">
        <v>1017</v>
      </c>
      <c r="Q190" t="s">
        <v>1019</v>
      </c>
      <c r="R190" t="s">
        <v>103</v>
      </c>
      <c r="S190" t="s">
        <v>1019</v>
      </c>
      <c r="T1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45685.455555555556</v>
      </c>
      <c r="U1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45688.039583333331</v>
      </c>
      <c r="V190" s="5">
        <f>IFERROR(Table2[[#This Row],[Fecha cierre/actualización]]-Table2[[#This Row],[Fecha creación]],"Revisar")</f>
        <v>2.5840277777751908</v>
      </c>
      <c r="W190" s="5">
        <f>IFERROR(Table2[[#This Row],[Días resolución/en proceso]]*24,"Revisar")</f>
        <v>62.016666666604578</v>
      </c>
      <c r="X190" s="5">
        <f>_xlfn.XLOOKUP(Table2[[#This Row],[Acuerdo de nivel de servicio]],SLA!B:B,SLA!C:C)</f>
        <v>0</v>
      </c>
      <c r="Y190" s="5">
        <f>IFERROR(ROUND(Table2[[#This Row],[Fecha cierre/actualización]]-Table2[[#This Row],[Fecha creación]],0)*14,"Revisar")</f>
        <v>42</v>
      </c>
      <c r="Z190" s="5">
        <f>+Table2[[#This Row],[SLA horas - base ]]+Table2[[#This Row],[SLA horas - adic por cambio días]]</f>
        <v>42</v>
      </c>
      <c r="AA190" s="19" t="str">
        <f>IF(Table2[[#This Row],[SLA horas - base ]]=0,"No tiene SLA",IF(Table2[[#This Row],[Horas resolución/en proceso]]&lt;=Table2[[#This Row],[SLA horas - total]],"Cumplido","Vencido"))</f>
        <v>No tiene SLA</v>
      </c>
      <c r="AC190"/>
    </row>
    <row r="191" spans="1:29">
      <c r="A191" t="s">
        <v>1020</v>
      </c>
      <c r="B191" t="s">
        <v>1021</v>
      </c>
      <c r="C191" t="s">
        <v>36</v>
      </c>
      <c r="D191" t="s">
        <v>95</v>
      </c>
      <c r="E191" t="s">
        <v>38</v>
      </c>
      <c r="F191" t="s">
        <v>96</v>
      </c>
      <c r="G191" t="s">
        <v>106</v>
      </c>
      <c r="H191" t="s">
        <v>38</v>
      </c>
      <c r="I191" t="s">
        <v>1022</v>
      </c>
      <c r="J191" t="s">
        <v>1023</v>
      </c>
      <c r="K191" t="s">
        <v>1024</v>
      </c>
      <c r="L191" t="s">
        <v>1024</v>
      </c>
      <c r="M191" t="s">
        <v>110</v>
      </c>
      <c r="N191" t="s">
        <v>36</v>
      </c>
      <c r="O191" t="s">
        <v>36</v>
      </c>
      <c r="P191" t="s">
        <v>1021</v>
      </c>
      <c r="Q191" t="s">
        <v>1024</v>
      </c>
      <c r="R191" t="s">
        <v>103</v>
      </c>
      <c r="S191" t="s">
        <v>1025</v>
      </c>
      <c r="T1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45685.540277777778</v>
      </c>
      <c r="U1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45695.712500000001</v>
      </c>
      <c r="V191" s="5">
        <f>IFERROR(Table2[[#This Row],[Fecha cierre/actualización]]-Table2[[#This Row],[Fecha creación]],"Revisar")</f>
        <v>10.172222222223354</v>
      </c>
      <c r="W191" s="5">
        <f>IFERROR(Table2[[#This Row],[Días resolución/en proceso]]*24,"Revisar")</f>
        <v>244.1333333333605</v>
      </c>
      <c r="X191" s="5">
        <f>_xlfn.XLOOKUP(Table2[[#This Row],[Acuerdo de nivel de servicio]],SLA!B:B,SLA!C:C)</f>
        <v>0</v>
      </c>
      <c r="Y191" s="5">
        <f>IFERROR(ROUND(Table2[[#This Row],[Fecha cierre/actualización]]-Table2[[#This Row],[Fecha creación]],0)*14,"Revisar")</f>
        <v>140</v>
      </c>
      <c r="Z191" s="5">
        <f>+Table2[[#This Row],[SLA horas - base ]]+Table2[[#This Row],[SLA horas - adic por cambio días]]</f>
        <v>140</v>
      </c>
      <c r="AA191" s="19" t="str">
        <f>IF(Table2[[#This Row],[SLA horas - base ]]=0,"No tiene SLA",IF(Table2[[#This Row],[Horas resolución/en proceso]]&lt;=Table2[[#This Row],[SLA horas - total]],"Cumplido","Vencido"))</f>
        <v>No tiene SLA</v>
      </c>
      <c r="AC191"/>
    </row>
    <row r="192" spans="1:29">
      <c r="A192" t="s">
        <v>1026</v>
      </c>
      <c r="B192" t="s">
        <v>1027</v>
      </c>
      <c r="C192" t="s">
        <v>36</v>
      </c>
      <c r="D192" t="s">
        <v>95</v>
      </c>
      <c r="E192" t="s">
        <v>38</v>
      </c>
      <c r="F192" t="s">
        <v>96</v>
      </c>
      <c r="G192" t="s">
        <v>106</v>
      </c>
      <c r="H192" t="s">
        <v>38</v>
      </c>
      <c r="I192" t="s">
        <v>1028</v>
      </c>
      <c r="J192" t="s">
        <v>1029</v>
      </c>
      <c r="K192" t="s">
        <v>1030</v>
      </c>
      <c r="L192" t="s">
        <v>1030</v>
      </c>
      <c r="M192" t="s">
        <v>110</v>
      </c>
      <c r="N192" t="s">
        <v>36</v>
      </c>
      <c r="O192" t="s">
        <v>36</v>
      </c>
      <c r="P192" t="s">
        <v>1027</v>
      </c>
      <c r="Q192" t="s">
        <v>1030</v>
      </c>
      <c r="R192" t="s">
        <v>103</v>
      </c>
      <c r="S192" t="s">
        <v>1031</v>
      </c>
      <c r="T1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45685.685416666667</v>
      </c>
      <c r="U1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45688.668055555558</v>
      </c>
      <c r="V192" s="5">
        <f>IFERROR(Table2[[#This Row],[Fecha cierre/actualización]]-Table2[[#This Row],[Fecha creación]],"Revisar")</f>
        <v>2.9826388888905058</v>
      </c>
      <c r="W192" s="5">
        <f>IFERROR(Table2[[#This Row],[Días resolución/en proceso]]*24,"Revisar")</f>
        <v>71.583333333372138</v>
      </c>
      <c r="X192" s="5">
        <f>_xlfn.XLOOKUP(Table2[[#This Row],[Acuerdo de nivel de servicio]],SLA!B:B,SLA!C:C)</f>
        <v>0</v>
      </c>
      <c r="Y192" s="5">
        <f>IFERROR(ROUND(Table2[[#This Row],[Fecha cierre/actualización]]-Table2[[#This Row],[Fecha creación]],0)*14,"Revisar")</f>
        <v>42</v>
      </c>
      <c r="Z192" s="5">
        <f>+Table2[[#This Row],[SLA horas - base ]]+Table2[[#This Row],[SLA horas - adic por cambio días]]</f>
        <v>42</v>
      </c>
      <c r="AA192" s="19" t="str">
        <f>IF(Table2[[#This Row],[SLA horas - base ]]=0,"No tiene SLA",IF(Table2[[#This Row],[Horas resolución/en proceso]]&lt;=Table2[[#This Row],[SLA horas - total]],"Cumplido","Vencido"))</f>
        <v>No tiene SLA</v>
      </c>
      <c r="AC192"/>
    </row>
    <row r="193" spans="1:29">
      <c r="A193" t="s">
        <v>1032</v>
      </c>
      <c r="B193" t="s">
        <v>1033</v>
      </c>
      <c r="C193" t="s">
        <v>167</v>
      </c>
      <c r="D193" t="s">
        <v>2</v>
      </c>
      <c r="E193" t="s">
        <v>66</v>
      </c>
      <c r="F193" t="s">
        <v>96</v>
      </c>
      <c r="G193" t="s">
        <v>97</v>
      </c>
      <c r="H193" t="s">
        <v>45</v>
      </c>
      <c r="I193" t="s">
        <v>1034</v>
      </c>
      <c r="J193" t="s">
        <v>1035</v>
      </c>
      <c r="K193" t="s">
        <v>1034</v>
      </c>
      <c r="L193" t="s">
        <v>1034</v>
      </c>
      <c r="M193" t="s">
        <v>101</v>
      </c>
      <c r="N193" t="s">
        <v>36</v>
      </c>
      <c r="O193" t="s">
        <v>102</v>
      </c>
      <c r="P193" t="s">
        <v>1033</v>
      </c>
      <c r="Q193" t="s">
        <v>1034</v>
      </c>
      <c r="R193" t="s">
        <v>103</v>
      </c>
      <c r="S193" t="s">
        <v>1034</v>
      </c>
      <c r="T1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45684.467361111114</v>
      </c>
      <c r="U1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45684.46875</v>
      </c>
      <c r="V193" s="5">
        <f>IFERROR(Table2[[#This Row],[Fecha cierre/actualización]]-Table2[[#This Row],[Fecha creación]],"Revisar")</f>
        <v>1.3888888861401938E-3</v>
      </c>
      <c r="W193" s="5">
        <f>IFERROR(Table2[[#This Row],[Días resolución/en proceso]]*24,"Revisar")</f>
        <v>3.3333333267364651E-2</v>
      </c>
      <c r="X193" s="5">
        <f>_xlfn.XLOOKUP(Table2[[#This Row],[Acuerdo de nivel de servicio]],SLA!B:B,SLA!C:C)</f>
        <v>120</v>
      </c>
      <c r="Y193" s="5">
        <f>IFERROR(ROUND(Table2[[#This Row],[Fecha cierre/actualización]]-Table2[[#This Row],[Fecha creación]],0)*14,"Revisar")</f>
        <v>0</v>
      </c>
      <c r="Z193" s="5">
        <f>+Table2[[#This Row],[SLA horas - base ]]+Table2[[#This Row],[SLA horas - adic por cambio días]]</f>
        <v>120</v>
      </c>
      <c r="AA193" s="19" t="str">
        <f>IF(Table2[[#This Row],[SLA horas - base ]]=0,"No tiene SLA",IF(Table2[[#This Row],[Horas resolución/en proceso]]&lt;=Table2[[#This Row],[SLA horas - total]],"Cumplido","Vencido"))</f>
        <v>Cumplido</v>
      </c>
      <c r="AC193"/>
    </row>
    <row r="194" spans="1:29">
      <c r="A194" t="s">
        <v>1036</v>
      </c>
      <c r="B194" t="s">
        <v>1037</v>
      </c>
      <c r="C194" t="s">
        <v>157</v>
      </c>
      <c r="D194" t="s">
        <v>2</v>
      </c>
      <c r="E194" t="s">
        <v>55</v>
      </c>
      <c r="F194" t="s">
        <v>96</v>
      </c>
      <c r="G194" t="s">
        <v>106</v>
      </c>
      <c r="H194" t="s">
        <v>31</v>
      </c>
      <c r="I194" t="s">
        <v>1038</v>
      </c>
      <c r="J194" t="s">
        <v>1039</v>
      </c>
      <c r="K194" t="s">
        <v>1040</v>
      </c>
      <c r="L194" t="s">
        <v>1040</v>
      </c>
      <c r="M194" t="s">
        <v>101</v>
      </c>
      <c r="N194" t="s">
        <v>154</v>
      </c>
      <c r="O194" t="s">
        <v>102</v>
      </c>
      <c r="P194" t="s">
        <v>1037</v>
      </c>
      <c r="Q194" t="s">
        <v>1040</v>
      </c>
      <c r="R194" t="s">
        <v>103</v>
      </c>
      <c r="S194" t="s">
        <v>1040</v>
      </c>
      <c r="T1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45684.470833333333</v>
      </c>
      <c r="U1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45684.495138888888</v>
      </c>
      <c r="V194" s="5">
        <f>IFERROR(Table2[[#This Row],[Fecha cierre/actualización]]-Table2[[#This Row],[Fecha creación]],"Revisar")</f>
        <v>2.4305555554747116E-2</v>
      </c>
      <c r="W194" s="5">
        <f>IFERROR(Table2[[#This Row],[Días resolución/en proceso]]*24,"Revisar")</f>
        <v>0.58333333331393078</v>
      </c>
      <c r="X194" s="5">
        <f>_xlfn.XLOOKUP(Table2[[#This Row],[Acuerdo de nivel de servicio]],SLA!B:B,SLA!C:C)</f>
        <v>12.5</v>
      </c>
      <c r="Y194" s="5">
        <f>IFERROR(ROUND(Table2[[#This Row],[Fecha cierre/actualización]]-Table2[[#This Row],[Fecha creación]],0)*14,"Revisar")</f>
        <v>0</v>
      </c>
      <c r="Z194" s="5">
        <f>+Table2[[#This Row],[SLA horas - base ]]+Table2[[#This Row],[SLA horas - adic por cambio días]]</f>
        <v>12.5</v>
      </c>
      <c r="AA194" s="19" t="str">
        <f>IF(Table2[[#This Row],[SLA horas - base ]]=0,"No tiene SLA",IF(Table2[[#This Row],[Horas resolución/en proceso]]&lt;=Table2[[#This Row],[SLA horas - total]],"Cumplido","Vencido"))</f>
        <v>Cumplido</v>
      </c>
      <c r="AC194"/>
    </row>
    <row r="195" spans="1:29">
      <c r="A195" t="s">
        <v>1041</v>
      </c>
      <c r="B195" t="s">
        <v>1042</v>
      </c>
      <c r="C195" t="s">
        <v>36</v>
      </c>
      <c r="D195" t="s">
        <v>2</v>
      </c>
      <c r="E195" t="s">
        <v>38</v>
      </c>
      <c r="F195" t="s">
        <v>96</v>
      </c>
      <c r="G195" t="s">
        <v>106</v>
      </c>
      <c r="H195" t="s">
        <v>37</v>
      </c>
      <c r="I195" t="s">
        <v>1043</v>
      </c>
      <c r="J195" t="s">
        <v>1044</v>
      </c>
      <c r="K195" t="s">
        <v>1045</v>
      </c>
      <c r="L195" t="s">
        <v>1045</v>
      </c>
      <c r="M195" t="s">
        <v>153</v>
      </c>
      <c r="N195" t="s">
        <v>36</v>
      </c>
      <c r="O195" t="s">
        <v>36</v>
      </c>
      <c r="P195" t="s">
        <v>1042</v>
      </c>
      <c r="Q195" t="s">
        <v>1045</v>
      </c>
      <c r="R195" t="s">
        <v>103</v>
      </c>
      <c r="S195" t="s">
        <v>1045</v>
      </c>
      <c r="T1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45684.606944444444</v>
      </c>
      <c r="U1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45722.540277777778</v>
      </c>
      <c r="V195" s="5">
        <f>IFERROR(Table2[[#This Row],[Fecha cierre/actualización]]-Table2[[#This Row],[Fecha creación]],"Revisar")</f>
        <v>37.933333333334303</v>
      </c>
      <c r="W195" s="5">
        <f>IFERROR(Table2[[#This Row],[Días resolución/en proceso]]*24,"Revisar")</f>
        <v>910.40000000002328</v>
      </c>
      <c r="X195" s="5">
        <f>_xlfn.XLOOKUP(Table2[[#This Row],[Acuerdo de nivel de servicio]],SLA!B:B,SLA!C:C)</f>
        <v>0</v>
      </c>
      <c r="Y195" s="5">
        <f>IFERROR(ROUND(Table2[[#This Row],[Fecha cierre/actualización]]-Table2[[#This Row],[Fecha creación]],0)*14,"Revisar")</f>
        <v>532</v>
      </c>
      <c r="Z195" s="5">
        <f>+Table2[[#This Row],[SLA horas - base ]]+Table2[[#This Row],[SLA horas - adic por cambio días]]</f>
        <v>532</v>
      </c>
      <c r="AA195" s="19" t="str">
        <f>IF(Table2[[#This Row],[SLA horas - base ]]=0,"No tiene SLA",IF(Table2[[#This Row],[Horas resolución/en proceso]]&lt;=Table2[[#This Row],[SLA horas - total]],"Cumplido","Vencido"))</f>
        <v>No tiene SLA</v>
      </c>
      <c r="AC195"/>
    </row>
    <row r="196" spans="1:29">
      <c r="A196" t="s">
        <v>1046</v>
      </c>
      <c r="B196" t="s">
        <v>1047</v>
      </c>
      <c r="C196" t="s">
        <v>36</v>
      </c>
      <c r="D196" t="s">
        <v>2</v>
      </c>
      <c r="E196" t="s">
        <v>29</v>
      </c>
      <c r="F196" t="s">
        <v>96</v>
      </c>
      <c r="G196" t="s">
        <v>106</v>
      </c>
      <c r="H196" t="s">
        <v>30</v>
      </c>
      <c r="I196" t="s">
        <v>974</v>
      </c>
      <c r="J196" t="s">
        <v>1048</v>
      </c>
      <c r="K196" t="s">
        <v>1049</v>
      </c>
      <c r="L196" t="s">
        <v>1049</v>
      </c>
      <c r="M196" t="s">
        <v>110</v>
      </c>
      <c r="N196" t="s">
        <v>36</v>
      </c>
      <c r="O196" t="s">
        <v>36</v>
      </c>
      <c r="P196" t="s">
        <v>1047</v>
      </c>
      <c r="Q196" t="s">
        <v>1049</v>
      </c>
      <c r="R196" t="s">
        <v>103</v>
      </c>
      <c r="S196" t="s">
        <v>1049</v>
      </c>
      <c r="T1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45685.459027777775</v>
      </c>
      <c r="U1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45686.371527777781</v>
      </c>
      <c r="V196" s="5">
        <f>IFERROR(Table2[[#This Row],[Fecha cierre/actualización]]-Table2[[#This Row],[Fecha creación]],"Revisar")</f>
        <v>0.91250000000582077</v>
      </c>
      <c r="W196" s="5">
        <f>IFERROR(Table2[[#This Row],[Días resolución/en proceso]]*24,"Revisar")</f>
        <v>21.900000000139698</v>
      </c>
      <c r="X196" s="5">
        <f>_xlfn.XLOOKUP(Table2[[#This Row],[Acuerdo de nivel de servicio]],SLA!B:B,SLA!C:C)</f>
        <v>0</v>
      </c>
      <c r="Y196" s="5">
        <f>IFERROR(ROUND(Table2[[#This Row],[Fecha cierre/actualización]]-Table2[[#This Row],[Fecha creación]],0)*14,"Revisar")</f>
        <v>14</v>
      </c>
      <c r="Z196" s="5">
        <f>+Table2[[#This Row],[SLA horas - base ]]+Table2[[#This Row],[SLA horas - adic por cambio días]]</f>
        <v>14</v>
      </c>
      <c r="AA196" s="19" t="str">
        <f>IF(Table2[[#This Row],[SLA horas - base ]]=0,"No tiene SLA",IF(Table2[[#This Row],[Horas resolución/en proceso]]&lt;=Table2[[#This Row],[SLA horas - total]],"Cumplido","Vencido"))</f>
        <v>No tiene SLA</v>
      </c>
      <c r="AC196"/>
    </row>
    <row r="197" spans="1:29">
      <c r="A197" t="s">
        <v>1050</v>
      </c>
      <c r="B197" t="s">
        <v>1051</v>
      </c>
      <c r="C197" t="s">
        <v>36</v>
      </c>
      <c r="D197" t="s">
        <v>95</v>
      </c>
      <c r="E197" t="s">
        <v>38</v>
      </c>
      <c r="F197" t="s">
        <v>96</v>
      </c>
      <c r="G197" t="s">
        <v>106</v>
      </c>
      <c r="H197" t="s">
        <v>38</v>
      </c>
      <c r="I197" t="s">
        <v>1052</v>
      </c>
      <c r="J197" t="s">
        <v>1053</v>
      </c>
      <c r="K197" t="s">
        <v>1024</v>
      </c>
      <c r="L197" t="s">
        <v>1024</v>
      </c>
      <c r="M197" t="s">
        <v>110</v>
      </c>
      <c r="N197" t="s">
        <v>36</v>
      </c>
      <c r="O197" t="s">
        <v>36</v>
      </c>
      <c r="P197" t="s">
        <v>1051</v>
      </c>
      <c r="Q197" t="s">
        <v>1024</v>
      </c>
      <c r="R197" t="s">
        <v>103</v>
      </c>
      <c r="S197" t="s">
        <v>1054</v>
      </c>
      <c r="T1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45684.688194444447</v>
      </c>
      <c r="U1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45695.712500000001</v>
      </c>
      <c r="V197" s="5">
        <f>IFERROR(Table2[[#This Row],[Fecha cierre/actualización]]-Table2[[#This Row],[Fecha creación]],"Revisar")</f>
        <v>11.024305555554747</v>
      </c>
      <c r="W197" s="5">
        <f>IFERROR(Table2[[#This Row],[Días resolución/en proceso]]*24,"Revisar")</f>
        <v>264.58333333331393</v>
      </c>
      <c r="X197" s="5">
        <f>_xlfn.XLOOKUP(Table2[[#This Row],[Acuerdo de nivel de servicio]],SLA!B:B,SLA!C:C)</f>
        <v>0</v>
      </c>
      <c r="Y197" s="5">
        <f>IFERROR(ROUND(Table2[[#This Row],[Fecha cierre/actualización]]-Table2[[#This Row],[Fecha creación]],0)*14,"Revisar")</f>
        <v>154</v>
      </c>
      <c r="Z197" s="5">
        <f>+Table2[[#This Row],[SLA horas - base ]]+Table2[[#This Row],[SLA horas - adic por cambio días]]</f>
        <v>154</v>
      </c>
      <c r="AA197" s="19" t="str">
        <f>IF(Table2[[#This Row],[SLA horas - base ]]=0,"No tiene SLA",IF(Table2[[#This Row],[Horas resolución/en proceso]]&lt;=Table2[[#This Row],[SLA horas - total]],"Cumplido","Vencido"))</f>
        <v>No tiene SLA</v>
      </c>
      <c r="AC197"/>
    </row>
    <row r="198" spans="1:29">
      <c r="A198" t="s">
        <v>1055</v>
      </c>
      <c r="B198" t="s">
        <v>1056</v>
      </c>
      <c r="C198" t="s">
        <v>36</v>
      </c>
      <c r="D198" t="s">
        <v>95</v>
      </c>
      <c r="E198" t="s">
        <v>52</v>
      </c>
      <c r="F198" t="s">
        <v>96</v>
      </c>
      <c r="G198" t="s">
        <v>97</v>
      </c>
      <c r="H198" t="s">
        <v>45</v>
      </c>
      <c r="I198" t="s">
        <v>1057</v>
      </c>
      <c r="J198" t="s">
        <v>1058</v>
      </c>
      <c r="K198" t="s">
        <v>1059</v>
      </c>
      <c r="L198" t="s">
        <v>1059</v>
      </c>
      <c r="M198" t="s">
        <v>101</v>
      </c>
      <c r="N198" t="s">
        <v>36</v>
      </c>
      <c r="O198" t="s">
        <v>102</v>
      </c>
      <c r="P198" t="s">
        <v>1056</v>
      </c>
      <c r="Q198" t="s">
        <v>1059</v>
      </c>
      <c r="R198" t="s">
        <v>103</v>
      </c>
      <c r="S198" t="s">
        <v>1059</v>
      </c>
      <c r="T1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45684.698611111111</v>
      </c>
      <c r="U1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45691.432638888888</v>
      </c>
      <c r="V198" s="5">
        <f>IFERROR(Table2[[#This Row],[Fecha cierre/actualización]]-Table2[[#This Row],[Fecha creación]],"Revisar")</f>
        <v>6.734027777776646</v>
      </c>
      <c r="W198" s="5">
        <f>IFERROR(Table2[[#This Row],[Días resolución/en proceso]]*24,"Revisar")</f>
        <v>161.6166666666395</v>
      </c>
      <c r="X198" s="5">
        <f>_xlfn.XLOOKUP(Table2[[#This Row],[Acuerdo de nivel de servicio]],SLA!B:B,SLA!C:C)</f>
        <v>0</v>
      </c>
      <c r="Y198" s="5">
        <f>IFERROR(ROUND(Table2[[#This Row],[Fecha cierre/actualización]]-Table2[[#This Row],[Fecha creación]],0)*14,"Revisar")</f>
        <v>98</v>
      </c>
      <c r="Z198" s="5">
        <f>+Table2[[#This Row],[SLA horas - base ]]+Table2[[#This Row],[SLA horas - adic por cambio días]]</f>
        <v>98</v>
      </c>
      <c r="AA198" s="19" t="str">
        <f>IF(Table2[[#This Row],[SLA horas - base ]]=0,"No tiene SLA",IF(Table2[[#This Row],[Horas resolución/en proceso]]&lt;=Table2[[#This Row],[SLA horas - total]],"Cumplido","Vencido"))</f>
        <v>No tiene SLA</v>
      </c>
      <c r="AC198"/>
    </row>
    <row r="199" spans="1:29">
      <c r="A199" t="s">
        <v>1060</v>
      </c>
      <c r="B199" t="s">
        <v>1061</v>
      </c>
      <c r="C199" t="s">
        <v>119</v>
      </c>
      <c r="D199" t="s">
        <v>2</v>
      </c>
      <c r="E199" t="s">
        <v>55</v>
      </c>
      <c r="F199" t="s">
        <v>96</v>
      </c>
      <c r="G199" t="s">
        <v>106</v>
      </c>
      <c r="H199" t="s">
        <v>38</v>
      </c>
      <c r="I199" t="s">
        <v>1062</v>
      </c>
      <c r="J199" t="s">
        <v>1063</v>
      </c>
      <c r="K199" t="s">
        <v>1064</v>
      </c>
      <c r="L199" t="s">
        <v>1064</v>
      </c>
      <c r="M199" t="s">
        <v>110</v>
      </c>
      <c r="N199" t="s">
        <v>36</v>
      </c>
      <c r="O199" t="s">
        <v>36</v>
      </c>
      <c r="P199" t="s">
        <v>1061</v>
      </c>
      <c r="Q199" t="s">
        <v>1064</v>
      </c>
      <c r="R199" t="s">
        <v>103</v>
      </c>
      <c r="S199" t="s">
        <v>1064</v>
      </c>
      <c r="T1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45684.715277777781</v>
      </c>
      <c r="U1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45685.632638888892</v>
      </c>
      <c r="V199" s="5">
        <f>IFERROR(Table2[[#This Row],[Fecha cierre/actualización]]-Table2[[#This Row],[Fecha creación]],"Revisar")</f>
        <v>0.91736111111094942</v>
      </c>
      <c r="W199" s="5">
        <f>IFERROR(Table2[[#This Row],[Días resolución/en proceso]]*24,"Revisar")</f>
        <v>22.016666666662786</v>
      </c>
      <c r="X199" s="5">
        <f>_xlfn.XLOOKUP(Table2[[#This Row],[Acuerdo de nivel de servicio]],SLA!B:B,SLA!C:C)</f>
        <v>72</v>
      </c>
      <c r="Y199" s="5">
        <f>IFERROR(ROUND(Table2[[#This Row],[Fecha cierre/actualización]]-Table2[[#This Row],[Fecha creación]],0)*14,"Revisar")</f>
        <v>14</v>
      </c>
      <c r="Z199" s="5">
        <f>+Table2[[#This Row],[SLA horas - base ]]+Table2[[#This Row],[SLA horas - adic por cambio días]]</f>
        <v>86</v>
      </c>
      <c r="AA199" s="19" t="str">
        <f>IF(Table2[[#This Row],[SLA horas - base ]]=0,"No tiene SLA",IF(Table2[[#This Row],[Horas resolución/en proceso]]&lt;=Table2[[#This Row],[SLA horas - total]],"Cumplido","Vencido"))</f>
        <v>Cumplido</v>
      </c>
      <c r="AC199"/>
    </row>
    <row r="200" spans="1:29">
      <c r="A200" t="s">
        <v>1065</v>
      </c>
      <c r="B200" t="s">
        <v>1066</v>
      </c>
      <c r="C200" t="s">
        <v>157</v>
      </c>
      <c r="D200" t="s">
        <v>2</v>
      </c>
      <c r="E200" t="s">
        <v>67</v>
      </c>
      <c r="F200" t="s">
        <v>96</v>
      </c>
      <c r="G200" t="s">
        <v>106</v>
      </c>
      <c r="H200" t="s">
        <v>27</v>
      </c>
      <c r="I200" t="s">
        <v>1067</v>
      </c>
      <c r="J200" t="s">
        <v>1068</v>
      </c>
      <c r="K200" t="s">
        <v>872</v>
      </c>
      <c r="L200" t="s">
        <v>872</v>
      </c>
      <c r="M200" t="s">
        <v>101</v>
      </c>
      <c r="N200" t="s">
        <v>154</v>
      </c>
      <c r="O200" t="s">
        <v>102</v>
      </c>
      <c r="P200" t="s">
        <v>1066</v>
      </c>
      <c r="Q200" t="s">
        <v>872</v>
      </c>
      <c r="R200" t="s">
        <v>103</v>
      </c>
      <c r="S200" t="s">
        <v>1069</v>
      </c>
      <c r="T2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45685.35</v>
      </c>
      <c r="U2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45686.500694444447</v>
      </c>
      <c r="V200" s="5">
        <f>IFERROR(Table2[[#This Row],[Fecha cierre/actualización]]-Table2[[#This Row],[Fecha creación]],"Revisar")</f>
        <v>1.1506944444481633</v>
      </c>
      <c r="W200" s="5">
        <f>IFERROR(Table2[[#This Row],[Días resolución/en proceso]]*24,"Revisar")</f>
        <v>27.616666666755918</v>
      </c>
      <c r="X200" s="5">
        <f>_xlfn.XLOOKUP(Table2[[#This Row],[Acuerdo de nivel de servicio]],SLA!B:B,SLA!C:C)</f>
        <v>12.5</v>
      </c>
      <c r="Y200" s="5">
        <f>IFERROR(ROUND(Table2[[#This Row],[Fecha cierre/actualización]]-Table2[[#This Row],[Fecha creación]],0)*14,"Revisar")</f>
        <v>14</v>
      </c>
      <c r="Z200" s="5">
        <f>+Table2[[#This Row],[SLA horas - base ]]+Table2[[#This Row],[SLA horas - adic por cambio días]]</f>
        <v>26.5</v>
      </c>
      <c r="AA200" s="19" t="str">
        <f>IF(Table2[[#This Row],[SLA horas - base ]]=0,"No tiene SLA",IF(Table2[[#This Row],[Horas resolución/en proceso]]&lt;=Table2[[#This Row],[SLA horas - total]],"Cumplido","Vencido"))</f>
        <v>Vencido</v>
      </c>
      <c r="AC200"/>
    </row>
    <row r="201" spans="1:29">
      <c r="A201" t="s">
        <v>1070</v>
      </c>
      <c r="B201" t="s">
        <v>1071</v>
      </c>
      <c r="C201" t="s">
        <v>36</v>
      </c>
      <c r="D201" t="s">
        <v>2</v>
      </c>
      <c r="E201" t="s">
        <v>66</v>
      </c>
      <c r="F201" t="s">
        <v>96</v>
      </c>
      <c r="G201" t="s">
        <v>97</v>
      </c>
      <c r="H201" t="s">
        <v>37</v>
      </c>
      <c r="I201" t="s">
        <v>1072</v>
      </c>
      <c r="J201" t="s">
        <v>1073</v>
      </c>
      <c r="K201" t="s">
        <v>1074</v>
      </c>
      <c r="L201" t="s">
        <v>1074</v>
      </c>
      <c r="M201" t="s">
        <v>101</v>
      </c>
      <c r="N201" t="s">
        <v>36</v>
      </c>
      <c r="O201" t="s">
        <v>102</v>
      </c>
      <c r="P201" t="s">
        <v>1071</v>
      </c>
      <c r="Q201" t="s">
        <v>1074</v>
      </c>
      <c r="R201" t="s">
        <v>103</v>
      </c>
      <c r="S201" t="s">
        <v>1074</v>
      </c>
      <c r="T2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45685.4375</v>
      </c>
      <c r="U2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45685.529166666667</v>
      </c>
      <c r="V201" s="5">
        <f>IFERROR(Table2[[#This Row],[Fecha cierre/actualización]]-Table2[[#This Row],[Fecha creación]],"Revisar")</f>
        <v>9.1666666667151731E-2</v>
      </c>
      <c r="W201" s="5">
        <f>IFERROR(Table2[[#This Row],[Días resolución/en proceso]]*24,"Revisar")</f>
        <v>2.2000000000116415</v>
      </c>
      <c r="X201" s="5">
        <f>_xlfn.XLOOKUP(Table2[[#This Row],[Acuerdo de nivel de servicio]],SLA!B:B,SLA!C:C)</f>
        <v>0</v>
      </c>
      <c r="Y201" s="5">
        <f>IFERROR(ROUND(Table2[[#This Row],[Fecha cierre/actualización]]-Table2[[#This Row],[Fecha creación]],0)*14,"Revisar")</f>
        <v>0</v>
      </c>
      <c r="Z201" s="5">
        <f>+Table2[[#This Row],[SLA horas - base ]]+Table2[[#This Row],[SLA horas - adic por cambio días]]</f>
        <v>0</v>
      </c>
      <c r="AA201" s="19" t="str">
        <f>IF(Table2[[#This Row],[SLA horas - base ]]=0,"No tiene SLA",IF(Table2[[#This Row],[Horas resolución/en proceso]]&lt;=Table2[[#This Row],[SLA horas - total]],"Cumplido","Vencido"))</f>
        <v>No tiene SLA</v>
      </c>
      <c r="AC201"/>
    </row>
    <row r="202" spans="1:29">
      <c r="A202" t="s">
        <v>1075</v>
      </c>
      <c r="B202" t="s">
        <v>1076</v>
      </c>
      <c r="C202" t="s">
        <v>36</v>
      </c>
      <c r="D202" t="s">
        <v>95</v>
      </c>
      <c r="E202" t="s">
        <v>48</v>
      </c>
      <c r="F202" t="s">
        <v>96</v>
      </c>
      <c r="G202" t="s">
        <v>97</v>
      </c>
      <c r="H202" t="s">
        <v>49</v>
      </c>
      <c r="I202" t="s">
        <v>1077</v>
      </c>
      <c r="J202" t="s">
        <v>1078</v>
      </c>
      <c r="K202" t="s">
        <v>1079</v>
      </c>
      <c r="L202" t="s">
        <v>1079</v>
      </c>
      <c r="M202" t="s">
        <v>101</v>
      </c>
      <c r="N202" t="s">
        <v>36</v>
      </c>
      <c r="O202" t="s">
        <v>102</v>
      </c>
      <c r="P202" t="s">
        <v>1076</v>
      </c>
      <c r="Q202" t="s">
        <v>1079</v>
      </c>
      <c r="R202" t="s">
        <v>103</v>
      </c>
      <c r="S202" t="s">
        <v>1079</v>
      </c>
      <c r="T2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45685.668055555558</v>
      </c>
      <c r="U2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45695.591666666667</v>
      </c>
      <c r="V202" s="5">
        <f>IFERROR(Table2[[#This Row],[Fecha cierre/actualización]]-Table2[[#This Row],[Fecha creación]],"Revisar")</f>
        <v>9.9236111111094942</v>
      </c>
      <c r="W202" s="5">
        <f>IFERROR(Table2[[#This Row],[Días resolución/en proceso]]*24,"Revisar")</f>
        <v>238.16666666662786</v>
      </c>
      <c r="X202" s="5">
        <f>_xlfn.XLOOKUP(Table2[[#This Row],[Acuerdo de nivel de servicio]],SLA!B:B,SLA!C:C)</f>
        <v>0</v>
      </c>
      <c r="Y202" s="5">
        <f>IFERROR(ROUND(Table2[[#This Row],[Fecha cierre/actualización]]-Table2[[#This Row],[Fecha creación]],0)*14,"Revisar")</f>
        <v>140</v>
      </c>
      <c r="Z202" s="5">
        <f>+Table2[[#This Row],[SLA horas - base ]]+Table2[[#This Row],[SLA horas - adic por cambio días]]</f>
        <v>140</v>
      </c>
      <c r="AA202" s="19" t="str">
        <f>IF(Table2[[#This Row],[SLA horas - base ]]=0,"No tiene SLA",IF(Table2[[#This Row],[Horas resolución/en proceso]]&lt;=Table2[[#This Row],[SLA horas - total]],"Cumplido","Vencido"))</f>
        <v>No tiene SLA</v>
      </c>
      <c r="AC202"/>
    </row>
    <row r="203" spans="1:29">
      <c r="A203" t="s">
        <v>1080</v>
      </c>
      <c r="B203" t="s">
        <v>1081</v>
      </c>
      <c r="C203" t="s">
        <v>36</v>
      </c>
      <c r="D203" t="s">
        <v>95</v>
      </c>
      <c r="E203" t="s">
        <v>52</v>
      </c>
      <c r="F203" t="s">
        <v>96</v>
      </c>
      <c r="G203" t="s">
        <v>97</v>
      </c>
      <c r="H203" t="s">
        <v>45</v>
      </c>
      <c r="I203" t="s">
        <v>1082</v>
      </c>
      <c r="J203" t="s">
        <v>1083</v>
      </c>
      <c r="K203" t="s">
        <v>1084</v>
      </c>
      <c r="L203" t="s">
        <v>1084</v>
      </c>
      <c r="M203" t="s">
        <v>101</v>
      </c>
      <c r="N203" t="s">
        <v>36</v>
      </c>
      <c r="O203" t="s">
        <v>102</v>
      </c>
      <c r="P203" t="s">
        <v>1081</v>
      </c>
      <c r="Q203" t="s">
        <v>1084</v>
      </c>
      <c r="R203" t="s">
        <v>103</v>
      </c>
      <c r="S203" t="s">
        <v>1084</v>
      </c>
      <c r="T2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45686.381944444445</v>
      </c>
      <c r="U2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45700.356944444444</v>
      </c>
      <c r="V203" s="5">
        <f>IFERROR(Table2[[#This Row],[Fecha cierre/actualización]]-Table2[[#This Row],[Fecha creación]],"Revisar")</f>
        <v>13.974999999998545</v>
      </c>
      <c r="W203" s="5">
        <f>IFERROR(Table2[[#This Row],[Días resolución/en proceso]]*24,"Revisar")</f>
        <v>335.39999999996508</v>
      </c>
      <c r="X203" s="5">
        <f>_xlfn.XLOOKUP(Table2[[#This Row],[Acuerdo de nivel de servicio]],SLA!B:B,SLA!C:C)</f>
        <v>0</v>
      </c>
      <c r="Y203" s="5">
        <f>IFERROR(ROUND(Table2[[#This Row],[Fecha cierre/actualización]]-Table2[[#This Row],[Fecha creación]],0)*14,"Revisar")</f>
        <v>196</v>
      </c>
      <c r="Z203" s="5">
        <f>+Table2[[#This Row],[SLA horas - base ]]+Table2[[#This Row],[SLA horas - adic por cambio días]]</f>
        <v>196</v>
      </c>
      <c r="AA203" s="19" t="str">
        <f>IF(Table2[[#This Row],[SLA horas - base ]]=0,"No tiene SLA",IF(Table2[[#This Row],[Horas resolución/en proceso]]&lt;=Table2[[#This Row],[SLA horas - total]],"Cumplido","Vencido"))</f>
        <v>No tiene SLA</v>
      </c>
      <c r="AC203"/>
    </row>
    <row r="204" spans="1:29">
      <c r="A204" t="s">
        <v>1085</v>
      </c>
      <c r="B204" t="s">
        <v>1086</v>
      </c>
      <c r="C204" t="s">
        <v>157</v>
      </c>
      <c r="D204" t="s">
        <v>2</v>
      </c>
      <c r="E204" t="s">
        <v>55</v>
      </c>
      <c r="F204" t="s">
        <v>96</v>
      </c>
      <c r="G204" t="s">
        <v>106</v>
      </c>
      <c r="H204" t="s">
        <v>31</v>
      </c>
      <c r="I204" t="s">
        <v>1087</v>
      </c>
      <c r="J204" t="s">
        <v>1088</v>
      </c>
      <c r="K204" t="s">
        <v>994</v>
      </c>
      <c r="L204" t="s">
        <v>994</v>
      </c>
      <c r="M204" t="s">
        <v>101</v>
      </c>
      <c r="N204" t="s">
        <v>154</v>
      </c>
      <c r="O204" t="s">
        <v>102</v>
      </c>
      <c r="P204" t="s">
        <v>1086</v>
      </c>
      <c r="Q204" t="s">
        <v>994</v>
      </c>
      <c r="R204" t="s">
        <v>103</v>
      </c>
      <c r="S204" t="s">
        <v>1089</v>
      </c>
      <c r="T2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45686.430555555555</v>
      </c>
      <c r="U2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45687.709027777775</v>
      </c>
      <c r="V204" s="5">
        <f>IFERROR(Table2[[#This Row],[Fecha cierre/actualización]]-Table2[[#This Row],[Fecha creación]],"Revisar")</f>
        <v>1.2784722222204437</v>
      </c>
      <c r="W204" s="5">
        <f>IFERROR(Table2[[#This Row],[Días resolución/en proceso]]*24,"Revisar")</f>
        <v>30.683333333290648</v>
      </c>
      <c r="X204" s="5">
        <f>_xlfn.XLOOKUP(Table2[[#This Row],[Acuerdo de nivel de servicio]],SLA!B:B,SLA!C:C)</f>
        <v>12.5</v>
      </c>
      <c r="Y204" s="5">
        <f>IFERROR(ROUND(Table2[[#This Row],[Fecha cierre/actualización]]-Table2[[#This Row],[Fecha creación]],0)*14,"Revisar")</f>
        <v>14</v>
      </c>
      <c r="Z204" s="5">
        <f>+Table2[[#This Row],[SLA horas - base ]]+Table2[[#This Row],[SLA horas - adic por cambio días]]</f>
        <v>26.5</v>
      </c>
      <c r="AA204" s="19" t="str">
        <f>IF(Table2[[#This Row],[SLA horas - base ]]=0,"No tiene SLA",IF(Table2[[#This Row],[Horas resolución/en proceso]]&lt;=Table2[[#This Row],[SLA horas - total]],"Cumplido","Vencido"))</f>
        <v>Vencido</v>
      </c>
      <c r="AC204"/>
    </row>
    <row r="205" spans="1:29">
      <c r="A205" t="s">
        <v>1090</v>
      </c>
      <c r="B205" t="s">
        <v>1091</v>
      </c>
      <c r="C205" t="s">
        <v>36</v>
      </c>
      <c r="D205" t="s">
        <v>95</v>
      </c>
      <c r="E205" t="s">
        <v>55</v>
      </c>
      <c r="F205" t="s">
        <v>21</v>
      </c>
      <c r="G205" t="s">
        <v>106</v>
      </c>
      <c r="H205" t="s">
        <v>28</v>
      </c>
      <c r="I205" t="s">
        <v>1091</v>
      </c>
      <c r="J205" t="s">
        <v>131</v>
      </c>
      <c r="K205" t="s">
        <v>36</v>
      </c>
      <c r="L205" t="s">
        <v>1092</v>
      </c>
      <c r="M205" t="s">
        <v>101</v>
      </c>
      <c r="N205" t="s">
        <v>36</v>
      </c>
      <c r="O205" t="s">
        <v>311</v>
      </c>
      <c r="P205" t="s">
        <v>1091</v>
      </c>
      <c r="Q205" t="s">
        <v>36</v>
      </c>
      <c r="R205" t="s">
        <v>103</v>
      </c>
      <c r="S205" t="s">
        <v>36</v>
      </c>
      <c r="T2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45686.673611111109</v>
      </c>
      <c r="U2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45686.677083333336</v>
      </c>
      <c r="V205" s="5">
        <f>IFERROR(Table2[[#This Row],[Fecha cierre/actualización]]-Table2[[#This Row],[Fecha creación]],"Revisar")</f>
        <v>3.4722222262644209E-3</v>
      </c>
      <c r="W205" s="5">
        <f>IFERROR(Table2[[#This Row],[Días resolución/en proceso]]*24,"Revisar")</f>
        <v>8.3333333430346102E-2</v>
      </c>
      <c r="X205" s="5">
        <f>_xlfn.XLOOKUP(Table2[[#This Row],[Acuerdo de nivel de servicio]],SLA!B:B,SLA!C:C)</f>
        <v>0</v>
      </c>
      <c r="Y205" s="5">
        <f>IFERROR(ROUND(Table2[[#This Row],[Fecha cierre/actualización]]-Table2[[#This Row],[Fecha creación]],0)*14,"Revisar")</f>
        <v>0</v>
      </c>
      <c r="Z205" s="5">
        <f>+Table2[[#This Row],[SLA horas - base ]]+Table2[[#This Row],[SLA horas - adic por cambio días]]</f>
        <v>0</v>
      </c>
      <c r="AA205" s="19" t="str">
        <f>IF(Table2[[#This Row],[SLA horas - base ]]=0,"No tiene SLA",IF(Table2[[#This Row],[Horas resolución/en proceso]]&lt;=Table2[[#This Row],[SLA horas - total]],"Cumplido","Vencido"))</f>
        <v>No tiene SLA</v>
      </c>
      <c r="AC205"/>
    </row>
    <row r="206" spans="1:29">
      <c r="A206" t="s">
        <v>1093</v>
      </c>
      <c r="B206" t="s">
        <v>1094</v>
      </c>
      <c r="C206" t="s">
        <v>36</v>
      </c>
      <c r="D206" t="s">
        <v>95</v>
      </c>
      <c r="E206" t="s">
        <v>55</v>
      </c>
      <c r="F206" t="s">
        <v>21</v>
      </c>
      <c r="G206" t="s">
        <v>106</v>
      </c>
      <c r="H206" t="s">
        <v>28</v>
      </c>
      <c r="I206" t="s">
        <v>1094</v>
      </c>
      <c r="J206" t="s">
        <v>131</v>
      </c>
      <c r="K206" t="s">
        <v>36</v>
      </c>
      <c r="L206" t="s">
        <v>1089</v>
      </c>
      <c r="M206" t="s">
        <v>101</v>
      </c>
      <c r="N206" t="s">
        <v>36</v>
      </c>
      <c r="O206" t="s">
        <v>311</v>
      </c>
      <c r="P206" t="s">
        <v>1094</v>
      </c>
      <c r="Q206" t="s">
        <v>36</v>
      </c>
      <c r="R206" t="s">
        <v>103</v>
      </c>
      <c r="S206" t="s">
        <v>36</v>
      </c>
      <c r="T2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45686.675694444442</v>
      </c>
      <c r="U2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45686.676388888889</v>
      </c>
      <c r="V206" s="5">
        <f>IFERROR(Table2[[#This Row],[Fecha cierre/actualización]]-Table2[[#This Row],[Fecha creación]],"Revisar")</f>
        <v>6.944444467080757E-4</v>
      </c>
      <c r="W206" s="5">
        <f>IFERROR(Table2[[#This Row],[Días resolución/en proceso]]*24,"Revisar")</f>
        <v>1.6666666720993817E-2</v>
      </c>
      <c r="X206" s="5">
        <f>_xlfn.XLOOKUP(Table2[[#This Row],[Acuerdo de nivel de servicio]],SLA!B:B,SLA!C:C)</f>
        <v>0</v>
      </c>
      <c r="Y206" s="5">
        <f>IFERROR(ROUND(Table2[[#This Row],[Fecha cierre/actualización]]-Table2[[#This Row],[Fecha creación]],0)*14,"Revisar")</f>
        <v>0</v>
      </c>
      <c r="Z206" s="5">
        <f>+Table2[[#This Row],[SLA horas - base ]]+Table2[[#This Row],[SLA horas - adic por cambio días]]</f>
        <v>0</v>
      </c>
      <c r="AA206" s="19" t="str">
        <f>IF(Table2[[#This Row],[SLA horas - base ]]=0,"No tiene SLA",IF(Table2[[#This Row],[Horas resolución/en proceso]]&lt;=Table2[[#This Row],[SLA horas - total]],"Cumplido","Vencido"))</f>
        <v>No tiene SLA</v>
      </c>
      <c r="AC206"/>
    </row>
    <row r="207" spans="1:29">
      <c r="A207" t="s">
        <v>1095</v>
      </c>
      <c r="B207" t="s">
        <v>1096</v>
      </c>
      <c r="C207" t="s">
        <v>36</v>
      </c>
      <c r="D207" t="s">
        <v>95</v>
      </c>
      <c r="E207" t="s">
        <v>55</v>
      </c>
      <c r="F207" t="s">
        <v>21</v>
      </c>
      <c r="G207" t="s">
        <v>106</v>
      </c>
      <c r="H207" t="s">
        <v>28</v>
      </c>
      <c r="I207" t="s">
        <v>1096</v>
      </c>
      <c r="J207" t="s">
        <v>131</v>
      </c>
      <c r="K207" t="s">
        <v>36</v>
      </c>
      <c r="L207" t="s">
        <v>1096</v>
      </c>
      <c r="M207" t="s">
        <v>101</v>
      </c>
      <c r="N207" t="s">
        <v>36</v>
      </c>
      <c r="O207" t="s">
        <v>311</v>
      </c>
      <c r="P207" t="s">
        <v>1096</v>
      </c>
      <c r="Q207" t="s">
        <v>36</v>
      </c>
      <c r="R207" t="s">
        <v>103</v>
      </c>
      <c r="S207" t="s">
        <v>36</v>
      </c>
      <c r="T2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45686.677777777775</v>
      </c>
      <c r="U2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45686.677777777775</v>
      </c>
      <c r="V207" s="5">
        <f>IFERROR(Table2[[#This Row],[Fecha cierre/actualización]]-Table2[[#This Row],[Fecha creación]],"Revisar")</f>
        <v>0</v>
      </c>
      <c r="W207" s="5">
        <f>IFERROR(Table2[[#This Row],[Días resolución/en proceso]]*24,"Revisar")</f>
        <v>0</v>
      </c>
      <c r="X207" s="5">
        <f>_xlfn.XLOOKUP(Table2[[#This Row],[Acuerdo de nivel de servicio]],SLA!B:B,SLA!C:C)</f>
        <v>0</v>
      </c>
      <c r="Y207" s="5">
        <f>IFERROR(ROUND(Table2[[#This Row],[Fecha cierre/actualización]]-Table2[[#This Row],[Fecha creación]],0)*14,"Revisar")</f>
        <v>0</v>
      </c>
      <c r="Z207" s="5">
        <f>+Table2[[#This Row],[SLA horas - base ]]+Table2[[#This Row],[SLA horas - adic por cambio días]]</f>
        <v>0</v>
      </c>
      <c r="AA207" s="19" t="str">
        <f>IF(Table2[[#This Row],[SLA horas - base ]]=0,"No tiene SLA",IF(Table2[[#This Row],[Horas resolución/en proceso]]&lt;=Table2[[#This Row],[SLA horas - total]],"Cumplido","Vencido"))</f>
        <v>No tiene SLA</v>
      </c>
      <c r="AC207"/>
    </row>
    <row r="208" spans="1:29">
      <c r="A208" t="s">
        <v>1097</v>
      </c>
      <c r="B208" t="s">
        <v>1098</v>
      </c>
      <c r="C208" t="s">
        <v>36</v>
      </c>
      <c r="D208" t="s">
        <v>95</v>
      </c>
      <c r="E208" t="s">
        <v>55</v>
      </c>
      <c r="F208" t="s">
        <v>21</v>
      </c>
      <c r="G208" t="s">
        <v>106</v>
      </c>
      <c r="H208" t="s">
        <v>28</v>
      </c>
      <c r="I208" t="s">
        <v>1098</v>
      </c>
      <c r="J208" t="s">
        <v>131</v>
      </c>
      <c r="K208" t="s">
        <v>36</v>
      </c>
      <c r="L208" t="s">
        <v>1099</v>
      </c>
      <c r="M208" t="s">
        <v>101</v>
      </c>
      <c r="N208" t="s">
        <v>36</v>
      </c>
      <c r="O208" t="s">
        <v>311</v>
      </c>
      <c r="P208" t="s">
        <v>1098</v>
      </c>
      <c r="Q208" t="s">
        <v>36</v>
      </c>
      <c r="R208" t="s">
        <v>103</v>
      </c>
      <c r="S208" t="s">
        <v>36</v>
      </c>
      <c r="T2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45686.681250000001</v>
      </c>
      <c r="U2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45687.423611111109</v>
      </c>
      <c r="V208" s="5">
        <f>IFERROR(Table2[[#This Row],[Fecha cierre/actualización]]-Table2[[#This Row],[Fecha creación]],"Revisar")</f>
        <v>0.74236111110803904</v>
      </c>
      <c r="W208" s="5">
        <f>IFERROR(Table2[[#This Row],[Días resolución/en proceso]]*24,"Revisar")</f>
        <v>17.816666666592937</v>
      </c>
      <c r="X208" s="5">
        <f>_xlfn.XLOOKUP(Table2[[#This Row],[Acuerdo de nivel de servicio]],SLA!B:B,SLA!C:C)</f>
        <v>0</v>
      </c>
      <c r="Y208" s="5">
        <f>IFERROR(ROUND(Table2[[#This Row],[Fecha cierre/actualización]]-Table2[[#This Row],[Fecha creación]],0)*14,"Revisar")</f>
        <v>14</v>
      </c>
      <c r="Z208" s="5">
        <f>+Table2[[#This Row],[SLA horas - base ]]+Table2[[#This Row],[SLA horas - adic por cambio días]]</f>
        <v>14</v>
      </c>
      <c r="AA208" s="19" t="str">
        <f>IF(Table2[[#This Row],[SLA horas - base ]]=0,"No tiene SLA",IF(Table2[[#This Row],[Horas resolución/en proceso]]&lt;=Table2[[#This Row],[SLA horas - total]],"Cumplido","Vencido"))</f>
        <v>No tiene SLA</v>
      </c>
      <c r="AC208"/>
    </row>
    <row r="209" spans="1:29">
      <c r="A209" t="s">
        <v>1100</v>
      </c>
      <c r="B209" t="s">
        <v>1101</v>
      </c>
      <c r="C209" t="s">
        <v>220</v>
      </c>
      <c r="D209" t="s">
        <v>2</v>
      </c>
      <c r="E209" t="s">
        <v>66</v>
      </c>
      <c r="F209" t="s">
        <v>96</v>
      </c>
      <c r="G209" t="s">
        <v>36</v>
      </c>
      <c r="H209" t="s">
        <v>54</v>
      </c>
      <c r="I209" t="s">
        <v>1102</v>
      </c>
      <c r="J209" t="s">
        <v>1103</v>
      </c>
      <c r="K209" t="s">
        <v>1104</v>
      </c>
      <c r="L209" t="s">
        <v>1104</v>
      </c>
      <c r="M209" t="s">
        <v>101</v>
      </c>
      <c r="N209" t="s">
        <v>36</v>
      </c>
      <c r="O209" t="s">
        <v>102</v>
      </c>
      <c r="P209" t="s">
        <v>1101</v>
      </c>
      <c r="Q209" t="s">
        <v>1104</v>
      </c>
      <c r="R209" t="s">
        <v>103</v>
      </c>
      <c r="S209" t="s">
        <v>1104</v>
      </c>
      <c r="T2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45686.488194444442</v>
      </c>
      <c r="U2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45686.54583333333</v>
      </c>
      <c r="V209" s="5">
        <f>IFERROR(Table2[[#This Row],[Fecha cierre/actualización]]-Table2[[#This Row],[Fecha creación]],"Revisar")</f>
        <v>5.7638888887595385E-2</v>
      </c>
      <c r="W209" s="5">
        <f>IFERROR(Table2[[#This Row],[Días resolución/en proceso]]*24,"Revisar")</f>
        <v>1.3833333333022892</v>
      </c>
      <c r="X209" s="5">
        <f>_xlfn.XLOOKUP(Table2[[#This Row],[Acuerdo de nivel de servicio]],SLA!B:B,SLA!C:C)</f>
        <v>120</v>
      </c>
      <c r="Y209" s="5">
        <f>IFERROR(ROUND(Table2[[#This Row],[Fecha cierre/actualización]]-Table2[[#This Row],[Fecha creación]],0)*14,"Revisar")</f>
        <v>0</v>
      </c>
      <c r="Z209" s="5">
        <f>+Table2[[#This Row],[SLA horas - base ]]+Table2[[#This Row],[SLA horas - adic por cambio días]]</f>
        <v>120</v>
      </c>
      <c r="AA209" s="19" t="str">
        <f>IF(Table2[[#This Row],[SLA horas - base ]]=0,"No tiene SLA",IF(Table2[[#This Row],[Horas resolución/en proceso]]&lt;=Table2[[#This Row],[SLA horas - total]],"Cumplido","Vencido"))</f>
        <v>Cumplido</v>
      </c>
      <c r="AC209"/>
    </row>
    <row r="210" spans="1:29">
      <c r="A210" t="s">
        <v>1105</v>
      </c>
      <c r="B210" t="s">
        <v>1106</v>
      </c>
      <c r="C210" t="s">
        <v>36</v>
      </c>
      <c r="D210" t="s">
        <v>95</v>
      </c>
      <c r="E210" t="s">
        <v>38</v>
      </c>
      <c r="F210" t="s">
        <v>96</v>
      </c>
      <c r="G210" t="s">
        <v>106</v>
      </c>
      <c r="H210" t="s">
        <v>38</v>
      </c>
      <c r="I210" t="s">
        <v>1107</v>
      </c>
      <c r="J210" t="s">
        <v>1108</v>
      </c>
      <c r="K210" t="s">
        <v>1109</v>
      </c>
      <c r="L210" t="s">
        <v>1109</v>
      </c>
      <c r="M210" t="s">
        <v>110</v>
      </c>
      <c r="N210" t="s">
        <v>36</v>
      </c>
      <c r="O210" t="s">
        <v>36</v>
      </c>
      <c r="P210" t="s">
        <v>1106</v>
      </c>
      <c r="Q210" t="s">
        <v>1109</v>
      </c>
      <c r="R210" t="s">
        <v>103</v>
      </c>
      <c r="S210" t="s">
        <v>1109</v>
      </c>
      <c r="T2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45686.697222222225</v>
      </c>
      <c r="U2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45691.369444444441</v>
      </c>
      <c r="V210" s="5">
        <f>IFERROR(Table2[[#This Row],[Fecha cierre/actualización]]-Table2[[#This Row],[Fecha creación]],"Revisar")</f>
        <v>4.6722222222160781</v>
      </c>
      <c r="W210" s="5">
        <f>IFERROR(Table2[[#This Row],[Días resolución/en proceso]]*24,"Revisar")</f>
        <v>112.13333333318587</v>
      </c>
      <c r="X210" s="5">
        <f>_xlfn.XLOOKUP(Table2[[#This Row],[Acuerdo de nivel de servicio]],SLA!B:B,SLA!C:C)</f>
        <v>0</v>
      </c>
      <c r="Y210" s="5">
        <f>IFERROR(ROUND(Table2[[#This Row],[Fecha cierre/actualización]]-Table2[[#This Row],[Fecha creación]],0)*14,"Revisar")</f>
        <v>70</v>
      </c>
      <c r="Z210" s="5">
        <f>+Table2[[#This Row],[SLA horas - base ]]+Table2[[#This Row],[SLA horas - adic por cambio días]]</f>
        <v>70</v>
      </c>
      <c r="AA210" s="19" t="str">
        <f>IF(Table2[[#This Row],[SLA horas - base ]]=0,"No tiene SLA",IF(Table2[[#This Row],[Horas resolución/en proceso]]&lt;=Table2[[#This Row],[SLA horas - total]],"Cumplido","Vencido"))</f>
        <v>No tiene SLA</v>
      </c>
      <c r="AC210"/>
    </row>
    <row r="211" spans="1:29">
      <c r="A211" t="s">
        <v>1110</v>
      </c>
      <c r="B211" t="s">
        <v>1111</v>
      </c>
      <c r="C211" t="s">
        <v>149</v>
      </c>
      <c r="D211" t="s">
        <v>2</v>
      </c>
      <c r="E211" t="s">
        <v>55</v>
      </c>
      <c r="F211" t="s">
        <v>96</v>
      </c>
      <c r="G211" t="s">
        <v>106</v>
      </c>
      <c r="H211" t="s">
        <v>31</v>
      </c>
      <c r="I211" t="s">
        <v>1112</v>
      </c>
      <c r="J211" t="s">
        <v>1113</v>
      </c>
      <c r="K211" t="s">
        <v>823</v>
      </c>
      <c r="L211" t="s">
        <v>823</v>
      </c>
      <c r="M211" t="s">
        <v>101</v>
      </c>
      <c r="N211" t="s">
        <v>154</v>
      </c>
      <c r="O211" t="s">
        <v>102</v>
      </c>
      <c r="P211" t="s">
        <v>1111</v>
      </c>
      <c r="Q211" t="s">
        <v>823</v>
      </c>
      <c r="R211" t="s">
        <v>103</v>
      </c>
      <c r="S211" t="s">
        <v>1114</v>
      </c>
      <c r="T2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45686.602777777778</v>
      </c>
      <c r="U2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45706.46597222222</v>
      </c>
      <c r="V211" s="5">
        <f>IFERROR(Table2[[#This Row],[Fecha cierre/actualización]]-Table2[[#This Row],[Fecha creación]],"Revisar")</f>
        <v>19.863194444442343</v>
      </c>
      <c r="W211" s="5">
        <f>IFERROR(Table2[[#This Row],[Días resolución/en proceso]]*24,"Revisar")</f>
        <v>476.71666666661622</v>
      </c>
      <c r="X211" s="5">
        <f>_xlfn.XLOOKUP(Table2[[#This Row],[Acuerdo de nivel de servicio]],SLA!B:B,SLA!C:C)</f>
        <v>12.5</v>
      </c>
      <c r="Y211" s="5">
        <f>IFERROR(ROUND(Table2[[#This Row],[Fecha cierre/actualización]]-Table2[[#This Row],[Fecha creación]],0)*14,"Revisar")</f>
        <v>280</v>
      </c>
      <c r="Z211" s="5">
        <f>+Table2[[#This Row],[SLA horas - base ]]+Table2[[#This Row],[SLA horas - adic por cambio días]]</f>
        <v>292.5</v>
      </c>
      <c r="AA211" s="19" t="str">
        <f>IF(Table2[[#This Row],[SLA horas - base ]]=0,"No tiene SLA",IF(Table2[[#This Row],[Horas resolución/en proceso]]&lt;=Table2[[#This Row],[SLA horas - total]],"Cumplido","Vencido"))</f>
        <v>Vencido</v>
      </c>
      <c r="AC211"/>
    </row>
    <row r="212" spans="1:29">
      <c r="A212" t="s">
        <v>1115</v>
      </c>
      <c r="B212" t="s">
        <v>1116</v>
      </c>
      <c r="C212" t="s">
        <v>36</v>
      </c>
      <c r="D212" t="s">
        <v>269</v>
      </c>
      <c r="E212" t="s">
        <v>48</v>
      </c>
      <c r="F212" t="s">
        <v>96</v>
      </c>
      <c r="G212" t="s">
        <v>270</v>
      </c>
      <c r="H212" t="s">
        <v>36</v>
      </c>
      <c r="I212" t="s">
        <v>1117</v>
      </c>
      <c r="J212" t="s">
        <v>1118</v>
      </c>
      <c r="K212" t="s">
        <v>1119</v>
      </c>
      <c r="L212" t="s">
        <v>1119</v>
      </c>
      <c r="M212" t="s">
        <v>36</v>
      </c>
      <c r="N212" t="s">
        <v>36</v>
      </c>
      <c r="O212" t="s">
        <v>36</v>
      </c>
      <c r="P212" t="s">
        <v>1116</v>
      </c>
      <c r="Q212" t="s">
        <v>1119</v>
      </c>
      <c r="R212" t="s">
        <v>103</v>
      </c>
      <c r="S212" t="s">
        <v>1119</v>
      </c>
      <c r="T2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45686.495833333334</v>
      </c>
      <c r="U2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45686.931250000001</v>
      </c>
      <c r="V212" s="5">
        <f>IFERROR(Table2[[#This Row],[Fecha cierre/actualización]]-Table2[[#This Row],[Fecha creación]],"Revisar")</f>
        <v>0.43541666666715173</v>
      </c>
      <c r="W212" s="5">
        <f>IFERROR(Table2[[#This Row],[Días resolución/en proceso]]*24,"Revisar")</f>
        <v>10.450000000011642</v>
      </c>
      <c r="X212" s="5">
        <f>_xlfn.XLOOKUP(Table2[[#This Row],[Acuerdo de nivel de servicio]],SLA!B:B,SLA!C:C)</f>
        <v>0</v>
      </c>
      <c r="Y212" s="5">
        <f>IFERROR(ROUND(Table2[[#This Row],[Fecha cierre/actualización]]-Table2[[#This Row],[Fecha creación]],0)*14,"Revisar")</f>
        <v>0</v>
      </c>
      <c r="Z212" s="5">
        <f>+Table2[[#This Row],[SLA horas - base ]]+Table2[[#This Row],[SLA horas - adic por cambio días]]</f>
        <v>0</v>
      </c>
      <c r="AA212" s="19" t="str">
        <f>IF(Table2[[#This Row],[SLA horas - base ]]=0,"No tiene SLA",IF(Table2[[#This Row],[Horas resolución/en proceso]]&lt;=Table2[[#This Row],[SLA horas - total]],"Cumplido","Vencido"))</f>
        <v>No tiene SLA</v>
      </c>
      <c r="AC212"/>
    </row>
    <row r="213" spans="1:29">
      <c r="A213" t="s">
        <v>1120</v>
      </c>
      <c r="B213" t="s">
        <v>1121</v>
      </c>
      <c r="C213" t="s">
        <v>149</v>
      </c>
      <c r="D213" t="s">
        <v>2</v>
      </c>
      <c r="E213" t="s">
        <v>55</v>
      </c>
      <c r="F213" t="s">
        <v>96</v>
      </c>
      <c r="G213" t="s">
        <v>106</v>
      </c>
      <c r="H213" t="s">
        <v>31</v>
      </c>
      <c r="I213" t="s">
        <v>1122</v>
      </c>
      <c r="J213" t="s">
        <v>1123</v>
      </c>
      <c r="K213" t="s">
        <v>1124</v>
      </c>
      <c r="L213" t="s">
        <v>1124</v>
      </c>
      <c r="M213" t="s">
        <v>101</v>
      </c>
      <c r="N213" t="s">
        <v>154</v>
      </c>
      <c r="O213" t="s">
        <v>102</v>
      </c>
      <c r="P213" t="s">
        <v>1121</v>
      </c>
      <c r="Q213" t="s">
        <v>1124</v>
      </c>
      <c r="R213" t="s">
        <v>103</v>
      </c>
      <c r="S213" t="s">
        <v>1124</v>
      </c>
      <c r="T2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45686.775000000001</v>
      </c>
      <c r="U2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45699.704861111109</v>
      </c>
      <c r="V213" s="5">
        <f>IFERROR(Table2[[#This Row],[Fecha cierre/actualización]]-Table2[[#This Row],[Fecha creación]],"Revisar")</f>
        <v>12.929861111108039</v>
      </c>
      <c r="W213" s="5">
        <f>IFERROR(Table2[[#This Row],[Días resolución/en proceso]]*24,"Revisar")</f>
        <v>310.31666666659294</v>
      </c>
      <c r="X213" s="5">
        <f>_xlfn.XLOOKUP(Table2[[#This Row],[Acuerdo de nivel de servicio]],SLA!B:B,SLA!C:C)</f>
        <v>12.5</v>
      </c>
      <c r="Y213" s="5">
        <f>IFERROR(ROUND(Table2[[#This Row],[Fecha cierre/actualización]]-Table2[[#This Row],[Fecha creación]],0)*14,"Revisar")</f>
        <v>182</v>
      </c>
      <c r="Z213" s="5">
        <f>+Table2[[#This Row],[SLA horas - base ]]+Table2[[#This Row],[SLA horas - adic por cambio días]]</f>
        <v>194.5</v>
      </c>
      <c r="AA213" s="19" t="str">
        <f>IF(Table2[[#This Row],[SLA horas - base ]]=0,"No tiene SLA",IF(Table2[[#This Row],[Horas resolución/en proceso]]&lt;=Table2[[#This Row],[SLA horas - total]],"Cumplido","Vencido"))</f>
        <v>Vencido</v>
      </c>
      <c r="AC213"/>
    </row>
    <row r="214" spans="1:29">
      <c r="A214" t="s">
        <v>1125</v>
      </c>
      <c r="B214" t="s">
        <v>1126</v>
      </c>
      <c r="C214" t="s">
        <v>36</v>
      </c>
      <c r="D214" t="s">
        <v>95</v>
      </c>
      <c r="E214" t="s">
        <v>66</v>
      </c>
      <c r="F214" t="s">
        <v>96</v>
      </c>
      <c r="G214" t="s">
        <v>97</v>
      </c>
      <c r="H214" t="s">
        <v>45</v>
      </c>
      <c r="I214" t="s">
        <v>1127</v>
      </c>
      <c r="J214" t="s">
        <v>1128</v>
      </c>
      <c r="K214" t="s">
        <v>1127</v>
      </c>
      <c r="L214" t="s">
        <v>1127</v>
      </c>
      <c r="M214" t="s">
        <v>101</v>
      </c>
      <c r="N214" t="s">
        <v>36</v>
      </c>
      <c r="O214" t="s">
        <v>102</v>
      </c>
      <c r="P214" t="s">
        <v>1126</v>
      </c>
      <c r="Q214" t="s">
        <v>1127</v>
      </c>
      <c r="R214" t="s">
        <v>103</v>
      </c>
      <c r="S214" t="s">
        <v>1127</v>
      </c>
      <c r="T2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45687.618750000001</v>
      </c>
      <c r="U2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45687.648611111108</v>
      </c>
      <c r="V214" s="5">
        <f>IFERROR(Table2[[#This Row],[Fecha cierre/actualización]]-Table2[[#This Row],[Fecha creación]],"Revisar")</f>
        <v>2.9861111106583849E-2</v>
      </c>
      <c r="W214" s="5">
        <f>IFERROR(Table2[[#This Row],[Días resolución/en proceso]]*24,"Revisar")</f>
        <v>0.71666666655801237</v>
      </c>
      <c r="X214" s="5">
        <f>_xlfn.XLOOKUP(Table2[[#This Row],[Acuerdo de nivel de servicio]],SLA!B:B,SLA!C:C)</f>
        <v>0</v>
      </c>
      <c r="Y214" s="5">
        <f>IFERROR(ROUND(Table2[[#This Row],[Fecha cierre/actualización]]-Table2[[#This Row],[Fecha creación]],0)*14,"Revisar")</f>
        <v>0</v>
      </c>
      <c r="Z214" s="5">
        <f>+Table2[[#This Row],[SLA horas - base ]]+Table2[[#This Row],[SLA horas - adic por cambio días]]</f>
        <v>0</v>
      </c>
      <c r="AA214" s="19" t="str">
        <f>IF(Table2[[#This Row],[SLA horas - base ]]=0,"No tiene SLA",IF(Table2[[#This Row],[Horas resolución/en proceso]]&lt;=Table2[[#This Row],[SLA horas - total]],"Cumplido","Vencido"))</f>
        <v>No tiene SLA</v>
      </c>
      <c r="AC214"/>
    </row>
    <row r="215" spans="1:29">
      <c r="A215" t="s">
        <v>1129</v>
      </c>
      <c r="B215" t="s">
        <v>1130</v>
      </c>
      <c r="C215" t="s">
        <v>119</v>
      </c>
      <c r="D215" t="s">
        <v>2</v>
      </c>
      <c r="E215" t="s">
        <v>55</v>
      </c>
      <c r="F215" t="s">
        <v>96</v>
      </c>
      <c r="G215" t="s">
        <v>106</v>
      </c>
      <c r="H215" t="s">
        <v>28</v>
      </c>
      <c r="I215" t="s">
        <v>1131</v>
      </c>
      <c r="J215" t="s">
        <v>1132</v>
      </c>
      <c r="K215" t="s">
        <v>1133</v>
      </c>
      <c r="L215" t="s">
        <v>1133</v>
      </c>
      <c r="M215" t="s">
        <v>153</v>
      </c>
      <c r="N215" t="s">
        <v>154</v>
      </c>
      <c r="O215" t="s">
        <v>36</v>
      </c>
      <c r="P215" t="s">
        <v>1130</v>
      </c>
      <c r="Q215" t="s">
        <v>1133</v>
      </c>
      <c r="R215" t="s">
        <v>103</v>
      </c>
      <c r="S215" t="s">
        <v>1134</v>
      </c>
      <c r="T2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45687.629861111112</v>
      </c>
      <c r="U2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45706.424305555556</v>
      </c>
      <c r="V215" s="5">
        <f>IFERROR(Table2[[#This Row],[Fecha cierre/actualización]]-Table2[[#This Row],[Fecha creación]],"Revisar")</f>
        <v>18.794444444443798</v>
      </c>
      <c r="W215" s="5">
        <f>IFERROR(Table2[[#This Row],[Días resolución/en proceso]]*24,"Revisar")</f>
        <v>451.06666666665114</v>
      </c>
      <c r="X215" s="5">
        <f>_xlfn.XLOOKUP(Table2[[#This Row],[Acuerdo de nivel de servicio]],SLA!B:B,SLA!C:C)</f>
        <v>72</v>
      </c>
      <c r="Y215" s="5">
        <f>IFERROR(ROUND(Table2[[#This Row],[Fecha cierre/actualización]]-Table2[[#This Row],[Fecha creación]],0)*14,"Revisar")</f>
        <v>266</v>
      </c>
      <c r="Z215" s="5">
        <f>+Table2[[#This Row],[SLA horas - base ]]+Table2[[#This Row],[SLA horas - adic por cambio días]]</f>
        <v>338</v>
      </c>
      <c r="AA215" s="19" t="str">
        <f>IF(Table2[[#This Row],[SLA horas - base ]]=0,"No tiene SLA",IF(Table2[[#This Row],[Horas resolución/en proceso]]&lt;=Table2[[#This Row],[SLA horas - total]],"Cumplido","Vencido"))</f>
        <v>Vencido</v>
      </c>
      <c r="AC215"/>
    </row>
    <row r="216" spans="1:29">
      <c r="A216" t="s">
        <v>1135</v>
      </c>
      <c r="B216" t="s">
        <v>1136</v>
      </c>
      <c r="C216" t="s">
        <v>36</v>
      </c>
      <c r="D216" t="s">
        <v>95</v>
      </c>
      <c r="E216" t="s">
        <v>38</v>
      </c>
      <c r="F216" t="s">
        <v>96</v>
      </c>
      <c r="G216" t="s">
        <v>106</v>
      </c>
      <c r="H216" t="s">
        <v>38</v>
      </c>
      <c r="I216" t="s">
        <v>1137</v>
      </c>
      <c r="J216" t="s">
        <v>1138</v>
      </c>
      <c r="K216" t="s">
        <v>1024</v>
      </c>
      <c r="L216" t="s">
        <v>1024</v>
      </c>
      <c r="M216" t="s">
        <v>110</v>
      </c>
      <c r="N216" t="s">
        <v>36</v>
      </c>
      <c r="O216" t="s">
        <v>36</v>
      </c>
      <c r="P216" t="s">
        <v>1136</v>
      </c>
      <c r="Q216" t="s">
        <v>1024</v>
      </c>
      <c r="R216" t="s">
        <v>103</v>
      </c>
      <c r="S216" t="s">
        <v>1139</v>
      </c>
      <c r="T2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45687.684027777781</v>
      </c>
      <c r="U2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45695.712500000001</v>
      </c>
      <c r="V216" s="5">
        <f>IFERROR(Table2[[#This Row],[Fecha cierre/actualización]]-Table2[[#This Row],[Fecha creación]],"Revisar")</f>
        <v>8.0284722222204437</v>
      </c>
      <c r="W216" s="5">
        <f>IFERROR(Table2[[#This Row],[Días resolución/en proceso]]*24,"Revisar")</f>
        <v>192.68333333329065</v>
      </c>
      <c r="X216" s="5">
        <f>_xlfn.XLOOKUP(Table2[[#This Row],[Acuerdo de nivel de servicio]],SLA!B:B,SLA!C:C)</f>
        <v>0</v>
      </c>
      <c r="Y216" s="5">
        <f>IFERROR(ROUND(Table2[[#This Row],[Fecha cierre/actualización]]-Table2[[#This Row],[Fecha creación]],0)*14,"Revisar")</f>
        <v>112</v>
      </c>
      <c r="Z216" s="5">
        <f>+Table2[[#This Row],[SLA horas - base ]]+Table2[[#This Row],[SLA horas - adic por cambio días]]</f>
        <v>112</v>
      </c>
      <c r="AA216" s="19" t="str">
        <f>IF(Table2[[#This Row],[SLA horas - base ]]=0,"No tiene SLA",IF(Table2[[#This Row],[Horas resolución/en proceso]]&lt;=Table2[[#This Row],[SLA horas - total]],"Cumplido","Vencido"))</f>
        <v>No tiene SLA</v>
      </c>
      <c r="AC216"/>
    </row>
    <row r="217" spans="1:29">
      <c r="A217" t="s">
        <v>1140</v>
      </c>
      <c r="B217" t="s">
        <v>1141</v>
      </c>
      <c r="C217" t="s">
        <v>36</v>
      </c>
      <c r="D217" t="s">
        <v>95</v>
      </c>
      <c r="E217" t="s">
        <v>38</v>
      </c>
      <c r="F217" t="s">
        <v>96</v>
      </c>
      <c r="G217" t="s">
        <v>106</v>
      </c>
      <c r="H217" t="s">
        <v>38</v>
      </c>
      <c r="I217" t="s">
        <v>1142</v>
      </c>
      <c r="J217" t="s">
        <v>1143</v>
      </c>
      <c r="K217" t="s">
        <v>1144</v>
      </c>
      <c r="L217" t="s">
        <v>1144</v>
      </c>
      <c r="M217" t="s">
        <v>110</v>
      </c>
      <c r="N217" t="s">
        <v>36</v>
      </c>
      <c r="O217" t="s">
        <v>36</v>
      </c>
      <c r="P217" t="s">
        <v>1141</v>
      </c>
      <c r="Q217" t="s">
        <v>1144</v>
      </c>
      <c r="R217" t="s">
        <v>103</v>
      </c>
      <c r="S217" t="s">
        <v>1144</v>
      </c>
      <c r="T2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45687.67083333333</v>
      </c>
      <c r="U2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45692.411111111112</v>
      </c>
      <c r="V217" s="5">
        <f>IFERROR(Table2[[#This Row],[Fecha cierre/actualización]]-Table2[[#This Row],[Fecha creación]],"Revisar")</f>
        <v>4.7402777777824667</v>
      </c>
      <c r="W217" s="5">
        <f>IFERROR(Table2[[#This Row],[Días resolución/en proceso]]*24,"Revisar")</f>
        <v>113.7666666667792</v>
      </c>
      <c r="X217" s="5">
        <f>_xlfn.XLOOKUP(Table2[[#This Row],[Acuerdo de nivel de servicio]],SLA!B:B,SLA!C:C)</f>
        <v>0</v>
      </c>
      <c r="Y217" s="5">
        <f>IFERROR(ROUND(Table2[[#This Row],[Fecha cierre/actualización]]-Table2[[#This Row],[Fecha creación]],0)*14,"Revisar")</f>
        <v>70</v>
      </c>
      <c r="Z217" s="5">
        <f>+Table2[[#This Row],[SLA horas - base ]]+Table2[[#This Row],[SLA horas - adic por cambio días]]</f>
        <v>70</v>
      </c>
      <c r="AA217" s="19" t="str">
        <f>IF(Table2[[#This Row],[SLA horas - base ]]=0,"No tiene SLA",IF(Table2[[#This Row],[Horas resolución/en proceso]]&lt;=Table2[[#This Row],[SLA horas - total]],"Cumplido","Vencido"))</f>
        <v>No tiene SLA</v>
      </c>
      <c r="AC217"/>
    </row>
    <row r="218" spans="1:29">
      <c r="A218" t="s">
        <v>1145</v>
      </c>
      <c r="B218" t="s">
        <v>1146</v>
      </c>
      <c r="C218" t="s">
        <v>149</v>
      </c>
      <c r="D218" t="s">
        <v>2</v>
      </c>
      <c r="E218" t="s">
        <v>55</v>
      </c>
      <c r="F218" t="s">
        <v>21</v>
      </c>
      <c r="G218" t="s">
        <v>106</v>
      </c>
      <c r="H218" t="s">
        <v>32</v>
      </c>
      <c r="I218" t="s">
        <v>1147</v>
      </c>
      <c r="J218" t="s">
        <v>131</v>
      </c>
      <c r="K218" t="s">
        <v>36</v>
      </c>
      <c r="L218" t="s">
        <v>1148</v>
      </c>
      <c r="M218" t="s">
        <v>153</v>
      </c>
      <c r="N218" t="s">
        <v>154</v>
      </c>
      <c r="O218" t="s">
        <v>36</v>
      </c>
      <c r="P218" t="s">
        <v>1146</v>
      </c>
      <c r="Q218" t="s">
        <v>36</v>
      </c>
      <c r="R218" t="s">
        <v>103</v>
      </c>
      <c r="S218" t="s">
        <v>36</v>
      </c>
      <c r="T2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45688.438194444447</v>
      </c>
      <c r="U2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45688.511805555558</v>
      </c>
      <c r="V218" s="5">
        <f>IFERROR(Table2[[#This Row],[Fecha cierre/actualización]]-Table2[[#This Row],[Fecha creación]],"Revisar")</f>
        <v>7.3611111110949423E-2</v>
      </c>
      <c r="W218" s="5">
        <f>IFERROR(Table2[[#This Row],[Días resolución/en proceso]]*24,"Revisar")</f>
        <v>1.7666666666627862</v>
      </c>
      <c r="X218" s="5">
        <f>_xlfn.XLOOKUP(Table2[[#This Row],[Acuerdo de nivel de servicio]],SLA!B:B,SLA!C:C)</f>
        <v>12.5</v>
      </c>
      <c r="Y218" s="5">
        <f>IFERROR(ROUND(Table2[[#This Row],[Fecha cierre/actualización]]-Table2[[#This Row],[Fecha creación]],0)*14,"Revisar")</f>
        <v>0</v>
      </c>
      <c r="Z218" s="5">
        <f>+Table2[[#This Row],[SLA horas - base ]]+Table2[[#This Row],[SLA horas - adic por cambio días]]</f>
        <v>12.5</v>
      </c>
      <c r="AA218" s="19" t="str">
        <f>IF(Table2[[#This Row],[SLA horas - base ]]=0,"No tiene SLA",IF(Table2[[#This Row],[Horas resolución/en proceso]]&lt;=Table2[[#This Row],[SLA horas - total]],"Cumplido","Vencido"))</f>
        <v>Cumplido</v>
      </c>
      <c r="AC218"/>
    </row>
    <row r="219" spans="1:29">
      <c r="A219" t="s">
        <v>1149</v>
      </c>
      <c r="B219" t="s">
        <v>1150</v>
      </c>
      <c r="C219" t="s">
        <v>157</v>
      </c>
      <c r="D219" t="s">
        <v>2</v>
      </c>
      <c r="E219" t="s">
        <v>66</v>
      </c>
      <c r="F219" t="s">
        <v>96</v>
      </c>
      <c r="G219" t="s">
        <v>36</v>
      </c>
      <c r="H219" t="s">
        <v>64</v>
      </c>
      <c r="I219" t="s">
        <v>1150</v>
      </c>
      <c r="J219" t="s">
        <v>131</v>
      </c>
      <c r="K219" t="s">
        <v>1150</v>
      </c>
      <c r="L219" t="s">
        <v>1150</v>
      </c>
      <c r="M219" t="s">
        <v>101</v>
      </c>
      <c r="N219" t="s">
        <v>36</v>
      </c>
      <c r="O219" t="s">
        <v>102</v>
      </c>
      <c r="P219" t="s">
        <v>1150</v>
      </c>
      <c r="Q219" t="s">
        <v>1150</v>
      </c>
      <c r="R219" t="s">
        <v>103</v>
      </c>
      <c r="S219" t="s">
        <v>1150</v>
      </c>
      <c r="T2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45688.409722222219</v>
      </c>
      <c r="U2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45688.409722222219</v>
      </c>
      <c r="V219" s="5">
        <f>IFERROR(Table2[[#This Row],[Fecha cierre/actualización]]-Table2[[#This Row],[Fecha creación]],"Revisar")</f>
        <v>0</v>
      </c>
      <c r="W219" s="5">
        <f>IFERROR(Table2[[#This Row],[Días resolución/en proceso]]*24,"Revisar")</f>
        <v>0</v>
      </c>
      <c r="X219" s="5">
        <f>_xlfn.XLOOKUP(Table2[[#This Row],[Acuerdo de nivel de servicio]],SLA!B:B,SLA!C:C)</f>
        <v>12.5</v>
      </c>
      <c r="Y219" s="5">
        <f>IFERROR(ROUND(Table2[[#This Row],[Fecha cierre/actualización]]-Table2[[#This Row],[Fecha creación]],0)*14,"Revisar")</f>
        <v>0</v>
      </c>
      <c r="Z219" s="5">
        <f>+Table2[[#This Row],[SLA horas - base ]]+Table2[[#This Row],[SLA horas - adic por cambio días]]</f>
        <v>12.5</v>
      </c>
      <c r="AA219" s="19" t="str">
        <f>IF(Table2[[#This Row],[SLA horas - base ]]=0,"No tiene SLA",IF(Table2[[#This Row],[Horas resolución/en proceso]]&lt;=Table2[[#This Row],[SLA horas - total]],"Cumplido","Vencido"))</f>
        <v>Cumplido</v>
      </c>
      <c r="AC219"/>
    </row>
    <row r="220" spans="1:29">
      <c r="A220" t="s">
        <v>1151</v>
      </c>
      <c r="B220" t="s">
        <v>1152</v>
      </c>
      <c r="C220" t="s">
        <v>220</v>
      </c>
      <c r="D220" t="s">
        <v>2</v>
      </c>
      <c r="E220" t="s">
        <v>66</v>
      </c>
      <c r="F220" t="s">
        <v>96</v>
      </c>
      <c r="G220" t="s">
        <v>36</v>
      </c>
      <c r="H220" t="s">
        <v>51</v>
      </c>
      <c r="I220" t="s">
        <v>1152</v>
      </c>
      <c r="J220" t="s">
        <v>131</v>
      </c>
      <c r="K220" t="s">
        <v>1152</v>
      </c>
      <c r="L220" t="s">
        <v>1153</v>
      </c>
      <c r="M220" t="s">
        <v>101</v>
      </c>
      <c r="N220" t="s">
        <v>36</v>
      </c>
      <c r="O220" t="s">
        <v>102</v>
      </c>
      <c r="P220" t="s">
        <v>1152</v>
      </c>
      <c r="Q220" t="s">
        <v>1152</v>
      </c>
      <c r="R220" t="s">
        <v>103</v>
      </c>
      <c r="S220" t="s">
        <v>1152</v>
      </c>
      <c r="T2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45688.459027777775</v>
      </c>
      <c r="U2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45688.459722222222</v>
      </c>
      <c r="V220" s="5">
        <f>IFERROR(Table2[[#This Row],[Fecha cierre/actualización]]-Table2[[#This Row],[Fecha creación]],"Revisar")</f>
        <v>6.944444467080757E-4</v>
      </c>
      <c r="W220" s="5">
        <f>IFERROR(Table2[[#This Row],[Días resolución/en proceso]]*24,"Revisar")</f>
        <v>1.6666666720993817E-2</v>
      </c>
      <c r="X220" s="5">
        <f>_xlfn.XLOOKUP(Table2[[#This Row],[Acuerdo de nivel de servicio]],SLA!B:B,SLA!C:C)</f>
        <v>120</v>
      </c>
      <c r="Y220" s="5">
        <f>IFERROR(ROUND(Table2[[#This Row],[Fecha cierre/actualización]]-Table2[[#This Row],[Fecha creación]],0)*14,"Revisar")</f>
        <v>0</v>
      </c>
      <c r="Z220" s="5">
        <f>+Table2[[#This Row],[SLA horas - base ]]+Table2[[#This Row],[SLA horas - adic por cambio días]]</f>
        <v>120</v>
      </c>
      <c r="AA220" s="19" t="str">
        <f>IF(Table2[[#This Row],[SLA horas - base ]]=0,"No tiene SLA",IF(Table2[[#This Row],[Horas resolución/en proceso]]&lt;=Table2[[#This Row],[SLA horas - total]],"Cumplido","Vencido"))</f>
        <v>Cumplido</v>
      </c>
      <c r="AC220"/>
    </row>
    <row r="221" spans="1:29">
      <c r="A221" t="s">
        <v>1154</v>
      </c>
      <c r="B221" t="s">
        <v>609</v>
      </c>
      <c r="C221" t="s">
        <v>119</v>
      </c>
      <c r="D221" t="s">
        <v>2</v>
      </c>
      <c r="E221" t="s">
        <v>66</v>
      </c>
      <c r="F221" t="s">
        <v>96</v>
      </c>
      <c r="G221" t="s">
        <v>36</v>
      </c>
      <c r="H221" t="s">
        <v>51</v>
      </c>
      <c r="I221" t="s">
        <v>609</v>
      </c>
      <c r="J221" t="s">
        <v>131</v>
      </c>
      <c r="K221" t="s">
        <v>609</v>
      </c>
      <c r="L221" t="s">
        <v>609</v>
      </c>
      <c r="M221" t="s">
        <v>101</v>
      </c>
      <c r="N221" t="s">
        <v>36</v>
      </c>
      <c r="O221" t="s">
        <v>102</v>
      </c>
      <c r="P221" t="s">
        <v>609</v>
      </c>
      <c r="Q221" t="s">
        <v>609</v>
      </c>
      <c r="R221" t="s">
        <v>103</v>
      </c>
      <c r="S221" t="s">
        <v>609</v>
      </c>
      <c r="T2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45688.463888888888</v>
      </c>
      <c r="U2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45688.463888888888</v>
      </c>
      <c r="V221" s="5">
        <f>IFERROR(Table2[[#This Row],[Fecha cierre/actualización]]-Table2[[#This Row],[Fecha creación]],"Revisar")</f>
        <v>0</v>
      </c>
      <c r="W221" s="5">
        <f>IFERROR(Table2[[#This Row],[Días resolución/en proceso]]*24,"Revisar")</f>
        <v>0</v>
      </c>
      <c r="X221" s="5">
        <f>_xlfn.XLOOKUP(Table2[[#This Row],[Acuerdo de nivel de servicio]],SLA!B:B,SLA!C:C)</f>
        <v>72</v>
      </c>
      <c r="Y221" s="5">
        <f>IFERROR(ROUND(Table2[[#This Row],[Fecha cierre/actualización]]-Table2[[#This Row],[Fecha creación]],0)*14,"Revisar")</f>
        <v>0</v>
      </c>
      <c r="Z221" s="5">
        <f>+Table2[[#This Row],[SLA horas - base ]]+Table2[[#This Row],[SLA horas - adic por cambio días]]</f>
        <v>72</v>
      </c>
      <c r="AA221" s="19" t="str">
        <f>IF(Table2[[#This Row],[SLA horas - base ]]=0,"No tiene SLA",IF(Table2[[#This Row],[Horas resolución/en proceso]]&lt;=Table2[[#This Row],[SLA horas - total]],"Cumplido","Vencido"))</f>
        <v>Cumplido</v>
      </c>
      <c r="AC221"/>
    </row>
    <row r="222" spans="1:29">
      <c r="A222" t="s">
        <v>1155</v>
      </c>
      <c r="B222" t="s">
        <v>1156</v>
      </c>
      <c r="C222" t="s">
        <v>36</v>
      </c>
      <c r="D222" t="s">
        <v>269</v>
      </c>
      <c r="E222" t="s">
        <v>55</v>
      </c>
      <c r="F222" t="s">
        <v>96</v>
      </c>
      <c r="G222" t="s">
        <v>270</v>
      </c>
      <c r="H222" t="s">
        <v>36</v>
      </c>
      <c r="I222" t="s">
        <v>1157</v>
      </c>
      <c r="J222" t="s">
        <v>1158</v>
      </c>
      <c r="K222" t="s">
        <v>1159</v>
      </c>
      <c r="L222" t="s">
        <v>1159</v>
      </c>
      <c r="M222" t="s">
        <v>36</v>
      </c>
      <c r="N222" t="s">
        <v>36</v>
      </c>
      <c r="O222" t="s">
        <v>36</v>
      </c>
      <c r="P222" t="s">
        <v>1156</v>
      </c>
      <c r="Q222" t="s">
        <v>1159</v>
      </c>
      <c r="R222" t="s">
        <v>103</v>
      </c>
      <c r="S222" t="s">
        <v>1159</v>
      </c>
      <c r="T2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45688.398611111108</v>
      </c>
      <c r="U2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45688.691666666666</v>
      </c>
      <c r="V222" s="5">
        <f>IFERROR(Table2[[#This Row],[Fecha cierre/actualización]]-Table2[[#This Row],[Fecha creación]],"Revisar")</f>
        <v>0.2930555555576575</v>
      </c>
      <c r="W222" s="5">
        <f>IFERROR(Table2[[#This Row],[Días resolución/en proceso]]*24,"Revisar")</f>
        <v>7.03333333338378</v>
      </c>
      <c r="X222" s="5">
        <f>_xlfn.XLOOKUP(Table2[[#This Row],[Acuerdo de nivel de servicio]],SLA!B:B,SLA!C:C)</f>
        <v>0</v>
      </c>
      <c r="Y222" s="5">
        <f>IFERROR(ROUND(Table2[[#This Row],[Fecha cierre/actualización]]-Table2[[#This Row],[Fecha creación]],0)*14,"Revisar")</f>
        <v>0</v>
      </c>
      <c r="Z222" s="5">
        <f>+Table2[[#This Row],[SLA horas - base ]]+Table2[[#This Row],[SLA horas - adic por cambio días]]</f>
        <v>0</v>
      </c>
      <c r="AA222" s="19" t="str">
        <f>IF(Table2[[#This Row],[SLA horas - base ]]=0,"No tiene SLA",IF(Table2[[#This Row],[Horas resolución/en proceso]]&lt;=Table2[[#This Row],[SLA horas - total]],"Cumplido","Vencido"))</f>
        <v>No tiene SLA</v>
      </c>
      <c r="AC222"/>
    </row>
    <row r="223" spans="1:29">
      <c r="A223" t="s">
        <v>1160</v>
      </c>
      <c r="B223" t="s">
        <v>1161</v>
      </c>
      <c r="C223" t="s">
        <v>149</v>
      </c>
      <c r="D223" t="s">
        <v>2</v>
      </c>
      <c r="E223" t="s">
        <v>55</v>
      </c>
      <c r="F223" t="s">
        <v>96</v>
      </c>
      <c r="G223" t="s">
        <v>106</v>
      </c>
      <c r="H223" t="s">
        <v>31</v>
      </c>
      <c r="I223" t="s">
        <v>1162</v>
      </c>
      <c r="J223" t="s">
        <v>1163</v>
      </c>
      <c r="K223" t="s">
        <v>1133</v>
      </c>
      <c r="L223" t="s">
        <v>1133</v>
      </c>
      <c r="M223" t="s">
        <v>101</v>
      </c>
      <c r="N223" t="s">
        <v>154</v>
      </c>
      <c r="O223" t="s">
        <v>102</v>
      </c>
      <c r="P223" t="s">
        <v>1161</v>
      </c>
      <c r="Q223" t="s">
        <v>1133</v>
      </c>
      <c r="R223" t="s">
        <v>467</v>
      </c>
      <c r="S223" t="s">
        <v>1164</v>
      </c>
      <c r="T2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45688.433333333334</v>
      </c>
      <c r="U2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45706.424305555556</v>
      </c>
      <c r="V223" s="5">
        <f>IFERROR(Table2[[#This Row],[Fecha cierre/actualización]]-Table2[[#This Row],[Fecha creación]],"Revisar")</f>
        <v>17.990972222221899</v>
      </c>
      <c r="W223" s="5">
        <f>IFERROR(Table2[[#This Row],[Días resolución/en proceso]]*24,"Revisar")</f>
        <v>431.78333333332557</v>
      </c>
      <c r="X223" s="5">
        <f>_xlfn.XLOOKUP(Table2[[#This Row],[Acuerdo de nivel de servicio]],SLA!B:B,SLA!C:C)</f>
        <v>12.5</v>
      </c>
      <c r="Y223" s="5">
        <f>IFERROR(ROUND(Table2[[#This Row],[Fecha cierre/actualización]]-Table2[[#This Row],[Fecha creación]],0)*14,"Revisar")</f>
        <v>252</v>
      </c>
      <c r="Z223" s="5">
        <f>+Table2[[#This Row],[SLA horas - base ]]+Table2[[#This Row],[SLA horas - adic por cambio días]]</f>
        <v>264.5</v>
      </c>
      <c r="AA223" s="19" t="str">
        <f>IF(Table2[[#This Row],[SLA horas - base ]]=0,"No tiene SLA",IF(Table2[[#This Row],[Horas resolución/en proceso]]&lt;=Table2[[#This Row],[SLA horas - total]],"Cumplido","Vencido"))</f>
        <v>Vencido</v>
      </c>
      <c r="AC223"/>
    </row>
    <row r="224" spans="1:29">
      <c r="A224" t="s">
        <v>1165</v>
      </c>
      <c r="B224" t="s">
        <v>1166</v>
      </c>
      <c r="C224" t="s">
        <v>36</v>
      </c>
      <c r="D224" t="s">
        <v>2</v>
      </c>
      <c r="E224" t="s">
        <v>55</v>
      </c>
      <c r="F224" t="s">
        <v>96</v>
      </c>
      <c r="G224" t="s">
        <v>106</v>
      </c>
      <c r="H224" t="s">
        <v>37</v>
      </c>
      <c r="I224" t="s">
        <v>1148</v>
      </c>
      <c r="J224" t="s">
        <v>1167</v>
      </c>
      <c r="K224" t="s">
        <v>1168</v>
      </c>
      <c r="L224" t="s">
        <v>1168</v>
      </c>
      <c r="M224" t="s">
        <v>153</v>
      </c>
      <c r="N224" t="s">
        <v>36</v>
      </c>
      <c r="O224" t="s">
        <v>36</v>
      </c>
      <c r="P224" t="s">
        <v>1166</v>
      </c>
      <c r="Q224" t="s">
        <v>1168</v>
      </c>
      <c r="R224" t="s">
        <v>103</v>
      </c>
      <c r="S224" t="s">
        <v>1169</v>
      </c>
      <c r="T2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45688.506944444445</v>
      </c>
      <c r="U2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45703.67291666667</v>
      </c>
      <c r="V224" s="5">
        <f>IFERROR(Table2[[#This Row],[Fecha cierre/actualización]]-Table2[[#This Row],[Fecha creación]],"Revisar")</f>
        <v>15.165972222224809</v>
      </c>
      <c r="W224" s="5">
        <f>IFERROR(Table2[[#This Row],[Días resolución/en proceso]]*24,"Revisar")</f>
        <v>363.98333333339542</v>
      </c>
      <c r="X224" s="5">
        <f>_xlfn.XLOOKUP(Table2[[#This Row],[Acuerdo de nivel de servicio]],SLA!B:B,SLA!C:C)</f>
        <v>0</v>
      </c>
      <c r="Y224" s="5">
        <f>IFERROR(ROUND(Table2[[#This Row],[Fecha cierre/actualización]]-Table2[[#This Row],[Fecha creación]],0)*14,"Revisar")</f>
        <v>210</v>
      </c>
      <c r="Z224" s="5">
        <f>+Table2[[#This Row],[SLA horas - base ]]+Table2[[#This Row],[SLA horas - adic por cambio días]]</f>
        <v>210</v>
      </c>
      <c r="AA224" s="19" t="str">
        <f>IF(Table2[[#This Row],[SLA horas - base ]]=0,"No tiene SLA",IF(Table2[[#This Row],[Horas resolución/en proceso]]&lt;=Table2[[#This Row],[SLA horas - total]],"Cumplido","Vencido"))</f>
        <v>No tiene SLA</v>
      </c>
      <c r="AC224"/>
    </row>
    <row r="225" spans="1:29">
      <c r="A225" t="s">
        <v>1170</v>
      </c>
      <c r="B225" t="s">
        <v>1171</v>
      </c>
      <c r="C225" t="s">
        <v>167</v>
      </c>
      <c r="D225" t="s">
        <v>2</v>
      </c>
      <c r="E225" t="s">
        <v>66</v>
      </c>
      <c r="F225" t="s">
        <v>96</v>
      </c>
      <c r="G225" t="s">
        <v>36</v>
      </c>
      <c r="H225" t="s">
        <v>40</v>
      </c>
      <c r="I225" t="s">
        <v>1171</v>
      </c>
      <c r="J225" t="s">
        <v>1172</v>
      </c>
      <c r="K225" t="s">
        <v>1173</v>
      </c>
      <c r="L225" t="s">
        <v>1173</v>
      </c>
      <c r="M225" t="s">
        <v>101</v>
      </c>
      <c r="N225" t="s">
        <v>36</v>
      </c>
      <c r="O225" t="s">
        <v>102</v>
      </c>
      <c r="P225" t="s">
        <v>1171</v>
      </c>
      <c r="Q225" t="s">
        <v>1173</v>
      </c>
      <c r="R225" t="s">
        <v>467</v>
      </c>
      <c r="S225" t="s">
        <v>1173</v>
      </c>
      <c r="T2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45691.443749999999</v>
      </c>
      <c r="U2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45699.682638888888</v>
      </c>
      <c r="V225" s="5">
        <f>IFERROR(Table2[[#This Row],[Fecha cierre/actualización]]-Table2[[#This Row],[Fecha creación]],"Revisar")</f>
        <v>8.2388888888890506</v>
      </c>
      <c r="W225" s="5">
        <f>IFERROR(Table2[[#This Row],[Días resolución/en proceso]]*24,"Revisar")</f>
        <v>197.73333333333721</v>
      </c>
      <c r="X225" s="5">
        <f>_xlfn.XLOOKUP(Table2[[#This Row],[Acuerdo de nivel de servicio]],SLA!B:B,SLA!C:C)</f>
        <v>120</v>
      </c>
      <c r="Y225" s="5">
        <f>IFERROR(ROUND(Table2[[#This Row],[Fecha cierre/actualización]]-Table2[[#This Row],[Fecha creación]],0)*14,"Revisar")</f>
        <v>112</v>
      </c>
      <c r="Z225" s="5">
        <f>+Table2[[#This Row],[SLA horas - base ]]+Table2[[#This Row],[SLA horas - adic por cambio días]]</f>
        <v>232</v>
      </c>
      <c r="AA225" s="19" t="str">
        <f>IF(Table2[[#This Row],[SLA horas - base ]]=0,"No tiene SLA",IF(Table2[[#This Row],[Horas resolución/en proceso]]&lt;=Table2[[#This Row],[SLA horas - total]],"Cumplido","Vencido"))</f>
        <v>Cumplido</v>
      </c>
      <c r="AC225"/>
    </row>
    <row r="226" spans="1:29">
      <c r="A226" t="s">
        <v>1174</v>
      </c>
      <c r="B226" t="s">
        <v>1175</v>
      </c>
      <c r="C226" t="s">
        <v>157</v>
      </c>
      <c r="D226" t="s">
        <v>2</v>
      </c>
      <c r="E226" t="s">
        <v>55</v>
      </c>
      <c r="F226" t="s">
        <v>21</v>
      </c>
      <c r="G226" t="s">
        <v>106</v>
      </c>
      <c r="H226" t="s">
        <v>31</v>
      </c>
      <c r="I226" t="s">
        <v>36</v>
      </c>
      <c r="J226" t="s">
        <v>131</v>
      </c>
      <c r="K226" t="s">
        <v>36</v>
      </c>
      <c r="L226" t="s">
        <v>1176</v>
      </c>
      <c r="M226" t="s">
        <v>101</v>
      </c>
      <c r="N226" t="s">
        <v>154</v>
      </c>
      <c r="O226" t="s">
        <v>102</v>
      </c>
      <c r="P226" t="s">
        <v>1175</v>
      </c>
      <c r="Q226" t="s">
        <v>36</v>
      </c>
      <c r="R226" t="s">
        <v>103</v>
      </c>
      <c r="S226" t="s">
        <v>36</v>
      </c>
      <c r="T2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45691.62222222222</v>
      </c>
      <c r="U2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45691.636805555558</v>
      </c>
      <c r="V226" s="5">
        <f>IFERROR(Table2[[#This Row],[Fecha cierre/actualización]]-Table2[[#This Row],[Fecha creación]],"Revisar")</f>
        <v>1.4583333337213844E-2</v>
      </c>
      <c r="W226" s="5">
        <f>IFERROR(Table2[[#This Row],[Días resolución/en proceso]]*24,"Revisar")</f>
        <v>0.35000000009313226</v>
      </c>
      <c r="X226" s="5">
        <f>_xlfn.XLOOKUP(Table2[[#This Row],[Acuerdo de nivel de servicio]],SLA!B:B,SLA!C:C)</f>
        <v>12.5</v>
      </c>
      <c r="Y226" s="5">
        <f>IFERROR(ROUND(Table2[[#This Row],[Fecha cierre/actualización]]-Table2[[#This Row],[Fecha creación]],0)*14,"Revisar")</f>
        <v>0</v>
      </c>
      <c r="Z226" s="5">
        <f>+Table2[[#This Row],[SLA horas - base ]]+Table2[[#This Row],[SLA horas - adic por cambio días]]</f>
        <v>12.5</v>
      </c>
      <c r="AA226" s="19" t="str">
        <f>IF(Table2[[#This Row],[SLA horas - base ]]=0,"No tiene SLA",IF(Table2[[#This Row],[Horas resolución/en proceso]]&lt;=Table2[[#This Row],[SLA horas - total]],"Cumplido","Vencido"))</f>
        <v>Cumplido</v>
      </c>
      <c r="AC226"/>
    </row>
    <row r="227" spans="1:29">
      <c r="A227" t="s">
        <v>1177</v>
      </c>
      <c r="B227" t="s">
        <v>1178</v>
      </c>
      <c r="C227" t="s">
        <v>157</v>
      </c>
      <c r="D227" t="s">
        <v>2</v>
      </c>
      <c r="E227" t="s">
        <v>55</v>
      </c>
      <c r="F227" t="s">
        <v>96</v>
      </c>
      <c r="G227" t="s">
        <v>106</v>
      </c>
      <c r="H227" t="s">
        <v>31</v>
      </c>
      <c r="I227" t="s">
        <v>1179</v>
      </c>
      <c r="J227" t="s">
        <v>1180</v>
      </c>
      <c r="K227" t="s">
        <v>1181</v>
      </c>
      <c r="L227" t="s">
        <v>1181</v>
      </c>
      <c r="M227" t="s">
        <v>101</v>
      </c>
      <c r="N227" t="s">
        <v>154</v>
      </c>
      <c r="O227" t="s">
        <v>102</v>
      </c>
      <c r="P227" t="s">
        <v>1178</v>
      </c>
      <c r="Q227" t="s">
        <v>1181</v>
      </c>
      <c r="R227" t="s">
        <v>103</v>
      </c>
      <c r="S227" t="s">
        <v>1181</v>
      </c>
      <c r="T2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45691.433333333334</v>
      </c>
      <c r="U2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45692.45</v>
      </c>
      <c r="V227" s="5">
        <f>IFERROR(Table2[[#This Row],[Fecha cierre/actualización]]-Table2[[#This Row],[Fecha creación]],"Revisar")</f>
        <v>1.0166666666627862</v>
      </c>
      <c r="W227" s="5">
        <f>IFERROR(Table2[[#This Row],[Días resolución/en proceso]]*24,"Revisar")</f>
        <v>24.399999999906868</v>
      </c>
      <c r="X227" s="5">
        <f>_xlfn.XLOOKUP(Table2[[#This Row],[Acuerdo de nivel de servicio]],SLA!B:B,SLA!C:C)</f>
        <v>12.5</v>
      </c>
      <c r="Y227" s="5">
        <f>IFERROR(ROUND(Table2[[#This Row],[Fecha cierre/actualización]]-Table2[[#This Row],[Fecha creación]],0)*14,"Revisar")</f>
        <v>14</v>
      </c>
      <c r="Z227" s="5">
        <f>+Table2[[#This Row],[SLA horas - base ]]+Table2[[#This Row],[SLA horas - adic por cambio días]]</f>
        <v>26.5</v>
      </c>
      <c r="AA227" s="19" t="str">
        <f>IF(Table2[[#This Row],[SLA horas - base ]]=0,"No tiene SLA",IF(Table2[[#This Row],[Horas resolución/en proceso]]&lt;=Table2[[#This Row],[SLA horas - total]],"Cumplido","Vencido"))</f>
        <v>Cumplido</v>
      </c>
      <c r="AC227"/>
    </row>
    <row r="228" spans="1:29">
      <c r="A228" t="s">
        <v>1182</v>
      </c>
      <c r="B228" t="s">
        <v>1183</v>
      </c>
      <c r="C228" t="s">
        <v>157</v>
      </c>
      <c r="D228" t="s">
        <v>2</v>
      </c>
      <c r="E228" t="s">
        <v>55</v>
      </c>
      <c r="F228" t="s">
        <v>96</v>
      </c>
      <c r="G228" t="s">
        <v>106</v>
      </c>
      <c r="H228" t="s">
        <v>31</v>
      </c>
      <c r="I228" t="s">
        <v>1184</v>
      </c>
      <c r="J228" t="s">
        <v>1185</v>
      </c>
      <c r="K228" t="s">
        <v>1186</v>
      </c>
      <c r="L228" t="s">
        <v>1186</v>
      </c>
      <c r="M228" t="s">
        <v>101</v>
      </c>
      <c r="N228" t="s">
        <v>154</v>
      </c>
      <c r="O228" t="s">
        <v>102</v>
      </c>
      <c r="P228" t="s">
        <v>1183</v>
      </c>
      <c r="Q228" t="s">
        <v>1186</v>
      </c>
      <c r="R228" t="s">
        <v>103</v>
      </c>
      <c r="S228" t="s">
        <v>1186</v>
      </c>
      <c r="T2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45691.642361111109</v>
      </c>
      <c r="U2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45693.654861111114</v>
      </c>
      <c r="V228" s="5">
        <f>IFERROR(Table2[[#This Row],[Fecha cierre/actualización]]-Table2[[#This Row],[Fecha creación]],"Revisar")</f>
        <v>2.0125000000043656</v>
      </c>
      <c r="W228" s="5">
        <f>IFERROR(Table2[[#This Row],[Días resolución/en proceso]]*24,"Revisar")</f>
        <v>48.300000000104774</v>
      </c>
      <c r="X228" s="5">
        <f>_xlfn.XLOOKUP(Table2[[#This Row],[Acuerdo de nivel de servicio]],SLA!B:B,SLA!C:C)</f>
        <v>12.5</v>
      </c>
      <c r="Y228" s="5">
        <f>IFERROR(ROUND(Table2[[#This Row],[Fecha cierre/actualización]]-Table2[[#This Row],[Fecha creación]],0)*14,"Revisar")</f>
        <v>28</v>
      </c>
      <c r="Z228" s="5">
        <f>+Table2[[#This Row],[SLA horas - base ]]+Table2[[#This Row],[SLA horas - adic por cambio días]]</f>
        <v>40.5</v>
      </c>
      <c r="AA228" s="19" t="str">
        <f>IF(Table2[[#This Row],[SLA horas - base ]]=0,"No tiene SLA",IF(Table2[[#This Row],[Horas resolución/en proceso]]&lt;=Table2[[#This Row],[SLA horas - total]],"Cumplido","Vencido"))</f>
        <v>Vencido</v>
      </c>
      <c r="AC228"/>
    </row>
    <row r="229" spans="1:29">
      <c r="A229" t="s">
        <v>1187</v>
      </c>
      <c r="B229" t="s">
        <v>1188</v>
      </c>
      <c r="C229" t="s">
        <v>36</v>
      </c>
      <c r="D229" t="s">
        <v>269</v>
      </c>
      <c r="E229" t="s">
        <v>61</v>
      </c>
      <c r="F229" t="s">
        <v>96</v>
      </c>
      <c r="G229" t="s">
        <v>270</v>
      </c>
      <c r="H229" t="s">
        <v>36</v>
      </c>
      <c r="I229" t="s">
        <v>1188</v>
      </c>
      <c r="J229" t="s">
        <v>1189</v>
      </c>
      <c r="K229" t="s">
        <v>1190</v>
      </c>
      <c r="L229" t="s">
        <v>1190</v>
      </c>
      <c r="M229" t="s">
        <v>36</v>
      </c>
      <c r="N229" t="s">
        <v>36</v>
      </c>
      <c r="O229" t="s">
        <v>36</v>
      </c>
      <c r="P229" t="s">
        <v>1188</v>
      </c>
      <c r="Q229" t="s">
        <v>1190</v>
      </c>
      <c r="R229" t="s">
        <v>103</v>
      </c>
      <c r="S229" t="s">
        <v>1190</v>
      </c>
      <c r="T2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45691.461111111108</v>
      </c>
      <c r="U2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45712.631249999999</v>
      </c>
      <c r="V229" s="5">
        <f>IFERROR(Table2[[#This Row],[Fecha cierre/actualización]]-Table2[[#This Row],[Fecha creación]],"Revisar")</f>
        <v>21.170138888890506</v>
      </c>
      <c r="W229" s="5">
        <f>IFERROR(Table2[[#This Row],[Días resolución/en proceso]]*24,"Revisar")</f>
        <v>508.08333333337214</v>
      </c>
      <c r="X229" s="5">
        <f>_xlfn.XLOOKUP(Table2[[#This Row],[Acuerdo de nivel de servicio]],SLA!B:B,SLA!C:C)</f>
        <v>0</v>
      </c>
      <c r="Y229" s="5">
        <f>IFERROR(ROUND(Table2[[#This Row],[Fecha cierre/actualización]]-Table2[[#This Row],[Fecha creación]],0)*14,"Revisar")</f>
        <v>294</v>
      </c>
      <c r="Z229" s="5">
        <f>+Table2[[#This Row],[SLA horas - base ]]+Table2[[#This Row],[SLA horas - adic por cambio días]]</f>
        <v>294</v>
      </c>
      <c r="AA229" s="19" t="str">
        <f>IF(Table2[[#This Row],[SLA horas - base ]]=0,"No tiene SLA",IF(Table2[[#This Row],[Horas resolución/en proceso]]&lt;=Table2[[#This Row],[SLA horas - total]],"Cumplido","Vencido"))</f>
        <v>No tiene SLA</v>
      </c>
      <c r="AC229"/>
    </row>
    <row r="230" spans="1:29">
      <c r="A230" t="s">
        <v>1191</v>
      </c>
      <c r="B230" t="s">
        <v>1192</v>
      </c>
      <c r="C230" t="s">
        <v>157</v>
      </c>
      <c r="D230" t="s">
        <v>2</v>
      </c>
      <c r="E230" t="s">
        <v>55</v>
      </c>
      <c r="F230" t="s">
        <v>96</v>
      </c>
      <c r="G230" t="s">
        <v>106</v>
      </c>
      <c r="H230" t="s">
        <v>31</v>
      </c>
      <c r="I230" t="s">
        <v>1193</v>
      </c>
      <c r="J230" t="s">
        <v>1194</v>
      </c>
      <c r="K230" t="s">
        <v>1195</v>
      </c>
      <c r="L230" t="s">
        <v>1195</v>
      </c>
      <c r="M230" t="s">
        <v>101</v>
      </c>
      <c r="N230" t="s">
        <v>154</v>
      </c>
      <c r="O230" t="s">
        <v>102</v>
      </c>
      <c r="P230" t="s">
        <v>1192</v>
      </c>
      <c r="Q230" t="s">
        <v>1195</v>
      </c>
      <c r="R230" t="s">
        <v>103</v>
      </c>
      <c r="S230" t="s">
        <v>1195</v>
      </c>
      <c r="T2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45691.606944444444</v>
      </c>
      <c r="U2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45692.439583333333</v>
      </c>
      <c r="V230" s="5">
        <f>IFERROR(Table2[[#This Row],[Fecha cierre/actualización]]-Table2[[#This Row],[Fecha creación]],"Revisar")</f>
        <v>0.83263888888905058</v>
      </c>
      <c r="W230" s="5">
        <f>IFERROR(Table2[[#This Row],[Días resolución/en proceso]]*24,"Revisar")</f>
        <v>19.983333333337214</v>
      </c>
      <c r="X230" s="5">
        <f>_xlfn.XLOOKUP(Table2[[#This Row],[Acuerdo de nivel de servicio]],SLA!B:B,SLA!C:C)</f>
        <v>12.5</v>
      </c>
      <c r="Y230" s="5">
        <f>IFERROR(ROUND(Table2[[#This Row],[Fecha cierre/actualización]]-Table2[[#This Row],[Fecha creación]],0)*14,"Revisar")</f>
        <v>14</v>
      </c>
      <c r="Z230" s="5">
        <f>+Table2[[#This Row],[SLA horas - base ]]+Table2[[#This Row],[SLA horas - adic por cambio días]]</f>
        <v>26.5</v>
      </c>
      <c r="AA230" s="19" t="str">
        <f>IF(Table2[[#This Row],[SLA horas - base ]]=0,"No tiene SLA",IF(Table2[[#This Row],[Horas resolución/en proceso]]&lt;=Table2[[#This Row],[SLA horas - total]],"Cumplido","Vencido"))</f>
        <v>Cumplido</v>
      </c>
      <c r="AC230"/>
    </row>
    <row r="231" spans="1:29">
      <c r="A231" t="s">
        <v>1196</v>
      </c>
      <c r="B231" t="s">
        <v>1197</v>
      </c>
      <c r="C231" t="s">
        <v>157</v>
      </c>
      <c r="D231" t="s">
        <v>2</v>
      </c>
      <c r="E231" t="s">
        <v>55</v>
      </c>
      <c r="F231" t="s">
        <v>96</v>
      </c>
      <c r="G231" t="s">
        <v>106</v>
      </c>
      <c r="H231" t="s">
        <v>31</v>
      </c>
      <c r="I231" t="s">
        <v>1198</v>
      </c>
      <c r="J231" t="s">
        <v>1199</v>
      </c>
      <c r="K231" t="s">
        <v>1200</v>
      </c>
      <c r="L231" t="s">
        <v>1200</v>
      </c>
      <c r="M231" t="s">
        <v>101</v>
      </c>
      <c r="N231" t="s">
        <v>154</v>
      </c>
      <c r="O231" t="s">
        <v>102</v>
      </c>
      <c r="P231" t="s">
        <v>1197</v>
      </c>
      <c r="Q231" t="s">
        <v>1200</v>
      </c>
      <c r="R231" t="s">
        <v>103</v>
      </c>
      <c r="S231" t="s">
        <v>1200</v>
      </c>
      <c r="T2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45691.612500000003</v>
      </c>
      <c r="U2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45692.441666666666</v>
      </c>
      <c r="V231" s="5">
        <f>IFERROR(Table2[[#This Row],[Fecha cierre/actualización]]-Table2[[#This Row],[Fecha creación]],"Revisar")</f>
        <v>0.82916666666278616</v>
      </c>
      <c r="W231" s="5">
        <f>IFERROR(Table2[[#This Row],[Días resolución/en proceso]]*24,"Revisar")</f>
        <v>19.899999999906868</v>
      </c>
      <c r="X231" s="5">
        <f>_xlfn.XLOOKUP(Table2[[#This Row],[Acuerdo de nivel de servicio]],SLA!B:B,SLA!C:C)</f>
        <v>12.5</v>
      </c>
      <c r="Y231" s="5">
        <f>IFERROR(ROUND(Table2[[#This Row],[Fecha cierre/actualización]]-Table2[[#This Row],[Fecha creación]],0)*14,"Revisar")</f>
        <v>14</v>
      </c>
      <c r="Z231" s="5">
        <f>+Table2[[#This Row],[SLA horas - base ]]+Table2[[#This Row],[SLA horas - adic por cambio días]]</f>
        <v>26.5</v>
      </c>
      <c r="AA231" s="19" t="str">
        <f>IF(Table2[[#This Row],[SLA horas - base ]]=0,"No tiene SLA",IF(Table2[[#This Row],[Horas resolución/en proceso]]&lt;=Table2[[#This Row],[SLA horas - total]],"Cumplido","Vencido"))</f>
        <v>Cumplido</v>
      </c>
      <c r="AC231"/>
    </row>
    <row r="232" spans="1:29">
      <c r="A232" t="s">
        <v>1201</v>
      </c>
      <c r="B232" t="s">
        <v>1202</v>
      </c>
      <c r="C232" t="s">
        <v>157</v>
      </c>
      <c r="D232" t="s">
        <v>2</v>
      </c>
      <c r="E232" t="s">
        <v>55</v>
      </c>
      <c r="F232" t="s">
        <v>96</v>
      </c>
      <c r="G232" t="s">
        <v>106</v>
      </c>
      <c r="H232" t="s">
        <v>31</v>
      </c>
      <c r="I232" t="s">
        <v>1198</v>
      </c>
      <c r="J232" t="s">
        <v>1203</v>
      </c>
      <c r="K232" t="s">
        <v>1204</v>
      </c>
      <c r="L232" t="s">
        <v>1204</v>
      </c>
      <c r="M232" t="s">
        <v>101</v>
      </c>
      <c r="N232" t="s">
        <v>154</v>
      </c>
      <c r="O232" t="s">
        <v>102</v>
      </c>
      <c r="P232" t="s">
        <v>1202</v>
      </c>
      <c r="Q232" t="s">
        <v>1204</v>
      </c>
      <c r="R232" t="s">
        <v>103</v>
      </c>
      <c r="S232" t="s">
        <v>1204</v>
      </c>
      <c r="T2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45691.613194444442</v>
      </c>
      <c r="U2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45692.445833333331</v>
      </c>
      <c r="V232" s="5">
        <f>IFERROR(Table2[[#This Row],[Fecha cierre/actualización]]-Table2[[#This Row],[Fecha creación]],"Revisar")</f>
        <v>0.83263888888905058</v>
      </c>
      <c r="W232" s="5">
        <f>IFERROR(Table2[[#This Row],[Días resolución/en proceso]]*24,"Revisar")</f>
        <v>19.983333333337214</v>
      </c>
      <c r="X232" s="5">
        <f>_xlfn.XLOOKUP(Table2[[#This Row],[Acuerdo de nivel de servicio]],SLA!B:B,SLA!C:C)</f>
        <v>12.5</v>
      </c>
      <c r="Y232" s="5">
        <f>IFERROR(ROUND(Table2[[#This Row],[Fecha cierre/actualización]]-Table2[[#This Row],[Fecha creación]],0)*14,"Revisar")</f>
        <v>14</v>
      </c>
      <c r="Z232" s="5">
        <f>+Table2[[#This Row],[SLA horas - base ]]+Table2[[#This Row],[SLA horas - adic por cambio días]]</f>
        <v>26.5</v>
      </c>
      <c r="AA232" s="19" t="str">
        <f>IF(Table2[[#This Row],[SLA horas - base ]]=0,"No tiene SLA",IF(Table2[[#This Row],[Horas resolución/en proceso]]&lt;=Table2[[#This Row],[SLA horas - total]],"Cumplido","Vencido"))</f>
        <v>Cumplido</v>
      </c>
      <c r="AC232"/>
    </row>
    <row r="233" spans="1:29">
      <c r="A233" t="s">
        <v>1205</v>
      </c>
      <c r="B233" t="s">
        <v>1206</v>
      </c>
      <c r="C233" t="s">
        <v>157</v>
      </c>
      <c r="D233" t="s">
        <v>2</v>
      </c>
      <c r="E233" t="s">
        <v>55</v>
      </c>
      <c r="F233" t="s">
        <v>96</v>
      </c>
      <c r="G233" t="s">
        <v>106</v>
      </c>
      <c r="H233" t="s">
        <v>31</v>
      </c>
      <c r="I233" t="s">
        <v>1207</v>
      </c>
      <c r="J233" t="s">
        <v>1208</v>
      </c>
      <c r="K233" t="s">
        <v>1209</v>
      </c>
      <c r="L233" t="s">
        <v>1209</v>
      </c>
      <c r="M233" t="s">
        <v>101</v>
      </c>
      <c r="N233" t="s">
        <v>154</v>
      </c>
      <c r="O233" t="s">
        <v>102</v>
      </c>
      <c r="P233" t="s">
        <v>1206</v>
      </c>
      <c r="Q233" t="s">
        <v>1209</v>
      </c>
      <c r="R233" t="s">
        <v>103</v>
      </c>
      <c r="S233" t="s">
        <v>1209</v>
      </c>
      <c r="T2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45691.668055555558</v>
      </c>
      <c r="U2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45692.446527777778</v>
      </c>
      <c r="V233" s="5">
        <f>IFERROR(Table2[[#This Row],[Fecha cierre/actualización]]-Table2[[#This Row],[Fecha creación]],"Revisar")</f>
        <v>0.77847222222044365</v>
      </c>
      <c r="W233" s="5">
        <f>IFERROR(Table2[[#This Row],[Días resolución/en proceso]]*24,"Revisar")</f>
        <v>18.683333333290648</v>
      </c>
      <c r="X233" s="5">
        <f>_xlfn.XLOOKUP(Table2[[#This Row],[Acuerdo de nivel de servicio]],SLA!B:B,SLA!C:C)</f>
        <v>12.5</v>
      </c>
      <c r="Y233" s="5">
        <f>IFERROR(ROUND(Table2[[#This Row],[Fecha cierre/actualización]]-Table2[[#This Row],[Fecha creación]],0)*14,"Revisar")</f>
        <v>14</v>
      </c>
      <c r="Z233" s="5">
        <f>+Table2[[#This Row],[SLA horas - base ]]+Table2[[#This Row],[SLA horas - adic por cambio días]]</f>
        <v>26.5</v>
      </c>
      <c r="AA233" s="19" t="str">
        <f>IF(Table2[[#This Row],[SLA horas - base ]]=0,"No tiene SLA",IF(Table2[[#This Row],[Horas resolución/en proceso]]&lt;=Table2[[#This Row],[SLA horas - total]],"Cumplido","Vencido"))</f>
        <v>Cumplido</v>
      </c>
      <c r="AC233"/>
    </row>
    <row r="234" spans="1:29">
      <c r="A234" t="s">
        <v>1210</v>
      </c>
      <c r="B234" t="s">
        <v>1211</v>
      </c>
      <c r="C234" t="s">
        <v>36</v>
      </c>
      <c r="D234" t="s">
        <v>95</v>
      </c>
      <c r="E234" t="s">
        <v>38</v>
      </c>
      <c r="F234" t="s">
        <v>96</v>
      </c>
      <c r="G234" t="s">
        <v>106</v>
      </c>
      <c r="H234" t="s">
        <v>39</v>
      </c>
      <c r="I234" t="s">
        <v>1193</v>
      </c>
      <c r="J234" t="s">
        <v>1212</v>
      </c>
      <c r="K234" t="s">
        <v>1213</v>
      </c>
      <c r="L234" t="s">
        <v>1213</v>
      </c>
      <c r="M234" t="s">
        <v>153</v>
      </c>
      <c r="N234" t="s">
        <v>36</v>
      </c>
      <c r="O234" t="s">
        <v>36</v>
      </c>
      <c r="P234" t="s">
        <v>1211</v>
      </c>
      <c r="Q234" t="s">
        <v>1213</v>
      </c>
      <c r="R234" t="s">
        <v>103</v>
      </c>
      <c r="S234" t="s">
        <v>1213</v>
      </c>
      <c r="T2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45691.618750000001</v>
      </c>
      <c r="U2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45691.734722222223</v>
      </c>
      <c r="V234" s="5">
        <f>IFERROR(Table2[[#This Row],[Fecha cierre/actualización]]-Table2[[#This Row],[Fecha creación]],"Revisar")</f>
        <v>0.11597222222189885</v>
      </c>
      <c r="W234" s="5">
        <f>IFERROR(Table2[[#This Row],[Días resolución/en proceso]]*24,"Revisar")</f>
        <v>2.7833333333255723</v>
      </c>
      <c r="X234" s="5">
        <f>_xlfn.XLOOKUP(Table2[[#This Row],[Acuerdo de nivel de servicio]],SLA!B:B,SLA!C:C)</f>
        <v>0</v>
      </c>
      <c r="Y234" s="5">
        <f>IFERROR(ROUND(Table2[[#This Row],[Fecha cierre/actualización]]-Table2[[#This Row],[Fecha creación]],0)*14,"Revisar")</f>
        <v>0</v>
      </c>
      <c r="Z234" s="5">
        <f>+Table2[[#This Row],[SLA horas - base ]]+Table2[[#This Row],[SLA horas - adic por cambio días]]</f>
        <v>0</v>
      </c>
      <c r="AA234" s="19" t="str">
        <f>IF(Table2[[#This Row],[SLA horas - base ]]=0,"No tiene SLA",IF(Table2[[#This Row],[Horas resolución/en proceso]]&lt;=Table2[[#This Row],[SLA horas - total]],"Cumplido","Vencido"))</f>
        <v>No tiene SLA</v>
      </c>
      <c r="AC234"/>
    </row>
    <row r="235" spans="1:29">
      <c r="A235" t="s">
        <v>1214</v>
      </c>
      <c r="B235" t="s">
        <v>1215</v>
      </c>
      <c r="C235" t="s">
        <v>36</v>
      </c>
      <c r="D235" t="s">
        <v>95</v>
      </c>
      <c r="E235" t="s">
        <v>66</v>
      </c>
      <c r="F235" t="s">
        <v>96</v>
      </c>
      <c r="G235" t="s">
        <v>97</v>
      </c>
      <c r="H235" t="s">
        <v>40</v>
      </c>
      <c r="I235" t="s">
        <v>1216</v>
      </c>
      <c r="J235" t="s">
        <v>1217</v>
      </c>
      <c r="K235" t="s">
        <v>1218</v>
      </c>
      <c r="L235" t="s">
        <v>1219</v>
      </c>
      <c r="M235" t="s">
        <v>101</v>
      </c>
      <c r="N235" t="s">
        <v>36</v>
      </c>
      <c r="O235" t="s">
        <v>102</v>
      </c>
      <c r="P235" t="s">
        <v>1215</v>
      </c>
      <c r="Q235" t="s">
        <v>1218</v>
      </c>
      <c r="R235" t="s">
        <v>103</v>
      </c>
      <c r="S235" t="s">
        <v>1218</v>
      </c>
      <c r="T2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45691.632638888892</v>
      </c>
      <c r="U2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45692.36041666667</v>
      </c>
      <c r="V235" s="5">
        <f>IFERROR(Table2[[#This Row],[Fecha cierre/actualización]]-Table2[[#This Row],[Fecha creación]],"Revisar")</f>
        <v>0.72777777777810115</v>
      </c>
      <c r="W235" s="5">
        <f>IFERROR(Table2[[#This Row],[Días resolución/en proceso]]*24,"Revisar")</f>
        <v>17.466666666674428</v>
      </c>
      <c r="X235" s="5">
        <f>_xlfn.XLOOKUP(Table2[[#This Row],[Acuerdo de nivel de servicio]],SLA!B:B,SLA!C:C)</f>
        <v>0</v>
      </c>
      <c r="Y235" s="5">
        <f>IFERROR(ROUND(Table2[[#This Row],[Fecha cierre/actualización]]-Table2[[#This Row],[Fecha creación]],0)*14,"Revisar")</f>
        <v>14</v>
      </c>
      <c r="Z235" s="5">
        <f>+Table2[[#This Row],[SLA horas - base ]]+Table2[[#This Row],[SLA horas - adic por cambio días]]</f>
        <v>14</v>
      </c>
      <c r="AA235" s="19" t="str">
        <f>IF(Table2[[#This Row],[SLA horas - base ]]=0,"No tiene SLA",IF(Table2[[#This Row],[Horas resolución/en proceso]]&lt;=Table2[[#This Row],[SLA horas - total]],"Cumplido","Vencido"))</f>
        <v>No tiene SLA</v>
      </c>
      <c r="AC235"/>
    </row>
    <row r="236" spans="1:29">
      <c r="A236" t="s">
        <v>1220</v>
      </c>
      <c r="B236" t="s">
        <v>1221</v>
      </c>
      <c r="C236" t="s">
        <v>36</v>
      </c>
      <c r="D236" t="s">
        <v>95</v>
      </c>
      <c r="E236" t="s">
        <v>66</v>
      </c>
      <c r="F236" t="s">
        <v>96</v>
      </c>
      <c r="G236" t="s">
        <v>270</v>
      </c>
      <c r="H236" t="s">
        <v>35</v>
      </c>
      <c r="I236" t="s">
        <v>1222</v>
      </c>
      <c r="J236" t="s">
        <v>1223</v>
      </c>
      <c r="K236" t="s">
        <v>1224</v>
      </c>
      <c r="L236" t="s">
        <v>1224</v>
      </c>
      <c r="M236" t="s">
        <v>36</v>
      </c>
      <c r="N236" t="s">
        <v>36</v>
      </c>
      <c r="O236" t="s">
        <v>36</v>
      </c>
      <c r="P236" t="s">
        <v>1221</v>
      </c>
      <c r="Q236" t="s">
        <v>1224</v>
      </c>
      <c r="R236" t="s">
        <v>103</v>
      </c>
      <c r="S236" t="s">
        <v>1224</v>
      </c>
      <c r="T2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45691.65625</v>
      </c>
      <c r="U2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45691.666666666664</v>
      </c>
      <c r="V236" s="5">
        <f>IFERROR(Table2[[#This Row],[Fecha cierre/actualización]]-Table2[[#This Row],[Fecha creación]],"Revisar")</f>
        <v>1.0416666664241347E-2</v>
      </c>
      <c r="W236" s="5">
        <f>IFERROR(Table2[[#This Row],[Días resolución/en proceso]]*24,"Revisar")</f>
        <v>0.24999999994179234</v>
      </c>
      <c r="X236" s="5">
        <f>_xlfn.XLOOKUP(Table2[[#This Row],[Acuerdo de nivel de servicio]],SLA!B:B,SLA!C:C)</f>
        <v>0</v>
      </c>
      <c r="Y236" s="5">
        <f>IFERROR(ROUND(Table2[[#This Row],[Fecha cierre/actualización]]-Table2[[#This Row],[Fecha creación]],0)*14,"Revisar")</f>
        <v>0</v>
      </c>
      <c r="Z236" s="5">
        <f>+Table2[[#This Row],[SLA horas - base ]]+Table2[[#This Row],[SLA horas - adic por cambio días]]</f>
        <v>0</v>
      </c>
      <c r="AA236" s="19" t="str">
        <f>IF(Table2[[#This Row],[SLA horas - base ]]=0,"No tiene SLA",IF(Table2[[#This Row],[Horas resolución/en proceso]]&lt;=Table2[[#This Row],[SLA horas - total]],"Cumplido","Vencido"))</f>
        <v>No tiene SLA</v>
      </c>
      <c r="AC236"/>
    </row>
    <row r="237" spans="1:29">
      <c r="A237" t="s">
        <v>1225</v>
      </c>
      <c r="B237" t="s">
        <v>1226</v>
      </c>
      <c r="C237" t="s">
        <v>149</v>
      </c>
      <c r="D237" t="s">
        <v>2</v>
      </c>
      <c r="E237" t="s">
        <v>48</v>
      </c>
      <c r="F237" t="s">
        <v>96</v>
      </c>
      <c r="G237" t="s">
        <v>106</v>
      </c>
      <c r="H237" t="s">
        <v>31</v>
      </c>
      <c r="I237" t="s">
        <v>1227</v>
      </c>
      <c r="J237" t="s">
        <v>1228</v>
      </c>
      <c r="K237" t="s">
        <v>1229</v>
      </c>
      <c r="L237" t="s">
        <v>1229</v>
      </c>
      <c r="M237" t="s">
        <v>101</v>
      </c>
      <c r="N237" t="s">
        <v>154</v>
      </c>
      <c r="O237" t="s">
        <v>102</v>
      </c>
      <c r="P237" t="s">
        <v>1226</v>
      </c>
      <c r="Q237" t="s">
        <v>1229</v>
      </c>
      <c r="R237" t="s">
        <v>103</v>
      </c>
      <c r="S237" t="s">
        <v>1229</v>
      </c>
      <c r="T2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45691.663194444445</v>
      </c>
      <c r="U2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45691.683333333334</v>
      </c>
      <c r="V237" s="5">
        <f>IFERROR(Table2[[#This Row],[Fecha cierre/actualización]]-Table2[[#This Row],[Fecha creación]],"Revisar")</f>
        <v>2.0138888889050577E-2</v>
      </c>
      <c r="W237" s="5">
        <f>IFERROR(Table2[[#This Row],[Días resolución/en proceso]]*24,"Revisar")</f>
        <v>0.48333333333721384</v>
      </c>
      <c r="X237" s="5">
        <f>_xlfn.XLOOKUP(Table2[[#This Row],[Acuerdo de nivel de servicio]],SLA!B:B,SLA!C:C)</f>
        <v>12.5</v>
      </c>
      <c r="Y237" s="5">
        <f>IFERROR(ROUND(Table2[[#This Row],[Fecha cierre/actualización]]-Table2[[#This Row],[Fecha creación]],0)*14,"Revisar")</f>
        <v>0</v>
      </c>
      <c r="Z237" s="5">
        <f>+Table2[[#This Row],[SLA horas - base ]]+Table2[[#This Row],[SLA horas - adic por cambio días]]</f>
        <v>12.5</v>
      </c>
      <c r="AA237" s="19" t="str">
        <f>IF(Table2[[#This Row],[SLA horas - base ]]=0,"No tiene SLA",IF(Table2[[#This Row],[Horas resolución/en proceso]]&lt;=Table2[[#This Row],[SLA horas - total]],"Cumplido","Vencido"))</f>
        <v>Cumplido</v>
      </c>
      <c r="AC237"/>
    </row>
    <row r="238" spans="1:29">
      <c r="A238" t="s">
        <v>1230</v>
      </c>
      <c r="B238" t="s">
        <v>1231</v>
      </c>
      <c r="C238" t="s">
        <v>36</v>
      </c>
      <c r="D238" t="s">
        <v>95</v>
      </c>
      <c r="E238" t="s">
        <v>66</v>
      </c>
      <c r="F238" t="s">
        <v>96</v>
      </c>
      <c r="G238" t="s">
        <v>97</v>
      </c>
      <c r="H238" t="s">
        <v>45</v>
      </c>
      <c r="I238" t="s">
        <v>1232</v>
      </c>
      <c r="J238" t="s">
        <v>1233</v>
      </c>
      <c r="K238" t="s">
        <v>1234</v>
      </c>
      <c r="L238" t="s">
        <v>1234</v>
      </c>
      <c r="M238" t="s">
        <v>101</v>
      </c>
      <c r="N238" t="s">
        <v>36</v>
      </c>
      <c r="O238" t="s">
        <v>102</v>
      </c>
      <c r="P238" t="s">
        <v>1231</v>
      </c>
      <c r="Q238" t="s">
        <v>1234</v>
      </c>
      <c r="R238" t="s">
        <v>103</v>
      </c>
      <c r="S238" t="s">
        <v>1234</v>
      </c>
      <c r="T2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45691.704861111109</v>
      </c>
      <c r="U2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45692.688194444447</v>
      </c>
      <c r="V238" s="5">
        <f>IFERROR(Table2[[#This Row],[Fecha cierre/actualización]]-Table2[[#This Row],[Fecha creación]],"Revisar")</f>
        <v>0.98333333333721384</v>
      </c>
      <c r="W238" s="5">
        <f>IFERROR(Table2[[#This Row],[Días resolución/en proceso]]*24,"Revisar")</f>
        <v>23.600000000093132</v>
      </c>
      <c r="X238" s="5">
        <f>_xlfn.XLOOKUP(Table2[[#This Row],[Acuerdo de nivel de servicio]],SLA!B:B,SLA!C:C)</f>
        <v>0</v>
      </c>
      <c r="Y238" s="5">
        <f>IFERROR(ROUND(Table2[[#This Row],[Fecha cierre/actualización]]-Table2[[#This Row],[Fecha creación]],0)*14,"Revisar")</f>
        <v>14</v>
      </c>
      <c r="Z238" s="5">
        <f>+Table2[[#This Row],[SLA horas - base ]]+Table2[[#This Row],[SLA horas - adic por cambio días]]</f>
        <v>14</v>
      </c>
      <c r="AA238" s="19" t="str">
        <f>IF(Table2[[#This Row],[SLA horas - base ]]=0,"No tiene SLA",IF(Table2[[#This Row],[Horas resolución/en proceso]]&lt;=Table2[[#This Row],[SLA horas - total]],"Cumplido","Vencido"))</f>
        <v>No tiene SLA</v>
      </c>
      <c r="AC238"/>
    </row>
    <row r="239" spans="1:29">
      <c r="A239" t="s">
        <v>1235</v>
      </c>
      <c r="B239" t="s">
        <v>1236</v>
      </c>
      <c r="C239" t="s">
        <v>36</v>
      </c>
      <c r="D239" t="s">
        <v>95</v>
      </c>
      <c r="E239" t="s">
        <v>55</v>
      </c>
      <c r="F239" t="s">
        <v>96</v>
      </c>
      <c r="G239" t="s">
        <v>106</v>
      </c>
      <c r="H239" t="s">
        <v>30</v>
      </c>
      <c r="I239" t="s">
        <v>1237</v>
      </c>
      <c r="J239" t="s">
        <v>1238</v>
      </c>
      <c r="K239" t="s">
        <v>1239</v>
      </c>
      <c r="L239" t="s">
        <v>1239</v>
      </c>
      <c r="M239" t="s">
        <v>110</v>
      </c>
      <c r="N239" t="s">
        <v>36</v>
      </c>
      <c r="O239" t="s">
        <v>36</v>
      </c>
      <c r="P239" t="s">
        <v>1236</v>
      </c>
      <c r="Q239" t="s">
        <v>1239</v>
      </c>
      <c r="R239" t="s">
        <v>103</v>
      </c>
      <c r="S239" t="s">
        <v>1239</v>
      </c>
      <c r="T2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45691.709722222222</v>
      </c>
      <c r="U2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45707.495833333334</v>
      </c>
      <c r="V239" s="5">
        <f>IFERROR(Table2[[#This Row],[Fecha cierre/actualización]]-Table2[[#This Row],[Fecha creación]],"Revisar")</f>
        <v>15.786111111112405</v>
      </c>
      <c r="W239" s="5">
        <f>IFERROR(Table2[[#This Row],[Días resolución/en proceso]]*24,"Revisar")</f>
        <v>378.86666666669771</v>
      </c>
      <c r="X239" s="5">
        <f>_xlfn.XLOOKUP(Table2[[#This Row],[Acuerdo de nivel de servicio]],SLA!B:B,SLA!C:C)</f>
        <v>0</v>
      </c>
      <c r="Y239" s="5">
        <f>IFERROR(ROUND(Table2[[#This Row],[Fecha cierre/actualización]]-Table2[[#This Row],[Fecha creación]],0)*14,"Revisar")</f>
        <v>224</v>
      </c>
      <c r="Z239" s="5">
        <f>+Table2[[#This Row],[SLA horas - base ]]+Table2[[#This Row],[SLA horas - adic por cambio días]]</f>
        <v>224</v>
      </c>
      <c r="AA239" s="19" t="str">
        <f>IF(Table2[[#This Row],[SLA horas - base ]]=0,"No tiene SLA",IF(Table2[[#This Row],[Horas resolución/en proceso]]&lt;=Table2[[#This Row],[SLA horas - total]],"Cumplido","Vencido"))</f>
        <v>No tiene SLA</v>
      </c>
      <c r="AC239"/>
    </row>
    <row r="240" spans="1:29">
      <c r="A240" t="s">
        <v>1240</v>
      </c>
      <c r="B240" t="s">
        <v>1241</v>
      </c>
      <c r="C240" t="s">
        <v>36</v>
      </c>
      <c r="D240" t="s">
        <v>269</v>
      </c>
      <c r="E240" t="s">
        <v>55</v>
      </c>
      <c r="F240" t="s">
        <v>96</v>
      </c>
      <c r="G240" t="s">
        <v>270</v>
      </c>
      <c r="H240" t="s">
        <v>36</v>
      </c>
      <c r="I240" t="s">
        <v>1242</v>
      </c>
      <c r="J240" t="s">
        <v>1243</v>
      </c>
      <c r="K240" t="s">
        <v>1244</v>
      </c>
      <c r="L240" t="s">
        <v>1244</v>
      </c>
      <c r="M240" t="s">
        <v>36</v>
      </c>
      <c r="N240" t="s">
        <v>36</v>
      </c>
      <c r="O240" t="s">
        <v>36</v>
      </c>
      <c r="P240" t="s">
        <v>1241</v>
      </c>
      <c r="Q240" t="s">
        <v>1244</v>
      </c>
      <c r="R240" t="s">
        <v>103</v>
      </c>
      <c r="S240" t="s">
        <v>1244</v>
      </c>
      <c r="T2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45692.482638888891</v>
      </c>
      <c r="U2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45692.705555555556</v>
      </c>
      <c r="V240" s="5">
        <f>IFERROR(Table2[[#This Row],[Fecha cierre/actualización]]-Table2[[#This Row],[Fecha creación]],"Revisar")</f>
        <v>0.22291666666569654</v>
      </c>
      <c r="W240" s="5">
        <f>IFERROR(Table2[[#This Row],[Días resolución/en proceso]]*24,"Revisar")</f>
        <v>5.3499999999767169</v>
      </c>
      <c r="X240" s="5">
        <f>_xlfn.XLOOKUP(Table2[[#This Row],[Acuerdo de nivel de servicio]],SLA!B:B,SLA!C:C)</f>
        <v>0</v>
      </c>
      <c r="Y240" s="5">
        <f>IFERROR(ROUND(Table2[[#This Row],[Fecha cierre/actualización]]-Table2[[#This Row],[Fecha creación]],0)*14,"Revisar")</f>
        <v>0</v>
      </c>
      <c r="Z240" s="5">
        <f>+Table2[[#This Row],[SLA horas - base ]]+Table2[[#This Row],[SLA horas - adic por cambio días]]</f>
        <v>0</v>
      </c>
      <c r="AA240" s="19" t="str">
        <f>IF(Table2[[#This Row],[SLA horas - base ]]=0,"No tiene SLA",IF(Table2[[#This Row],[Horas resolución/en proceso]]&lt;=Table2[[#This Row],[SLA horas - total]],"Cumplido","Vencido"))</f>
        <v>No tiene SLA</v>
      </c>
      <c r="AC240"/>
    </row>
    <row r="241" spans="1:29">
      <c r="A241" t="s">
        <v>1245</v>
      </c>
      <c r="B241" t="s">
        <v>1246</v>
      </c>
      <c r="C241" t="s">
        <v>36</v>
      </c>
      <c r="D241" t="s">
        <v>95</v>
      </c>
      <c r="E241" t="s">
        <v>66</v>
      </c>
      <c r="F241" t="s">
        <v>96</v>
      </c>
      <c r="G241" t="s">
        <v>373</v>
      </c>
      <c r="H241" t="s">
        <v>53</v>
      </c>
      <c r="I241" t="s">
        <v>1247</v>
      </c>
      <c r="J241" t="s">
        <v>1248</v>
      </c>
      <c r="K241" t="s">
        <v>1249</v>
      </c>
      <c r="L241" t="s">
        <v>1249</v>
      </c>
      <c r="M241" t="s">
        <v>36</v>
      </c>
      <c r="N241" t="s">
        <v>36</v>
      </c>
      <c r="O241" t="s">
        <v>513</v>
      </c>
      <c r="P241" t="s">
        <v>1246</v>
      </c>
      <c r="Q241" t="s">
        <v>1249</v>
      </c>
      <c r="R241" t="s">
        <v>103</v>
      </c>
      <c r="S241" t="s">
        <v>1249</v>
      </c>
      <c r="T2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45692.725694444445</v>
      </c>
      <c r="U2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45694.679166666669</v>
      </c>
      <c r="V241" s="5">
        <f>IFERROR(Table2[[#This Row],[Fecha cierre/actualización]]-Table2[[#This Row],[Fecha creación]],"Revisar")</f>
        <v>1.953472222223354</v>
      </c>
      <c r="W241" s="5">
        <f>IFERROR(Table2[[#This Row],[Días resolución/en proceso]]*24,"Revisar")</f>
        <v>46.883333333360497</v>
      </c>
      <c r="X241" s="5">
        <f>_xlfn.XLOOKUP(Table2[[#This Row],[Acuerdo de nivel de servicio]],SLA!B:B,SLA!C:C)</f>
        <v>0</v>
      </c>
      <c r="Y241" s="5">
        <f>IFERROR(ROUND(Table2[[#This Row],[Fecha cierre/actualización]]-Table2[[#This Row],[Fecha creación]],0)*14,"Revisar")</f>
        <v>28</v>
      </c>
      <c r="Z241" s="5">
        <f>+Table2[[#This Row],[SLA horas - base ]]+Table2[[#This Row],[SLA horas - adic por cambio días]]</f>
        <v>28</v>
      </c>
      <c r="AA241" s="19" t="str">
        <f>IF(Table2[[#This Row],[SLA horas - base ]]=0,"No tiene SLA",IF(Table2[[#This Row],[Horas resolución/en proceso]]&lt;=Table2[[#This Row],[SLA horas - total]],"Cumplido","Vencido"))</f>
        <v>No tiene SLA</v>
      </c>
      <c r="AC241"/>
    </row>
    <row r="242" spans="1:29">
      <c r="A242" t="s">
        <v>1250</v>
      </c>
      <c r="B242" t="s">
        <v>1251</v>
      </c>
      <c r="C242" t="s">
        <v>36</v>
      </c>
      <c r="D242" t="s">
        <v>2</v>
      </c>
      <c r="E242" t="s">
        <v>29</v>
      </c>
      <c r="F242" t="s">
        <v>96</v>
      </c>
      <c r="G242" t="s">
        <v>106</v>
      </c>
      <c r="H242" t="s">
        <v>30</v>
      </c>
      <c r="I242" t="s">
        <v>1252</v>
      </c>
      <c r="J242" t="s">
        <v>1253</v>
      </c>
      <c r="K242" t="s">
        <v>1254</v>
      </c>
      <c r="L242" t="s">
        <v>1254</v>
      </c>
      <c r="M242" t="s">
        <v>110</v>
      </c>
      <c r="N242" t="s">
        <v>36</v>
      </c>
      <c r="O242" t="s">
        <v>36</v>
      </c>
      <c r="P242" t="s">
        <v>1251</v>
      </c>
      <c r="Q242" t="s">
        <v>1254</v>
      </c>
      <c r="R242" t="s">
        <v>103</v>
      </c>
      <c r="S242" t="s">
        <v>1254</v>
      </c>
      <c r="T2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45692.492361111108</v>
      </c>
      <c r="U2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45692.63958333333</v>
      </c>
      <c r="V242" s="5">
        <f>IFERROR(Table2[[#This Row],[Fecha cierre/actualización]]-Table2[[#This Row],[Fecha creación]],"Revisar")</f>
        <v>0.14722222222189885</v>
      </c>
      <c r="W242" s="5">
        <f>IFERROR(Table2[[#This Row],[Días resolución/en proceso]]*24,"Revisar")</f>
        <v>3.5333333333255723</v>
      </c>
      <c r="X242" s="5">
        <f>_xlfn.XLOOKUP(Table2[[#This Row],[Acuerdo de nivel de servicio]],SLA!B:B,SLA!C:C)</f>
        <v>0</v>
      </c>
      <c r="Y242" s="5">
        <f>IFERROR(ROUND(Table2[[#This Row],[Fecha cierre/actualización]]-Table2[[#This Row],[Fecha creación]],0)*14,"Revisar")</f>
        <v>0</v>
      </c>
      <c r="Z242" s="5">
        <f>+Table2[[#This Row],[SLA horas - base ]]+Table2[[#This Row],[SLA horas - adic por cambio días]]</f>
        <v>0</v>
      </c>
      <c r="AA242" s="19" t="str">
        <f>IF(Table2[[#This Row],[SLA horas - base ]]=0,"No tiene SLA",IF(Table2[[#This Row],[Horas resolución/en proceso]]&lt;=Table2[[#This Row],[SLA horas - total]],"Cumplido","Vencido"))</f>
        <v>No tiene SLA</v>
      </c>
      <c r="AC242"/>
    </row>
    <row r="243" spans="1:29">
      <c r="A243" t="s">
        <v>1255</v>
      </c>
      <c r="B243" t="s">
        <v>1256</v>
      </c>
      <c r="C243" t="s">
        <v>149</v>
      </c>
      <c r="D243" t="s">
        <v>2</v>
      </c>
      <c r="E243" t="s">
        <v>55</v>
      </c>
      <c r="F243" t="s">
        <v>96</v>
      </c>
      <c r="G243" t="s">
        <v>36</v>
      </c>
      <c r="H243" t="s">
        <v>58</v>
      </c>
      <c r="I243" t="s">
        <v>1257</v>
      </c>
      <c r="J243" t="s">
        <v>1258</v>
      </c>
      <c r="K243" t="s">
        <v>212</v>
      </c>
      <c r="L243" t="s">
        <v>212</v>
      </c>
      <c r="M243" t="s">
        <v>101</v>
      </c>
      <c r="N243" t="s">
        <v>36</v>
      </c>
      <c r="O243" t="s">
        <v>102</v>
      </c>
      <c r="P243" t="s">
        <v>1256</v>
      </c>
      <c r="Q243" t="s">
        <v>212</v>
      </c>
      <c r="R243" t="s">
        <v>103</v>
      </c>
      <c r="S243" t="s">
        <v>1259</v>
      </c>
      <c r="T2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45692.399305555555</v>
      </c>
      <c r="U2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45696.504861111112</v>
      </c>
      <c r="V243" s="5">
        <f>IFERROR(Table2[[#This Row],[Fecha cierre/actualización]]-Table2[[#This Row],[Fecha creación]],"Revisar")</f>
        <v>4.1055555555576575</v>
      </c>
      <c r="W243" s="5">
        <f>IFERROR(Table2[[#This Row],[Días resolución/en proceso]]*24,"Revisar")</f>
        <v>98.53333333338378</v>
      </c>
      <c r="X243" s="5">
        <f>_xlfn.XLOOKUP(Table2[[#This Row],[Acuerdo de nivel de servicio]],SLA!B:B,SLA!C:C)</f>
        <v>12.5</v>
      </c>
      <c r="Y243" s="5">
        <f>IFERROR(ROUND(Table2[[#This Row],[Fecha cierre/actualización]]-Table2[[#This Row],[Fecha creación]],0)*14,"Revisar")</f>
        <v>56</v>
      </c>
      <c r="Z243" s="5">
        <f>+Table2[[#This Row],[SLA horas - base ]]+Table2[[#This Row],[SLA horas - adic por cambio días]]</f>
        <v>68.5</v>
      </c>
      <c r="AA243" s="19" t="str">
        <f>IF(Table2[[#This Row],[SLA horas - base ]]=0,"No tiene SLA",IF(Table2[[#This Row],[Horas resolución/en proceso]]&lt;=Table2[[#This Row],[SLA horas - total]],"Cumplido","Vencido"))</f>
        <v>Vencido</v>
      </c>
      <c r="AC243"/>
    </row>
    <row r="244" spans="1:29">
      <c r="A244" t="s">
        <v>1260</v>
      </c>
      <c r="B244" t="s">
        <v>1261</v>
      </c>
      <c r="C244" t="s">
        <v>119</v>
      </c>
      <c r="D244" t="s">
        <v>2</v>
      </c>
      <c r="E244" t="s">
        <v>55</v>
      </c>
      <c r="F244" t="s">
        <v>96</v>
      </c>
      <c r="G244" t="s">
        <v>36</v>
      </c>
      <c r="H244" t="s">
        <v>41</v>
      </c>
      <c r="I244" t="s">
        <v>1262</v>
      </c>
      <c r="J244" t="s">
        <v>1263</v>
      </c>
      <c r="K244" t="s">
        <v>1264</v>
      </c>
      <c r="L244" t="s">
        <v>1264</v>
      </c>
      <c r="M244" t="s">
        <v>101</v>
      </c>
      <c r="N244" t="s">
        <v>36</v>
      </c>
      <c r="O244" t="s">
        <v>102</v>
      </c>
      <c r="P244" t="s">
        <v>1261</v>
      </c>
      <c r="Q244" t="s">
        <v>1264</v>
      </c>
      <c r="R244" t="s">
        <v>103</v>
      </c>
      <c r="S244" t="s">
        <v>1264</v>
      </c>
      <c r="T2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45692.461111111108</v>
      </c>
      <c r="U2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45692.611805555556</v>
      </c>
      <c r="V244" s="5">
        <f>IFERROR(Table2[[#This Row],[Fecha cierre/actualización]]-Table2[[#This Row],[Fecha creación]],"Revisar")</f>
        <v>0.15069444444816327</v>
      </c>
      <c r="W244" s="5">
        <f>IFERROR(Table2[[#This Row],[Días resolución/en proceso]]*24,"Revisar")</f>
        <v>3.6166666667559184</v>
      </c>
      <c r="X244" s="5">
        <f>_xlfn.XLOOKUP(Table2[[#This Row],[Acuerdo de nivel de servicio]],SLA!B:B,SLA!C:C)</f>
        <v>72</v>
      </c>
      <c r="Y244" s="5">
        <f>IFERROR(ROUND(Table2[[#This Row],[Fecha cierre/actualización]]-Table2[[#This Row],[Fecha creación]],0)*14,"Revisar")</f>
        <v>0</v>
      </c>
      <c r="Z244" s="5">
        <f>+Table2[[#This Row],[SLA horas - base ]]+Table2[[#This Row],[SLA horas - adic por cambio días]]</f>
        <v>72</v>
      </c>
      <c r="AA244" s="19" t="str">
        <f>IF(Table2[[#This Row],[SLA horas - base ]]=0,"No tiene SLA",IF(Table2[[#This Row],[Horas resolución/en proceso]]&lt;=Table2[[#This Row],[SLA horas - total]],"Cumplido","Vencido"))</f>
        <v>Cumplido</v>
      </c>
      <c r="AC244"/>
    </row>
    <row r="245" spans="1:29">
      <c r="A245" t="s">
        <v>1265</v>
      </c>
      <c r="B245" t="s">
        <v>1266</v>
      </c>
      <c r="C245" t="s">
        <v>149</v>
      </c>
      <c r="D245" t="s">
        <v>2</v>
      </c>
      <c r="E245" t="s">
        <v>67</v>
      </c>
      <c r="F245" t="s">
        <v>96</v>
      </c>
      <c r="G245" t="s">
        <v>106</v>
      </c>
      <c r="H245" t="s">
        <v>32</v>
      </c>
      <c r="I245" t="s">
        <v>1267</v>
      </c>
      <c r="J245" t="s">
        <v>1268</v>
      </c>
      <c r="K245" t="s">
        <v>1269</v>
      </c>
      <c r="L245" t="s">
        <v>1269</v>
      </c>
      <c r="M245" t="s">
        <v>153</v>
      </c>
      <c r="N245" t="s">
        <v>154</v>
      </c>
      <c r="O245" t="s">
        <v>36</v>
      </c>
      <c r="P245" t="s">
        <v>1266</v>
      </c>
      <c r="Q245" t="s">
        <v>1269</v>
      </c>
      <c r="R245" t="s">
        <v>103</v>
      </c>
      <c r="S245" t="s">
        <v>1269</v>
      </c>
      <c r="T2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45692.395833333336</v>
      </c>
      <c r="U2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45694.630555555559</v>
      </c>
      <c r="V245" s="5">
        <f>IFERROR(Table2[[#This Row],[Fecha cierre/actualización]]-Table2[[#This Row],[Fecha creación]],"Revisar")</f>
        <v>2.234722222223354</v>
      </c>
      <c r="W245" s="5">
        <f>IFERROR(Table2[[#This Row],[Días resolución/en proceso]]*24,"Revisar")</f>
        <v>53.633333333360497</v>
      </c>
      <c r="X245" s="5">
        <f>_xlfn.XLOOKUP(Table2[[#This Row],[Acuerdo de nivel de servicio]],SLA!B:B,SLA!C:C)</f>
        <v>12.5</v>
      </c>
      <c r="Y245" s="5">
        <f>IFERROR(ROUND(Table2[[#This Row],[Fecha cierre/actualización]]-Table2[[#This Row],[Fecha creación]],0)*14,"Revisar")</f>
        <v>28</v>
      </c>
      <c r="Z245" s="5">
        <f>+Table2[[#This Row],[SLA horas - base ]]+Table2[[#This Row],[SLA horas - adic por cambio días]]</f>
        <v>40.5</v>
      </c>
      <c r="AA245" s="19" t="str">
        <f>IF(Table2[[#This Row],[SLA horas - base ]]=0,"No tiene SLA",IF(Table2[[#This Row],[Horas resolución/en proceso]]&lt;=Table2[[#This Row],[SLA horas - total]],"Cumplido","Vencido"))</f>
        <v>Vencido</v>
      </c>
      <c r="AC245"/>
    </row>
    <row r="246" spans="1:29">
      <c r="A246" t="s">
        <v>1270</v>
      </c>
      <c r="B246" t="s">
        <v>1271</v>
      </c>
      <c r="C246" t="s">
        <v>36</v>
      </c>
      <c r="D246" t="s">
        <v>2</v>
      </c>
      <c r="E246" t="s">
        <v>55</v>
      </c>
      <c r="F246" t="s">
        <v>96</v>
      </c>
      <c r="G246" t="s">
        <v>106</v>
      </c>
      <c r="H246" t="s">
        <v>28</v>
      </c>
      <c r="I246" t="s">
        <v>1272</v>
      </c>
      <c r="J246" t="s">
        <v>1273</v>
      </c>
      <c r="K246" t="s">
        <v>212</v>
      </c>
      <c r="L246" t="s">
        <v>212</v>
      </c>
      <c r="M246" t="s">
        <v>153</v>
      </c>
      <c r="N246" t="s">
        <v>154</v>
      </c>
      <c r="O246" t="s">
        <v>36</v>
      </c>
      <c r="P246" t="s">
        <v>1271</v>
      </c>
      <c r="Q246" t="s">
        <v>212</v>
      </c>
      <c r="R246" t="s">
        <v>103</v>
      </c>
      <c r="S246" t="s">
        <v>1274</v>
      </c>
      <c r="T2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45692.45416666667</v>
      </c>
      <c r="U2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45696.504861111112</v>
      </c>
      <c r="V246" s="5">
        <f>IFERROR(Table2[[#This Row],[Fecha cierre/actualización]]-Table2[[#This Row],[Fecha creación]],"Revisar")</f>
        <v>4.0506944444423425</v>
      </c>
      <c r="W246" s="5">
        <f>IFERROR(Table2[[#This Row],[Días resolución/en proceso]]*24,"Revisar")</f>
        <v>97.21666666661622</v>
      </c>
      <c r="X246" s="5">
        <f>_xlfn.XLOOKUP(Table2[[#This Row],[Acuerdo de nivel de servicio]],SLA!B:B,SLA!C:C)</f>
        <v>0</v>
      </c>
      <c r="Y246" s="5">
        <f>IFERROR(ROUND(Table2[[#This Row],[Fecha cierre/actualización]]-Table2[[#This Row],[Fecha creación]],0)*14,"Revisar")</f>
        <v>56</v>
      </c>
      <c r="Z246" s="5">
        <f>+Table2[[#This Row],[SLA horas - base ]]+Table2[[#This Row],[SLA horas - adic por cambio días]]</f>
        <v>56</v>
      </c>
      <c r="AA246" s="19" t="str">
        <f>IF(Table2[[#This Row],[SLA horas - base ]]=0,"No tiene SLA",IF(Table2[[#This Row],[Horas resolución/en proceso]]&lt;=Table2[[#This Row],[SLA horas - total]],"Cumplido","Vencido"))</f>
        <v>No tiene SLA</v>
      </c>
      <c r="AC246"/>
    </row>
    <row r="247" spans="1:29">
      <c r="A247" t="s">
        <v>1275</v>
      </c>
      <c r="B247" t="s">
        <v>1276</v>
      </c>
      <c r="C247" t="s">
        <v>36</v>
      </c>
      <c r="D247" t="s">
        <v>95</v>
      </c>
      <c r="E247" t="s">
        <v>38</v>
      </c>
      <c r="F247" t="s">
        <v>96</v>
      </c>
      <c r="G247" t="s">
        <v>106</v>
      </c>
      <c r="H247" t="s">
        <v>38</v>
      </c>
      <c r="I247" t="s">
        <v>1277</v>
      </c>
      <c r="J247" t="s">
        <v>1278</v>
      </c>
      <c r="K247" t="s">
        <v>1279</v>
      </c>
      <c r="L247" t="s">
        <v>1279</v>
      </c>
      <c r="M247" t="s">
        <v>110</v>
      </c>
      <c r="N247" t="s">
        <v>36</v>
      </c>
      <c r="O247" t="s">
        <v>36</v>
      </c>
      <c r="P247" t="s">
        <v>1276</v>
      </c>
      <c r="Q247" t="s">
        <v>1279</v>
      </c>
      <c r="R247" t="s">
        <v>103</v>
      </c>
      <c r="S247" t="s">
        <v>1279</v>
      </c>
      <c r="T2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45692.424305555556</v>
      </c>
      <c r="U2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45729.454861111109</v>
      </c>
      <c r="V247" s="5">
        <f>IFERROR(Table2[[#This Row],[Fecha cierre/actualización]]-Table2[[#This Row],[Fecha creación]],"Revisar")</f>
        <v>37.030555555553292</v>
      </c>
      <c r="W247" s="5">
        <f>IFERROR(Table2[[#This Row],[Días resolución/en proceso]]*24,"Revisar")</f>
        <v>888.73333333327901</v>
      </c>
      <c r="X247" s="5">
        <f>_xlfn.XLOOKUP(Table2[[#This Row],[Acuerdo de nivel de servicio]],SLA!B:B,SLA!C:C)</f>
        <v>0</v>
      </c>
      <c r="Y247" s="5">
        <f>IFERROR(ROUND(Table2[[#This Row],[Fecha cierre/actualización]]-Table2[[#This Row],[Fecha creación]],0)*14,"Revisar")</f>
        <v>518</v>
      </c>
      <c r="Z247" s="5">
        <f>+Table2[[#This Row],[SLA horas - base ]]+Table2[[#This Row],[SLA horas - adic por cambio días]]</f>
        <v>518</v>
      </c>
      <c r="AA247" s="19" t="str">
        <f>IF(Table2[[#This Row],[SLA horas - base ]]=0,"No tiene SLA",IF(Table2[[#This Row],[Horas resolución/en proceso]]&lt;=Table2[[#This Row],[SLA horas - total]],"Cumplido","Vencido"))</f>
        <v>No tiene SLA</v>
      </c>
      <c r="AC247"/>
    </row>
    <row r="248" spans="1:29">
      <c r="A248" t="s">
        <v>1280</v>
      </c>
      <c r="B248" t="s">
        <v>1281</v>
      </c>
      <c r="C248" t="s">
        <v>36</v>
      </c>
      <c r="D248" t="s">
        <v>95</v>
      </c>
      <c r="E248" t="s">
        <v>38</v>
      </c>
      <c r="F248" t="s">
        <v>96</v>
      </c>
      <c r="G248" t="s">
        <v>106</v>
      </c>
      <c r="H248" t="s">
        <v>38</v>
      </c>
      <c r="I248" t="s">
        <v>1281</v>
      </c>
      <c r="J248" t="s">
        <v>1282</v>
      </c>
      <c r="K248" t="s">
        <v>1283</v>
      </c>
      <c r="L248" t="s">
        <v>1283</v>
      </c>
      <c r="M248" t="s">
        <v>110</v>
      </c>
      <c r="N248" t="s">
        <v>36</v>
      </c>
      <c r="O248" t="s">
        <v>36</v>
      </c>
      <c r="P248" t="s">
        <v>1281</v>
      </c>
      <c r="Q248" t="s">
        <v>1283</v>
      </c>
      <c r="R248" t="s">
        <v>103</v>
      </c>
      <c r="S248" t="s">
        <v>1283</v>
      </c>
      <c r="T2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45692.430555555555</v>
      </c>
      <c r="U2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45729.465277777781</v>
      </c>
      <c r="V248" s="5">
        <f>IFERROR(Table2[[#This Row],[Fecha cierre/actualización]]-Table2[[#This Row],[Fecha creación]],"Revisar")</f>
        <v>37.034722222226264</v>
      </c>
      <c r="W248" s="5">
        <f>IFERROR(Table2[[#This Row],[Días resolución/en proceso]]*24,"Revisar")</f>
        <v>888.83333333343035</v>
      </c>
      <c r="X248" s="5">
        <f>_xlfn.XLOOKUP(Table2[[#This Row],[Acuerdo de nivel de servicio]],SLA!B:B,SLA!C:C)</f>
        <v>0</v>
      </c>
      <c r="Y248" s="5">
        <f>IFERROR(ROUND(Table2[[#This Row],[Fecha cierre/actualización]]-Table2[[#This Row],[Fecha creación]],0)*14,"Revisar")</f>
        <v>518</v>
      </c>
      <c r="Z248" s="5">
        <f>+Table2[[#This Row],[SLA horas - base ]]+Table2[[#This Row],[SLA horas - adic por cambio días]]</f>
        <v>518</v>
      </c>
      <c r="AA248" s="19" t="str">
        <f>IF(Table2[[#This Row],[SLA horas - base ]]=0,"No tiene SLA",IF(Table2[[#This Row],[Horas resolución/en proceso]]&lt;=Table2[[#This Row],[SLA horas - total]],"Cumplido","Vencido"))</f>
        <v>No tiene SLA</v>
      </c>
      <c r="AC248"/>
    </row>
    <row r="249" spans="1:29">
      <c r="A249" t="s">
        <v>1284</v>
      </c>
      <c r="B249" t="s">
        <v>1285</v>
      </c>
      <c r="C249" t="s">
        <v>36</v>
      </c>
      <c r="D249" t="s">
        <v>95</v>
      </c>
      <c r="E249" t="s">
        <v>38</v>
      </c>
      <c r="F249" t="s">
        <v>96</v>
      </c>
      <c r="G249" t="s">
        <v>106</v>
      </c>
      <c r="H249" t="s">
        <v>30</v>
      </c>
      <c r="I249" t="s">
        <v>1286</v>
      </c>
      <c r="J249" t="s">
        <v>1287</v>
      </c>
      <c r="K249" t="s">
        <v>1288</v>
      </c>
      <c r="L249" t="s">
        <v>1288</v>
      </c>
      <c r="M249" t="s">
        <v>110</v>
      </c>
      <c r="N249" t="s">
        <v>36</v>
      </c>
      <c r="O249" t="s">
        <v>36</v>
      </c>
      <c r="P249" t="s">
        <v>1285</v>
      </c>
      <c r="Q249" t="s">
        <v>1288</v>
      </c>
      <c r="R249" t="s">
        <v>103</v>
      </c>
      <c r="S249" t="s">
        <v>1288</v>
      </c>
      <c r="T2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45692.427777777775</v>
      </c>
      <c r="U2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45722.447222222225</v>
      </c>
      <c r="V249" s="5">
        <f>IFERROR(Table2[[#This Row],[Fecha cierre/actualización]]-Table2[[#This Row],[Fecha creación]],"Revisar")</f>
        <v>30.019444444449618</v>
      </c>
      <c r="W249" s="5">
        <f>IFERROR(Table2[[#This Row],[Días resolución/en proceso]]*24,"Revisar")</f>
        <v>720.46666666679084</v>
      </c>
      <c r="X249" s="5">
        <f>_xlfn.XLOOKUP(Table2[[#This Row],[Acuerdo de nivel de servicio]],SLA!B:B,SLA!C:C)</f>
        <v>0</v>
      </c>
      <c r="Y249" s="5">
        <f>IFERROR(ROUND(Table2[[#This Row],[Fecha cierre/actualización]]-Table2[[#This Row],[Fecha creación]],0)*14,"Revisar")</f>
        <v>420</v>
      </c>
      <c r="Z249" s="5">
        <f>+Table2[[#This Row],[SLA horas - base ]]+Table2[[#This Row],[SLA horas - adic por cambio días]]</f>
        <v>420</v>
      </c>
      <c r="AA249" s="19" t="str">
        <f>IF(Table2[[#This Row],[SLA horas - base ]]=0,"No tiene SLA",IF(Table2[[#This Row],[Horas resolución/en proceso]]&lt;=Table2[[#This Row],[SLA horas - total]],"Cumplido","Vencido"))</f>
        <v>No tiene SLA</v>
      </c>
      <c r="AC249"/>
    </row>
    <row r="250" spans="1:29">
      <c r="A250" t="s">
        <v>1289</v>
      </c>
      <c r="B250" t="s">
        <v>1290</v>
      </c>
      <c r="C250" t="s">
        <v>36</v>
      </c>
      <c r="D250" t="s">
        <v>95</v>
      </c>
      <c r="E250" t="s">
        <v>55</v>
      </c>
      <c r="F250" t="s">
        <v>96</v>
      </c>
      <c r="G250" t="s">
        <v>106</v>
      </c>
      <c r="H250" t="s">
        <v>30</v>
      </c>
      <c r="I250" t="s">
        <v>1291</v>
      </c>
      <c r="J250" t="s">
        <v>1292</v>
      </c>
      <c r="K250" t="s">
        <v>1293</v>
      </c>
      <c r="L250" t="s">
        <v>1293</v>
      </c>
      <c r="M250" t="s">
        <v>110</v>
      </c>
      <c r="N250" t="s">
        <v>36</v>
      </c>
      <c r="O250" t="s">
        <v>36</v>
      </c>
      <c r="P250" t="s">
        <v>1290</v>
      </c>
      <c r="Q250" t="s">
        <v>1293</v>
      </c>
      <c r="R250" t="s">
        <v>103</v>
      </c>
      <c r="S250" t="s">
        <v>1293</v>
      </c>
      <c r="T2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45692.749305555553</v>
      </c>
      <c r="U2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45695.524305555555</v>
      </c>
      <c r="V250" s="5">
        <f>IFERROR(Table2[[#This Row],[Fecha cierre/actualización]]-Table2[[#This Row],[Fecha creación]],"Revisar")</f>
        <v>2.7750000000014552</v>
      </c>
      <c r="W250" s="5">
        <f>IFERROR(Table2[[#This Row],[Días resolución/en proceso]]*24,"Revisar")</f>
        <v>66.600000000034925</v>
      </c>
      <c r="X250" s="5">
        <f>_xlfn.XLOOKUP(Table2[[#This Row],[Acuerdo de nivel de servicio]],SLA!B:B,SLA!C:C)</f>
        <v>0</v>
      </c>
      <c r="Y250" s="5">
        <f>IFERROR(ROUND(Table2[[#This Row],[Fecha cierre/actualización]]-Table2[[#This Row],[Fecha creación]],0)*14,"Revisar")</f>
        <v>42</v>
      </c>
      <c r="Z250" s="5">
        <f>+Table2[[#This Row],[SLA horas - base ]]+Table2[[#This Row],[SLA horas - adic por cambio días]]</f>
        <v>42</v>
      </c>
      <c r="AA250" s="19" t="str">
        <f>IF(Table2[[#This Row],[SLA horas - base ]]=0,"No tiene SLA",IF(Table2[[#This Row],[Horas resolución/en proceso]]&lt;=Table2[[#This Row],[SLA horas - total]],"Cumplido","Vencido"))</f>
        <v>No tiene SLA</v>
      </c>
      <c r="AC250"/>
    </row>
    <row r="251" spans="1:29">
      <c r="A251" t="s">
        <v>1294</v>
      </c>
      <c r="B251" t="s">
        <v>1295</v>
      </c>
      <c r="C251" t="s">
        <v>36</v>
      </c>
      <c r="D251" t="s">
        <v>95</v>
      </c>
      <c r="E251" t="s">
        <v>55</v>
      </c>
      <c r="F251" t="s">
        <v>96</v>
      </c>
      <c r="G251" t="s">
        <v>106</v>
      </c>
      <c r="H251" t="s">
        <v>30</v>
      </c>
      <c r="I251" t="s">
        <v>1291</v>
      </c>
      <c r="J251" t="s">
        <v>1296</v>
      </c>
      <c r="K251" t="s">
        <v>1297</v>
      </c>
      <c r="L251" t="s">
        <v>1297</v>
      </c>
      <c r="M251" t="s">
        <v>110</v>
      </c>
      <c r="N251" t="s">
        <v>36</v>
      </c>
      <c r="O251" t="s">
        <v>36</v>
      </c>
      <c r="P251" t="s">
        <v>1295</v>
      </c>
      <c r="Q251" t="s">
        <v>1297</v>
      </c>
      <c r="R251" t="s">
        <v>103</v>
      </c>
      <c r="S251" t="s">
        <v>1297</v>
      </c>
      <c r="T2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45692.751388888886</v>
      </c>
      <c r="U2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45693.70416666667</v>
      </c>
      <c r="V251" s="5">
        <f>IFERROR(Table2[[#This Row],[Fecha cierre/actualización]]-Table2[[#This Row],[Fecha creación]],"Revisar")</f>
        <v>0.95277777778392192</v>
      </c>
      <c r="W251" s="5">
        <f>IFERROR(Table2[[#This Row],[Días resolución/en proceso]]*24,"Revisar")</f>
        <v>22.866666666814126</v>
      </c>
      <c r="X251" s="5">
        <f>_xlfn.XLOOKUP(Table2[[#This Row],[Acuerdo de nivel de servicio]],SLA!B:B,SLA!C:C)</f>
        <v>0</v>
      </c>
      <c r="Y251" s="5">
        <f>IFERROR(ROUND(Table2[[#This Row],[Fecha cierre/actualización]]-Table2[[#This Row],[Fecha creación]],0)*14,"Revisar")</f>
        <v>14</v>
      </c>
      <c r="Z251" s="5">
        <f>+Table2[[#This Row],[SLA horas - base ]]+Table2[[#This Row],[SLA horas - adic por cambio días]]</f>
        <v>14</v>
      </c>
      <c r="AA251" s="19" t="str">
        <f>IF(Table2[[#This Row],[SLA horas - base ]]=0,"No tiene SLA",IF(Table2[[#This Row],[Horas resolución/en proceso]]&lt;=Table2[[#This Row],[SLA horas - total]],"Cumplido","Vencido"))</f>
        <v>No tiene SLA</v>
      </c>
      <c r="AC251"/>
    </row>
    <row r="252" spans="1:29">
      <c r="A252" t="s">
        <v>1298</v>
      </c>
      <c r="B252" t="s">
        <v>1299</v>
      </c>
      <c r="C252" t="s">
        <v>119</v>
      </c>
      <c r="D252" t="s">
        <v>2</v>
      </c>
      <c r="E252" t="s">
        <v>55</v>
      </c>
      <c r="F252" t="s">
        <v>96</v>
      </c>
      <c r="G252" t="s">
        <v>106</v>
      </c>
      <c r="H252" t="s">
        <v>28</v>
      </c>
      <c r="I252" t="s">
        <v>1181</v>
      </c>
      <c r="J252" t="s">
        <v>1300</v>
      </c>
      <c r="K252" t="s">
        <v>1181</v>
      </c>
      <c r="L252" t="s">
        <v>1181</v>
      </c>
      <c r="M252" t="s">
        <v>153</v>
      </c>
      <c r="N252" t="s">
        <v>154</v>
      </c>
      <c r="O252" t="s">
        <v>36</v>
      </c>
      <c r="P252" t="s">
        <v>1299</v>
      </c>
      <c r="Q252" t="s">
        <v>1181</v>
      </c>
      <c r="R252" t="s">
        <v>103</v>
      </c>
      <c r="S252" t="s">
        <v>1181</v>
      </c>
      <c r="T2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45692.447222222225</v>
      </c>
      <c r="U2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45692.45</v>
      </c>
      <c r="V252" s="5">
        <f>IFERROR(Table2[[#This Row],[Fecha cierre/actualización]]-Table2[[#This Row],[Fecha creación]],"Revisar")</f>
        <v>2.7777777722803876E-3</v>
      </c>
      <c r="W252" s="5">
        <f>IFERROR(Table2[[#This Row],[Días resolución/en proceso]]*24,"Revisar")</f>
        <v>6.6666666534729302E-2</v>
      </c>
      <c r="X252" s="5">
        <f>_xlfn.XLOOKUP(Table2[[#This Row],[Acuerdo de nivel de servicio]],SLA!B:B,SLA!C:C)</f>
        <v>72</v>
      </c>
      <c r="Y252" s="5">
        <f>IFERROR(ROUND(Table2[[#This Row],[Fecha cierre/actualización]]-Table2[[#This Row],[Fecha creación]],0)*14,"Revisar")</f>
        <v>0</v>
      </c>
      <c r="Z252" s="5">
        <f>+Table2[[#This Row],[SLA horas - base ]]+Table2[[#This Row],[SLA horas - adic por cambio días]]</f>
        <v>72</v>
      </c>
      <c r="AA252" s="19" t="str">
        <f>IF(Table2[[#This Row],[SLA horas - base ]]=0,"No tiene SLA",IF(Table2[[#This Row],[Horas resolución/en proceso]]&lt;=Table2[[#This Row],[SLA horas - total]],"Cumplido","Vencido"))</f>
        <v>Cumplido</v>
      </c>
      <c r="AC252"/>
    </row>
    <row r="253" spans="1:29">
      <c r="A253" t="s">
        <v>1301</v>
      </c>
      <c r="B253" t="s">
        <v>1302</v>
      </c>
      <c r="C253" t="s">
        <v>157</v>
      </c>
      <c r="D253" t="s">
        <v>2</v>
      </c>
      <c r="E253" t="s">
        <v>67</v>
      </c>
      <c r="F253" t="s">
        <v>96</v>
      </c>
      <c r="G253" t="s">
        <v>106</v>
      </c>
      <c r="H253" t="s">
        <v>27</v>
      </c>
      <c r="I253" t="s">
        <v>1303</v>
      </c>
      <c r="J253" t="s">
        <v>1304</v>
      </c>
      <c r="K253" t="s">
        <v>1305</v>
      </c>
      <c r="L253" t="s">
        <v>1305</v>
      </c>
      <c r="M253" t="s">
        <v>101</v>
      </c>
      <c r="N253" t="s">
        <v>154</v>
      </c>
      <c r="O253" t="s">
        <v>102</v>
      </c>
      <c r="P253" t="s">
        <v>1302</v>
      </c>
      <c r="Q253" t="s">
        <v>1305</v>
      </c>
      <c r="R253" t="s">
        <v>103</v>
      </c>
      <c r="S253" t="s">
        <v>1305</v>
      </c>
      <c r="T2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45692.47152777778</v>
      </c>
      <c r="U2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45692.493055555555</v>
      </c>
      <c r="V253" s="5">
        <f>IFERROR(Table2[[#This Row],[Fecha cierre/actualización]]-Table2[[#This Row],[Fecha creación]],"Revisar")</f>
        <v>2.1527777775190771E-2</v>
      </c>
      <c r="W253" s="5">
        <f>IFERROR(Table2[[#This Row],[Días resolución/en proceso]]*24,"Revisar")</f>
        <v>0.5166666666045785</v>
      </c>
      <c r="X253" s="5">
        <f>_xlfn.XLOOKUP(Table2[[#This Row],[Acuerdo de nivel de servicio]],SLA!B:B,SLA!C:C)</f>
        <v>12.5</v>
      </c>
      <c r="Y253" s="5">
        <f>IFERROR(ROUND(Table2[[#This Row],[Fecha cierre/actualización]]-Table2[[#This Row],[Fecha creación]],0)*14,"Revisar")</f>
        <v>0</v>
      </c>
      <c r="Z253" s="5">
        <f>+Table2[[#This Row],[SLA horas - base ]]+Table2[[#This Row],[SLA horas - adic por cambio días]]</f>
        <v>12.5</v>
      </c>
      <c r="AA253" s="19" t="str">
        <f>IF(Table2[[#This Row],[SLA horas - base ]]=0,"No tiene SLA",IF(Table2[[#This Row],[Horas resolución/en proceso]]&lt;=Table2[[#This Row],[SLA horas - total]],"Cumplido","Vencido"))</f>
        <v>Cumplido</v>
      </c>
      <c r="AC253"/>
    </row>
    <row r="254" spans="1:29">
      <c r="A254" t="s">
        <v>1306</v>
      </c>
      <c r="B254" t="s">
        <v>1307</v>
      </c>
      <c r="C254" t="s">
        <v>149</v>
      </c>
      <c r="D254" t="s">
        <v>2</v>
      </c>
      <c r="E254" t="s">
        <v>55</v>
      </c>
      <c r="F254" t="s">
        <v>96</v>
      </c>
      <c r="G254" t="s">
        <v>106</v>
      </c>
      <c r="H254" t="s">
        <v>32</v>
      </c>
      <c r="I254" t="s">
        <v>1308</v>
      </c>
      <c r="J254" t="s">
        <v>1309</v>
      </c>
      <c r="K254" t="s">
        <v>212</v>
      </c>
      <c r="L254" t="s">
        <v>212</v>
      </c>
      <c r="M254" t="s">
        <v>153</v>
      </c>
      <c r="N254" t="s">
        <v>154</v>
      </c>
      <c r="O254" t="s">
        <v>36</v>
      </c>
      <c r="P254" t="s">
        <v>1307</v>
      </c>
      <c r="Q254" t="s">
        <v>212</v>
      </c>
      <c r="R254" t="s">
        <v>103</v>
      </c>
      <c r="S254" t="s">
        <v>1310</v>
      </c>
      <c r="T2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45692.593055555553</v>
      </c>
      <c r="U2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45696.504861111112</v>
      </c>
      <c r="V254" s="5">
        <f>IFERROR(Table2[[#This Row],[Fecha cierre/actualización]]-Table2[[#This Row],[Fecha creación]],"Revisar")</f>
        <v>3.9118055555591127</v>
      </c>
      <c r="W254" s="5">
        <f>IFERROR(Table2[[#This Row],[Días resolución/en proceso]]*24,"Revisar")</f>
        <v>93.883333333418705</v>
      </c>
      <c r="X254" s="5">
        <f>_xlfn.XLOOKUP(Table2[[#This Row],[Acuerdo de nivel de servicio]],SLA!B:B,SLA!C:C)</f>
        <v>12.5</v>
      </c>
      <c r="Y254" s="5">
        <f>IFERROR(ROUND(Table2[[#This Row],[Fecha cierre/actualización]]-Table2[[#This Row],[Fecha creación]],0)*14,"Revisar")</f>
        <v>56</v>
      </c>
      <c r="Z254" s="5">
        <f>+Table2[[#This Row],[SLA horas - base ]]+Table2[[#This Row],[SLA horas - adic por cambio días]]</f>
        <v>68.5</v>
      </c>
      <c r="AA254" s="19" t="str">
        <f>IF(Table2[[#This Row],[SLA horas - base ]]=0,"No tiene SLA",IF(Table2[[#This Row],[Horas resolución/en proceso]]&lt;=Table2[[#This Row],[SLA horas - total]],"Cumplido","Vencido"))</f>
        <v>Vencido</v>
      </c>
      <c r="AC254"/>
    </row>
    <row r="255" spans="1:29">
      <c r="A255" t="s">
        <v>1311</v>
      </c>
      <c r="B255" t="s">
        <v>1312</v>
      </c>
      <c r="C255" t="s">
        <v>36</v>
      </c>
      <c r="D255" t="s">
        <v>95</v>
      </c>
      <c r="E255" t="s">
        <v>38</v>
      </c>
      <c r="F255" t="s">
        <v>96</v>
      </c>
      <c r="G255" t="s">
        <v>106</v>
      </c>
      <c r="H255" t="s">
        <v>38</v>
      </c>
      <c r="I255" t="s">
        <v>1313</v>
      </c>
      <c r="J255" t="s">
        <v>1314</v>
      </c>
      <c r="K255" t="s">
        <v>1024</v>
      </c>
      <c r="L255" t="s">
        <v>1024</v>
      </c>
      <c r="M255" t="s">
        <v>110</v>
      </c>
      <c r="N255" t="s">
        <v>36</v>
      </c>
      <c r="O255" t="s">
        <v>36</v>
      </c>
      <c r="P255" t="s">
        <v>1312</v>
      </c>
      <c r="Q255" t="s">
        <v>1024</v>
      </c>
      <c r="R255" t="s">
        <v>103</v>
      </c>
      <c r="S255" t="s">
        <v>1315</v>
      </c>
      <c r="T2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45692.625694444447</v>
      </c>
      <c r="U2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45695.712500000001</v>
      </c>
      <c r="V255" s="5">
        <f>IFERROR(Table2[[#This Row],[Fecha cierre/actualización]]-Table2[[#This Row],[Fecha creación]],"Revisar")</f>
        <v>3.0868055555547471</v>
      </c>
      <c r="W255" s="5">
        <f>IFERROR(Table2[[#This Row],[Días resolución/en proceso]]*24,"Revisar")</f>
        <v>74.083333333313931</v>
      </c>
      <c r="X255" s="5">
        <f>_xlfn.XLOOKUP(Table2[[#This Row],[Acuerdo de nivel de servicio]],SLA!B:B,SLA!C:C)</f>
        <v>0</v>
      </c>
      <c r="Y255" s="5">
        <f>IFERROR(ROUND(Table2[[#This Row],[Fecha cierre/actualización]]-Table2[[#This Row],[Fecha creación]],0)*14,"Revisar")</f>
        <v>42</v>
      </c>
      <c r="Z255" s="5">
        <f>+Table2[[#This Row],[SLA horas - base ]]+Table2[[#This Row],[SLA horas - adic por cambio días]]</f>
        <v>42</v>
      </c>
      <c r="AA255" s="19" t="str">
        <f>IF(Table2[[#This Row],[SLA horas - base ]]=0,"No tiene SLA",IF(Table2[[#This Row],[Horas resolución/en proceso]]&lt;=Table2[[#This Row],[SLA horas - total]],"Cumplido","Vencido"))</f>
        <v>No tiene SLA</v>
      </c>
      <c r="AC255"/>
    </row>
    <row r="256" spans="1:29">
      <c r="A256" t="s">
        <v>1316</v>
      </c>
      <c r="B256" t="s">
        <v>1317</v>
      </c>
      <c r="C256" t="s">
        <v>157</v>
      </c>
      <c r="D256" t="s">
        <v>2</v>
      </c>
      <c r="E256" t="s">
        <v>55</v>
      </c>
      <c r="F256" t="s">
        <v>96</v>
      </c>
      <c r="G256" t="s">
        <v>106</v>
      </c>
      <c r="H256" t="s">
        <v>31</v>
      </c>
      <c r="I256" t="s">
        <v>1318</v>
      </c>
      <c r="J256" t="s">
        <v>1319</v>
      </c>
      <c r="K256" t="s">
        <v>1320</v>
      </c>
      <c r="L256" t="s">
        <v>1320</v>
      </c>
      <c r="M256" t="s">
        <v>101</v>
      </c>
      <c r="N256" t="s">
        <v>154</v>
      </c>
      <c r="O256" t="s">
        <v>102</v>
      </c>
      <c r="P256" t="s">
        <v>1317</v>
      </c>
      <c r="Q256" t="s">
        <v>1320</v>
      </c>
      <c r="R256" t="s">
        <v>103</v>
      </c>
      <c r="S256" t="s">
        <v>1320</v>
      </c>
      <c r="T2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45692.631249999999</v>
      </c>
      <c r="U2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45693.655555555553</v>
      </c>
      <c r="V256" s="5">
        <f>IFERROR(Table2[[#This Row],[Fecha cierre/actualización]]-Table2[[#This Row],[Fecha creación]],"Revisar")</f>
        <v>1.0243055555547471</v>
      </c>
      <c r="W256" s="5">
        <f>IFERROR(Table2[[#This Row],[Días resolución/en proceso]]*24,"Revisar")</f>
        <v>24.583333333313931</v>
      </c>
      <c r="X256" s="5">
        <f>_xlfn.XLOOKUP(Table2[[#This Row],[Acuerdo de nivel de servicio]],SLA!B:B,SLA!C:C)</f>
        <v>12.5</v>
      </c>
      <c r="Y256" s="5">
        <f>IFERROR(ROUND(Table2[[#This Row],[Fecha cierre/actualización]]-Table2[[#This Row],[Fecha creación]],0)*14,"Revisar")</f>
        <v>14</v>
      </c>
      <c r="Z256" s="5">
        <f>+Table2[[#This Row],[SLA horas - base ]]+Table2[[#This Row],[SLA horas - adic por cambio días]]</f>
        <v>26.5</v>
      </c>
      <c r="AA256" s="19" t="str">
        <f>IF(Table2[[#This Row],[SLA horas - base ]]=0,"No tiene SLA",IF(Table2[[#This Row],[Horas resolución/en proceso]]&lt;=Table2[[#This Row],[SLA horas - total]],"Cumplido","Vencido"))</f>
        <v>Cumplido</v>
      </c>
      <c r="AC256"/>
    </row>
    <row r="257" spans="1:29">
      <c r="A257" t="s">
        <v>1321</v>
      </c>
      <c r="B257" t="s">
        <v>1322</v>
      </c>
      <c r="C257" t="s">
        <v>157</v>
      </c>
      <c r="D257" t="s">
        <v>2</v>
      </c>
      <c r="E257" t="s">
        <v>55</v>
      </c>
      <c r="F257" t="s">
        <v>96</v>
      </c>
      <c r="G257" t="s">
        <v>106</v>
      </c>
      <c r="H257" t="s">
        <v>31</v>
      </c>
      <c r="I257" t="s">
        <v>1323</v>
      </c>
      <c r="J257" t="s">
        <v>1324</v>
      </c>
      <c r="K257" t="s">
        <v>1325</v>
      </c>
      <c r="L257" t="s">
        <v>1325</v>
      </c>
      <c r="M257" t="s">
        <v>101</v>
      </c>
      <c r="N257" t="s">
        <v>154</v>
      </c>
      <c r="O257" t="s">
        <v>102</v>
      </c>
      <c r="P257" t="s">
        <v>1322</v>
      </c>
      <c r="Q257" t="s">
        <v>1325</v>
      </c>
      <c r="R257" t="s">
        <v>467</v>
      </c>
      <c r="S257" t="s">
        <v>1325</v>
      </c>
      <c r="T2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45692.745833333334</v>
      </c>
      <c r="U2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45693.65625</v>
      </c>
      <c r="V257" s="5">
        <f>IFERROR(Table2[[#This Row],[Fecha cierre/actualización]]-Table2[[#This Row],[Fecha creación]],"Revisar")</f>
        <v>0.91041666666569654</v>
      </c>
      <c r="W257" s="5">
        <f>IFERROR(Table2[[#This Row],[Días resolución/en proceso]]*24,"Revisar")</f>
        <v>21.849999999976717</v>
      </c>
      <c r="X257" s="5">
        <f>_xlfn.XLOOKUP(Table2[[#This Row],[Acuerdo de nivel de servicio]],SLA!B:B,SLA!C:C)</f>
        <v>12.5</v>
      </c>
      <c r="Y257" s="5">
        <f>IFERROR(ROUND(Table2[[#This Row],[Fecha cierre/actualización]]-Table2[[#This Row],[Fecha creación]],0)*14,"Revisar")</f>
        <v>14</v>
      </c>
      <c r="Z257" s="5">
        <f>+Table2[[#This Row],[SLA horas - base ]]+Table2[[#This Row],[SLA horas - adic por cambio días]]</f>
        <v>26.5</v>
      </c>
      <c r="AA257" s="19" t="str">
        <f>IF(Table2[[#This Row],[SLA horas - base ]]=0,"No tiene SLA",IF(Table2[[#This Row],[Horas resolución/en proceso]]&lt;=Table2[[#This Row],[SLA horas - total]],"Cumplido","Vencido"))</f>
        <v>Cumplido</v>
      </c>
      <c r="AC257"/>
    </row>
    <row r="258" spans="1:29">
      <c r="A258" t="s">
        <v>1326</v>
      </c>
      <c r="B258" t="s">
        <v>1327</v>
      </c>
      <c r="C258" t="s">
        <v>36</v>
      </c>
      <c r="D258" t="s">
        <v>2</v>
      </c>
      <c r="E258" t="s">
        <v>29</v>
      </c>
      <c r="F258" t="s">
        <v>96</v>
      </c>
      <c r="G258" t="s">
        <v>106</v>
      </c>
      <c r="H258" t="s">
        <v>30</v>
      </c>
      <c r="I258" t="s">
        <v>1328</v>
      </c>
      <c r="J258" t="s">
        <v>1329</v>
      </c>
      <c r="K258" t="s">
        <v>1330</v>
      </c>
      <c r="L258" t="s">
        <v>1330</v>
      </c>
      <c r="M258" t="s">
        <v>110</v>
      </c>
      <c r="N258" t="s">
        <v>36</v>
      </c>
      <c r="O258" t="s">
        <v>36</v>
      </c>
      <c r="P258" t="s">
        <v>1327</v>
      </c>
      <c r="Q258" t="s">
        <v>1330</v>
      </c>
      <c r="R258" t="s">
        <v>103</v>
      </c>
      <c r="S258" t="s">
        <v>1330</v>
      </c>
      <c r="T2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45692.724999999999</v>
      </c>
      <c r="U2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45698.640972222223</v>
      </c>
      <c r="V258" s="5">
        <f>IFERROR(Table2[[#This Row],[Fecha cierre/actualización]]-Table2[[#This Row],[Fecha creación]],"Revisar")</f>
        <v>5.9159722222248092</v>
      </c>
      <c r="W258" s="5">
        <f>IFERROR(Table2[[#This Row],[Días resolución/en proceso]]*24,"Revisar")</f>
        <v>141.98333333339542</v>
      </c>
      <c r="X258" s="5">
        <f>_xlfn.XLOOKUP(Table2[[#This Row],[Acuerdo de nivel de servicio]],SLA!B:B,SLA!C:C)</f>
        <v>0</v>
      </c>
      <c r="Y258" s="5">
        <f>IFERROR(ROUND(Table2[[#This Row],[Fecha cierre/actualización]]-Table2[[#This Row],[Fecha creación]],0)*14,"Revisar")</f>
        <v>84</v>
      </c>
      <c r="Z258" s="5">
        <f>+Table2[[#This Row],[SLA horas - base ]]+Table2[[#This Row],[SLA horas - adic por cambio días]]</f>
        <v>84</v>
      </c>
      <c r="AA258" s="19" t="str">
        <f>IF(Table2[[#This Row],[SLA horas - base ]]=0,"No tiene SLA",IF(Table2[[#This Row],[Horas resolución/en proceso]]&lt;=Table2[[#This Row],[SLA horas - total]],"Cumplido","Vencido"))</f>
        <v>No tiene SLA</v>
      </c>
      <c r="AC258"/>
    </row>
    <row r="259" spans="1:29">
      <c r="A259" t="s">
        <v>1331</v>
      </c>
      <c r="B259" t="s">
        <v>1332</v>
      </c>
      <c r="C259" t="s">
        <v>36</v>
      </c>
      <c r="D259" t="s">
        <v>95</v>
      </c>
      <c r="E259" t="s">
        <v>38</v>
      </c>
      <c r="F259" t="s">
        <v>96</v>
      </c>
      <c r="G259" t="s">
        <v>106</v>
      </c>
      <c r="H259" t="s">
        <v>38</v>
      </c>
      <c r="I259" t="s">
        <v>1333</v>
      </c>
      <c r="J259" t="s">
        <v>1334</v>
      </c>
      <c r="K259" t="s">
        <v>1335</v>
      </c>
      <c r="L259" t="s">
        <v>1335</v>
      </c>
      <c r="M259" t="s">
        <v>110</v>
      </c>
      <c r="N259" t="s">
        <v>36</v>
      </c>
      <c r="O259" t="s">
        <v>36</v>
      </c>
      <c r="P259" t="s">
        <v>1332</v>
      </c>
      <c r="Q259" t="s">
        <v>1335</v>
      </c>
      <c r="R259" t="s">
        <v>103</v>
      </c>
      <c r="S259" t="s">
        <v>1335</v>
      </c>
      <c r="T2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45692.742361111108</v>
      </c>
      <c r="U2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45694.30972222222</v>
      </c>
      <c r="V259" s="5">
        <f>IFERROR(Table2[[#This Row],[Fecha cierre/actualización]]-Table2[[#This Row],[Fecha creación]],"Revisar")</f>
        <v>1.5673611111124046</v>
      </c>
      <c r="W259" s="5">
        <f>IFERROR(Table2[[#This Row],[Días resolución/en proceso]]*24,"Revisar")</f>
        <v>37.616666666697711</v>
      </c>
      <c r="X259" s="5">
        <f>_xlfn.XLOOKUP(Table2[[#This Row],[Acuerdo de nivel de servicio]],SLA!B:B,SLA!C:C)</f>
        <v>0</v>
      </c>
      <c r="Y259" s="5">
        <f>IFERROR(ROUND(Table2[[#This Row],[Fecha cierre/actualización]]-Table2[[#This Row],[Fecha creación]],0)*14,"Revisar")</f>
        <v>28</v>
      </c>
      <c r="Z259" s="5">
        <f>+Table2[[#This Row],[SLA horas - base ]]+Table2[[#This Row],[SLA horas - adic por cambio días]]</f>
        <v>28</v>
      </c>
      <c r="AA259" s="19" t="str">
        <f>IF(Table2[[#This Row],[SLA horas - base ]]=0,"No tiene SLA",IF(Table2[[#This Row],[Horas resolución/en proceso]]&lt;=Table2[[#This Row],[SLA horas - total]],"Cumplido","Vencido"))</f>
        <v>No tiene SLA</v>
      </c>
      <c r="AC259"/>
    </row>
    <row r="260" spans="1:29">
      <c r="A260" t="s">
        <v>1336</v>
      </c>
      <c r="B260" t="s">
        <v>1337</v>
      </c>
      <c r="C260" t="s">
        <v>36</v>
      </c>
      <c r="D260" t="s">
        <v>2</v>
      </c>
      <c r="E260" t="s">
        <v>36</v>
      </c>
      <c r="F260" t="s">
        <v>21</v>
      </c>
      <c r="G260" t="s">
        <v>36</v>
      </c>
      <c r="H260" t="s">
        <v>28</v>
      </c>
      <c r="I260" t="s">
        <v>36</v>
      </c>
      <c r="J260" t="s">
        <v>131</v>
      </c>
      <c r="K260" t="s">
        <v>36</v>
      </c>
      <c r="L260" t="s">
        <v>1338</v>
      </c>
      <c r="M260" t="s">
        <v>101</v>
      </c>
      <c r="N260" t="s">
        <v>36</v>
      </c>
      <c r="O260" t="s">
        <v>102</v>
      </c>
      <c r="P260" t="s">
        <v>1337</v>
      </c>
      <c r="Q260" t="s">
        <v>36</v>
      </c>
      <c r="R260" t="s">
        <v>103</v>
      </c>
      <c r="S260" t="s">
        <v>36</v>
      </c>
      <c r="T2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45694.754166666666</v>
      </c>
      <c r="U2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45695.352777777778</v>
      </c>
      <c r="V260" s="5">
        <f>IFERROR(Table2[[#This Row],[Fecha cierre/actualización]]-Table2[[#This Row],[Fecha creación]],"Revisar")</f>
        <v>0.59861111111240461</v>
      </c>
      <c r="W260" s="5">
        <f>IFERROR(Table2[[#This Row],[Días resolución/en proceso]]*24,"Revisar")</f>
        <v>14.366666666697711</v>
      </c>
      <c r="X260" s="5">
        <f>_xlfn.XLOOKUP(Table2[[#This Row],[Acuerdo de nivel de servicio]],SLA!B:B,SLA!C:C)</f>
        <v>0</v>
      </c>
      <c r="Y260" s="5">
        <f>IFERROR(ROUND(Table2[[#This Row],[Fecha cierre/actualización]]-Table2[[#This Row],[Fecha creación]],0)*14,"Revisar")</f>
        <v>14</v>
      </c>
      <c r="Z260" s="5">
        <f>+Table2[[#This Row],[SLA horas - base ]]+Table2[[#This Row],[SLA horas - adic por cambio días]]</f>
        <v>14</v>
      </c>
      <c r="AA260" s="19" t="str">
        <f>IF(Table2[[#This Row],[SLA horas - base ]]=0,"No tiene SLA",IF(Table2[[#This Row],[Horas resolución/en proceso]]&lt;=Table2[[#This Row],[SLA horas - total]],"Cumplido","Vencido"))</f>
        <v>No tiene SLA</v>
      </c>
      <c r="AC260"/>
    </row>
    <row r="261" spans="1:29">
      <c r="A261" t="s">
        <v>1339</v>
      </c>
      <c r="B261" t="s">
        <v>1340</v>
      </c>
      <c r="C261" t="s">
        <v>36</v>
      </c>
      <c r="D261" t="s">
        <v>2</v>
      </c>
      <c r="E261" t="s">
        <v>66</v>
      </c>
      <c r="F261" t="s">
        <v>96</v>
      </c>
      <c r="G261" t="s">
        <v>97</v>
      </c>
      <c r="H261" t="s">
        <v>37</v>
      </c>
      <c r="I261" t="s">
        <v>1341</v>
      </c>
      <c r="J261" t="s">
        <v>1342</v>
      </c>
      <c r="K261" t="s">
        <v>1343</v>
      </c>
      <c r="L261" t="s">
        <v>1343</v>
      </c>
      <c r="M261" t="s">
        <v>101</v>
      </c>
      <c r="N261" t="s">
        <v>36</v>
      </c>
      <c r="O261" t="s">
        <v>102</v>
      </c>
      <c r="P261" t="s">
        <v>1340</v>
      </c>
      <c r="Q261" t="s">
        <v>1343</v>
      </c>
      <c r="R261" t="s">
        <v>103</v>
      </c>
      <c r="S261" t="s">
        <v>1343</v>
      </c>
      <c r="T2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45693.383333333331</v>
      </c>
      <c r="U2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45693.417361111111</v>
      </c>
      <c r="V261" s="5">
        <f>IFERROR(Table2[[#This Row],[Fecha cierre/actualización]]-Table2[[#This Row],[Fecha creación]],"Revisar")</f>
        <v>3.4027777779556345E-2</v>
      </c>
      <c r="W261" s="5">
        <f>IFERROR(Table2[[#This Row],[Días resolución/en proceso]]*24,"Revisar")</f>
        <v>0.81666666670935228</v>
      </c>
      <c r="X261" s="5">
        <f>_xlfn.XLOOKUP(Table2[[#This Row],[Acuerdo de nivel de servicio]],SLA!B:B,SLA!C:C)</f>
        <v>0</v>
      </c>
      <c r="Y261" s="5">
        <f>IFERROR(ROUND(Table2[[#This Row],[Fecha cierre/actualización]]-Table2[[#This Row],[Fecha creación]],0)*14,"Revisar")</f>
        <v>0</v>
      </c>
      <c r="Z261" s="5">
        <f>+Table2[[#This Row],[SLA horas - base ]]+Table2[[#This Row],[SLA horas - adic por cambio días]]</f>
        <v>0</v>
      </c>
      <c r="AA261" s="19" t="str">
        <f>IF(Table2[[#This Row],[SLA horas - base ]]=0,"No tiene SLA",IF(Table2[[#This Row],[Horas resolución/en proceso]]&lt;=Table2[[#This Row],[SLA horas - total]],"Cumplido","Vencido"))</f>
        <v>No tiene SLA</v>
      </c>
      <c r="AC261"/>
    </row>
    <row r="262" spans="1:29">
      <c r="A262" t="s">
        <v>1344</v>
      </c>
      <c r="B262" t="s">
        <v>1345</v>
      </c>
      <c r="C262" t="s">
        <v>157</v>
      </c>
      <c r="D262" t="s">
        <v>2</v>
      </c>
      <c r="E262" t="s">
        <v>48</v>
      </c>
      <c r="F262" t="s">
        <v>96</v>
      </c>
      <c r="G262" t="s">
        <v>106</v>
      </c>
      <c r="H262" t="s">
        <v>31</v>
      </c>
      <c r="I262" t="s">
        <v>1346</v>
      </c>
      <c r="J262" t="s">
        <v>1347</v>
      </c>
      <c r="K262" t="s">
        <v>1348</v>
      </c>
      <c r="L262" t="s">
        <v>1348</v>
      </c>
      <c r="M262" t="s">
        <v>101</v>
      </c>
      <c r="N262" t="s">
        <v>154</v>
      </c>
      <c r="O262" t="s">
        <v>102</v>
      </c>
      <c r="P262" t="s">
        <v>1345</v>
      </c>
      <c r="Q262" t="s">
        <v>1348</v>
      </c>
      <c r="R262" t="s">
        <v>103</v>
      </c>
      <c r="S262" t="s">
        <v>1348</v>
      </c>
      <c r="T2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45694.429861111108</v>
      </c>
      <c r="U2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45695.363888888889</v>
      </c>
      <c r="V262" s="5">
        <f>IFERROR(Table2[[#This Row],[Fecha cierre/actualización]]-Table2[[#This Row],[Fecha creación]],"Revisar")</f>
        <v>0.93402777778101154</v>
      </c>
      <c r="W262" s="5">
        <f>IFERROR(Table2[[#This Row],[Días resolución/en proceso]]*24,"Revisar")</f>
        <v>22.416666666744277</v>
      </c>
      <c r="X262" s="5">
        <f>_xlfn.XLOOKUP(Table2[[#This Row],[Acuerdo de nivel de servicio]],SLA!B:B,SLA!C:C)</f>
        <v>12.5</v>
      </c>
      <c r="Y262" s="5">
        <f>IFERROR(ROUND(Table2[[#This Row],[Fecha cierre/actualización]]-Table2[[#This Row],[Fecha creación]],0)*14,"Revisar")</f>
        <v>14</v>
      </c>
      <c r="Z262" s="5">
        <f>+Table2[[#This Row],[SLA horas - base ]]+Table2[[#This Row],[SLA horas - adic por cambio días]]</f>
        <v>26.5</v>
      </c>
      <c r="AA262" s="19" t="str">
        <f>IF(Table2[[#This Row],[SLA horas - base ]]=0,"No tiene SLA",IF(Table2[[#This Row],[Horas resolución/en proceso]]&lt;=Table2[[#This Row],[SLA horas - total]],"Cumplido","Vencido"))</f>
        <v>Cumplido</v>
      </c>
      <c r="AC262"/>
    </row>
    <row r="263" spans="1:29">
      <c r="A263" t="s">
        <v>1349</v>
      </c>
      <c r="B263" t="s">
        <v>1350</v>
      </c>
      <c r="C263" t="s">
        <v>36</v>
      </c>
      <c r="D263" t="s">
        <v>95</v>
      </c>
      <c r="E263" t="s">
        <v>52</v>
      </c>
      <c r="F263" t="s">
        <v>21</v>
      </c>
      <c r="G263" t="s">
        <v>97</v>
      </c>
      <c r="H263" t="s">
        <v>45</v>
      </c>
      <c r="I263" t="s">
        <v>1351</v>
      </c>
      <c r="J263" t="s">
        <v>131</v>
      </c>
      <c r="K263" t="s">
        <v>36</v>
      </c>
      <c r="L263" t="s">
        <v>1352</v>
      </c>
      <c r="M263" t="s">
        <v>101</v>
      </c>
      <c r="N263" t="s">
        <v>36</v>
      </c>
      <c r="O263" t="s">
        <v>102</v>
      </c>
      <c r="P263" t="s">
        <v>1350</v>
      </c>
      <c r="Q263" t="s">
        <v>36</v>
      </c>
      <c r="R263" t="s">
        <v>103</v>
      </c>
      <c r="S263" t="s">
        <v>36</v>
      </c>
      <c r="T2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45693.477083333331</v>
      </c>
      <c r="U2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45706.52847222222</v>
      </c>
      <c r="V263" s="5">
        <f>IFERROR(Table2[[#This Row],[Fecha cierre/actualización]]-Table2[[#This Row],[Fecha creación]],"Revisar")</f>
        <v>13.051388888889051</v>
      </c>
      <c r="W263" s="5">
        <f>IFERROR(Table2[[#This Row],[Días resolución/en proceso]]*24,"Revisar")</f>
        <v>313.23333333333721</v>
      </c>
      <c r="X263" s="5">
        <f>_xlfn.XLOOKUP(Table2[[#This Row],[Acuerdo de nivel de servicio]],SLA!B:B,SLA!C:C)</f>
        <v>0</v>
      </c>
      <c r="Y263" s="5">
        <f>IFERROR(ROUND(Table2[[#This Row],[Fecha cierre/actualización]]-Table2[[#This Row],[Fecha creación]],0)*14,"Revisar")</f>
        <v>182</v>
      </c>
      <c r="Z263" s="5">
        <f>+Table2[[#This Row],[SLA horas - base ]]+Table2[[#This Row],[SLA horas - adic por cambio días]]</f>
        <v>182</v>
      </c>
      <c r="AA263" s="19" t="str">
        <f>IF(Table2[[#This Row],[SLA horas - base ]]=0,"No tiene SLA",IF(Table2[[#This Row],[Horas resolución/en proceso]]&lt;=Table2[[#This Row],[SLA horas - total]],"Cumplido","Vencido"))</f>
        <v>No tiene SLA</v>
      </c>
      <c r="AC263"/>
    </row>
    <row r="264" spans="1:29">
      <c r="A264" t="s">
        <v>1353</v>
      </c>
      <c r="B264" t="s">
        <v>1354</v>
      </c>
      <c r="C264" t="s">
        <v>149</v>
      </c>
      <c r="D264" t="s">
        <v>2</v>
      </c>
      <c r="E264" t="s">
        <v>55</v>
      </c>
      <c r="F264" t="s">
        <v>96</v>
      </c>
      <c r="G264" t="s">
        <v>106</v>
      </c>
      <c r="H264" t="s">
        <v>32</v>
      </c>
      <c r="I264" t="s">
        <v>1355</v>
      </c>
      <c r="J264" t="s">
        <v>1356</v>
      </c>
      <c r="K264" t="s">
        <v>1357</v>
      </c>
      <c r="L264" t="s">
        <v>1357</v>
      </c>
      <c r="M264" t="s">
        <v>153</v>
      </c>
      <c r="N264" t="s">
        <v>154</v>
      </c>
      <c r="O264" t="s">
        <v>36</v>
      </c>
      <c r="P264" t="s">
        <v>1354</v>
      </c>
      <c r="Q264" t="s">
        <v>1357</v>
      </c>
      <c r="R264" t="s">
        <v>103</v>
      </c>
      <c r="S264" t="s">
        <v>1357</v>
      </c>
      <c r="T2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45693.607638888891</v>
      </c>
      <c r="U2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45694.619444444441</v>
      </c>
      <c r="V264" s="5">
        <f>IFERROR(Table2[[#This Row],[Fecha cierre/actualización]]-Table2[[#This Row],[Fecha creación]],"Revisar")</f>
        <v>1.0118055555503815</v>
      </c>
      <c r="W264" s="5">
        <f>IFERROR(Table2[[#This Row],[Días resolución/en proceso]]*24,"Revisar")</f>
        <v>24.283333333209157</v>
      </c>
      <c r="X264" s="5">
        <f>_xlfn.XLOOKUP(Table2[[#This Row],[Acuerdo de nivel de servicio]],SLA!B:B,SLA!C:C)</f>
        <v>12.5</v>
      </c>
      <c r="Y264" s="5">
        <f>IFERROR(ROUND(Table2[[#This Row],[Fecha cierre/actualización]]-Table2[[#This Row],[Fecha creación]],0)*14,"Revisar")</f>
        <v>14</v>
      </c>
      <c r="Z264" s="5">
        <f>+Table2[[#This Row],[SLA horas - base ]]+Table2[[#This Row],[SLA horas - adic por cambio días]]</f>
        <v>26.5</v>
      </c>
      <c r="AA264" s="19" t="str">
        <f>IF(Table2[[#This Row],[SLA horas - base ]]=0,"No tiene SLA",IF(Table2[[#This Row],[Horas resolución/en proceso]]&lt;=Table2[[#This Row],[SLA horas - total]],"Cumplido","Vencido"))</f>
        <v>Cumplido</v>
      </c>
      <c r="AC264"/>
    </row>
    <row r="265" spans="1:29">
      <c r="A265" t="s">
        <v>1358</v>
      </c>
      <c r="B265" t="s">
        <v>1359</v>
      </c>
      <c r="C265" t="s">
        <v>119</v>
      </c>
      <c r="D265" t="s">
        <v>2</v>
      </c>
      <c r="E265" t="s">
        <v>55</v>
      </c>
      <c r="F265" t="s">
        <v>96</v>
      </c>
      <c r="G265" t="s">
        <v>106</v>
      </c>
      <c r="H265" t="s">
        <v>28</v>
      </c>
      <c r="I265" t="s">
        <v>1359</v>
      </c>
      <c r="J265" t="s">
        <v>1360</v>
      </c>
      <c r="K265" t="s">
        <v>1361</v>
      </c>
      <c r="L265" t="s">
        <v>1361</v>
      </c>
      <c r="M265" t="s">
        <v>153</v>
      </c>
      <c r="N265" t="s">
        <v>154</v>
      </c>
      <c r="O265" t="s">
        <v>36</v>
      </c>
      <c r="P265" t="s">
        <v>1359</v>
      </c>
      <c r="Q265" t="s">
        <v>1361</v>
      </c>
      <c r="R265" t="s">
        <v>103</v>
      </c>
      <c r="S265" t="s">
        <v>1362</v>
      </c>
      <c r="T2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45694.638888888891</v>
      </c>
      <c r="U2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45696.379166666666</v>
      </c>
      <c r="V265" s="5">
        <f>IFERROR(Table2[[#This Row],[Fecha cierre/actualización]]-Table2[[#This Row],[Fecha creación]],"Revisar")</f>
        <v>1.7402777777751908</v>
      </c>
      <c r="W265" s="5">
        <f>IFERROR(Table2[[#This Row],[Días resolución/en proceso]]*24,"Revisar")</f>
        <v>41.766666666604578</v>
      </c>
      <c r="X265" s="5">
        <f>_xlfn.XLOOKUP(Table2[[#This Row],[Acuerdo de nivel de servicio]],SLA!B:B,SLA!C:C)</f>
        <v>72</v>
      </c>
      <c r="Y265" s="5">
        <f>IFERROR(ROUND(Table2[[#This Row],[Fecha cierre/actualización]]-Table2[[#This Row],[Fecha creación]],0)*14,"Revisar")</f>
        <v>28</v>
      </c>
      <c r="Z265" s="5">
        <f>+Table2[[#This Row],[SLA horas - base ]]+Table2[[#This Row],[SLA horas - adic por cambio días]]</f>
        <v>100</v>
      </c>
      <c r="AA265" s="19" t="str">
        <f>IF(Table2[[#This Row],[SLA horas - base ]]=0,"No tiene SLA",IF(Table2[[#This Row],[Horas resolución/en proceso]]&lt;=Table2[[#This Row],[SLA horas - total]],"Cumplido","Vencido"))</f>
        <v>Cumplido</v>
      </c>
      <c r="AC265"/>
    </row>
    <row r="266" spans="1:29">
      <c r="A266" t="s">
        <v>1363</v>
      </c>
      <c r="B266" t="s">
        <v>1364</v>
      </c>
      <c r="C266" t="s">
        <v>149</v>
      </c>
      <c r="D266" t="s">
        <v>2</v>
      </c>
      <c r="E266" t="s">
        <v>55</v>
      </c>
      <c r="F266" t="s">
        <v>96</v>
      </c>
      <c r="G266" t="s">
        <v>106</v>
      </c>
      <c r="H266" t="s">
        <v>32</v>
      </c>
      <c r="I266" t="s">
        <v>1365</v>
      </c>
      <c r="J266" t="s">
        <v>1366</v>
      </c>
      <c r="K266" t="s">
        <v>1367</v>
      </c>
      <c r="L266" t="s">
        <v>1367</v>
      </c>
      <c r="M266" t="s">
        <v>153</v>
      </c>
      <c r="N266" t="s">
        <v>154</v>
      </c>
      <c r="O266" t="s">
        <v>36</v>
      </c>
      <c r="P266" t="s">
        <v>1364</v>
      </c>
      <c r="Q266" t="s">
        <v>1367</v>
      </c>
      <c r="R266" t="s">
        <v>103</v>
      </c>
      <c r="S266" t="s">
        <v>1368</v>
      </c>
      <c r="T2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45693.406944444447</v>
      </c>
      <c r="U2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45695.490972222222</v>
      </c>
      <c r="V266" s="5">
        <f>IFERROR(Table2[[#This Row],[Fecha cierre/actualización]]-Table2[[#This Row],[Fecha creación]],"Revisar")</f>
        <v>2.0840277777751908</v>
      </c>
      <c r="W266" s="5">
        <f>IFERROR(Table2[[#This Row],[Días resolución/en proceso]]*24,"Revisar")</f>
        <v>50.016666666604578</v>
      </c>
      <c r="X266" s="5">
        <f>_xlfn.XLOOKUP(Table2[[#This Row],[Acuerdo de nivel de servicio]],SLA!B:B,SLA!C:C)</f>
        <v>12.5</v>
      </c>
      <c r="Y266" s="5">
        <f>IFERROR(ROUND(Table2[[#This Row],[Fecha cierre/actualización]]-Table2[[#This Row],[Fecha creación]],0)*14,"Revisar")</f>
        <v>28</v>
      </c>
      <c r="Z266" s="5">
        <f>+Table2[[#This Row],[SLA horas - base ]]+Table2[[#This Row],[SLA horas - adic por cambio días]]</f>
        <v>40.5</v>
      </c>
      <c r="AA266" s="19" t="str">
        <f>IF(Table2[[#This Row],[SLA horas - base ]]=0,"No tiene SLA",IF(Table2[[#This Row],[Horas resolución/en proceso]]&lt;=Table2[[#This Row],[SLA horas - total]],"Cumplido","Vencido"))</f>
        <v>Vencido</v>
      </c>
      <c r="AC266"/>
    </row>
    <row r="267" spans="1:29">
      <c r="A267" t="s">
        <v>1369</v>
      </c>
      <c r="B267" t="s">
        <v>1370</v>
      </c>
      <c r="C267" t="s">
        <v>36</v>
      </c>
      <c r="D267" t="s">
        <v>95</v>
      </c>
      <c r="E267" t="s">
        <v>66</v>
      </c>
      <c r="F267" t="s">
        <v>96</v>
      </c>
      <c r="G267" t="s">
        <v>97</v>
      </c>
      <c r="H267" t="s">
        <v>37</v>
      </c>
      <c r="I267" t="s">
        <v>1351</v>
      </c>
      <c r="J267" t="s">
        <v>1371</v>
      </c>
      <c r="K267" t="s">
        <v>1372</v>
      </c>
      <c r="L267" t="s">
        <v>1372</v>
      </c>
      <c r="M267" t="s">
        <v>524</v>
      </c>
      <c r="N267" t="s">
        <v>36</v>
      </c>
      <c r="O267" t="s">
        <v>36</v>
      </c>
      <c r="P267" t="s">
        <v>1370</v>
      </c>
      <c r="Q267" t="s">
        <v>1372</v>
      </c>
      <c r="R267" t="s">
        <v>103</v>
      </c>
      <c r="S267" t="s">
        <v>1372</v>
      </c>
      <c r="T2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45693.47152777778</v>
      </c>
      <c r="U2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45693.65902777778</v>
      </c>
      <c r="V267" s="5">
        <f>IFERROR(Table2[[#This Row],[Fecha cierre/actualización]]-Table2[[#This Row],[Fecha creación]],"Revisar")</f>
        <v>0.1875</v>
      </c>
      <c r="W267" s="5">
        <f>IFERROR(Table2[[#This Row],[Días resolución/en proceso]]*24,"Revisar")</f>
        <v>4.5</v>
      </c>
      <c r="X267" s="5">
        <f>_xlfn.XLOOKUP(Table2[[#This Row],[Acuerdo de nivel de servicio]],SLA!B:B,SLA!C:C)</f>
        <v>0</v>
      </c>
      <c r="Y267" s="5">
        <f>IFERROR(ROUND(Table2[[#This Row],[Fecha cierre/actualización]]-Table2[[#This Row],[Fecha creación]],0)*14,"Revisar")</f>
        <v>0</v>
      </c>
      <c r="Z267" s="5">
        <f>+Table2[[#This Row],[SLA horas - base ]]+Table2[[#This Row],[SLA horas - adic por cambio días]]</f>
        <v>0</v>
      </c>
      <c r="AA267" s="19" t="str">
        <f>IF(Table2[[#This Row],[SLA horas - base ]]=0,"No tiene SLA",IF(Table2[[#This Row],[Horas resolución/en proceso]]&lt;=Table2[[#This Row],[SLA horas - total]],"Cumplido","Vencido"))</f>
        <v>No tiene SLA</v>
      </c>
      <c r="AC267"/>
    </row>
    <row r="268" spans="1:29">
      <c r="A268" t="s">
        <v>1373</v>
      </c>
      <c r="B268" t="s">
        <v>1374</v>
      </c>
      <c r="C268" t="s">
        <v>36</v>
      </c>
      <c r="D268" t="s">
        <v>95</v>
      </c>
      <c r="E268" t="s">
        <v>38</v>
      </c>
      <c r="F268" t="s">
        <v>96</v>
      </c>
      <c r="G268" t="s">
        <v>106</v>
      </c>
      <c r="H268" t="s">
        <v>38</v>
      </c>
      <c r="I268" t="s">
        <v>1375</v>
      </c>
      <c r="J268" t="s">
        <v>1376</v>
      </c>
      <c r="K268" t="s">
        <v>1377</v>
      </c>
      <c r="L268" t="s">
        <v>1377</v>
      </c>
      <c r="M268" t="s">
        <v>110</v>
      </c>
      <c r="N268" t="s">
        <v>36</v>
      </c>
      <c r="O268" t="s">
        <v>36</v>
      </c>
      <c r="P268" t="s">
        <v>1374</v>
      </c>
      <c r="Q268" t="s">
        <v>1377</v>
      </c>
      <c r="R268" t="s">
        <v>103</v>
      </c>
      <c r="S268" t="s">
        <v>1377</v>
      </c>
      <c r="T2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45694.435416666667</v>
      </c>
      <c r="U2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45694.450694444444</v>
      </c>
      <c r="V268" s="5">
        <f>IFERROR(Table2[[#This Row],[Fecha cierre/actualización]]-Table2[[#This Row],[Fecha creación]],"Revisar")</f>
        <v>1.5277777776645962E-2</v>
      </c>
      <c r="W268" s="5">
        <f>IFERROR(Table2[[#This Row],[Días resolución/en proceso]]*24,"Revisar")</f>
        <v>0.36666666663950309</v>
      </c>
      <c r="X268" s="5">
        <f>_xlfn.XLOOKUP(Table2[[#This Row],[Acuerdo de nivel de servicio]],SLA!B:B,SLA!C:C)</f>
        <v>0</v>
      </c>
      <c r="Y268" s="5">
        <f>IFERROR(ROUND(Table2[[#This Row],[Fecha cierre/actualización]]-Table2[[#This Row],[Fecha creación]],0)*14,"Revisar")</f>
        <v>0</v>
      </c>
      <c r="Z268" s="5">
        <f>+Table2[[#This Row],[SLA horas - base ]]+Table2[[#This Row],[SLA horas - adic por cambio días]]</f>
        <v>0</v>
      </c>
      <c r="AA268" s="19" t="str">
        <f>IF(Table2[[#This Row],[SLA horas - base ]]=0,"No tiene SLA",IF(Table2[[#This Row],[Horas resolución/en proceso]]&lt;=Table2[[#This Row],[SLA horas - total]],"Cumplido","Vencido"))</f>
        <v>No tiene SLA</v>
      </c>
      <c r="AC268"/>
    </row>
    <row r="269" spans="1:29">
      <c r="A269" t="s">
        <v>1378</v>
      </c>
      <c r="B269" t="s">
        <v>1379</v>
      </c>
      <c r="C269" t="s">
        <v>36</v>
      </c>
      <c r="D269" t="s">
        <v>2</v>
      </c>
      <c r="E269" t="s">
        <v>48</v>
      </c>
      <c r="F269" t="s">
        <v>96</v>
      </c>
      <c r="G269" t="s">
        <v>106</v>
      </c>
      <c r="H269" t="s">
        <v>31</v>
      </c>
      <c r="I269" t="s">
        <v>1380</v>
      </c>
      <c r="J269" t="s">
        <v>1381</v>
      </c>
      <c r="K269" t="s">
        <v>1382</v>
      </c>
      <c r="L269" t="s">
        <v>1382</v>
      </c>
      <c r="M269" t="s">
        <v>101</v>
      </c>
      <c r="N269" t="s">
        <v>154</v>
      </c>
      <c r="O269" t="s">
        <v>102</v>
      </c>
      <c r="P269" t="s">
        <v>1379</v>
      </c>
      <c r="Q269" t="s">
        <v>1382</v>
      </c>
      <c r="R269" t="s">
        <v>103</v>
      </c>
      <c r="S269" t="s">
        <v>1382</v>
      </c>
      <c r="T2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45694.436111111114</v>
      </c>
      <c r="U2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45720.404166666667</v>
      </c>
      <c r="V269" s="5">
        <f>IFERROR(Table2[[#This Row],[Fecha cierre/actualización]]-Table2[[#This Row],[Fecha creación]],"Revisar")</f>
        <v>25.968055555553292</v>
      </c>
      <c r="W269" s="5">
        <f>IFERROR(Table2[[#This Row],[Días resolución/en proceso]]*24,"Revisar")</f>
        <v>623.23333333327901</v>
      </c>
      <c r="X269" s="5">
        <f>_xlfn.XLOOKUP(Table2[[#This Row],[Acuerdo de nivel de servicio]],SLA!B:B,SLA!C:C)</f>
        <v>0</v>
      </c>
      <c r="Y269" s="5">
        <f>IFERROR(ROUND(Table2[[#This Row],[Fecha cierre/actualización]]-Table2[[#This Row],[Fecha creación]],0)*14,"Revisar")</f>
        <v>364</v>
      </c>
      <c r="Z269" s="5">
        <f>+Table2[[#This Row],[SLA horas - base ]]+Table2[[#This Row],[SLA horas - adic por cambio días]]</f>
        <v>364</v>
      </c>
      <c r="AA269" s="19" t="str">
        <f>IF(Table2[[#This Row],[SLA horas - base ]]=0,"No tiene SLA",IF(Table2[[#This Row],[Horas resolución/en proceso]]&lt;=Table2[[#This Row],[SLA horas - total]],"Cumplido","Vencido"))</f>
        <v>No tiene SLA</v>
      </c>
      <c r="AC269"/>
    </row>
    <row r="270" spans="1:29">
      <c r="A270" t="s">
        <v>1383</v>
      </c>
      <c r="B270" t="s">
        <v>1384</v>
      </c>
      <c r="C270" t="s">
        <v>36</v>
      </c>
      <c r="D270" t="s">
        <v>95</v>
      </c>
      <c r="E270" t="s">
        <v>66</v>
      </c>
      <c r="F270" t="s">
        <v>96</v>
      </c>
      <c r="G270" t="s">
        <v>97</v>
      </c>
      <c r="H270" t="s">
        <v>45</v>
      </c>
      <c r="I270" t="s">
        <v>1385</v>
      </c>
      <c r="J270" t="s">
        <v>1386</v>
      </c>
      <c r="K270" t="s">
        <v>1387</v>
      </c>
      <c r="L270" t="s">
        <v>1387</v>
      </c>
      <c r="M270" t="s">
        <v>101</v>
      </c>
      <c r="N270" t="s">
        <v>36</v>
      </c>
      <c r="O270" t="s">
        <v>102</v>
      </c>
      <c r="P270" t="s">
        <v>1384</v>
      </c>
      <c r="Q270" t="s">
        <v>1387</v>
      </c>
      <c r="R270" t="s">
        <v>103</v>
      </c>
      <c r="S270" t="s">
        <v>1387</v>
      </c>
      <c r="T2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45694.607638888891</v>
      </c>
      <c r="U2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45706.613194444442</v>
      </c>
      <c r="V270" s="5">
        <f>IFERROR(Table2[[#This Row],[Fecha cierre/actualización]]-Table2[[#This Row],[Fecha creación]],"Revisar")</f>
        <v>12.005555555551837</v>
      </c>
      <c r="W270" s="5">
        <f>IFERROR(Table2[[#This Row],[Días resolución/en proceso]]*24,"Revisar")</f>
        <v>288.13333333324408</v>
      </c>
      <c r="X270" s="5">
        <f>_xlfn.XLOOKUP(Table2[[#This Row],[Acuerdo de nivel de servicio]],SLA!B:B,SLA!C:C)</f>
        <v>0</v>
      </c>
      <c r="Y270" s="5">
        <f>IFERROR(ROUND(Table2[[#This Row],[Fecha cierre/actualización]]-Table2[[#This Row],[Fecha creación]],0)*14,"Revisar")</f>
        <v>168</v>
      </c>
      <c r="Z270" s="5">
        <f>+Table2[[#This Row],[SLA horas - base ]]+Table2[[#This Row],[SLA horas - adic por cambio días]]</f>
        <v>168</v>
      </c>
      <c r="AA270" s="19" t="str">
        <f>IF(Table2[[#This Row],[SLA horas - base ]]=0,"No tiene SLA",IF(Table2[[#This Row],[Horas resolución/en proceso]]&lt;=Table2[[#This Row],[SLA horas - total]],"Cumplido","Vencido"))</f>
        <v>No tiene SLA</v>
      </c>
      <c r="AC270"/>
    </row>
    <row r="271" spans="1:29">
      <c r="A271" t="s">
        <v>1388</v>
      </c>
      <c r="B271" t="s">
        <v>1389</v>
      </c>
      <c r="C271" t="s">
        <v>36</v>
      </c>
      <c r="D271" t="s">
        <v>95</v>
      </c>
      <c r="E271" t="s">
        <v>66</v>
      </c>
      <c r="F271" t="s">
        <v>96</v>
      </c>
      <c r="G271" t="s">
        <v>106</v>
      </c>
      <c r="H271" t="s">
        <v>30</v>
      </c>
      <c r="I271" t="s">
        <v>1390</v>
      </c>
      <c r="J271" t="s">
        <v>1391</v>
      </c>
      <c r="K271" t="s">
        <v>1392</v>
      </c>
      <c r="L271" t="s">
        <v>1392</v>
      </c>
      <c r="M271" t="s">
        <v>110</v>
      </c>
      <c r="N271" t="s">
        <v>36</v>
      </c>
      <c r="O271" t="s">
        <v>36</v>
      </c>
      <c r="P271" t="s">
        <v>1389</v>
      </c>
      <c r="Q271" t="s">
        <v>1392</v>
      </c>
      <c r="R271" t="s">
        <v>103</v>
      </c>
      <c r="S271" t="s">
        <v>1392</v>
      </c>
      <c r="T2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45693.493055555555</v>
      </c>
      <c r="U2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45695.615277777775</v>
      </c>
      <c r="V271" s="5">
        <f>IFERROR(Table2[[#This Row],[Fecha cierre/actualización]]-Table2[[#This Row],[Fecha creación]],"Revisar")</f>
        <v>2.1222222222204437</v>
      </c>
      <c r="W271" s="5">
        <f>IFERROR(Table2[[#This Row],[Días resolución/en proceso]]*24,"Revisar")</f>
        <v>50.933333333290648</v>
      </c>
      <c r="X271" s="5">
        <f>_xlfn.XLOOKUP(Table2[[#This Row],[Acuerdo de nivel de servicio]],SLA!B:B,SLA!C:C)</f>
        <v>0</v>
      </c>
      <c r="Y271" s="5">
        <f>IFERROR(ROUND(Table2[[#This Row],[Fecha cierre/actualización]]-Table2[[#This Row],[Fecha creación]],0)*14,"Revisar")</f>
        <v>28</v>
      </c>
      <c r="Z271" s="5">
        <f>+Table2[[#This Row],[SLA horas - base ]]+Table2[[#This Row],[SLA horas - adic por cambio días]]</f>
        <v>28</v>
      </c>
      <c r="AA271" s="19" t="str">
        <f>IF(Table2[[#This Row],[SLA horas - base ]]=0,"No tiene SLA",IF(Table2[[#This Row],[Horas resolución/en proceso]]&lt;=Table2[[#This Row],[SLA horas - total]],"Cumplido","Vencido"))</f>
        <v>No tiene SLA</v>
      </c>
      <c r="AC271"/>
    </row>
    <row r="272" spans="1:29">
      <c r="A272" t="s">
        <v>1393</v>
      </c>
      <c r="B272" t="s">
        <v>1394</v>
      </c>
      <c r="C272" t="s">
        <v>149</v>
      </c>
      <c r="D272" t="s">
        <v>2</v>
      </c>
      <c r="E272" t="s">
        <v>55</v>
      </c>
      <c r="F272" t="s">
        <v>96</v>
      </c>
      <c r="G272" t="s">
        <v>106</v>
      </c>
      <c r="H272" t="s">
        <v>28</v>
      </c>
      <c r="I272" t="s">
        <v>714</v>
      </c>
      <c r="J272" t="s">
        <v>1395</v>
      </c>
      <c r="K272" t="s">
        <v>1396</v>
      </c>
      <c r="L272" t="s">
        <v>1396</v>
      </c>
      <c r="M272" t="s">
        <v>153</v>
      </c>
      <c r="N272" t="s">
        <v>154</v>
      </c>
      <c r="O272" t="s">
        <v>36</v>
      </c>
      <c r="P272" t="s">
        <v>1394</v>
      </c>
      <c r="Q272" t="s">
        <v>1396</v>
      </c>
      <c r="R272" t="s">
        <v>103</v>
      </c>
      <c r="S272" t="s">
        <v>1397</v>
      </c>
      <c r="T2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45693.503472222219</v>
      </c>
      <c r="U2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45699.463888888888</v>
      </c>
      <c r="V272" s="5">
        <f>IFERROR(Table2[[#This Row],[Fecha cierre/actualización]]-Table2[[#This Row],[Fecha creación]],"Revisar")</f>
        <v>5.9604166666686069</v>
      </c>
      <c r="W272" s="5">
        <f>IFERROR(Table2[[#This Row],[Días resolución/en proceso]]*24,"Revisar")</f>
        <v>143.05000000004657</v>
      </c>
      <c r="X272" s="5">
        <f>_xlfn.XLOOKUP(Table2[[#This Row],[Acuerdo de nivel de servicio]],SLA!B:B,SLA!C:C)</f>
        <v>12.5</v>
      </c>
      <c r="Y272" s="5">
        <f>IFERROR(ROUND(Table2[[#This Row],[Fecha cierre/actualización]]-Table2[[#This Row],[Fecha creación]],0)*14,"Revisar")</f>
        <v>84</v>
      </c>
      <c r="Z272" s="5">
        <f>+Table2[[#This Row],[SLA horas - base ]]+Table2[[#This Row],[SLA horas - adic por cambio días]]</f>
        <v>96.5</v>
      </c>
      <c r="AA272" s="19" t="str">
        <f>IF(Table2[[#This Row],[SLA horas - base ]]=0,"No tiene SLA",IF(Table2[[#This Row],[Horas resolución/en proceso]]&lt;=Table2[[#This Row],[SLA horas - total]],"Cumplido","Vencido"))</f>
        <v>Vencido</v>
      </c>
      <c r="AC272"/>
    </row>
    <row r="273" spans="1:29">
      <c r="A273" t="s">
        <v>1398</v>
      </c>
      <c r="B273" t="s">
        <v>1399</v>
      </c>
      <c r="C273" t="s">
        <v>157</v>
      </c>
      <c r="D273" t="s">
        <v>2</v>
      </c>
      <c r="E273" t="s">
        <v>55</v>
      </c>
      <c r="F273" t="s">
        <v>96</v>
      </c>
      <c r="G273" t="s">
        <v>106</v>
      </c>
      <c r="H273" t="s">
        <v>31</v>
      </c>
      <c r="I273" t="s">
        <v>1400</v>
      </c>
      <c r="J273" t="s">
        <v>1401</v>
      </c>
      <c r="K273" t="s">
        <v>1402</v>
      </c>
      <c r="L273" t="s">
        <v>1402</v>
      </c>
      <c r="M273" t="s">
        <v>101</v>
      </c>
      <c r="N273" t="s">
        <v>154</v>
      </c>
      <c r="O273" t="s">
        <v>102</v>
      </c>
      <c r="P273" t="s">
        <v>1399</v>
      </c>
      <c r="Q273" t="s">
        <v>1402</v>
      </c>
      <c r="R273" t="s">
        <v>103</v>
      </c>
      <c r="S273" t="s">
        <v>1402</v>
      </c>
      <c r="T2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45693.650694444441</v>
      </c>
      <c r="U2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45695.494444444441</v>
      </c>
      <c r="V273" s="5">
        <f>IFERROR(Table2[[#This Row],[Fecha cierre/actualización]]-Table2[[#This Row],[Fecha creación]],"Revisar")</f>
        <v>1.84375</v>
      </c>
      <c r="W273" s="5">
        <f>IFERROR(Table2[[#This Row],[Días resolución/en proceso]]*24,"Revisar")</f>
        <v>44.25</v>
      </c>
      <c r="X273" s="5">
        <f>_xlfn.XLOOKUP(Table2[[#This Row],[Acuerdo de nivel de servicio]],SLA!B:B,SLA!C:C)</f>
        <v>12.5</v>
      </c>
      <c r="Y273" s="5">
        <f>IFERROR(ROUND(Table2[[#This Row],[Fecha cierre/actualización]]-Table2[[#This Row],[Fecha creación]],0)*14,"Revisar")</f>
        <v>28</v>
      </c>
      <c r="Z273" s="5">
        <f>+Table2[[#This Row],[SLA horas - base ]]+Table2[[#This Row],[SLA horas - adic por cambio días]]</f>
        <v>40.5</v>
      </c>
      <c r="AA273" s="19" t="str">
        <f>IF(Table2[[#This Row],[SLA horas - base ]]=0,"No tiene SLA",IF(Table2[[#This Row],[Horas resolución/en proceso]]&lt;=Table2[[#This Row],[SLA horas - total]],"Cumplido","Vencido"))</f>
        <v>Vencido</v>
      </c>
      <c r="AC273"/>
    </row>
    <row r="274" spans="1:29">
      <c r="A274" t="s">
        <v>1403</v>
      </c>
      <c r="B274" t="s">
        <v>1404</v>
      </c>
      <c r="C274" t="s">
        <v>36</v>
      </c>
      <c r="D274" t="s">
        <v>95</v>
      </c>
      <c r="E274" t="s">
        <v>55</v>
      </c>
      <c r="F274" t="s">
        <v>96</v>
      </c>
      <c r="G274" t="s">
        <v>106</v>
      </c>
      <c r="H274" t="s">
        <v>28</v>
      </c>
      <c r="I274" t="s">
        <v>1405</v>
      </c>
      <c r="J274" t="s">
        <v>1406</v>
      </c>
      <c r="K274" t="s">
        <v>1407</v>
      </c>
      <c r="L274" t="s">
        <v>1407</v>
      </c>
      <c r="M274" t="s">
        <v>101</v>
      </c>
      <c r="N274" t="s">
        <v>36</v>
      </c>
      <c r="O274" t="s">
        <v>311</v>
      </c>
      <c r="P274" t="s">
        <v>1404</v>
      </c>
      <c r="Q274" t="s">
        <v>1407</v>
      </c>
      <c r="R274" t="s">
        <v>103</v>
      </c>
      <c r="S274" t="s">
        <v>1408</v>
      </c>
      <c r="T2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45693.658333333333</v>
      </c>
      <c r="U2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45695.504166666666</v>
      </c>
      <c r="V274" s="5">
        <f>IFERROR(Table2[[#This Row],[Fecha cierre/actualización]]-Table2[[#This Row],[Fecha creación]],"Revisar")</f>
        <v>1.8458333333328483</v>
      </c>
      <c r="W274" s="5">
        <f>IFERROR(Table2[[#This Row],[Días resolución/en proceso]]*24,"Revisar")</f>
        <v>44.299999999988358</v>
      </c>
      <c r="X274" s="5">
        <f>_xlfn.XLOOKUP(Table2[[#This Row],[Acuerdo de nivel de servicio]],SLA!B:B,SLA!C:C)</f>
        <v>0</v>
      </c>
      <c r="Y274" s="5">
        <f>IFERROR(ROUND(Table2[[#This Row],[Fecha cierre/actualización]]-Table2[[#This Row],[Fecha creación]],0)*14,"Revisar")</f>
        <v>28</v>
      </c>
      <c r="Z274" s="5">
        <f>+Table2[[#This Row],[SLA horas - base ]]+Table2[[#This Row],[SLA horas - adic por cambio días]]</f>
        <v>28</v>
      </c>
      <c r="AA274" s="19" t="str">
        <f>IF(Table2[[#This Row],[SLA horas - base ]]=0,"No tiene SLA",IF(Table2[[#This Row],[Horas resolución/en proceso]]&lt;=Table2[[#This Row],[SLA horas - total]],"Cumplido","Vencido"))</f>
        <v>No tiene SLA</v>
      </c>
      <c r="AC274"/>
    </row>
    <row r="275" spans="1:29">
      <c r="A275" t="s">
        <v>1409</v>
      </c>
      <c r="B275" t="s">
        <v>1410</v>
      </c>
      <c r="C275" t="s">
        <v>36</v>
      </c>
      <c r="D275" t="s">
        <v>269</v>
      </c>
      <c r="E275" t="s">
        <v>48</v>
      </c>
      <c r="F275" t="s">
        <v>96</v>
      </c>
      <c r="G275" t="s">
        <v>270</v>
      </c>
      <c r="H275" t="s">
        <v>36</v>
      </c>
      <c r="I275" t="s">
        <v>1411</v>
      </c>
      <c r="J275" t="s">
        <v>1412</v>
      </c>
      <c r="K275" t="s">
        <v>1413</v>
      </c>
      <c r="L275" t="s">
        <v>1413</v>
      </c>
      <c r="M275" t="s">
        <v>36</v>
      </c>
      <c r="N275" t="s">
        <v>36</v>
      </c>
      <c r="O275" t="s">
        <v>36</v>
      </c>
      <c r="P275" t="s">
        <v>1410</v>
      </c>
      <c r="Q275" t="s">
        <v>1413</v>
      </c>
      <c r="R275" t="s">
        <v>103</v>
      </c>
      <c r="S275" t="s">
        <v>1413</v>
      </c>
      <c r="T2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45694.556944444441</v>
      </c>
      <c r="U2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45707.500694444447</v>
      </c>
      <c r="V275" s="5">
        <f>IFERROR(Table2[[#This Row],[Fecha cierre/actualización]]-Table2[[#This Row],[Fecha creación]],"Revisar")</f>
        <v>12.943750000005821</v>
      </c>
      <c r="W275" s="5">
        <f>IFERROR(Table2[[#This Row],[Días resolución/en proceso]]*24,"Revisar")</f>
        <v>310.6500000001397</v>
      </c>
      <c r="X275" s="5">
        <f>_xlfn.XLOOKUP(Table2[[#This Row],[Acuerdo de nivel de servicio]],SLA!B:B,SLA!C:C)</f>
        <v>0</v>
      </c>
      <c r="Y275" s="5">
        <f>IFERROR(ROUND(Table2[[#This Row],[Fecha cierre/actualización]]-Table2[[#This Row],[Fecha creación]],0)*14,"Revisar")</f>
        <v>182</v>
      </c>
      <c r="Z275" s="5">
        <f>+Table2[[#This Row],[SLA horas - base ]]+Table2[[#This Row],[SLA horas - adic por cambio días]]</f>
        <v>182</v>
      </c>
      <c r="AA275" s="19" t="str">
        <f>IF(Table2[[#This Row],[SLA horas - base ]]=0,"No tiene SLA",IF(Table2[[#This Row],[Horas resolución/en proceso]]&lt;=Table2[[#This Row],[SLA horas - total]],"Cumplido","Vencido"))</f>
        <v>No tiene SLA</v>
      </c>
      <c r="AC275"/>
    </row>
    <row r="276" spans="1:29">
      <c r="A276" t="s">
        <v>1414</v>
      </c>
      <c r="B276" t="s">
        <v>1415</v>
      </c>
      <c r="C276" t="s">
        <v>36</v>
      </c>
      <c r="D276" t="s">
        <v>2</v>
      </c>
      <c r="E276" t="s">
        <v>48</v>
      </c>
      <c r="F276" t="s">
        <v>96</v>
      </c>
      <c r="G276" t="s">
        <v>106</v>
      </c>
      <c r="H276" t="s">
        <v>27</v>
      </c>
      <c r="I276" t="s">
        <v>1416</v>
      </c>
      <c r="J276" t="s">
        <v>1417</v>
      </c>
      <c r="K276" t="s">
        <v>1418</v>
      </c>
      <c r="L276" t="s">
        <v>1418</v>
      </c>
      <c r="M276" t="s">
        <v>101</v>
      </c>
      <c r="N276" t="s">
        <v>154</v>
      </c>
      <c r="O276" t="s">
        <v>102</v>
      </c>
      <c r="P276" t="s">
        <v>1415</v>
      </c>
      <c r="Q276" t="s">
        <v>1418</v>
      </c>
      <c r="R276" t="s">
        <v>103</v>
      </c>
      <c r="S276" t="s">
        <v>1418</v>
      </c>
      <c r="T2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45694.674305555556</v>
      </c>
      <c r="U2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45714.665277777778</v>
      </c>
      <c r="V276" s="5">
        <f>IFERROR(Table2[[#This Row],[Fecha cierre/actualización]]-Table2[[#This Row],[Fecha creación]],"Revisar")</f>
        <v>19.990972222221899</v>
      </c>
      <c r="W276" s="5">
        <f>IFERROR(Table2[[#This Row],[Días resolución/en proceso]]*24,"Revisar")</f>
        <v>479.78333333332557</v>
      </c>
      <c r="X276" s="5">
        <f>_xlfn.XLOOKUP(Table2[[#This Row],[Acuerdo de nivel de servicio]],SLA!B:B,SLA!C:C)</f>
        <v>0</v>
      </c>
      <c r="Y276" s="5">
        <f>IFERROR(ROUND(Table2[[#This Row],[Fecha cierre/actualización]]-Table2[[#This Row],[Fecha creación]],0)*14,"Revisar")</f>
        <v>280</v>
      </c>
      <c r="Z276" s="5">
        <f>+Table2[[#This Row],[SLA horas - base ]]+Table2[[#This Row],[SLA horas - adic por cambio días]]</f>
        <v>280</v>
      </c>
      <c r="AA276" s="19" t="str">
        <f>IF(Table2[[#This Row],[SLA horas - base ]]=0,"No tiene SLA",IF(Table2[[#This Row],[Horas resolución/en proceso]]&lt;=Table2[[#This Row],[SLA horas - total]],"Cumplido","Vencido"))</f>
        <v>No tiene SLA</v>
      </c>
      <c r="AC276"/>
    </row>
    <row r="277" spans="1:29">
      <c r="A277" t="s">
        <v>1419</v>
      </c>
      <c r="B277" t="s">
        <v>1420</v>
      </c>
      <c r="C277" t="s">
        <v>36</v>
      </c>
      <c r="D277" t="s">
        <v>2</v>
      </c>
      <c r="E277" t="s">
        <v>48</v>
      </c>
      <c r="F277" t="s">
        <v>96</v>
      </c>
      <c r="G277" t="s">
        <v>106</v>
      </c>
      <c r="H277" t="s">
        <v>27</v>
      </c>
      <c r="I277" t="s">
        <v>1421</v>
      </c>
      <c r="J277" t="s">
        <v>131</v>
      </c>
      <c r="K277" t="s">
        <v>1422</v>
      </c>
      <c r="L277" t="s">
        <v>1422</v>
      </c>
      <c r="M277" t="s">
        <v>101</v>
      </c>
      <c r="N277" t="s">
        <v>154</v>
      </c>
      <c r="O277" t="s">
        <v>102</v>
      </c>
      <c r="P277" t="s">
        <v>1420</v>
      </c>
      <c r="Q277" t="s">
        <v>1422</v>
      </c>
      <c r="R277" t="s">
        <v>103</v>
      </c>
      <c r="S277" t="s">
        <v>1422</v>
      </c>
      <c r="T2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45694.731249999997</v>
      </c>
      <c r="U2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45707.640277777777</v>
      </c>
      <c r="V277" s="5">
        <f>IFERROR(Table2[[#This Row],[Fecha cierre/actualización]]-Table2[[#This Row],[Fecha creación]],"Revisar")</f>
        <v>12.909027777779556</v>
      </c>
      <c r="W277" s="5">
        <f>IFERROR(Table2[[#This Row],[Días resolución/en proceso]]*24,"Revisar")</f>
        <v>309.81666666670935</v>
      </c>
      <c r="X277" s="5">
        <f>_xlfn.XLOOKUP(Table2[[#This Row],[Acuerdo de nivel de servicio]],SLA!B:B,SLA!C:C)</f>
        <v>0</v>
      </c>
      <c r="Y277" s="5">
        <f>IFERROR(ROUND(Table2[[#This Row],[Fecha cierre/actualización]]-Table2[[#This Row],[Fecha creación]],0)*14,"Revisar")</f>
        <v>182</v>
      </c>
      <c r="Z277" s="5">
        <f>+Table2[[#This Row],[SLA horas - base ]]+Table2[[#This Row],[SLA horas - adic por cambio días]]</f>
        <v>182</v>
      </c>
      <c r="AA277" s="19" t="str">
        <f>IF(Table2[[#This Row],[SLA horas - base ]]=0,"No tiene SLA",IF(Table2[[#This Row],[Horas resolución/en proceso]]&lt;=Table2[[#This Row],[SLA horas - total]],"Cumplido","Vencido"))</f>
        <v>No tiene SLA</v>
      </c>
      <c r="AC277"/>
    </row>
    <row r="278" spans="1:29">
      <c r="A278" t="s">
        <v>1423</v>
      </c>
      <c r="B278" t="s">
        <v>1424</v>
      </c>
      <c r="C278" t="s">
        <v>36</v>
      </c>
      <c r="D278" t="s">
        <v>95</v>
      </c>
      <c r="E278" t="s">
        <v>66</v>
      </c>
      <c r="F278" t="s">
        <v>96</v>
      </c>
      <c r="G278" t="s">
        <v>373</v>
      </c>
      <c r="H278" t="s">
        <v>35</v>
      </c>
      <c r="I278" t="s">
        <v>1425</v>
      </c>
      <c r="J278" t="s">
        <v>1426</v>
      </c>
      <c r="K278" t="s">
        <v>1427</v>
      </c>
      <c r="L278" t="s">
        <v>1427</v>
      </c>
      <c r="M278" t="s">
        <v>36</v>
      </c>
      <c r="N278" t="s">
        <v>36</v>
      </c>
      <c r="O278" t="s">
        <v>311</v>
      </c>
      <c r="P278" t="s">
        <v>1424</v>
      </c>
      <c r="Q278" t="s">
        <v>1427</v>
      </c>
      <c r="R278" t="s">
        <v>103</v>
      </c>
      <c r="S278" t="s">
        <v>1427</v>
      </c>
      <c r="T2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45693.677777777775</v>
      </c>
      <c r="U2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45694.678472222222</v>
      </c>
      <c r="V278" s="5">
        <f>IFERROR(Table2[[#This Row],[Fecha cierre/actualización]]-Table2[[#This Row],[Fecha creación]],"Revisar")</f>
        <v>1.0006944444467081</v>
      </c>
      <c r="W278" s="5">
        <f>IFERROR(Table2[[#This Row],[Días resolución/en proceso]]*24,"Revisar")</f>
        <v>24.016666666720994</v>
      </c>
      <c r="X278" s="5">
        <f>_xlfn.XLOOKUP(Table2[[#This Row],[Acuerdo de nivel de servicio]],SLA!B:B,SLA!C:C)</f>
        <v>0</v>
      </c>
      <c r="Y278" s="5">
        <f>IFERROR(ROUND(Table2[[#This Row],[Fecha cierre/actualización]]-Table2[[#This Row],[Fecha creación]],0)*14,"Revisar")</f>
        <v>14</v>
      </c>
      <c r="Z278" s="5">
        <f>+Table2[[#This Row],[SLA horas - base ]]+Table2[[#This Row],[SLA horas - adic por cambio días]]</f>
        <v>14</v>
      </c>
      <c r="AA278" s="19" t="str">
        <f>IF(Table2[[#This Row],[SLA horas - base ]]=0,"No tiene SLA",IF(Table2[[#This Row],[Horas resolución/en proceso]]&lt;=Table2[[#This Row],[SLA horas - total]],"Cumplido","Vencido"))</f>
        <v>No tiene SLA</v>
      </c>
      <c r="AC278"/>
    </row>
    <row r="279" spans="1:29">
      <c r="A279" t="s">
        <v>1428</v>
      </c>
      <c r="B279" t="s">
        <v>1429</v>
      </c>
      <c r="C279" t="s">
        <v>36</v>
      </c>
      <c r="D279" t="s">
        <v>2</v>
      </c>
      <c r="E279" t="s">
        <v>29</v>
      </c>
      <c r="F279" t="s">
        <v>96</v>
      </c>
      <c r="G279" t="s">
        <v>106</v>
      </c>
      <c r="H279" t="s">
        <v>30</v>
      </c>
      <c r="I279" t="s">
        <v>1430</v>
      </c>
      <c r="J279" t="s">
        <v>1431</v>
      </c>
      <c r="K279" t="s">
        <v>1432</v>
      </c>
      <c r="L279" t="s">
        <v>1432</v>
      </c>
      <c r="M279" t="s">
        <v>110</v>
      </c>
      <c r="N279" t="s">
        <v>36</v>
      </c>
      <c r="O279" t="s">
        <v>36</v>
      </c>
      <c r="P279" t="s">
        <v>1429</v>
      </c>
      <c r="Q279" t="s">
        <v>1432</v>
      </c>
      <c r="R279" t="s">
        <v>103</v>
      </c>
      <c r="S279" t="s">
        <v>1432</v>
      </c>
      <c r="T2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45693.692361111112</v>
      </c>
      <c r="U2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45698.70416666667</v>
      </c>
      <c r="V279" s="5">
        <f>IFERROR(Table2[[#This Row],[Fecha cierre/actualización]]-Table2[[#This Row],[Fecha creación]],"Revisar")</f>
        <v>5.0118055555576575</v>
      </c>
      <c r="W279" s="5">
        <f>IFERROR(Table2[[#This Row],[Días resolución/en proceso]]*24,"Revisar")</f>
        <v>120.28333333338378</v>
      </c>
      <c r="X279" s="5">
        <f>_xlfn.XLOOKUP(Table2[[#This Row],[Acuerdo de nivel de servicio]],SLA!B:B,SLA!C:C)</f>
        <v>0</v>
      </c>
      <c r="Y279" s="5">
        <f>IFERROR(ROUND(Table2[[#This Row],[Fecha cierre/actualización]]-Table2[[#This Row],[Fecha creación]],0)*14,"Revisar")</f>
        <v>70</v>
      </c>
      <c r="Z279" s="5">
        <f>+Table2[[#This Row],[SLA horas - base ]]+Table2[[#This Row],[SLA horas - adic por cambio días]]</f>
        <v>70</v>
      </c>
      <c r="AA279" s="19" t="str">
        <f>IF(Table2[[#This Row],[SLA horas - base ]]=0,"No tiene SLA",IF(Table2[[#This Row],[Horas resolución/en proceso]]&lt;=Table2[[#This Row],[SLA horas - total]],"Cumplido","Vencido"))</f>
        <v>No tiene SLA</v>
      </c>
      <c r="AC279"/>
    </row>
    <row r="280" spans="1:29">
      <c r="A280" t="s">
        <v>1433</v>
      </c>
      <c r="B280" t="s">
        <v>1434</v>
      </c>
      <c r="C280" t="s">
        <v>119</v>
      </c>
      <c r="D280" t="s">
        <v>2</v>
      </c>
      <c r="E280" t="s">
        <v>55</v>
      </c>
      <c r="F280" t="s">
        <v>96</v>
      </c>
      <c r="G280" t="s">
        <v>106</v>
      </c>
      <c r="H280" t="s">
        <v>28</v>
      </c>
      <c r="I280" t="s">
        <v>1435</v>
      </c>
      <c r="J280" t="s">
        <v>1436</v>
      </c>
      <c r="K280" t="s">
        <v>212</v>
      </c>
      <c r="L280" t="s">
        <v>212</v>
      </c>
      <c r="M280" t="s">
        <v>153</v>
      </c>
      <c r="N280" t="s">
        <v>154</v>
      </c>
      <c r="O280" t="s">
        <v>36</v>
      </c>
      <c r="P280" t="s">
        <v>1434</v>
      </c>
      <c r="Q280" t="s">
        <v>212</v>
      </c>
      <c r="R280" t="s">
        <v>103</v>
      </c>
      <c r="S280" t="s">
        <v>1437</v>
      </c>
      <c r="T2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45693.714583333334</v>
      </c>
      <c r="U2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45696.504861111112</v>
      </c>
      <c r="V280" s="5">
        <f>IFERROR(Table2[[#This Row],[Fecha cierre/actualización]]-Table2[[#This Row],[Fecha creación]],"Revisar")</f>
        <v>2.7902777777781012</v>
      </c>
      <c r="W280" s="5">
        <f>IFERROR(Table2[[#This Row],[Días resolución/en proceso]]*24,"Revisar")</f>
        <v>66.966666666674428</v>
      </c>
      <c r="X280" s="5">
        <f>_xlfn.XLOOKUP(Table2[[#This Row],[Acuerdo de nivel de servicio]],SLA!B:B,SLA!C:C)</f>
        <v>72</v>
      </c>
      <c r="Y280" s="5">
        <f>IFERROR(ROUND(Table2[[#This Row],[Fecha cierre/actualización]]-Table2[[#This Row],[Fecha creación]],0)*14,"Revisar")</f>
        <v>42</v>
      </c>
      <c r="Z280" s="5">
        <f>+Table2[[#This Row],[SLA horas - base ]]+Table2[[#This Row],[SLA horas - adic por cambio días]]</f>
        <v>114</v>
      </c>
      <c r="AA280" s="19" t="str">
        <f>IF(Table2[[#This Row],[SLA horas - base ]]=0,"No tiene SLA",IF(Table2[[#This Row],[Horas resolución/en proceso]]&lt;=Table2[[#This Row],[SLA horas - total]],"Cumplido","Vencido"))</f>
        <v>Cumplido</v>
      </c>
      <c r="AC280"/>
    </row>
    <row r="281" spans="1:29">
      <c r="A281" t="s">
        <v>1438</v>
      </c>
      <c r="B281" t="s">
        <v>1439</v>
      </c>
      <c r="C281" t="s">
        <v>36</v>
      </c>
      <c r="D281" t="s">
        <v>95</v>
      </c>
      <c r="E281" t="s">
        <v>38</v>
      </c>
      <c r="F281" t="s">
        <v>96</v>
      </c>
      <c r="G281" t="s">
        <v>106</v>
      </c>
      <c r="H281" t="s">
        <v>38</v>
      </c>
      <c r="I281" t="s">
        <v>1440</v>
      </c>
      <c r="J281" t="s">
        <v>1441</v>
      </c>
      <c r="K281" t="s">
        <v>1442</v>
      </c>
      <c r="L281" t="s">
        <v>1442</v>
      </c>
      <c r="M281" t="s">
        <v>110</v>
      </c>
      <c r="N281" t="s">
        <v>36</v>
      </c>
      <c r="O281" t="s">
        <v>36</v>
      </c>
      <c r="P281" t="s">
        <v>1439</v>
      </c>
      <c r="Q281" t="s">
        <v>1442</v>
      </c>
      <c r="R281" t="s">
        <v>103</v>
      </c>
      <c r="S281" t="s">
        <v>1443</v>
      </c>
      <c r="T2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45695.525694444441</v>
      </c>
      <c r="U2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45696.671527777777</v>
      </c>
      <c r="V281" s="5">
        <f>IFERROR(Table2[[#This Row],[Fecha cierre/actualización]]-Table2[[#This Row],[Fecha creación]],"Revisar")</f>
        <v>1.1458333333357587</v>
      </c>
      <c r="W281" s="5">
        <f>IFERROR(Table2[[#This Row],[Días resolución/en proceso]]*24,"Revisar")</f>
        <v>27.500000000058208</v>
      </c>
      <c r="X281" s="5">
        <f>_xlfn.XLOOKUP(Table2[[#This Row],[Acuerdo de nivel de servicio]],SLA!B:B,SLA!C:C)</f>
        <v>0</v>
      </c>
      <c r="Y281" s="5">
        <f>IFERROR(ROUND(Table2[[#This Row],[Fecha cierre/actualización]]-Table2[[#This Row],[Fecha creación]],0)*14,"Revisar")</f>
        <v>14</v>
      </c>
      <c r="Z281" s="5">
        <f>+Table2[[#This Row],[SLA horas - base ]]+Table2[[#This Row],[SLA horas - adic por cambio días]]</f>
        <v>14</v>
      </c>
      <c r="AA281" s="19" t="str">
        <f>IF(Table2[[#This Row],[SLA horas - base ]]=0,"No tiene SLA",IF(Table2[[#This Row],[Horas resolución/en proceso]]&lt;=Table2[[#This Row],[SLA horas - total]],"Cumplido","Vencido"))</f>
        <v>No tiene SLA</v>
      </c>
      <c r="AC281"/>
    </row>
    <row r="282" spans="1:29">
      <c r="A282" t="s">
        <v>1444</v>
      </c>
      <c r="B282" t="s">
        <v>1445</v>
      </c>
      <c r="C282" t="s">
        <v>149</v>
      </c>
      <c r="D282" t="s">
        <v>2</v>
      </c>
      <c r="E282" t="s">
        <v>55</v>
      </c>
      <c r="F282" t="s">
        <v>96</v>
      </c>
      <c r="G282" t="s">
        <v>106</v>
      </c>
      <c r="H282" t="s">
        <v>32</v>
      </c>
      <c r="I282" t="s">
        <v>1446</v>
      </c>
      <c r="J282" t="s">
        <v>1447</v>
      </c>
      <c r="K282" t="s">
        <v>1448</v>
      </c>
      <c r="L282" t="s">
        <v>1448</v>
      </c>
      <c r="M282" t="s">
        <v>153</v>
      </c>
      <c r="N282" t="s">
        <v>154</v>
      </c>
      <c r="O282" t="s">
        <v>36</v>
      </c>
      <c r="P282" t="s">
        <v>1445</v>
      </c>
      <c r="Q282" t="s">
        <v>1448</v>
      </c>
      <c r="R282" t="s">
        <v>103</v>
      </c>
      <c r="S282" t="s">
        <v>1448</v>
      </c>
      <c r="T2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45698.410416666666</v>
      </c>
      <c r="U2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45700.469444444447</v>
      </c>
      <c r="V282" s="5">
        <f>IFERROR(Table2[[#This Row],[Fecha cierre/actualización]]-Table2[[#This Row],[Fecha creación]],"Revisar")</f>
        <v>2.0590277777810115</v>
      </c>
      <c r="W282" s="5">
        <f>IFERROR(Table2[[#This Row],[Días resolución/en proceso]]*24,"Revisar")</f>
        <v>49.416666666744277</v>
      </c>
      <c r="X282" s="5">
        <f>_xlfn.XLOOKUP(Table2[[#This Row],[Acuerdo de nivel de servicio]],SLA!B:B,SLA!C:C)</f>
        <v>12.5</v>
      </c>
      <c r="Y282" s="5">
        <f>IFERROR(ROUND(Table2[[#This Row],[Fecha cierre/actualización]]-Table2[[#This Row],[Fecha creación]],0)*14,"Revisar")</f>
        <v>28</v>
      </c>
      <c r="Z282" s="5">
        <f>+Table2[[#This Row],[SLA horas - base ]]+Table2[[#This Row],[SLA horas - adic por cambio días]]</f>
        <v>40.5</v>
      </c>
      <c r="AA282" s="19" t="str">
        <f>IF(Table2[[#This Row],[SLA horas - base ]]=0,"No tiene SLA",IF(Table2[[#This Row],[Horas resolución/en proceso]]&lt;=Table2[[#This Row],[SLA horas - total]],"Cumplido","Vencido"))</f>
        <v>Vencido</v>
      </c>
      <c r="AC282"/>
    </row>
    <row r="283" spans="1:29">
      <c r="A283" t="s">
        <v>1449</v>
      </c>
      <c r="B283" t="s">
        <v>1450</v>
      </c>
      <c r="C283" t="s">
        <v>149</v>
      </c>
      <c r="D283" t="s">
        <v>2</v>
      </c>
      <c r="E283" t="s">
        <v>55</v>
      </c>
      <c r="F283" t="s">
        <v>96</v>
      </c>
      <c r="G283" t="s">
        <v>106</v>
      </c>
      <c r="H283" t="s">
        <v>32</v>
      </c>
      <c r="I283" t="s">
        <v>1451</v>
      </c>
      <c r="J283" t="s">
        <v>1452</v>
      </c>
      <c r="K283" t="s">
        <v>1453</v>
      </c>
      <c r="L283" t="s">
        <v>1453</v>
      </c>
      <c r="M283" t="s">
        <v>153</v>
      </c>
      <c r="N283" t="s">
        <v>154</v>
      </c>
      <c r="O283" t="s">
        <v>36</v>
      </c>
      <c r="P283" t="s">
        <v>1450</v>
      </c>
      <c r="Q283" t="s">
        <v>1453</v>
      </c>
      <c r="R283" t="s">
        <v>467</v>
      </c>
      <c r="S283" t="s">
        <v>1453</v>
      </c>
      <c r="T2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45698.445833333331</v>
      </c>
      <c r="U2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45699.738888888889</v>
      </c>
      <c r="V283" s="5">
        <f>IFERROR(Table2[[#This Row],[Fecha cierre/actualización]]-Table2[[#This Row],[Fecha creación]],"Revisar")</f>
        <v>1.2930555555576575</v>
      </c>
      <c r="W283" s="5">
        <f>IFERROR(Table2[[#This Row],[Días resolución/en proceso]]*24,"Revisar")</f>
        <v>31.03333333338378</v>
      </c>
      <c r="X283" s="5">
        <f>_xlfn.XLOOKUP(Table2[[#This Row],[Acuerdo de nivel de servicio]],SLA!B:B,SLA!C:C)</f>
        <v>12.5</v>
      </c>
      <c r="Y283" s="5">
        <f>IFERROR(ROUND(Table2[[#This Row],[Fecha cierre/actualización]]-Table2[[#This Row],[Fecha creación]],0)*14,"Revisar")</f>
        <v>14</v>
      </c>
      <c r="Z283" s="5">
        <f>+Table2[[#This Row],[SLA horas - base ]]+Table2[[#This Row],[SLA horas - adic por cambio días]]</f>
        <v>26.5</v>
      </c>
      <c r="AA283" s="19" t="str">
        <f>IF(Table2[[#This Row],[SLA horas - base ]]=0,"No tiene SLA",IF(Table2[[#This Row],[Horas resolución/en proceso]]&lt;=Table2[[#This Row],[SLA horas - total]],"Cumplido","Vencido"))</f>
        <v>Vencido</v>
      </c>
      <c r="AC283"/>
    </row>
    <row r="284" spans="1:29">
      <c r="A284" t="s">
        <v>1454</v>
      </c>
      <c r="B284" t="s">
        <v>1455</v>
      </c>
      <c r="C284" t="s">
        <v>149</v>
      </c>
      <c r="D284" t="s">
        <v>2</v>
      </c>
      <c r="E284" t="s">
        <v>55</v>
      </c>
      <c r="F284" t="s">
        <v>96</v>
      </c>
      <c r="G284" t="s">
        <v>106</v>
      </c>
      <c r="H284" t="s">
        <v>32</v>
      </c>
      <c r="I284" t="s">
        <v>1456</v>
      </c>
      <c r="J284" t="s">
        <v>1457</v>
      </c>
      <c r="K284" t="s">
        <v>1458</v>
      </c>
      <c r="L284" t="s">
        <v>1458</v>
      </c>
      <c r="M284" t="s">
        <v>153</v>
      </c>
      <c r="N284" t="s">
        <v>154</v>
      </c>
      <c r="O284" t="s">
        <v>36</v>
      </c>
      <c r="P284" t="s">
        <v>1455</v>
      </c>
      <c r="Q284" t="s">
        <v>1458</v>
      </c>
      <c r="R284" t="s">
        <v>103</v>
      </c>
      <c r="S284" t="s">
        <v>1458</v>
      </c>
      <c r="T2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45698.449305555558</v>
      </c>
      <c r="U2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45700.449305555558</v>
      </c>
      <c r="V284" s="5">
        <f>IFERROR(Table2[[#This Row],[Fecha cierre/actualización]]-Table2[[#This Row],[Fecha creación]],"Revisar")</f>
        <v>2</v>
      </c>
      <c r="W284" s="5">
        <f>IFERROR(Table2[[#This Row],[Días resolución/en proceso]]*24,"Revisar")</f>
        <v>48</v>
      </c>
      <c r="X284" s="5">
        <f>_xlfn.XLOOKUP(Table2[[#This Row],[Acuerdo de nivel de servicio]],SLA!B:B,SLA!C:C)</f>
        <v>12.5</v>
      </c>
      <c r="Y284" s="5">
        <f>IFERROR(ROUND(Table2[[#This Row],[Fecha cierre/actualización]]-Table2[[#This Row],[Fecha creación]],0)*14,"Revisar")</f>
        <v>28</v>
      </c>
      <c r="Z284" s="5">
        <f>+Table2[[#This Row],[SLA horas - base ]]+Table2[[#This Row],[SLA horas - adic por cambio días]]</f>
        <v>40.5</v>
      </c>
      <c r="AA284" s="19" t="str">
        <f>IF(Table2[[#This Row],[SLA horas - base ]]=0,"No tiene SLA",IF(Table2[[#This Row],[Horas resolución/en proceso]]&lt;=Table2[[#This Row],[SLA horas - total]],"Cumplido","Vencido"))</f>
        <v>Vencido</v>
      </c>
      <c r="AC284"/>
    </row>
    <row r="285" spans="1:29">
      <c r="A285" t="s">
        <v>1459</v>
      </c>
      <c r="B285" t="s">
        <v>1460</v>
      </c>
      <c r="C285" t="s">
        <v>167</v>
      </c>
      <c r="D285" t="s">
        <v>2</v>
      </c>
      <c r="E285" t="s">
        <v>66</v>
      </c>
      <c r="F285" t="s">
        <v>96</v>
      </c>
      <c r="G285" t="s">
        <v>97</v>
      </c>
      <c r="H285" t="s">
        <v>40</v>
      </c>
      <c r="I285" t="s">
        <v>1460</v>
      </c>
      <c r="J285" t="s">
        <v>1461</v>
      </c>
      <c r="K285" t="s">
        <v>1462</v>
      </c>
      <c r="L285" t="s">
        <v>1462</v>
      </c>
      <c r="M285" t="s">
        <v>101</v>
      </c>
      <c r="N285" t="s">
        <v>36</v>
      </c>
      <c r="O285" t="s">
        <v>102</v>
      </c>
      <c r="P285" t="s">
        <v>1460</v>
      </c>
      <c r="Q285" t="s">
        <v>1462</v>
      </c>
      <c r="R285" t="s">
        <v>103</v>
      </c>
      <c r="S285" t="s">
        <v>1462</v>
      </c>
      <c r="T2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45698.463194444441</v>
      </c>
      <c r="U2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45698.468055555553</v>
      </c>
      <c r="V285" s="5">
        <f>IFERROR(Table2[[#This Row],[Fecha cierre/actualización]]-Table2[[#This Row],[Fecha creación]],"Revisar")</f>
        <v>4.8611111124046147E-3</v>
      </c>
      <c r="W285" s="5">
        <f>IFERROR(Table2[[#This Row],[Días resolución/en proceso]]*24,"Revisar")</f>
        <v>0.11666666669771075</v>
      </c>
      <c r="X285" s="5">
        <f>_xlfn.XLOOKUP(Table2[[#This Row],[Acuerdo de nivel de servicio]],SLA!B:B,SLA!C:C)</f>
        <v>120</v>
      </c>
      <c r="Y285" s="5">
        <f>IFERROR(ROUND(Table2[[#This Row],[Fecha cierre/actualización]]-Table2[[#This Row],[Fecha creación]],0)*14,"Revisar")</f>
        <v>0</v>
      </c>
      <c r="Z285" s="5">
        <f>+Table2[[#This Row],[SLA horas - base ]]+Table2[[#This Row],[SLA horas - adic por cambio días]]</f>
        <v>120</v>
      </c>
      <c r="AA285" s="19" t="str">
        <f>IF(Table2[[#This Row],[SLA horas - base ]]=0,"No tiene SLA",IF(Table2[[#This Row],[Horas resolución/en proceso]]&lt;=Table2[[#This Row],[SLA horas - total]],"Cumplido","Vencido"))</f>
        <v>Cumplido</v>
      </c>
      <c r="AC285"/>
    </row>
    <row r="286" spans="1:29">
      <c r="A286" t="s">
        <v>1463</v>
      </c>
      <c r="B286" t="s">
        <v>1464</v>
      </c>
      <c r="C286" t="s">
        <v>157</v>
      </c>
      <c r="D286" t="s">
        <v>2</v>
      </c>
      <c r="E286" t="s">
        <v>55</v>
      </c>
      <c r="F286" t="s">
        <v>96</v>
      </c>
      <c r="G286" t="s">
        <v>106</v>
      </c>
      <c r="H286" t="s">
        <v>31</v>
      </c>
      <c r="I286" t="s">
        <v>1465</v>
      </c>
      <c r="J286" t="s">
        <v>1466</v>
      </c>
      <c r="K286" t="s">
        <v>1467</v>
      </c>
      <c r="L286" t="s">
        <v>1467</v>
      </c>
      <c r="M286" t="s">
        <v>101</v>
      </c>
      <c r="N286" t="s">
        <v>154</v>
      </c>
      <c r="O286" t="s">
        <v>102</v>
      </c>
      <c r="P286" t="s">
        <v>1464</v>
      </c>
      <c r="Q286" t="s">
        <v>1467</v>
      </c>
      <c r="R286" t="s">
        <v>103</v>
      </c>
      <c r="S286" t="s">
        <v>1467</v>
      </c>
      <c r="T2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45698.512499999997</v>
      </c>
      <c r="U2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45699.60833333333</v>
      </c>
      <c r="V286" s="5">
        <f>IFERROR(Table2[[#This Row],[Fecha cierre/actualización]]-Table2[[#This Row],[Fecha creación]],"Revisar")</f>
        <v>1.0958333333328483</v>
      </c>
      <c r="W286" s="5">
        <f>IFERROR(Table2[[#This Row],[Días resolución/en proceso]]*24,"Revisar")</f>
        <v>26.299999999988358</v>
      </c>
      <c r="X286" s="5">
        <f>_xlfn.XLOOKUP(Table2[[#This Row],[Acuerdo de nivel de servicio]],SLA!B:B,SLA!C:C)</f>
        <v>12.5</v>
      </c>
      <c r="Y286" s="5">
        <f>IFERROR(ROUND(Table2[[#This Row],[Fecha cierre/actualización]]-Table2[[#This Row],[Fecha creación]],0)*14,"Revisar")</f>
        <v>14</v>
      </c>
      <c r="Z286" s="5">
        <f>+Table2[[#This Row],[SLA horas - base ]]+Table2[[#This Row],[SLA horas - adic por cambio días]]</f>
        <v>26.5</v>
      </c>
      <c r="AA286" s="19" t="str">
        <f>IF(Table2[[#This Row],[SLA horas - base ]]=0,"No tiene SLA",IF(Table2[[#This Row],[Horas resolución/en proceso]]&lt;=Table2[[#This Row],[SLA horas - total]],"Cumplido","Vencido"))</f>
        <v>Cumplido</v>
      </c>
      <c r="AC286"/>
    </row>
    <row r="287" spans="1:29">
      <c r="A287" t="s">
        <v>1468</v>
      </c>
      <c r="B287" t="s">
        <v>1469</v>
      </c>
      <c r="C287" t="s">
        <v>36</v>
      </c>
      <c r="D287" t="s">
        <v>95</v>
      </c>
      <c r="E287" t="s">
        <v>61</v>
      </c>
      <c r="F287" t="s">
        <v>96</v>
      </c>
      <c r="G287" t="s">
        <v>687</v>
      </c>
      <c r="H287" t="s">
        <v>62</v>
      </c>
      <c r="I287" t="s">
        <v>1469</v>
      </c>
      <c r="J287" t="s">
        <v>1470</v>
      </c>
      <c r="K287" t="s">
        <v>1471</v>
      </c>
      <c r="L287" t="s">
        <v>1471</v>
      </c>
      <c r="M287" t="s">
        <v>101</v>
      </c>
      <c r="N287" t="s">
        <v>36</v>
      </c>
      <c r="O287" t="s">
        <v>311</v>
      </c>
      <c r="P287" t="s">
        <v>1469</v>
      </c>
      <c r="Q287" t="s">
        <v>1471</v>
      </c>
      <c r="R287" t="s">
        <v>103</v>
      </c>
      <c r="S287" t="s">
        <v>1471</v>
      </c>
      <c r="T2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45698.622916666667</v>
      </c>
      <c r="U2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45737.522222222222</v>
      </c>
      <c r="V287" s="5">
        <f>IFERROR(Table2[[#This Row],[Fecha cierre/actualización]]-Table2[[#This Row],[Fecha creación]],"Revisar")</f>
        <v>38.899305555554747</v>
      </c>
      <c r="W287" s="5">
        <f>IFERROR(Table2[[#This Row],[Días resolución/en proceso]]*24,"Revisar")</f>
        <v>933.58333333331393</v>
      </c>
      <c r="X287" s="5">
        <f>_xlfn.XLOOKUP(Table2[[#This Row],[Acuerdo de nivel de servicio]],SLA!B:B,SLA!C:C)</f>
        <v>0</v>
      </c>
      <c r="Y287" s="5">
        <f>IFERROR(ROUND(Table2[[#This Row],[Fecha cierre/actualización]]-Table2[[#This Row],[Fecha creación]],0)*14,"Revisar")</f>
        <v>546</v>
      </c>
      <c r="Z287" s="5">
        <f>+Table2[[#This Row],[SLA horas - base ]]+Table2[[#This Row],[SLA horas - adic por cambio días]]</f>
        <v>546</v>
      </c>
      <c r="AA287" s="19" t="str">
        <f>IF(Table2[[#This Row],[SLA horas - base ]]=0,"No tiene SLA",IF(Table2[[#This Row],[Horas resolución/en proceso]]&lt;=Table2[[#This Row],[SLA horas - total]],"Cumplido","Vencido"))</f>
        <v>No tiene SLA</v>
      </c>
      <c r="AC287"/>
    </row>
    <row r="288" spans="1:29">
      <c r="A288" t="s">
        <v>1472</v>
      </c>
      <c r="B288" t="s">
        <v>1473</v>
      </c>
      <c r="C288" t="s">
        <v>36</v>
      </c>
      <c r="D288" t="s">
        <v>95</v>
      </c>
      <c r="E288" t="s">
        <v>66</v>
      </c>
      <c r="F288" t="s">
        <v>96</v>
      </c>
      <c r="G288" t="s">
        <v>97</v>
      </c>
      <c r="H288" t="s">
        <v>45</v>
      </c>
      <c r="I288" t="s">
        <v>1474</v>
      </c>
      <c r="J288" t="s">
        <v>1475</v>
      </c>
      <c r="K288" t="s">
        <v>1476</v>
      </c>
      <c r="L288" t="s">
        <v>1476</v>
      </c>
      <c r="M288" t="s">
        <v>101</v>
      </c>
      <c r="N288" t="s">
        <v>36</v>
      </c>
      <c r="O288" t="s">
        <v>102</v>
      </c>
      <c r="P288" t="s">
        <v>1473</v>
      </c>
      <c r="Q288" t="s">
        <v>1476</v>
      </c>
      <c r="R288" t="s">
        <v>103</v>
      </c>
      <c r="S288" t="s">
        <v>1476</v>
      </c>
      <c r="T2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45695.652083333334</v>
      </c>
      <c r="U2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45721.660416666666</v>
      </c>
      <c r="V288" s="5">
        <f>IFERROR(Table2[[#This Row],[Fecha cierre/actualización]]-Table2[[#This Row],[Fecha creación]],"Revisar")</f>
        <v>26.008333333331393</v>
      </c>
      <c r="W288" s="5">
        <f>IFERROR(Table2[[#This Row],[Días resolución/en proceso]]*24,"Revisar")</f>
        <v>624.19999999995343</v>
      </c>
      <c r="X288" s="5">
        <f>_xlfn.XLOOKUP(Table2[[#This Row],[Acuerdo de nivel de servicio]],SLA!B:B,SLA!C:C)</f>
        <v>0</v>
      </c>
      <c r="Y288" s="5">
        <f>IFERROR(ROUND(Table2[[#This Row],[Fecha cierre/actualización]]-Table2[[#This Row],[Fecha creación]],0)*14,"Revisar")</f>
        <v>364</v>
      </c>
      <c r="Z288" s="5">
        <f>+Table2[[#This Row],[SLA horas - base ]]+Table2[[#This Row],[SLA horas - adic por cambio días]]</f>
        <v>364</v>
      </c>
      <c r="AA288" s="19" t="str">
        <f>IF(Table2[[#This Row],[SLA horas - base ]]=0,"No tiene SLA",IF(Table2[[#This Row],[Horas resolución/en proceso]]&lt;=Table2[[#This Row],[SLA horas - total]],"Cumplido","Vencido"))</f>
        <v>No tiene SLA</v>
      </c>
      <c r="AC288"/>
    </row>
    <row r="289" spans="1:29">
      <c r="A289" t="s">
        <v>1477</v>
      </c>
      <c r="B289" t="s">
        <v>1478</v>
      </c>
      <c r="C289" t="s">
        <v>157</v>
      </c>
      <c r="D289" t="s">
        <v>2</v>
      </c>
      <c r="E289" t="s">
        <v>55</v>
      </c>
      <c r="F289" t="s">
        <v>96</v>
      </c>
      <c r="G289" t="s">
        <v>106</v>
      </c>
      <c r="H289" t="s">
        <v>31</v>
      </c>
      <c r="I289" t="s">
        <v>1479</v>
      </c>
      <c r="J289" t="s">
        <v>1480</v>
      </c>
      <c r="K289" t="s">
        <v>1481</v>
      </c>
      <c r="L289" t="s">
        <v>1481</v>
      </c>
      <c r="M289" t="s">
        <v>101</v>
      </c>
      <c r="N289" t="s">
        <v>154</v>
      </c>
      <c r="O289" t="s">
        <v>102</v>
      </c>
      <c r="P289" t="s">
        <v>1478</v>
      </c>
      <c r="Q289" t="s">
        <v>1481</v>
      </c>
      <c r="R289" t="s">
        <v>103</v>
      </c>
      <c r="S289" t="s">
        <v>1481</v>
      </c>
      <c r="T2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45695.719444444447</v>
      </c>
      <c r="U2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45698.700694444444</v>
      </c>
      <c r="V289" s="5">
        <f>IFERROR(Table2[[#This Row],[Fecha cierre/actualización]]-Table2[[#This Row],[Fecha creación]],"Revisar")</f>
        <v>2.9812499999970896</v>
      </c>
      <c r="W289" s="5">
        <f>IFERROR(Table2[[#This Row],[Días resolución/en proceso]]*24,"Revisar")</f>
        <v>71.549999999930151</v>
      </c>
      <c r="X289" s="5">
        <f>_xlfn.XLOOKUP(Table2[[#This Row],[Acuerdo de nivel de servicio]],SLA!B:B,SLA!C:C)</f>
        <v>12.5</v>
      </c>
      <c r="Y289" s="5">
        <f>IFERROR(ROUND(Table2[[#This Row],[Fecha cierre/actualización]]-Table2[[#This Row],[Fecha creación]],0)*14,"Revisar")</f>
        <v>42</v>
      </c>
      <c r="Z289" s="5">
        <f>+Table2[[#This Row],[SLA horas - base ]]+Table2[[#This Row],[SLA horas - adic por cambio días]]</f>
        <v>54.5</v>
      </c>
      <c r="AA289" s="19" t="str">
        <f>IF(Table2[[#This Row],[SLA horas - base ]]=0,"No tiene SLA",IF(Table2[[#This Row],[Horas resolución/en proceso]]&lt;=Table2[[#This Row],[SLA horas - total]],"Cumplido","Vencido"))</f>
        <v>Vencido</v>
      </c>
      <c r="AC289"/>
    </row>
    <row r="290" spans="1:29">
      <c r="A290" t="s">
        <v>1482</v>
      </c>
      <c r="B290" t="s">
        <v>1483</v>
      </c>
      <c r="C290" t="s">
        <v>157</v>
      </c>
      <c r="D290" t="s">
        <v>2</v>
      </c>
      <c r="E290" t="s">
        <v>55</v>
      </c>
      <c r="F290" t="s">
        <v>96</v>
      </c>
      <c r="G290" t="s">
        <v>106</v>
      </c>
      <c r="H290" t="s">
        <v>31</v>
      </c>
      <c r="I290" t="s">
        <v>1484</v>
      </c>
      <c r="J290" t="s">
        <v>1485</v>
      </c>
      <c r="K290" t="s">
        <v>1467</v>
      </c>
      <c r="L290" t="s">
        <v>1467</v>
      </c>
      <c r="M290" t="s">
        <v>101</v>
      </c>
      <c r="N290" t="s">
        <v>154</v>
      </c>
      <c r="O290" t="s">
        <v>102</v>
      </c>
      <c r="P290" t="s">
        <v>1483</v>
      </c>
      <c r="Q290" t="s">
        <v>1467</v>
      </c>
      <c r="R290" t="s">
        <v>103</v>
      </c>
      <c r="S290" t="s">
        <v>1467</v>
      </c>
      <c r="T2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45698.661805555559</v>
      </c>
      <c r="U2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45699.60833333333</v>
      </c>
      <c r="V290" s="5">
        <f>IFERROR(Table2[[#This Row],[Fecha cierre/actualización]]-Table2[[#This Row],[Fecha creación]],"Revisar")</f>
        <v>0.9465277777708252</v>
      </c>
      <c r="W290" s="5">
        <f>IFERROR(Table2[[#This Row],[Días resolución/en proceso]]*24,"Revisar")</f>
        <v>22.716666666499805</v>
      </c>
      <c r="X290" s="5">
        <f>_xlfn.XLOOKUP(Table2[[#This Row],[Acuerdo de nivel de servicio]],SLA!B:B,SLA!C:C)</f>
        <v>12.5</v>
      </c>
      <c r="Y290" s="5">
        <f>IFERROR(ROUND(Table2[[#This Row],[Fecha cierre/actualización]]-Table2[[#This Row],[Fecha creación]],0)*14,"Revisar")</f>
        <v>14</v>
      </c>
      <c r="Z290" s="5">
        <f>+Table2[[#This Row],[SLA horas - base ]]+Table2[[#This Row],[SLA horas - adic por cambio días]]</f>
        <v>26.5</v>
      </c>
      <c r="AA290" s="19" t="str">
        <f>IF(Table2[[#This Row],[SLA horas - base ]]=0,"No tiene SLA",IF(Table2[[#This Row],[Horas resolución/en proceso]]&lt;=Table2[[#This Row],[SLA horas - total]],"Cumplido","Vencido"))</f>
        <v>Cumplido</v>
      </c>
      <c r="AC290"/>
    </row>
    <row r="291" spans="1:29">
      <c r="A291" t="s">
        <v>1486</v>
      </c>
      <c r="B291" t="s">
        <v>1487</v>
      </c>
      <c r="C291" t="s">
        <v>157</v>
      </c>
      <c r="D291" t="s">
        <v>2</v>
      </c>
      <c r="E291" t="s">
        <v>55</v>
      </c>
      <c r="F291" t="s">
        <v>96</v>
      </c>
      <c r="G291" t="s">
        <v>106</v>
      </c>
      <c r="H291" t="s">
        <v>31</v>
      </c>
      <c r="I291" t="s">
        <v>1488</v>
      </c>
      <c r="J291" t="s">
        <v>1489</v>
      </c>
      <c r="K291" t="s">
        <v>1490</v>
      </c>
      <c r="L291" t="s">
        <v>1490</v>
      </c>
      <c r="M291" t="s">
        <v>101</v>
      </c>
      <c r="N291" t="s">
        <v>154</v>
      </c>
      <c r="O291" t="s">
        <v>102</v>
      </c>
      <c r="P291" t="s">
        <v>1487</v>
      </c>
      <c r="Q291" t="s">
        <v>1490</v>
      </c>
      <c r="R291" t="s">
        <v>103</v>
      </c>
      <c r="S291" t="s">
        <v>1491</v>
      </c>
      <c r="T2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45698.676388888889</v>
      </c>
      <c r="U2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45700.422222222223</v>
      </c>
      <c r="V291" s="5">
        <f>IFERROR(Table2[[#This Row],[Fecha cierre/actualización]]-Table2[[#This Row],[Fecha creación]],"Revisar")</f>
        <v>1.7458333333343035</v>
      </c>
      <c r="W291" s="5">
        <f>IFERROR(Table2[[#This Row],[Días resolución/en proceso]]*24,"Revisar")</f>
        <v>41.900000000023283</v>
      </c>
      <c r="X291" s="5">
        <f>_xlfn.XLOOKUP(Table2[[#This Row],[Acuerdo de nivel de servicio]],SLA!B:B,SLA!C:C)</f>
        <v>12.5</v>
      </c>
      <c r="Y291" s="5">
        <f>IFERROR(ROUND(Table2[[#This Row],[Fecha cierre/actualización]]-Table2[[#This Row],[Fecha creación]],0)*14,"Revisar")</f>
        <v>28</v>
      </c>
      <c r="Z291" s="5">
        <f>+Table2[[#This Row],[SLA horas - base ]]+Table2[[#This Row],[SLA horas - adic por cambio días]]</f>
        <v>40.5</v>
      </c>
      <c r="AA291" s="19" t="str">
        <f>IF(Table2[[#This Row],[SLA horas - base ]]=0,"No tiene SLA",IF(Table2[[#This Row],[Horas resolución/en proceso]]&lt;=Table2[[#This Row],[SLA horas - total]],"Cumplido","Vencido"))</f>
        <v>Vencido</v>
      </c>
      <c r="AC291"/>
    </row>
    <row r="292" spans="1:29">
      <c r="A292" t="s">
        <v>1492</v>
      </c>
      <c r="B292" t="s">
        <v>1493</v>
      </c>
      <c r="C292" t="s">
        <v>149</v>
      </c>
      <c r="D292" t="s">
        <v>2</v>
      </c>
      <c r="E292" t="s">
        <v>55</v>
      </c>
      <c r="F292" t="s">
        <v>96</v>
      </c>
      <c r="G292" t="s">
        <v>36</v>
      </c>
      <c r="H292" t="s">
        <v>32</v>
      </c>
      <c r="I292" t="s">
        <v>1494</v>
      </c>
      <c r="J292" t="s">
        <v>1495</v>
      </c>
      <c r="K292" t="s">
        <v>1496</v>
      </c>
      <c r="L292" t="s">
        <v>1496</v>
      </c>
      <c r="M292" t="s">
        <v>101</v>
      </c>
      <c r="N292" t="s">
        <v>36</v>
      </c>
      <c r="O292" t="s">
        <v>102</v>
      </c>
      <c r="P292" t="s">
        <v>1493</v>
      </c>
      <c r="Q292" t="s">
        <v>1496</v>
      </c>
      <c r="R292" t="s">
        <v>103</v>
      </c>
      <c r="S292" t="s">
        <v>1497</v>
      </c>
      <c r="T2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45698.350694444445</v>
      </c>
      <c r="U2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45699.630555555559</v>
      </c>
      <c r="V292" s="5">
        <f>IFERROR(Table2[[#This Row],[Fecha cierre/actualización]]-Table2[[#This Row],[Fecha creación]],"Revisar")</f>
        <v>1.2798611111138598</v>
      </c>
      <c r="W292" s="5">
        <f>IFERROR(Table2[[#This Row],[Días resolución/en proceso]]*24,"Revisar")</f>
        <v>30.716666666732635</v>
      </c>
      <c r="X292" s="5">
        <f>_xlfn.XLOOKUP(Table2[[#This Row],[Acuerdo de nivel de servicio]],SLA!B:B,SLA!C:C)</f>
        <v>12.5</v>
      </c>
      <c r="Y292" s="5">
        <f>IFERROR(ROUND(Table2[[#This Row],[Fecha cierre/actualización]]-Table2[[#This Row],[Fecha creación]],0)*14,"Revisar")</f>
        <v>14</v>
      </c>
      <c r="Z292" s="5">
        <f>+Table2[[#This Row],[SLA horas - base ]]+Table2[[#This Row],[SLA horas - adic por cambio días]]</f>
        <v>26.5</v>
      </c>
      <c r="AA292" s="19" t="str">
        <f>IF(Table2[[#This Row],[SLA horas - base ]]=0,"No tiene SLA",IF(Table2[[#This Row],[Horas resolución/en proceso]]&lt;=Table2[[#This Row],[SLA horas - total]],"Cumplido","Vencido"))</f>
        <v>Vencido</v>
      </c>
      <c r="AC292"/>
    </row>
    <row r="293" spans="1:29">
      <c r="A293" t="s">
        <v>1498</v>
      </c>
      <c r="B293" t="s">
        <v>1499</v>
      </c>
      <c r="C293" t="s">
        <v>119</v>
      </c>
      <c r="D293" t="s">
        <v>2</v>
      </c>
      <c r="E293" t="s">
        <v>55</v>
      </c>
      <c r="F293" t="s">
        <v>96</v>
      </c>
      <c r="G293" t="s">
        <v>36</v>
      </c>
      <c r="H293" t="s">
        <v>28</v>
      </c>
      <c r="I293" t="s">
        <v>1500</v>
      </c>
      <c r="J293" t="s">
        <v>1501</v>
      </c>
      <c r="K293" t="s">
        <v>1502</v>
      </c>
      <c r="L293" t="s">
        <v>1502</v>
      </c>
      <c r="M293" t="s">
        <v>101</v>
      </c>
      <c r="N293" t="s">
        <v>36</v>
      </c>
      <c r="O293" t="s">
        <v>102</v>
      </c>
      <c r="P293" t="s">
        <v>1499</v>
      </c>
      <c r="Q293" t="s">
        <v>1502</v>
      </c>
      <c r="R293" t="s">
        <v>103</v>
      </c>
      <c r="S293" t="s">
        <v>1503</v>
      </c>
      <c r="T2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45698.723611111112</v>
      </c>
      <c r="U2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45700.463888888888</v>
      </c>
      <c r="V293" s="5">
        <f>IFERROR(Table2[[#This Row],[Fecha cierre/actualización]]-Table2[[#This Row],[Fecha creación]],"Revisar")</f>
        <v>1.7402777777751908</v>
      </c>
      <c r="W293" s="5">
        <f>IFERROR(Table2[[#This Row],[Días resolución/en proceso]]*24,"Revisar")</f>
        <v>41.766666666604578</v>
      </c>
      <c r="X293" s="5">
        <f>_xlfn.XLOOKUP(Table2[[#This Row],[Acuerdo de nivel de servicio]],SLA!B:B,SLA!C:C)</f>
        <v>72</v>
      </c>
      <c r="Y293" s="5">
        <f>IFERROR(ROUND(Table2[[#This Row],[Fecha cierre/actualización]]-Table2[[#This Row],[Fecha creación]],0)*14,"Revisar")</f>
        <v>28</v>
      </c>
      <c r="Z293" s="5">
        <f>+Table2[[#This Row],[SLA horas - base ]]+Table2[[#This Row],[SLA horas - adic por cambio días]]</f>
        <v>100</v>
      </c>
      <c r="AA293" s="19" t="str">
        <f>IF(Table2[[#This Row],[SLA horas - base ]]=0,"No tiene SLA",IF(Table2[[#This Row],[Horas resolución/en proceso]]&lt;=Table2[[#This Row],[SLA horas - total]],"Cumplido","Vencido"))</f>
        <v>Cumplido</v>
      </c>
      <c r="AC293"/>
    </row>
    <row r="294" spans="1:29">
      <c r="A294" t="s">
        <v>1504</v>
      </c>
      <c r="B294" t="s">
        <v>1505</v>
      </c>
      <c r="C294" t="s">
        <v>149</v>
      </c>
      <c r="D294" t="s">
        <v>2</v>
      </c>
      <c r="E294" t="s">
        <v>55</v>
      </c>
      <c r="F294" t="s">
        <v>96</v>
      </c>
      <c r="G294" t="s">
        <v>106</v>
      </c>
      <c r="H294" t="s">
        <v>27</v>
      </c>
      <c r="I294" t="s">
        <v>1506</v>
      </c>
      <c r="J294" t="s">
        <v>1507</v>
      </c>
      <c r="K294" t="s">
        <v>1490</v>
      </c>
      <c r="L294" t="s">
        <v>1490</v>
      </c>
      <c r="M294" t="s">
        <v>101</v>
      </c>
      <c r="N294" t="s">
        <v>154</v>
      </c>
      <c r="O294" t="s">
        <v>102</v>
      </c>
      <c r="P294" t="s">
        <v>1505</v>
      </c>
      <c r="Q294" t="s">
        <v>1490</v>
      </c>
      <c r="R294" t="s">
        <v>103</v>
      </c>
      <c r="S294" t="s">
        <v>1508</v>
      </c>
      <c r="T2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45698.55</v>
      </c>
      <c r="U2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45700.422222222223</v>
      </c>
      <c r="V294" s="5">
        <f>IFERROR(Table2[[#This Row],[Fecha cierre/actualización]]-Table2[[#This Row],[Fecha creación]],"Revisar")</f>
        <v>1.8722222222204437</v>
      </c>
      <c r="W294" s="5">
        <f>IFERROR(Table2[[#This Row],[Días resolución/en proceso]]*24,"Revisar")</f>
        <v>44.933333333290648</v>
      </c>
      <c r="X294" s="5">
        <f>_xlfn.XLOOKUP(Table2[[#This Row],[Acuerdo de nivel de servicio]],SLA!B:B,SLA!C:C)</f>
        <v>12.5</v>
      </c>
      <c r="Y294" s="5">
        <f>IFERROR(ROUND(Table2[[#This Row],[Fecha cierre/actualización]]-Table2[[#This Row],[Fecha creación]],0)*14,"Revisar")</f>
        <v>28</v>
      </c>
      <c r="Z294" s="5">
        <f>+Table2[[#This Row],[SLA horas - base ]]+Table2[[#This Row],[SLA horas - adic por cambio días]]</f>
        <v>40.5</v>
      </c>
      <c r="AA294" s="19" t="str">
        <f>IF(Table2[[#This Row],[SLA horas - base ]]=0,"No tiene SLA",IF(Table2[[#This Row],[Horas resolución/en proceso]]&lt;=Table2[[#This Row],[SLA horas - total]],"Cumplido","Vencido"))</f>
        <v>Vencido</v>
      </c>
      <c r="AC294"/>
    </row>
    <row r="295" spans="1:29">
      <c r="A295" t="s">
        <v>1509</v>
      </c>
      <c r="B295" t="s">
        <v>1510</v>
      </c>
      <c r="C295" t="s">
        <v>36</v>
      </c>
      <c r="D295" t="s">
        <v>269</v>
      </c>
      <c r="E295" t="s">
        <v>48</v>
      </c>
      <c r="F295" t="s">
        <v>96</v>
      </c>
      <c r="G295" t="s">
        <v>270</v>
      </c>
      <c r="H295" t="s">
        <v>36</v>
      </c>
      <c r="I295" t="s">
        <v>1511</v>
      </c>
      <c r="J295" t="s">
        <v>1512</v>
      </c>
      <c r="K295" t="s">
        <v>1513</v>
      </c>
      <c r="L295" t="s">
        <v>1513</v>
      </c>
      <c r="M295" t="s">
        <v>36</v>
      </c>
      <c r="N295" t="s">
        <v>36</v>
      </c>
      <c r="O295" t="s">
        <v>36</v>
      </c>
      <c r="P295" t="s">
        <v>1510</v>
      </c>
      <c r="Q295" t="s">
        <v>1513</v>
      </c>
      <c r="R295" t="s">
        <v>103</v>
      </c>
      <c r="S295" t="s">
        <v>1513</v>
      </c>
      <c r="T2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45695.675694444442</v>
      </c>
      <c r="U2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45707.372916666667</v>
      </c>
      <c r="V295" s="5">
        <f>IFERROR(Table2[[#This Row],[Fecha cierre/actualización]]-Table2[[#This Row],[Fecha creación]],"Revisar")</f>
        <v>11.697222222224809</v>
      </c>
      <c r="W295" s="5">
        <f>IFERROR(Table2[[#This Row],[Días resolución/en proceso]]*24,"Revisar")</f>
        <v>280.73333333339542</v>
      </c>
      <c r="X295" s="5">
        <f>_xlfn.XLOOKUP(Table2[[#This Row],[Acuerdo de nivel de servicio]],SLA!B:B,SLA!C:C)</f>
        <v>0</v>
      </c>
      <c r="Y295" s="5">
        <f>IFERROR(ROUND(Table2[[#This Row],[Fecha cierre/actualización]]-Table2[[#This Row],[Fecha creación]],0)*14,"Revisar")</f>
        <v>168</v>
      </c>
      <c r="Z295" s="5">
        <f>+Table2[[#This Row],[SLA horas - base ]]+Table2[[#This Row],[SLA horas - adic por cambio días]]</f>
        <v>168</v>
      </c>
      <c r="AA295" s="19" t="str">
        <f>IF(Table2[[#This Row],[SLA horas - base ]]=0,"No tiene SLA",IF(Table2[[#This Row],[Horas resolución/en proceso]]&lt;=Table2[[#This Row],[SLA horas - total]],"Cumplido","Vencido"))</f>
        <v>No tiene SLA</v>
      </c>
      <c r="AC295"/>
    </row>
    <row r="296" spans="1:29">
      <c r="A296" t="s">
        <v>1514</v>
      </c>
      <c r="B296" t="s">
        <v>1515</v>
      </c>
      <c r="C296" t="s">
        <v>220</v>
      </c>
      <c r="D296" t="s">
        <v>2</v>
      </c>
      <c r="E296" t="s">
        <v>38</v>
      </c>
      <c r="F296" t="s">
        <v>96</v>
      </c>
      <c r="G296" t="s">
        <v>36</v>
      </c>
      <c r="H296" t="s">
        <v>32</v>
      </c>
      <c r="I296" t="s">
        <v>1516</v>
      </c>
      <c r="J296" t="s">
        <v>1517</v>
      </c>
      <c r="K296" t="s">
        <v>1518</v>
      </c>
      <c r="L296" t="s">
        <v>1518</v>
      </c>
      <c r="M296" t="s">
        <v>101</v>
      </c>
      <c r="N296" t="s">
        <v>36</v>
      </c>
      <c r="O296" t="s">
        <v>102</v>
      </c>
      <c r="P296" t="s">
        <v>1515</v>
      </c>
      <c r="Q296" t="s">
        <v>1518</v>
      </c>
      <c r="R296" t="s">
        <v>103</v>
      </c>
      <c r="S296" t="s">
        <v>1518</v>
      </c>
      <c r="T2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45698.450694444444</v>
      </c>
      <c r="U2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45700.482638888891</v>
      </c>
      <c r="V296" s="5">
        <f>IFERROR(Table2[[#This Row],[Fecha cierre/actualización]]-Table2[[#This Row],[Fecha creación]],"Revisar")</f>
        <v>2.0319444444467081</v>
      </c>
      <c r="W296" s="5">
        <f>IFERROR(Table2[[#This Row],[Días resolución/en proceso]]*24,"Revisar")</f>
        <v>48.766666666720994</v>
      </c>
      <c r="X296" s="5">
        <f>_xlfn.XLOOKUP(Table2[[#This Row],[Acuerdo de nivel de servicio]],SLA!B:B,SLA!C:C)</f>
        <v>120</v>
      </c>
      <c r="Y296" s="5">
        <f>IFERROR(ROUND(Table2[[#This Row],[Fecha cierre/actualización]]-Table2[[#This Row],[Fecha creación]],0)*14,"Revisar")</f>
        <v>28</v>
      </c>
      <c r="Z296" s="5">
        <f>+Table2[[#This Row],[SLA horas - base ]]+Table2[[#This Row],[SLA horas - adic por cambio días]]</f>
        <v>148</v>
      </c>
      <c r="AA296" s="19" t="str">
        <f>IF(Table2[[#This Row],[SLA horas - base ]]=0,"No tiene SLA",IF(Table2[[#This Row],[Horas resolución/en proceso]]&lt;=Table2[[#This Row],[SLA horas - total]],"Cumplido","Vencido"))</f>
        <v>Cumplido</v>
      </c>
      <c r="AC296"/>
    </row>
    <row r="297" spans="1:29">
      <c r="A297" t="s">
        <v>1519</v>
      </c>
      <c r="B297" t="s">
        <v>1520</v>
      </c>
      <c r="C297" t="s">
        <v>36</v>
      </c>
      <c r="D297" t="s">
        <v>2</v>
      </c>
      <c r="E297" t="s">
        <v>55</v>
      </c>
      <c r="F297" t="s">
        <v>96</v>
      </c>
      <c r="G297" t="s">
        <v>106</v>
      </c>
      <c r="H297" t="s">
        <v>30</v>
      </c>
      <c r="I297" t="s">
        <v>1521</v>
      </c>
      <c r="J297" t="s">
        <v>1522</v>
      </c>
      <c r="K297" t="s">
        <v>1523</v>
      </c>
      <c r="L297" t="s">
        <v>1523</v>
      </c>
      <c r="M297" t="s">
        <v>110</v>
      </c>
      <c r="N297" t="s">
        <v>36</v>
      </c>
      <c r="O297" t="s">
        <v>36</v>
      </c>
      <c r="P297" t="s">
        <v>1520</v>
      </c>
      <c r="Q297" t="s">
        <v>1523</v>
      </c>
      <c r="R297" t="s">
        <v>103</v>
      </c>
      <c r="S297" t="s">
        <v>1524</v>
      </c>
      <c r="T2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45698.400000000001</v>
      </c>
      <c r="U2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45699.422222222223</v>
      </c>
      <c r="V297" s="5">
        <f>IFERROR(Table2[[#This Row],[Fecha cierre/actualización]]-Table2[[#This Row],[Fecha creación]],"Revisar")</f>
        <v>1.0222222222218988</v>
      </c>
      <c r="W297" s="5">
        <f>IFERROR(Table2[[#This Row],[Días resolución/en proceso]]*24,"Revisar")</f>
        <v>24.533333333325572</v>
      </c>
      <c r="X297" s="5">
        <f>_xlfn.XLOOKUP(Table2[[#This Row],[Acuerdo de nivel de servicio]],SLA!B:B,SLA!C:C)</f>
        <v>0</v>
      </c>
      <c r="Y297" s="5">
        <f>IFERROR(ROUND(Table2[[#This Row],[Fecha cierre/actualización]]-Table2[[#This Row],[Fecha creación]],0)*14,"Revisar")</f>
        <v>14</v>
      </c>
      <c r="Z297" s="5">
        <f>+Table2[[#This Row],[SLA horas - base ]]+Table2[[#This Row],[SLA horas - adic por cambio días]]</f>
        <v>14</v>
      </c>
      <c r="AA297" s="19" t="str">
        <f>IF(Table2[[#This Row],[SLA horas - base ]]=0,"No tiene SLA",IF(Table2[[#This Row],[Horas resolución/en proceso]]&lt;=Table2[[#This Row],[SLA horas - total]],"Cumplido","Vencido"))</f>
        <v>No tiene SLA</v>
      </c>
      <c r="AC297"/>
    </row>
    <row r="298" spans="1:29">
      <c r="A298" t="s">
        <v>1525</v>
      </c>
      <c r="B298" t="s">
        <v>1526</v>
      </c>
      <c r="C298" t="s">
        <v>36</v>
      </c>
      <c r="D298" t="s">
        <v>2</v>
      </c>
      <c r="E298" t="s">
        <v>55</v>
      </c>
      <c r="F298" t="s">
        <v>96</v>
      </c>
      <c r="G298" t="s">
        <v>106</v>
      </c>
      <c r="H298" t="s">
        <v>28</v>
      </c>
      <c r="I298" t="s">
        <v>1527</v>
      </c>
      <c r="J298" t="s">
        <v>1528</v>
      </c>
      <c r="K298" t="s">
        <v>1529</v>
      </c>
      <c r="L298" t="s">
        <v>1529</v>
      </c>
      <c r="M298" t="s">
        <v>153</v>
      </c>
      <c r="N298" t="s">
        <v>154</v>
      </c>
      <c r="O298" t="s">
        <v>36</v>
      </c>
      <c r="P298" t="s">
        <v>1526</v>
      </c>
      <c r="Q298" t="s">
        <v>1529</v>
      </c>
      <c r="R298" t="s">
        <v>103</v>
      </c>
      <c r="S298" t="s">
        <v>1530</v>
      </c>
      <c r="T2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45698.428472222222</v>
      </c>
      <c r="U2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45710.466666666667</v>
      </c>
      <c r="V298" s="5">
        <f>IFERROR(Table2[[#This Row],[Fecha cierre/actualización]]-Table2[[#This Row],[Fecha creación]],"Revisar")</f>
        <v>12.038194444445253</v>
      </c>
      <c r="W298" s="5">
        <f>IFERROR(Table2[[#This Row],[Días resolución/en proceso]]*24,"Revisar")</f>
        <v>288.91666666668607</v>
      </c>
      <c r="X298" s="5">
        <f>_xlfn.XLOOKUP(Table2[[#This Row],[Acuerdo de nivel de servicio]],SLA!B:B,SLA!C:C)</f>
        <v>0</v>
      </c>
      <c r="Y298" s="5">
        <f>IFERROR(ROUND(Table2[[#This Row],[Fecha cierre/actualización]]-Table2[[#This Row],[Fecha creación]],0)*14,"Revisar")</f>
        <v>168</v>
      </c>
      <c r="Z298" s="5">
        <f>+Table2[[#This Row],[SLA horas - base ]]+Table2[[#This Row],[SLA horas - adic por cambio días]]</f>
        <v>168</v>
      </c>
      <c r="AA298" s="19" t="str">
        <f>IF(Table2[[#This Row],[SLA horas - base ]]=0,"No tiene SLA",IF(Table2[[#This Row],[Horas resolución/en proceso]]&lt;=Table2[[#This Row],[SLA horas - total]],"Cumplido","Vencido"))</f>
        <v>No tiene SLA</v>
      </c>
      <c r="AC298"/>
    </row>
    <row r="299" spans="1:29">
      <c r="A299" t="s">
        <v>1531</v>
      </c>
      <c r="B299" t="s">
        <v>1532</v>
      </c>
      <c r="C299" t="s">
        <v>36</v>
      </c>
      <c r="D299" t="s">
        <v>95</v>
      </c>
      <c r="E299" t="s">
        <v>52</v>
      </c>
      <c r="F299" t="s">
        <v>96</v>
      </c>
      <c r="G299" t="s">
        <v>97</v>
      </c>
      <c r="H299" t="s">
        <v>45</v>
      </c>
      <c r="I299" t="s">
        <v>1532</v>
      </c>
      <c r="J299" t="s">
        <v>1533</v>
      </c>
      <c r="K299" t="s">
        <v>1534</v>
      </c>
      <c r="L299" t="s">
        <v>1534</v>
      </c>
      <c r="M299" t="s">
        <v>101</v>
      </c>
      <c r="N299" t="s">
        <v>36</v>
      </c>
      <c r="O299" t="s">
        <v>102</v>
      </c>
      <c r="P299" t="s">
        <v>1532</v>
      </c>
      <c r="Q299" t="s">
        <v>1534</v>
      </c>
      <c r="R299" t="s">
        <v>103</v>
      </c>
      <c r="S299" t="s">
        <v>1534</v>
      </c>
      <c r="T2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45698.436111111114</v>
      </c>
      <c r="U2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45709.649305555555</v>
      </c>
      <c r="V299" s="5">
        <f>IFERROR(Table2[[#This Row],[Fecha cierre/actualización]]-Table2[[#This Row],[Fecha creación]],"Revisar")</f>
        <v>11.213194444440887</v>
      </c>
      <c r="W299" s="5">
        <f>IFERROR(Table2[[#This Row],[Días resolución/en proceso]]*24,"Revisar")</f>
        <v>269.1166666665813</v>
      </c>
      <c r="X299" s="5">
        <f>_xlfn.XLOOKUP(Table2[[#This Row],[Acuerdo de nivel de servicio]],SLA!B:B,SLA!C:C)</f>
        <v>0</v>
      </c>
      <c r="Y299" s="5">
        <f>IFERROR(ROUND(Table2[[#This Row],[Fecha cierre/actualización]]-Table2[[#This Row],[Fecha creación]],0)*14,"Revisar")</f>
        <v>154</v>
      </c>
      <c r="Z299" s="5">
        <f>+Table2[[#This Row],[SLA horas - base ]]+Table2[[#This Row],[SLA horas - adic por cambio días]]</f>
        <v>154</v>
      </c>
      <c r="AA299" s="19" t="str">
        <f>IF(Table2[[#This Row],[SLA horas - base ]]=0,"No tiene SLA",IF(Table2[[#This Row],[Horas resolución/en proceso]]&lt;=Table2[[#This Row],[SLA horas - total]],"Cumplido","Vencido"))</f>
        <v>No tiene SLA</v>
      </c>
      <c r="AC299"/>
    </row>
    <row r="300" spans="1:29">
      <c r="A300" t="s">
        <v>1535</v>
      </c>
      <c r="B300" t="s">
        <v>1536</v>
      </c>
      <c r="C300" t="s">
        <v>149</v>
      </c>
      <c r="D300" t="s">
        <v>2</v>
      </c>
      <c r="E300" t="s">
        <v>55</v>
      </c>
      <c r="F300" t="s">
        <v>96</v>
      </c>
      <c r="G300" t="s">
        <v>106</v>
      </c>
      <c r="H300" t="s">
        <v>31</v>
      </c>
      <c r="I300" t="s">
        <v>1537</v>
      </c>
      <c r="J300" t="s">
        <v>1538</v>
      </c>
      <c r="K300" t="s">
        <v>1539</v>
      </c>
      <c r="L300" t="s">
        <v>1539</v>
      </c>
      <c r="M300" t="s">
        <v>101</v>
      </c>
      <c r="N300" t="s">
        <v>154</v>
      </c>
      <c r="O300" t="s">
        <v>102</v>
      </c>
      <c r="P300" t="s">
        <v>1536</v>
      </c>
      <c r="Q300" t="s">
        <v>1539</v>
      </c>
      <c r="R300" t="s">
        <v>103</v>
      </c>
      <c r="S300" t="s">
        <v>1540</v>
      </c>
      <c r="T3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45698.513888888891</v>
      </c>
      <c r="U3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45699.713888888888</v>
      </c>
      <c r="V300" s="5">
        <f>IFERROR(Table2[[#This Row],[Fecha cierre/actualización]]-Table2[[#This Row],[Fecha creación]],"Revisar")</f>
        <v>1.1999999999970896</v>
      </c>
      <c r="W300" s="5">
        <f>IFERROR(Table2[[#This Row],[Días resolución/en proceso]]*24,"Revisar")</f>
        <v>28.799999999930151</v>
      </c>
      <c r="X300" s="5">
        <f>_xlfn.XLOOKUP(Table2[[#This Row],[Acuerdo de nivel de servicio]],SLA!B:B,SLA!C:C)</f>
        <v>12.5</v>
      </c>
      <c r="Y300" s="5">
        <f>IFERROR(ROUND(Table2[[#This Row],[Fecha cierre/actualización]]-Table2[[#This Row],[Fecha creación]],0)*14,"Revisar")</f>
        <v>14</v>
      </c>
      <c r="Z300" s="5">
        <f>+Table2[[#This Row],[SLA horas - base ]]+Table2[[#This Row],[SLA horas - adic por cambio días]]</f>
        <v>26.5</v>
      </c>
      <c r="AA300" s="19" t="str">
        <f>IF(Table2[[#This Row],[SLA horas - base ]]=0,"No tiene SLA",IF(Table2[[#This Row],[Horas resolución/en proceso]]&lt;=Table2[[#This Row],[SLA horas - total]],"Cumplido","Vencido"))</f>
        <v>Vencido</v>
      </c>
      <c r="AC300"/>
    </row>
    <row r="301" spans="1:29">
      <c r="A301" t="s">
        <v>1541</v>
      </c>
      <c r="B301" t="s">
        <v>1506</v>
      </c>
      <c r="C301" t="s">
        <v>36</v>
      </c>
      <c r="D301" t="s">
        <v>95</v>
      </c>
      <c r="E301" t="s">
        <v>66</v>
      </c>
      <c r="F301" t="s">
        <v>96</v>
      </c>
      <c r="G301" t="s">
        <v>373</v>
      </c>
      <c r="H301" t="s">
        <v>53</v>
      </c>
      <c r="I301" t="s">
        <v>1542</v>
      </c>
      <c r="J301" t="s">
        <v>1543</v>
      </c>
      <c r="K301" t="s">
        <v>1544</v>
      </c>
      <c r="L301" t="s">
        <v>1544</v>
      </c>
      <c r="M301" t="s">
        <v>36</v>
      </c>
      <c r="N301" t="s">
        <v>36</v>
      </c>
      <c r="O301" t="s">
        <v>513</v>
      </c>
      <c r="P301" t="s">
        <v>1506</v>
      </c>
      <c r="Q301" t="s">
        <v>1544</v>
      </c>
      <c r="R301" t="s">
        <v>103</v>
      </c>
      <c r="S301" t="s">
        <v>1544</v>
      </c>
      <c r="T3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45698.624305555553</v>
      </c>
      <c r="U3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45712.511805555558</v>
      </c>
      <c r="V301" s="5">
        <f>IFERROR(Table2[[#This Row],[Fecha cierre/actualización]]-Table2[[#This Row],[Fecha creación]],"Revisar")</f>
        <v>13.887500000004366</v>
      </c>
      <c r="W301" s="5">
        <f>IFERROR(Table2[[#This Row],[Días resolución/en proceso]]*24,"Revisar")</f>
        <v>333.30000000010477</v>
      </c>
      <c r="X301" s="5">
        <f>_xlfn.XLOOKUP(Table2[[#This Row],[Acuerdo de nivel de servicio]],SLA!B:B,SLA!C:C)</f>
        <v>0</v>
      </c>
      <c r="Y301" s="5">
        <f>IFERROR(ROUND(Table2[[#This Row],[Fecha cierre/actualización]]-Table2[[#This Row],[Fecha creación]],0)*14,"Revisar")</f>
        <v>196</v>
      </c>
      <c r="Z301" s="5">
        <f>+Table2[[#This Row],[SLA horas - base ]]+Table2[[#This Row],[SLA horas - adic por cambio días]]</f>
        <v>196</v>
      </c>
      <c r="AA301" s="19" t="str">
        <f>IF(Table2[[#This Row],[SLA horas - base ]]=0,"No tiene SLA",IF(Table2[[#This Row],[Horas resolución/en proceso]]&lt;=Table2[[#This Row],[SLA horas - total]],"Cumplido","Vencido"))</f>
        <v>No tiene SLA</v>
      </c>
      <c r="AC301"/>
    </row>
    <row r="302" spans="1:29">
      <c r="A302" t="s">
        <v>1545</v>
      </c>
      <c r="B302" t="s">
        <v>1546</v>
      </c>
      <c r="C302" t="s">
        <v>36</v>
      </c>
      <c r="D302" t="s">
        <v>269</v>
      </c>
      <c r="E302" t="s">
        <v>38</v>
      </c>
      <c r="F302" t="s">
        <v>96</v>
      </c>
      <c r="G302" t="s">
        <v>270</v>
      </c>
      <c r="H302" t="s">
        <v>36</v>
      </c>
      <c r="I302" t="s">
        <v>1547</v>
      </c>
      <c r="J302" t="s">
        <v>1548</v>
      </c>
      <c r="K302" t="s">
        <v>1549</v>
      </c>
      <c r="L302" t="s">
        <v>1549</v>
      </c>
      <c r="M302" t="s">
        <v>36</v>
      </c>
      <c r="N302" t="s">
        <v>36</v>
      </c>
      <c r="O302" t="s">
        <v>36</v>
      </c>
      <c r="P302" t="s">
        <v>1546</v>
      </c>
      <c r="Q302" t="s">
        <v>1549</v>
      </c>
      <c r="R302" t="s">
        <v>103</v>
      </c>
      <c r="S302" t="s">
        <v>1550</v>
      </c>
      <c r="T3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45699.768750000003</v>
      </c>
      <c r="U3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45702.381249999999</v>
      </c>
      <c r="V302" s="5">
        <f>IFERROR(Table2[[#This Row],[Fecha cierre/actualización]]-Table2[[#This Row],[Fecha creación]],"Revisar")</f>
        <v>2.6124999999956344</v>
      </c>
      <c r="W302" s="5">
        <f>IFERROR(Table2[[#This Row],[Días resolución/en proceso]]*24,"Revisar")</f>
        <v>62.699999999895226</v>
      </c>
      <c r="X302" s="5">
        <f>_xlfn.XLOOKUP(Table2[[#This Row],[Acuerdo de nivel de servicio]],SLA!B:B,SLA!C:C)</f>
        <v>0</v>
      </c>
      <c r="Y302" s="5">
        <f>IFERROR(ROUND(Table2[[#This Row],[Fecha cierre/actualización]]-Table2[[#This Row],[Fecha creación]],0)*14,"Revisar")</f>
        <v>42</v>
      </c>
      <c r="Z302" s="5">
        <f>+Table2[[#This Row],[SLA horas - base ]]+Table2[[#This Row],[SLA horas - adic por cambio días]]</f>
        <v>42</v>
      </c>
      <c r="AA302" s="19" t="str">
        <f>IF(Table2[[#This Row],[SLA horas - base ]]=0,"No tiene SLA",IF(Table2[[#This Row],[Horas resolución/en proceso]]&lt;=Table2[[#This Row],[SLA horas - total]],"Cumplido","Vencido"))</f>
        <v>No tiene SLA</v>
      </c>
      <c r="AC302"/>
    </row>
    <row r="303" spans="1:29">
      <c r="A303" t="s">
        <v>1551</v>
      </c>
      <c r="B303" t="s">
        <v>1552</v>
      </c>
      <c r="C303" t="s">
        <v>36</v>
      </c>
      <c r="D303" t="s">
        <v>95</v>
      </c>
      <c r="E303" t="s">
        <v>55</v>
      </c>
      <c r="F303" t="s">
        <v>96</v>
      </c>
      <c r="G303" t="s">
        <v>106</v>
      </c>
      <c r="H303" t="s">
        <v>30</v>
      </c>
      <c r="I303" t="s">
        <v>1553</v>
      </c>
      <c r="J303" t="s">
        <v>1554</v>
      </c>
      <c r="K303" t="s">
        <v>1555</v>
      </c>
      <c r="L303" t="s">
        <v>1555</v>
      </c>
      <c r="M303" t="s">
        <v>110</v>
      </c>
      <c r="N303" t="s">
        <v>36</v>
      </c>
      <c r="O303" t="s">
        <v>36</v>
      </c>
      <c r="P303" t="s">
        <v>1552</v>
      </c>
      <c r="Q303" t="s">
        <v>1555</v>
      </c>
      <c r="R303" t="s">
        <v>103</v>
      </c>
      <c r="S303" t="s">
        <v>1555</v>
      </c>
      <c r="T3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45700.383333333331</v>
      </c>
      <c r="U3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45705.647916666669</v>
      </c>
      <c r="V303" s="5">
        <f>IFERROR(Table2[[#This Row],[Fecha cierre/actualización]]-Table2[[#This Row],[Fecha creación]],"Revisar")</f>
        <v>5.2645833333372138</v>
      </c>
      <c r="W303" s="5">
        <f>IFERROR(Table2[[#This Row],[Días resolución/en proceso]]*24,"Revisar")</f>
        <v>126.35000000009313</v>
      </c>
      <c r="X303" s="5">
        <f>_xlfn.XLOOKUP(Table2[[#This Row],[Acuerdo de nivel de servicio]],SLA!B:B,SLA!C:C)</f>
        <v>0</v>
      </c>
      <c r="Y303" s="5">
        <f>IFERROR(ROUND(Table2[[#This Row],[Fecha cierre/actualización]]-Table2[[#This Row],[Fecha creación]],0)*14,"Revisar")</f>
        <v>70</v>
      </c>
      <c r="Z303" s="5">
        <f>+Table2[[#This Row],[SLA horas - base ]]+Table2[[#This Row],[SLA horas - adic por cambio días]]</f>
        <v>70</v>
      </c>
      <c r="AA303" s="19" t="str">
        <f>IF(Table2[[#This Row],[SLA horas - base ]]=0,"No tiene SLA",IF(Table2[[#This Row],[Horas resolución/en proceso]]&lt;=Table2[[#This Row],[SLA horas - total]],"Cumplido","Vencido"))</f>
        <v>No tiene SLA</v>
      </c>
      <c r="AC303"/>
    </row>
    <row r="304" spans="1:29">
      <c r="A304" t="s">
        <v>1556</v>
      </c>
      <c r="B304" t="s">
        <v>1557</v>
      </c>
      <c r="C304" t="s">
        <v>119</v>
      </c>
      <c r="D304" t="s">
        <v>2</v>
      </c>
      <c r="E304" t="s">
        <v>38</v>
      </c>
      <c r="F304" t="s">
        <v>96</v>
      </c>
      <c r="G304" t="s">
        <v>106</v>
      </c>
      <c r="H304" t="s">
        <v>38</v>
      </c>
      <c r="I304" t="s">
        <v>1558</v>
      </c>
      <c r="J304" t="s">
        <v>1559</v>
      </c>
      <c r="K304" t="s">
        <v>1560</v>
      </c>
      <c r="L304" t="s">
        <v>1560</v>
      </c>
      <c r="M304" t="s">
        <v>110</v>
      </c>
      <c r="N304" t="s">
        <v>36</v>
      </c>
      <c r="O304" t="s">
        <v>36</v>
      </c>
      <c r="P304" t="s">
        <v>1557</v>
      </c>
      <c r="Q304" t="s">
        <v>1560</v>
      </c>
      <c r="R304" t="s">
        <v>103</v>
      </c>
      <c r="S304" t="s">
        <v>1560</v>
      </c>
      <c r="T3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45699.40347222222</v>
      </c>
      <c r="U3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45700.649305555555</v>
      </c>
      <c r="V304" s="5">
        <f>IFERROR(Table2[[#This Row],[Fecha cierre/actualización]]-Table2[[#This Row],[Fecha creación]],"Revisar")</f>
        <v>1.2458333333343035</v>
      </c>
      <c r="W304" s="5">
        <f>IFERROR(Table2[[#This Row],[Días resolución/en proceso]]*24,"Revisar")</f>
        <v>29.900000000023283</v>
      </c>
      <c r="X304" s="5">
        <f>_xlfn.XLOOKUP(Table2[[#This Row],[Acuerdo de nivel de servicio]],SLA!B:B,SLA!C:C)</f>
        <v>72</v>
      </c>
      <c r="Y304" s="5">
        <f>IFERROR(ROUND(Table2[[#This Row],[Fecha cierre/actualización]]-Table2[[#This Row],[Fecha creación]],0)*14,"Revisar")</f>
        <v>14</v>
      </c>
      <c r="Z304" s="5">
        <f>+Table2[[#This Row],[SLA horas - base ]]+Table2[[#This Row],[SLA horas - adic por cambio días]]</f>
        <v>86</v>
      </c>
      <c r="AA304" s="19" t="str">
        <f>IF(Table2[[#This Row],[SLA horas - base ]]=0,"No tiene SLA",IF(Table2[[#This Row],[Horas resolución/en proceso]]&lt;=Table2[[#This Row],[SLA horas - total]],"Cumplido","Vencido"))</f>
        <v>Cumplido</v>
      </c>
      <c r="AC304"/>
    </row>
    <row r="305" spans="1:29">
      <c r="A305" t="s">
        <v>1561</v>
      </c>
      <c r="B305" t="s">
        <v>1562</v>
      </c>
      <c r="C305" t="s">
        <v>157</v>
      </c>
      <c r="D305" t="s">
        <v>2</v>
      </c>
      <c r="E305" t="s">
        <v>55</v>
      </c>
      <c r="F305" t="s">
        <v>96</v>
      </c>
      <c r="G305" t="s">
        <v>106</v>
      </c>
      <c r="H305" t="s">
        <v>31</v>
      </c>
      <c r="I305" t="s">
        <v>1563</v>
      </c>
      <c r="J305" t="s">
        <v>1564</v>
      </c>
      <c r="K305" t="s">
        <v>1502</v>
      </c>
      <c r="L305" t="s">
        <v>1502</v>
      </c>
      <c r="M305" t="s">
        <v>101</v>
      </c>
      <c r="N305" t="s">
        <v>154</v>
      </c>
      <c r="O305" t="s">
        <v>102</v>
      </c>
      <c r="P305" t="s">
        <v>1562</v>
      </c>
      <c r="Q305" t="s">
        <v>1502</v>
      </c>
      <c r="R305" t="s">
        <v>103</v>
      </c>
      <c r="S305" t="s">
        <v>1565</v>
      </c>
      <c r="T3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45699.431250000001</v>
      </c>
      <c r="U3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45700.463888888888</v>
      </c>
      <c r="V305" s="5">
        <f>IFERROR(Table2[[#This Row],[Fecha cierre/actualización]]-Table2[[#This Row],[Fecha creación]],"Revisar")</f>
        <v>1.0326388888861402</v>
      </c>
      <c r="W305" s="5">
        <f>IFERROR(Table2[[#This Row],[Días resolución/en proceso]]*24,"Revisar")</f>
        <v>24.783333333267365</v>
      </c>
      <c r="X305" s="5">
        <f>_xlfn.XLOOKUP(Table2[[#This Row],[Acuerdo de nivel de servicio]],SLA!B:B,SLA!C:C)</f>
        <v>12.5</v>
      </c>
      <c r="Y305" s="5">
        <f>IFERROR(ROUND(Table2[[#This Row],[Fecha cierre/actualización]]-Table2[[#This Row],[Fecha creación]],0)*14,"Revisar")</f>
        <v>14</v>
      </c>
      <c r="Z305" s="5">
        <f>+Table2[[#This Row],[SLA horas - base ]]+Table2[[#This Row],[SLA horas - adic por cambio días]]</f>
        <v>26.5</v>
      </c>
      <c r="AA305" s="19" t="str">
        <f>IF(Table2[[#This Row],[SLA horas - base ]]=0,"No tiene SLA",IF(Table2[[#This Row],[Horas resolución/en proceso]]&lt;=Table2[[#This Row],[SLA horas - total]],"Cumplido","Vencido"))</f>
        <v>Cumplido</v>
      </c>
      <c r="AC305"/>
    </row>
    <row r="306" spans="1:29">
      <c r="A306" t="s">
        <v>1566</v>
      </c>
      <c r="B306" t="s">
        <v>1567</v>
      </c>
      <c r="C306" t="s">
        <v>119</v>
      </c>
      <c r="D306" t="s">
        <v>2</v>
      </c>
      <c r="E306" t="s">
        <v>38</v>
      </c>
      <c r="F306" t="s">
        <v>96</v>
      </c>
      <c r="G306" t="s">
        <v>106</v>
      </c>
      <c r="H306" t="s">
        <v>38</v>
      </c>
      <c r="I306" t="s">
        <v>1568</v>
      </c>
      <c r="J306" t="s">
        <v>1569</v>
      </c>
      <c r="K306" t="s">
        <v>1570</v>
      </c>
      <c r="L306" t="s">
        <v>1570</v>
      </c>
      <c r="M306" t="s">
        <v>110</v>
      </c>
      <c r="N306" t="s">
        <v>36</v>
      </c>
      <c r="O306" t="s">
        <v>36</v>
      </c>
      <c r="P306" t="s">
        <v>1567</v>
      </c>
      <c r="Q306" t="s">
        <v>1570</v>
      </c>
      <c r="R306" t="s">
        <v>103</v>
      </c>
      <c r="S306" t="s">
        <v>1570</v>
      </c>
      <c r="T3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45699.459722222222</v>
      </c>
      <c r="U3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45700.725694444445</v>
      </c>
      <c r="V306" s="5">
        <f>IFERROR(Table2[[#This Row],[Fecha cierre/actualización]]-Table2[[#This Row],[Fecha creación]],"Revisar")</f>
        <v>1.265972222223354</v>
      </c>
      <c r="W306" s="5">
        <f>IFERROR(Table2[[#This Row],[Días resolución/en proceso]]*24,"Revisar")</f>
        <v>30.383333333360497</v>
      </c>
      <c r="X306" s="5">
        <f>_xlfn.XLOOKUP(Table2[[#This Row],[Acuerdo de nivel de servicio]],SLA!B:B,SLA!C:C)</f>
        <v>72</v>
      </c>
      <c r="Y306" s="5">
        <f>IFERROR(ROUND(Table2[[#This Row],[Fecha cierre/actualización]]-Table2[[#This Row],[Fecha creación]],0)*14,"Revisar")</f>
        <v>14</v>
      </c>
      <c r="Z306" s="5">
        <f>+Table2[[#This Row],[SLA horas - base ]]+Table2[[#This Row],[SLA horas - adic por cambio días]]</f>
        <v>86</v>
      </c>
      <c r="AA306" s="19" t="str">
        <f>IF(Table2[[#This Row],[SLA horas - base ]]=0,"No tiene SLA",IF(Table2[[#This Row],[Horas resolución/en proceso]]&lt;=Table2[[#This Row],[SLA horas - total]],"Cumplido","Vencido"))</f>
        <v>Cumplido</v>
      </c>
      <c r="AC306"/>
    </row>
    <row r="307" spans="1:29">
      <c r="A307" t="s">
        <v>1571</v>
      </c>
      <c r="B307" t="s">
        <v>1572</v>
      </c>
      <c r="C307" t="s">
        <v>157</v>
      </c>
      <c r="D307" t="s">
        <v>2</v>
      </c>
      <c r="E307" t="s">
        <v>55</v>
      </c>
      <c r="F307" t="s">
        <v>96</v>
      </c>
      <c r="G307" t="s">
        <v>106</v>
      </c>
      <c r="H307" t="s">
        <v>31</v>
      </c>
      <c r="I307" t="s">
        <v>1573</v>
      </c>
      <c r="J307" t="s">
        <v>1574</v>
      </c>
      <c r="K307" t="s">
        <v>1573</v>
      </c>
      <c r="L307" t="s">
        <v>1573</v>
      </c>
      <c r="M307" t="s">
        <v>101</v>
      </c>
      <c r="N307" t="s">
        <v>154</v>
      </c>
      <c r="O307" t="s">
        <v>102</v>
      </c>
      <c r="P307" t="s">
        <v>1572</v>
      </c>
      <c r="Q307" t="s">
        <v>1573</v>
      </c>
      <c r="R307" t="s">
        <v>103</v>
      </c>
      <c r="S307" t="s">
        <v>1573</v>
      </c>
      <c r="T3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45699.477083333331</v>
      </c>
      <c r="U3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45699.512499999997</v>
      </c>
      <c r="V307" s="5">
        <f>IFERROR(Table2[[#This Row],[Fecha cierre/actualización]]-Table2[[#This Row],[Fecha creación]],"Revisar")</f>
        <v>3.5416666665696539E-2</v>
      </c>
      <c r="W307" s="5">
        <f>IFERROR(Table2[[#This Row],[Días resolución/en proceso]]*24,"Revisar")</f>
        <v>0.84999999997671694</v>
      </c>
      <c r="X307" s="5">
        <f>_xlfn.XLOOKUP(Table2[[#This Row],[Acuerdo de nivel de servicio]],SLA!B:B,SLA!C:C)</f>
        <v>12.5</v>
      </c>
      <c r="Y307" s="5">
        <f>IFERROR(ROUND(Table2[[#This Row],[Fecha cierre/actualización]]-Table2[[#This Row],[Fecha creación]],0)*14,"Revisar")</f>
        <v>0</v>
      </c>
      <c r="Z307" s="5">
        <f>+Table2[[#This Row],[SLA horas - base ]]+Table2[[#This Row],[SLA horas - adic por cambio días]]</f>
        <v>12.5</v>
      </c>
      <c r="AA307" s="19" t="str">
        <f>IF(Table2[[#This Row],[SLA horas - base ]]=0,"No tiene SLA",IF(Table2[[#This Row],[Horas resolución/en proceso]]&lt;=Table2[[#This Row],[SLA horas - total]],"Cumplido","Vencido"))</f>
        <v>Cumplido</v>
      </c>
      <c r="AC307"/>
    </row>
    <row r="308" spans="1:29">
      <c r="A308" t="s">
        <v>1575</v>
      </c>
      <c r="B308" t="s">
        <v>1576</v>
      </c>
      <c r="C308" t="s">
        <v>36</v>
      </c>
      <c r="D308" t="s">
        <v>2</v>
      </c>
      <c r="E308" t="s">
        <v>55</v>
      </c>
      <c r="F308" t="s">
        <v>96</v>
      </c>
      <c r="G308" t="s">
        <v>36</v>
      </c>
      <c r="H308" t="s">
        <v>31</v>
      </c>
      <c r="I308" t="s">
        <v>1577</v>
      </c>
      <c r="J308" t="s">
        <v>1578</v>
      </c>
      <c r="K308" t="s">
        <v>1529</v>
      </c>
      <c r="L308" t="s">
        <v>1529</v>
      </c>
      <c r="M308" t="s">
        <v>101</v>
      </c>
      <c r="N308" t="s">
        <v>36</v>
      </c>
      <c r="O308" t="s">
        <v>102</v>
      </c>
      <c r="P308" t="s">
        <v>1576</v>
      </c>
      <c r="Q308" t="s">
        <v>1529</v>
      </c>
      <c r="R308" t="s">
        <v>103</v>
      </c>
      <c r="S308" t="s">
        <v>1579</v>
      </c>
      <c r="T3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45699.706944444442</v>
      </c>
      <c r="U3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45710.466666666667</v>
      </c>
      <c r="V308" s="5">
        <f>IFERROR(Table2[[#This Row],[Fecha cierre/actualización]]-Table2[[#This Row],[Fecha creación]],"Revisar")</f>
        <v>10.759722222224809</v>
      </c>
      <c r="W308" s="5">
        <f>IFERROR(Table2[[#This Row],[Días resolución/en proceso]]*24,"Revisar")</f>
        <v>258.23333333339542</v>
      </c>
      <c r="X308" s="5">
        <f>_xlfn.XLOOKUP(Table2[[#This Row],[Acuerdo de nivel de servicio]],SLA!B:B,SLA!C:C)</f>
        <v>0</v>
      </c>
      <c r="Y308" s="5">
        <f>IFERROR(ROUND(Table2[[#This Row],[Fecha cierre/actualización]]-Table2[[#This Row],[Fecha creación]],0)*14,"Revisar")</f>
        <v>154</v>
      </c>
      <c r="Z308" s="5">
        <f>+Table2[[#This Row],[SLA horas - base ]]+Table2[[#This Row],[SLA horas - adic por cambio días]]</f>
        <v>154</v>
      </c>
      <c r="AA308" s="19" t="str">
        <f>IF(Table2[[#This Row],[SLA horas - base ]]=0,"No tiene SLA",IF(Table2[[#This Row],[Horas resolución/en proceso]]&lt;=Table2[[#This Row],[SLA horas - total]],"Cumplido","Vencido"))</f>
        <v>No tiene SLA</v>
      </c>
      <c r="AC308"/>
    </row>
    <row r="309" spans="1:29">
      <c r="A309" t="s">
        <v>1580</v>
      </c>
      <c r="B309" t="s">
        <v>1581</v>
      </c>
      <c r="C309" t="s">
        <v>167</v>
      </c>
      <c r="D309" t="s">
        <v>2</v>
      </c>
      <c r="E309" t="s">
        <v>66</v>
      </c>
      <c r="F309" t="s">
        <v>96</v>
      </c>
      <c r="G309" t="s">
        <v>97</v>
      </c>
      <c r="H309" t="s">
        <v>45</v>
      </c>
      <c r="I309" t="s">
        <v>1582</v>
      </c>
      <c r="J309" t="s">
        <v>1583</v>
      </c>
      <c r="K309" t="s">
        <v>1584</v>
      </c>
      <c r="L309" t="s">
        <v>1584</v>
      </c>
      <c r="M309" t="s">
        <v>101</v>
      </c>
      <c r="N309" t="s">
        <v>36</v>
      </c>
      <c r="O309" t="s">
        <v>102</v>
      </c>
      <c r="P309" t="s">
        <v>1581</v>
      </c>
      <c r="Q309" t="s">
        <v>1584</v>
      </c>
      <c r="R309" t="s">
        <v>103</v>
      </c>
      <c r="S309" t="s">
        <v>1584</v>
      </c>
      <c r="T3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45699.55972222222</v>
      </c>
      <c r="U3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45699.675694444442</v>
      </c>
      <c r="V309" s="5">
        <f>IFERROR(Table2[[#This Row],[Fecha cierre/actualización]]-Table2[[#This Row],[Fecha creación]],"Revisar")</f>
        <v>0.11597222222189885</v>
      </c>
      <c r="W309" s="5">
        <f>IFERROR(Table2[[#This Row],[Días resolución/en proceso]]*24,"Revisar")</f>
        <v>2.7833333333255723</v>
      </c>
      <c r="X309" s="5">
        <f>_xlfn.XLOOKUP(Table2[[#This Row],[Acuerdo de nivel de servicio]],SLA!B:B,SLA!C:C)</f>
        <v>120</v>
      </c>
      <c r="Y309" s="5">
        <f>IFERROR(ROUND(Table2[[#This Row],[Fecha cierre/actualización]]-Table2[[#This Row],[Fecha creación]],0)*14,"Revisar")</f>
        <v>0</v>
      </c>
      <c r="Z309" s="5">
        <f>+Table2[[#This Row],[SLA horas - base ]]+Table2[[#This Row],[SLA horas - adic por cambio días]]</f>
        <v>120</v>
      </c>
      <c r="AA309" s="19" t="str">
        <f>IF(Table2[[#This Row],[SLA horas - base ]]=0,"No tiene SLA",IF(Table2[[#This Row],[Horas resolución/en proceso]]&lt;=Table2[[#This Row],[SLA horas - total]],"Cumplido","Vencido"))</f>
        <v>Cumplido</v>
      </c>
      <c r="AC309"/>
    </row>
    <row r="310" spans="1:29">
      <c r="A310" t="s">
        <v>1585</v>
      </c>
      <c r="B310" t="s">
        <v>1586</v>
      </c>
      <c r="C310" t="s">
        <v>119</v>
      </c>
      <c r="D310" t="s">
        <v>2</v>
      </c>
      <c r="E310" t="s">
        <v>66</v>
      </c>
      <c r="F310" t="s">
        <v>96</v>
      </c>
      <c r="G310" t="s">
        <v>97</v>
      </c>
      <c r="H310" t="s">
        <v>46</v>
      </c>
      <c r="I310" t="s">
        <v>1587</v>
      </c>
      <c r="J310" t="s">
        <v>930</v>
      </c>
      <c r="K310" t="s">
        <v>1588</v>
      </c>
      <c r="L310" t="s">
        <v>1588</v>
      </c>
      <c r="M310" t="s">
        <v>101</v>
      </c>
      <c r="N310" t="s">
        <v>36</v>
      </c>
      <c r="O310" t="s">
        <v>102</v>
      </c>
      <c r="P310" t="s">
        <v>1586</v>
      </c>
      <c r="Q310" t="s">
        <v>1588</v>
      </c>
      <c r="R310" t="s">
        <v>103</v>
      </c>
      <c r="S310" t="s">
        <v>1588</v>
      </c>
      <c r="T3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45699.5625</v>
      </c>
      <c r="U3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45699.677777777775</v>
      </c>
      <c r="V310" s="5">
        <f>IFERROR(Table2[[#This Row],[Fecha cierre/actualización]]-Table2[[#This Row],[Fecha creación]],"Revisar")</f>
        <v>0.11527777777519077</v>
      </c>
      <c r="W310" s="5">
        <f>IFERROR(Table2[[#This Row],[Días resolución/en proceso]]*24,"Revisar")</f>
        <v>2.7666666666045785</v>
      </c>
      <c r="X310" s="5">
        <f>_xlfn.XLOOKUP(Table2[[#This Row],[Acuerdo de nivel de servicio]],SLA!B:B,SLA!C:C)</f>
        <v>72</v>
      </c>
      <c r="Y310" s="5">
        <f>IFERROR(ROUND(Table2[[#This Row],[Fecha cierre/actualización]]-Table2[[#This Row],[Fecha creación]],0)*14,"Revisar")</f>
        <v>0</v>
      </c>
      <c r="Z310" s="5">
        <f>+Table2[[#This Row],[SLA horas - base ]]+Table2[[#This Row],[SLA horas - adic por cambio días]]</f>
        <v>72</v>
      </c>
      <c r="AA310" s="19" t="str">
        <f>IF(Table2[[#This Row],[SLA horas - base ]]=0,"No tiene SLA",IF(Table2[[#This Row],[Horas resolución/en proceso]]&lt;=Table2[[#This Row],[SLA horas - total]],"Cumplido","Vencido"))</f>
        <v>Cumplido</v>
      </c>
      <c r="AC310"/>
    </row>
    <row r="311" spans="1:29">
      <c r="A311" t="s">
        <v>1589</v>
      </c>
      <c r="B311" t="s">
        <v>1590</v>
      </c>
      <c r="C311" t="s">
        <v>36</v>
      </c>
      <c r="D311" t="s">
        <v>269</v>
      </c>
      <c r="E311" t="s">
        <v>48</v>
      </c>
      <c r="F311" t="s">
        <v>96</v>
      </c>
      <c r="G311" t="s">
        <v>270</v>
      </c>
      <c r="H311" t="s">
        <v>36</v>
      </c>
      <c r="I311" t="s">
        <v>1591</v>
      </c>
      <c r="J311" t="s">
        <v>1592</v>
      </c>
      <c r="K311" t="s">
        <v>1593</v>
      </c>
      <c r="L311" t="s">
        <v>1593</v>
      </c>
      <c r="M311" t="s">
        <v>36</v>
      </c>
      <c r="N311" t="s">
        <v>36</v>
      </c>
      <c r="O311" t="s">
        <v>36</v>
      </c>
      <c r="P311" t="s">
        <v>1590</v>
      </c>
      <c r="Q311" t="s">
        <v>1593</v>
      </c>
      <c r="R311" t="s">
        <v>103</v>
      </c>
      <c r="S311" t="s">
        <v>1593</v>
      </c>
      <c r="T3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45706.527083333334</v>
      </c>
      <c r="U3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45708.454861111109</v>
      </c>
      <c r="V311" s="5">
        <f>IFERROR(Table2[[#This Row],[Fecha cierre/actualización]]-Table2[[#This Row],[Fecha creación]],"Revisar")</f>
        <v>1.9277777777751908</v>
      </c>
      <c r="W311" s="5">
        <f>IFERROR(Table2[[#This Row],[Días resolución/en proceso]]*24,"Revisar")</f>
        <v>46.266666666604578</v>
      </c>
      <c r="X311" s="5">
        <f>_xlfn.XLOOKUP(Table2[[#This Row],[Acuerdo de nivel de servicio]],SLA!B:B,SLA!C:C)</f>
        <v>0</v>
      </c>
      <c r="Y311" s="5">
        <f>IFERROR(ROUND(Table2[[#This Row],[Fecha cierre/actualización]]-Table2[[#This Row],[Fecha creación]],0)*14,"Revisar")</f>
        <v>28</v>
      </c>
      <c r="Z311" s="5">
        <f>+Table2[[#This Row],[SLA horas - base ]]+Table2[[#This Row],[SLA horas - adic por cambio días]]</f>
        <v>28</v>
      </c>
      <c r="AA311" s="19" t="str">
        <f>IF(Table2[[#This Row],[SLA horas - base ]]=0,"No tiene SLA",IF(Table2[[#This Row],[Horas resolución/en proceso]]&lt;=Table2[[#This Row],[SLA horas - total]],"Cumplido","Vencido"))</f>
        <v>No tiene SLA</v>
      </c>
      <c r="AC311"/>
    </row>
    <row r="312" spans="1:29">
      <c r="A312" t="s">
        <v>1594</v>
      </c>
      <c r="B312" t="s">
        <v>1595</v>
      </c>
      <c r="C312" t="s">
        <v>36</v>
      </c>
      <c r="D312" t="s">
        <v>2</v>
      </c>
      <c r="E312" t="s">
        <v>66</v>
      </c>
      <c r="F312" t="s">
        <v>96</v>
      </c>
      <c r="G312" t="s">
        <v>106</v>
      </c>
      <c r="H312" t="s">
        <v>37</v>
      </c>
      <c r="I312" t="s">
        <v>1596</v>
      </c>
      <c r="J312" t="s">
        <v>1597</v>
      </c>
      <c r="K312" t="s">
        <v>1598</v>
      </c>
      <c r="L312" t="s">
        <v>1598</v>
      </c>
      <c r="M312" t="s">
        <v>110</v>
      </c>
      <c r="N312" t="s">
        <v>36</v>
      </c>
      <c r="O312" t="s">
        <v>36</v>
      </c>
      <c r="P312" t="s">
        <v>1595</v>
      </c>
      <c r="Q312" t="s">
        <v>1598</v>
      </c>
      <c r="R312" t="s">
        <v>103</v>
      </c>
      <c r="S312" t="s">
        <v>1598</v>
      </c>
      <c r="T3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45708.63958333333</v>
      </c>
      <c r="U3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45712.522222222222</v>
      </c>
      <c r="V312" s="5">
        <f>IFERROR(Table2[[#This Row],[Fecha cierre/actualización]]-Table2[[#This Row],[Fecha creación]],"Revisar")</f>
        <v>3.882638888891961</v>
      </c>
      <c r="W312" s="5">
        <f>IFERROR(Table2[[#This Row],[Días resolución/en proceso]]*24,"Revisar")</f>
        <v>93.183333333407063</v>
      </c>
      <c r="X312" s="5">
        <f>_xlfn.XLOOKUP(Table2[[#This Row],[Acuerdo de nivel de servicio]],SLA!B:B,SLA!C:C)</f>
        <v>0</v>
      </c>
      <c r="Y312" s="5">
        <f>IFERROR(ROUND(Table2[[#This Row],[Fecha cierre/actualización]]-Table2[[#This Row],[Fecha creación]],0)*14,"Revisar")</f>
        <v>56</v>
      </c>
      <c r="Z312" s="5">
        <f>+Table2[[#This Row],[SLA horas - base ]]+Table2[[#This Row],[SLA horas - adic por cambio días]]</f>
        <v>56</v>
      </c>
      <c r="AA312" s="19" t="str">
        <f>IF(Table2[[#This Row],[SLA horas - base ]]=0,"No tiene SLA",IF(Table2[[#This Row],[Horas resolución/en proceso]]&lt;=Table2[[#This Row],[SLA horas - total]],"Cumplido","Vencido"))</f>
        <v>No tiene SLA</v>
      </c>
      <c r="AC312"/>
    </row>
    <row r="313" spans="1:29">
      <c r="A313" t="s">
        <v>1599</v>
      </c>
      <c r="B313" t="s">
        <v>1600</v>
      </c>
      <c r="C313" t="s">
        <v>36</v>
      </c>
      <c r="D313" t="s">
        <v>95</v>
      </c>
      <c r="E313" t="s">
        <v>66</v>
      </c>
      <c r="F313" t="s">
        <v>96</v>
      </c>
      <c r="G313" t="s">
        <v>106</v>
      </c>
      <c r="H313" t="s">
        <v>39</v>
      </c>
      <c r="I313" t="s">
        <v>1601</v>
      </c>
      <c r="J313" t="s">
        <v>1602</v>
      </c>
      <c r="K313" t="s">
        <v>1603</v>
      </c>
      <c r="L313" t="s">
        <v>1603</v>
      </c>
      <c r="M313" t="s">
        <v>153</v>
      </c>
      <c r="N313" t="s">
        <v>36</v>
      </c>
      <c r="O313" t="s">
        <v>36</v>
      </c>
      <c r="P313" t="s">
        <v>1600</v>
      </c>
      <c r="Q313" t="s">
        <v>1603</v>
      </c>
      <c r="R313" t="s">
        <v>103</v>
      </c>
      <c r="S313" t="s">
        <v>1603</v>
      </c>
      <c r="T3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45708.68472222222</v>
      </c>
      <c r="U3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45712.513888888891</v>
      </c>
      <c r="V313" s="5">
        <f>IFERROR(Table2[[#This Row],[Fecha cierre/actualización]]-Table2[[#This Row],[Fecha creación]],"Revisar")</f>
        <v>3.8291666666700621</v>
      </c>
      <c r="W313" s="5">
        <f>IFERROR(Table2[[#This Row],[Días resolución/en proceso]]*24,"Revisar")</f>
        <v>91.900000000081491</v>
      </c>
      <c r="X313" s="5">
        <f>_xlfn.XLOOKUP(Table2[[#This Row],[Acuerdo de nivel de servicio]],SLA!B:B,SLA!C:C)</f>
        <v>0</v>
      </c>
      <c r="Y313" s="5">
        <f>IFERROR(ROUND(Table2[[#This Row],[Fecha cierre/actualización]]-Table2[[#This Row],[Fecha creación]],0)*14,"Revisar")</f>
        <v>56</v>
      </c>
      <c r="Z313" s="5">
        <f>+Table2[[#This Row],[SLA horas - base ]]+Table2[[#This Row],[SLA horas - adic por cambio días]]</f>
        <v>56</v>
      </c>
      <c r="AA313" s="19" t="str">
        <f>IF(Table2[[#This Row],[SLA horas - base ]]=0,"No tiene SLA",IF(Table2[[#This Row],[Horas resolución/en proceso]]&lt;=Table2[[#This Row],[SLA horas - total]],"Cumplido","Vencido"))</f>
        <v>No tiene SLA</v>
      </c>
      <c r="AC313"/>
    </row>
    <row r="314" spans="1:29">
      <c r="A314" t="s">
        <v>1604</v>
      </c>
      <c r="B314" t="s">
        <v>1605</v>
      </c>
      <c r="C314" t="s">
        <v>36</v>
      </c>
      <c r="D314" t="s">
        <v>2</v>
      </c>
      <c r="E314" t="s">
        <v>55</v>
      </c>
      <c r="F314" t="s">
        <v>96</v>
      </c>
      <c r="G314" t="s">
        <v>106</v>
      </c>
      <c r="H314" t="s">
        <v>31</v>
      </c>
      <c r="I314" t="s">
        <v>1606</v>
      </c>
      <c r="J314" t="s">
        <v>1607</v>
      </c>
      <c r="K314" t="s">
        <v>1608</v>
      </c>
      <c r="L314" t="s">
        <v>1608</v>
      </c>
      <c r="M314" t="s">
        <v>101</v>
      </c>
      <c r="N314" t="s">
        <v>154</v>
      </c>
      <c r="O314" t="s">
        <v>102</v>
      </c>
      <c r="P314" t="s">
        <v>1605</v>
      </c>
      <c r="Q314" t="s">
        <v>1608</v>
      </c>
      <c r="R314" t="s">
        <v>103</v>
      </c>
      <c r="S314" t="s">
        <v>1608</v>
      </c>
      <c r="T3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45701.604861111111</v>
      </c>
      <c r="U3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45719.617361111108</v>
      </c>
      <c r="V314" s="5">
        <f>IFERROR(Table2[[#This Row],[Fecha cierre/actualización]]-Table2[[#This Row],[Fecha creación]],"Revisar")</f>
        <v>18.01249999999709</v>
      </c>
      <c r="W314" s="5">
        <f>IFERROR(Table2[[#This Row],[Días resolución/en proceso]]*24,"Revisar")</f>
        <v>432.29999999993015</v>
      </c>
      <c r="X314" s="5">
        <f>_xlfn.XLOOKUP(Table2[[#This Row],[Acuerdo de nivel de servicio]],SLA!B:B,SLA!C:C)</f>
        <v>0</v>
      </c>
      <c r="Y314" s="5">
        <f>IFERROR(ROUND(Table2[[#This Row],[Fecha cierre/actualización]]-Table2[[#This Row],[Fecha creación]],0)*14,"Revisar")</f>
        <v>252</v>
      </c>
      <c r="Z314" s="5">
        <f>+Table2[[#This Row],[SLA horas - base ]]+Table2[[#This Row],[SLA horas - adic por cambio días]]</f>
        <v>252</v>
      </c>
      <c r="AA314" s="19" t="str">
        <f>IF(Table2[[#This Row],[SLA horas - base ]]=0,"No tiene SLA",IF(Table2[[#This Row],[Horas resolución/en proceso]]&lt;=Table2[[#This Row],[SLA horas - total]],"Cumplido","Vencido"))</f>
        <v>No tiene SLA</v>
      </c>
      <c r="AC314"/>
    </row>
    <row r="315" spans="1:29">
      <c r="A315" t="s">
        <v>1609</v>
      </c>
      <c r="B315" t="s">
        <v>1610</v>
      </c>
      <c r="C315" t="s">
        <v>157</v>
      </c>
      <c r="D315" t="s">
        <v>2</v>
      </c>
      <c r="E315" t="s">
        <v>55</v>
      </c>
      <c r="F315" t="s">
        <v>96</v>
      </c>
      <c r="G315" t="s">
        <v>106</v>
      </c>
      <c r="H315" t="s">
        <v>31</v>
      </c>
      <c r="I315" t="s">
        <v>1611</v>
      </c>
      <c r="J315" t="s">
        <v>1612</v>
      </c>
      <c r="K315" t="s">
        <v>1613</v>
      </c>
      <c r="L315" t="s">
        <v>1613</v>
      </c>
      <c r="M315" t="s">
        <v>101</v>
      </c>
      <c r="N315" t="s">
        <v>154</v>
      </c>
      <c r="O315" t="s">
        <v>102</v>
      </c>
      <c r="P315" t="s">
        <v>1610</v>
      </c>
      <c r="Q315" t="s">
        <v>1613</v>
      </c>
      <c r="R315" t="s">
        <v>467</v>
      </c>
      <c r="S315" t="s">
        <v>1613</v>
      </c>
      <c r="T3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45705.371527777781</v>
      </c>
      <c r="U3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45705.706944444442</v>
      </c>
      <c r="V315" s="5">
        <f>IFERROR(Table2[[#This Row],[Fecha cierre/actualización]]-Table2[[#This Row],[Fecha creación]],"Revisar")</f>
        <v>0.33541666666133096</v>
      </c>
      <c r="W315" s="5">
        <f>IFERROR(Table2[[#This Row],[Días resolución/en proceso]]*24,"Revisar")</f>
        <v>8.0499999998719431</v>
      </c>
      <c r="X315" s="5">
        <f>_xlfn.XLOOKUP(Table2[[#This Row],[Acuerdo de nivel de servicio]],SLA!B:B,SLA!C:C)</f>
        <v>12.5</v>
      </c>
      <c r="Y315" s="5">
        <f>IFERROR(ROUND(Table2[[#This Row],[Fecha cierre/actualización]]-Table2[[#This Row],[Fecha creación]],0)*14,"Revisar")</f>
        <v>0</v>
      </c>
      <c r="Z315" s="5">
        <f>+Table2[[#This Row],[SLA horas - base ]]+Table2[[#This Row],[SLA horas - adic por cambio días]]</f>
        <v>12.5</v>
      </c>
      <c r="AA315" s="19" t="str">
        <f>IF(Table2[[#This Row],[SLA horas - base ]]=0,"No tiene SLA",IF(Table2[[#This Row],[Horas resolución/en proceso]]&lt;=Table2[[#This Row],[SLA horas - total]],"Cumplido","Vencido"))</f>
        <v>Cumplido</v>
      </c>
      <c r="AC315"/>
    </row>
    <row r="316" spans="1:29">
      <c r="A316" t="s">
        <v>1614</v>
      </c>
      <c r="B316" t="s">
        <v>1615</v>
      </c>
      <c r="C316" t="s">
        <v>157</v>
      </c>
      <c r="D316" t="s">
        <v>2</v>
      </c>
      <c r="E316" t="s">
        <v>55</v>
      </c>
      <c r="F316" t="s">
        <v>96</v>
      </c>
      <c r="G316" t="s">
        <v>106</v>
      </c>
      <c r="H316" t="s">
        <v>31</v>
      </c>
      <c r="I316" t="s">
        <v>1616</v>
      </c>
      <c r="J316" t="s">
        <v>1617</v>
      </c>
      <c r="K316" t="s">
        <v>1616</v>
      </c>
      <c r="L316" t="s">
        <v>1616</v>
      </c>
      <c r="M316" t="s">
        <v>101</v>
      </c>
      <c r="N316" t="s">
        <v>154</v>
      </c>
      <c r="O316" t="s">
        <v>102</v>
      </c>
      <c r="P316" t="s">
        <v>1615</v>
      </c>
      <c r="Q316" t="s">
        <v>1616</v>
      </c>
      <c r="R316" t="s">
        <v>103</v>
      </c>
      <c r="S316" t="s">
        <v>1616</v>
      </c>
      <c r="T3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45705.606944444444</v>
      </c>
      <c r="U3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45705.625694444447</v>
      </c>
      <c r="V316" s="5">
        <f>IFERROR(Table2[[#This Row],[Fecha cierre/actualización]]-Table2[[#This Row],[Fecha creación]],"Revisar")</f>
        <v>1.8750000002910383E-2</v>
      </c>
      <c r="W316" s="5">
        <f>IFERROR(Table2[[#This Row],[Días resolución/en proceso]]*24,"Revisar")</f>
        <v>0.45000000006984919</v>
      </c>
      <c r="X316" s="5">
        <f>_xlfn.XLOOKUP(Table2[[#This Row],[Acuerdo de nivel de servicio]],SLA!B:B,SLA!C:C)</f>
        <v>12.5</v>
      </c>
      <c r="Y316" s="5">
        <f>IFERROR(ROUND(Table2[[#This Row],[Fecha cierre/actualización]]-Table2[[#This Row],[Fecha creación]],0)*14,"Revisar")</f>
        <v>0</v>
      </c>
      <c r="Z316" s="5">
        <f>+Table2[[#This Row],[SLA horas - base ]]+Table2[[#This Row],[SLA horas - adic por cambio días]]</f>
        <v>12.5</v>
      </c>
      <c r="AA316" s="19" t="str">
        <f>IF(Table2[[#This Row],[SLA horas - base ]]=0,"No tiene SLA",IF(Table2[[#This Row],[Horas resolución/en proceso]]&lt;=Table2[[#This Row],[SLA horas - total]],"Cumplido","Vencido"))</f>
        <v>Cumplido</v>
      </c>
      <c r="AC316"/>
    </row>
    <row r="317" spans="1:29">
      <c r="A317" t="s">
        <v>1618</v>
      </c>
      <c r="B317" t="s">
        <v>1619</v>
      </c>
      <c r="C317" t="s">
        <v>36</v>
      </c>
      <c r="D317" t="s">
        <v>95</v>
      </c>
      <c r="E317" t="s">
        <v>66</v>
      </c>
      <c r="F317" t="s">
        <v>96</v>
      </c>
      <c r="G317" t="s">
        <v>97</v>
      </c>
      <c r="H317" t="s">
        <v>51</v>
      </c>
      <c r="I317" t="s">
        <v>1620</v>
      </c>
      <c r="J317" t="s">
        <v>1621</v>
      </c>
      <c r="K317" t="s">
        <v>1622</v>
      </c>
      <c r="L317" t="s">
        <v>1622</v>
      </c>
      <c r="M317" t="s">
        <v>101</v>
      </c>
      <c r="N317" t="s">
        <v>36</v>
      </c>
      <c r="O317" t="s">
        <v>102</v>
      </c>
      <c r="P317" t="s">
        <v>1619</v>
      </c>
      <c r="Q317" t="s">
        <v>1622</v>
      </c>
      <c r="R317" t="s">
        <v>103</v>
      </c>
      <c r="S317" t="s">
        <v>1622</v>
      </c>
      <c r="T3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45709.445833333331</v>
      </c>
      <c r="U3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45709.668749999997</v>
      </c>
      <c r="V317" s="5">
        <f>IFERROR(Table2[[#This Row],[Fecha cierre/actualización]]-Table2[[#This Row],[Fecha creación]],"Revisar")</f>
        <v>0.22291666666569654</v>
      </c>
      <c r="W317" s="5">
        <f>IFERROR(Table2[[#This Row],[Días resolución/en proceso]]*24,"Revisar")</f>
        <v>5.3499999999767169</v>
      </c>
      <c r="X317" s="5">
        <f>_xlfn.XLOOKUP(Table2[[#This Row],[Acuerdo de nivel de servicio]],SLA!B:B,SLA!C:C)</f>
        <v>0</v>
      </c>
      <c r="Y317" s="5">
        <f>IFERROR(ROUND(Table2[[#This Row],[Fecha cierre/actualización]]-Table2[[#This Row],[Fecha creación]],0)*14,"Revisar")</f>
        <v>0</v>
      </c>
      <c r="Z317" s="5">
        <f>+Table2[[#This Row],[SLA horas - base ]]+Table2[[#This Row],[SLA horas - adic por cambio días]]</f>
        <v>0</v>
      </c>
      <c r="AA317" s="19" t="str">
        <f>IF(Table2[[#This Row],[SLA horas - base ]]=0,"No tiene SLA",IF(Table2[[#This Row],[Horas resolución/en proceso]]&lt;=Table2[[#This Row],[SLA horas - total]],"Cumplido","Vencido"))</f>
        <v>No tiene SLA</v>
      </c>
      <c r="AC317"/>
    </row>
    <row r="318" spans="1:29">
      <c r="A318" t="s">
        <v>1623</v>
      </c>
      <c r="B318" t="s">
        <v>1624</v>
      </c>
      <c r="C318" t="s">
        <v>36</v>
      </c>
      <c r="D318" t="s">
        <v>95</v>
      </c>
      <c r="E318" t="s">
        <v>66</v>
      </c>
      <c r="F318" t="s">
        <v>96</v>
      </c>
      <c r="G318" t="s">
        <v>97</v>
      </c>
      <c r="H318" t="s">
        <v>40</v>
      </c>
      <c r="I318" t="s">
        <v>1625</v>
      </c>
      <c r="J318" t="s">
        <v>1626</v>
      </c>
      <c r="K318" t="s">
        <v>1627</v>
      </c>
      <c r="L318" t="s">
        <v>1627</v>
      </c>
      <c r="M318" t="s">
        <v>101</v>
      </c>
      <c r="N318" t="s">
        <v>36</v>
      </c>
      <c r="O318" t="s">
        <v>102</v>
      </c>
      <c r="P318" t="s">
        <v>1624</v>
      </c>
      <c r="Q318" t="s">
        <v>1627</v>
      </c>
      <c r="R318" t="s">
        <v>103</v>
      </c>
      <c r="S318" t="s">
        <v>1627</v>
      </c>
      <c r="T3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45709.783333333333</v>
      </c>
      <c r="U3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45712.502083333333</v>
      </c>
      <c r="V318" s="5">
        <f>IFERROR(Table2[[#This Row],[Fecha cierre/actualización]]-Table2[[#This Row],[Fecha creación]],"Revisar")</f>
        <v>2.71875</v>
      </c>
      <c r="W318" s="5">
        <f>IFERROR(Table2[[#This Row],[Días resolución/en proceso]]*24,"Revisar")</f>
        <v>65.25</v>
      </c>
      <c r="X318" s="5">
        <f>_xlfn.XLOOKUP(Table2[[#This Row],[Acuerdo de nivel de servicio]],SLA!B:B,SLA!C:C)</f>
        <v>0</v>
      </c>
      <c r="Y318" s="5">
        <f>IFERROR(ROUND(Table2[[#This Row],[Fecha cierre/actualización]]-Table2[[#This Row],[Fecha creación]],0)*14,"Revisar")</f>
        <v>42</v>
      </c>
      <c r="Z318" s="5">
        <f>+Table2[[#This Row],[SLA horas - base ]]+Table2[[#This Row],[SLA horas - adic por cambio días]]</f>
        <v>42</v>
      </c>
      <c r="AA318" s="19" t="str">
        <f>IF(Table2[[#This Row],[SLA horas - base ]]=0,"No tiene SLA",IF(Table2[[#This Row],[Horas resolución/en proceso]]&lt;=Table2[[#This Row],[SLA horas - total]],"Cumplido","Vencido"))</f>
        <v>No tiene SLA</v>
      </c>
      <c r="AC318"/>
    </row>
    <row r="319" spans="1:29">
      <c r="A319" t="s">
        <v>1628</v>
      </c>
      <c r="B319" t="s">
        <v>1629</v>
      </c>
      <c r="C319" t="s">
        <v>36</v>
      </c>
      <c r="D319" t="s">
        <v>95</v>
      </c>
      <c r="E319" t="s">
        <v>61</v>
      </c>
      <c r="F319" t="s">
        <v>96</v>
      </c>
      <c r="G319" t="s">
        <v>97</v>
      </c>
      <c r="H319" t="s">
        <v>45</v>
      </c>
      <c r="I319" t="s">
        <v>1630</v>
      </c>
      <c r="J319" t="s">
        <v>1631</v>
      </c>
      <c r="K319" t="s">
        <v>1632</v>
      </c>
      <c r="L319" t="s">
        <v>1632</v>
      </c>
      <c r="M319" t="s">
        <v>101</v>
      </c>
      <c r="N319" t="s">
        <v>36</v>
      </c>
      <c r="O319" t="s">
        <v>102</v>
      </c>
      <c r="P319" t="s">
        <v>1629</v>
      </c>
      <c r="Q319" t="s">
        <v>1632</v>
      </c>
      <c r="R319" t="s">
        <v>103</v>
      </c>
      <c r="S319" t="s">
        <v>1632</v>
      </c>
      <c r="T3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45700.644444444442</v>
      </c>
      <c r="U3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45700.652777777781</v>
      </c>
      <c r="V319" s="5">
        <f>IFERROR(Table2[[#This Row],[Fecha cierre/actualización]]-Table2[[#This Row],[Fecha creación]],"Revisar")</f>
        <v>8.3333333386690356E-3</v>
      </c>
      <c r="W319" s="5">
        <f>IFERROR(Table2[[#This Row],[Días resolución/en proceso]]*24,"Revisar")</f>
        <v>0.20000000012805685</v>
      </c>
      <c r="X319" s="5">
        <f>_xlfn.XLOOKUP(Table2[[#This Row],[Acuerdo de nivel de servicio]],SLA!B:B,SLA!C:C)</f>
        <v>0</v>
      </c>
      <c r="Y319" s="5">
        <f>IFERROR(ROUND(Table2[[#This Row],[Fecha cierre/actualización]]-Table2[[#This Row],[Fecha creación]],0)*14,"Revisar")</f>
        <v>0</v>
      </c>
      <c r="Z319" s="5">
        <f>+Table2[[#This Row],[SLA horas - base ]]+Table2[[#This Row],[SLA horas - adic por cambio días]]</f>
        <v>0</v>
      </c>
      <c r="AA319" s="19" t="str">
        <f>IF(Table2[[#This Row],[SLA horas - base ]]=0,"No tiene SLA",IF(Table2[[#This Row],[Horas resolución/en proceso]]&lt;=Table2[[#This Row],[SLA horas - total]],"Cumplido","Vencido"))</f>
        <v>No tiene SLA</v>
      </c>
      <c r="AC319"/>
    </row>
    <row r="320" spans="1:29">
      <c r="A320" t="s">
        <v>1633</v>
      </c>
      <c r="B320" t="s">
        <v>1634</v>
      </c>
      <c r="C320" t="s">
        <v>36</v>
      </c>
      <c r="D320" t="s">
        <v>95</v>
      </c>
      <c r="E320" t="s">
        <v>61</v>
      </c>
      <c r="F320" t="s">
        <v>96</v>
      </c>
      <c r="G320" t="s">
        <v>97</v>
      </c>
      <c r="H320" t="s">
        <v>45</v>
      </c>
      <c r="I320" t="s">
        <v>1634</v>
      </c>
      <c r="J320" t="s">
        <v>1635</v>
      </c>
      <c r="K320" t="s">
        <v>1636</v>
      </c>
      <c r="L320" t="s">
        <v>1636</v>
      </c>
      <c r="M320" t="s">
        <v>101</v>
      </c>
      <c r="N320" t="s">
        <v>36</v>
      </c>
      <c r="O320" t="s">
        <v>102</v>
      </c>
      <c r="P320" t="s">
        <v>1634</v>
      </c>
      <c r="Q320" t="s">
        <v>1636</v>
      </c>
      <c r="R320" t="s">
        <v>103</v>
      </c>
      <c r="S320" t="s">
        <v>1636</v>
      </c>
      <c r="T3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45700.665277777778</v>
      </c>
      <c r="U3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45706.45416666667</v>
      </c>
      <c r="V320" s="5">
        <f>IFERROR(Table2[[#This Row],[Fecha cierre/actualización]]-Table2[[#This Row],[Fecha creación]],"Revisar")</f>
        <v>5.788888888891961</v>
      </c>
      <c r="W320" s="5">
        <f>IFERROR(Table2[[#This Row],[Días resolución/en proceso]]*24,"Revisar")</f>
        <v>138.93333333340706</v>
      </c>
      <c r="X320" s="5">
        <f>_xlfn.XLOOKUP(Table2[[#This Row],[Acuerdo de nivel de servicio]],SLA!B:B,SLA!C:C)</f>
        <v>0</v>
      </c>
      <c r="Y320" s="5">
        <f>IFERROR(ROUND(Table2[[#This Row],[Fecha cierre/actualización]]-Table2[[#This Row],[Fecha creación]],0)*14,"Revisar")</f>
        <v>84</v>
      </c>
      <c r="Z320" s="5">
        <f>+Table2[[#This Row],[SLA horas - base ]]+Table2[[#This Row],[SLA horas - adic por cambio días]]</f>
        <v>84</v>
      </c>
      <c r="AA320" s="19" t="str">
        <f>IF(Table2[[#This Row],[SLA horas - base ]]=0,"No tiene SLA",IF(Table2[[#This Row],[Horas resolución/en proceso]]&lt;=Table2[[#This Row],[SLA horas - total]],"Cumplido","Vencido"))</f>
        <v>No tiene SLA</v>
      </c>
      <c r="AC320"/>
    </row>
    <row r="321" spans="1:29">
      <c r="A321" t="s">
        <v>1637</v>
      </c>
      <c r="B321" t="s">
        <v>1638</v>
      </c>
      <c r="C321" t="s">
        <v>36</v>
      </c>
      <c r="D321" t="s">
        <v>2</v>
      </c>
      <c r="E321" t="s">
        <v>55</v>
      </c>
      <c r="F321" t="s">
        <v>96</v>
      </c>
      <c r="G321" t="s">
        <v>106</v>
      </c>
      <c r="H321" t="s">
        <v>28</v>
      </c>
      <c r="I321" t="s">
        <v>1638</v>
      </c>
      <c r="J321" t="s">
        <v>1639</v>
      </c>
      <c r="K321" t="s">
        <v>1640</v>
      </c>
      <c r="L321" t="s">
        <v>1640</v>
      </c>
      <c r="M321" t="s">
        <v>153</v>
      </c>
      <c r="N321" t="s">
        <v>154</v>
      </c>
      <c r="O321" t="s">
        <v>36</v>
      </c>
      <c r="P321" t="s">
        <v>1638</v>
      </c>
      <c r="Q321" t="s">
        <v>1640</v>
      </c>
      <c r="R321" t="s">
        <v>103</v>
      </c>
      <c r="S321" t="s">
        <v>1641</v>
      </c>
      <c r="T3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45701.36041666667</v>
      </c>
      <c r="U3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45710.633333333331</v>
      </c>
      <c r="V321" s="5">
        <f>IFERROR(Table2[[#This Row],[Fecha cierre/actualización]]-Table2[[#This Row],[Fecha creación]],"Revisar")</f>
        <v>9.272916666661331</v>
      </c>
      <c r="W321" s="5">
        <f>IFERROR(Table2[[#This Row],[Días resolución/en proceso]]*24,"Revisar")</f>
        <v>222.54999999987194</v>
      </c>
      <c r="X321" s="5">
        <f>_xlfn.XLOOKUP(Table2[[#This Row],[Acuerdo de nivel de servicio]],SLA!B:B,SLA!C:C)</f>
        <v>0</v>
      </c>
      <c r="Y321" s="5">
        <f>IFERROR(ROUND(Table2[[#This Row],[Fecha cierre/actualización]]-Table2[[#This Row],[Fecha creación]],0)*14,"Revisar")</f>
        <v>126</v>
      </c>
      <c r="Z321" s="5">
        <f>+Table2[[#This Row],[SLA horas - base ]]+Table2[[#This Row],[SLA horas - adic por cambio días]]</f>
        <v>126</v>
      </c>
      <c r="AA321" s="19" t="str">
        <f>IF(Table2[[#This Row],[SLA horas - base ]]=0,"No tiene SLA",IF(Table2[[#This Row],[Horas resolución/en proceso]]&lt;=Table2[[#This Row],[SLA horas - total]],"Cumplido","Vencido"))</f>
        <v>No tiene SLA</v>
      </c>
      <c r="AC321"/>
    </row>
    <row r="322" spans="1:29">
      <c r="A322" t="s">
        <v>1642</v>
      </c>
      <c r="B322" t="s">
        <v>1643</v>
      </c>
      <c r="C322" t="s">
        <v>36</v>
      </c>
      <c r="D322" t="s">
        <v>269</v>
      </c>
      <c r="E322" t="s">
        <v>66</v>
      </c>
      <c r="F322" t="s">
        <v>96</v>
      </c>
      <c r="G322" t="s">
        <v>97</v>
      </c>
      <c r="H322" t="s">
        <v>51</v>
      </c>
      <c r="I322" t="s">
        <v>1644</v>
      </c>
      <c r="J322" t="s">
        <v>1645</v>
      </c>
      <c r="K322" t="s">
        <v>1646</v>
      </c>
      <c r="L322" t="s">
        <v>1647</v>
      </c>
      <c r="M322" t="s">
        <v>101</v>
      </c>
      <c r="N322" t="s">
        <v>36</v>
      </c>
      <c r="O322" t="s">
        <v>102</v>
      </c>
      <c r="P322" t="s">
        <v>1643</v>
      </c>
      <c r="Q322" t="s">
        <v>1646</v>
      </c>
      <c r="R322" t="s">
        <v>103</v>
      </c>
      <c r="S322" t="s">
        <v>1646</v>
      </c>
      <c r="T3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45700.491666666669</v>
      </c>
      <c r="U3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45707.522222222222</v>
      </c>
      <c r="V322" s="5">
        <f>IFERROR(Table2[[#This Row],[Fecha cierre/actualización]]-Table2[[#This Row],[Fecha creación]],"Revisar")</f>
        <v>7.0305555555532919</v>
      </c>
      <c r="W322" s="5">
        <f>IFERROR(Table2[[#This Row],[Días resolución/en proceso]]*24,"Revisar")</f>
        <v>168.73333333327901</v>
      </c>
      <c r="X322" s="5">
        <f>_xlfn.XLOOKUP(Table2[[#This Row],[Acuerdo de nivel de servicio]],SLA!B:B,SLA!C:C)</f>
        <v>0</v>
      </c>
      <c r="Y322" s="5">
        <f>IFERROR(ROUND(Table2[[#This Row],[Fecha cierre/actualización]]-Table2[[#This Row],[Fecha creación]],0)*14,"Revisar")</f>
        <v>98</v>
      </c>
      <c r="Z322" s="5">
        <f>+Table2[[#This Row],[SLA horas - base ]]+Table2[[#This Row],[SLA horas - adic por cambio días]]</f>
        <v>98</v>
      </c>
      <c r="AA322" s="19" t="str">
        <f>IF(Table2[[#This Row],[SLA horas - base ]]=0,"No tiene SLA",IF(Table2[[#This Row],[Horas resolución/en proceso]]&lt;=Table2[[#This Row],[SLA horas - total]],"Cumplido","Vencido"))</f>
        <v>No tiene SLA</v>
      </c>
      <c r="AC322"/>
    </row>
    <row r="323" spans="1:29">
      <c r="A323" t="s">
        <v>1648</v>
      </c>
      <c r="B323" t="s">
        <v>1649</v>
      </c>
      <c r="C323" t="s">
        <v>36</v>
      </c>
      <c r="D323" t="s">
        <v>95</v>
      </c>
      <c r="E323" t="s">
        <v>66</v>
      </c>
      <c r="F323" t="s">
        <v>96</v>
      </c>
      <c r="G323" t="s">
        <v>106</v>
      </c>
      <c r="H323" t="s">
        <v>32</v>
      </c>
      <c r="I323" t="s">
        <v>1650</v>
      </c>
      <c r="J323" t="s">
        <v>1651</v>
      </c>
      <c r="K323" t="s">
        <v>1652</v>
      </c>
      <c r="L323" t="s">
        <v>1652</v>
      </c>
      <c r="M323" t="s">
        <v>101</v>
      </c>
      <c r="N323" t="s">
        <v>36</v>
      </c>
      <c r="O323" t="s">
        <v>311</v>
      </c>
      <c r="P323" t="s">
        <v>1649</v>
      </c>
      <c r="Q323" t="s">
        <v>1652</v>
      </c>
      <c r="R323" t="s">
        <v>103</v>
      </c>
      <c r="S323" t="s">
        <v>1652</v>
      </c>
      <c r="T3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45705.684027777781</v>
      </c>
      <c r="U3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45721.65902777778</v>
      </c>
      <c r="V323" s="5">
        <f>IFERROR(Table2[[#This Row],[Fecha cierre/actualización]]-Table2[[#This Row],[Fecha creación]],"Revisar")</f>
        <v>15.974999999998545</v>
      </c>
      <c r="W323" s="5">
        <f>IFERROR(Table2[[#This Row],[Días resolución/en proceso]]*24,"Revisar")</f>
        <v>383.39999999996508</v>
      </c>
      <c r="X323" s="5">
        <f>_xlfn.XLOOKUP(Table2[[#This Row],[Acuerdo de nivel de servicio]],SLA!B:B,SLA!C:C)</f>
        <v>0</v>
      </c>
      <c r="Y323" s="5">
        <f>IFERROR(ROUND(Table2[[#This Row],[Fecha cierre/actualización]]-Table2[[#This Row],[Fecha creación]],0)*14,"Revisar")</f>
        <v>224</v>
      </c>
      <c r="Z323" s="5">
        <f>+Table2[[#This Row],[SLA horas - base ]]+Table2[[#This Row],[SLA horas - adic por cambio días]]</f>
        <v>224</v>
      </c>
      <c r="AA323" s="19" t="str">
        <f>IF(Table2[[#This Row],[SLA horas - base ]]=0,"No tiene SLA",IF(Table2[[#This Row],[Horas resolución/en proceso]]&lt;=Table2[[#This Row],[SLA horas - total]],"Cumplido","Vencido"))</f>
        <v>No tiene SLA</v>
      </c>
      <c r="AC323"/>
    </row>
    <row r="324" spans="1:29">
      <c r="A324" t="s">
        <v>1653</v>
      </c>
      <c r="B324" t="s">
        <v>1654</v>
      </c>
      <c r="C324" t="s">
        <v>36</v>
      </c>
      <c r="D324" t="s">
        <v>95</v>
      </c>
      <c r="E324" t="s">
        <v>66</v>
      </c>
      <c r="F324" t="s">
        <v>96</v>
      </c>
      <c r="G324" t="s">
        <v>97</v>
      </c>
      <c r="H324" t="s">
        <v>40</v>
      </c>
      <c r="I324" t="s">
        <v>1655</v>
      </c>
      <c r="J324" t="s">
        <v>1656</v>
      </c>
      <c r="K324" t="s">
        <v>1657</v>
      </c>
      <c r="L324" t="s">
        <v>1657</v>
      </c>
      <c r="M324" t="s">
        <v>101</v>
      </c>
      <c r="N324" t="s">
        <v>36</v>
      </c>
      <c r="O324" t="s">
        <v>102</v>
      </c>
      <c r="P324" t="s">
        <v>1654</v>
      </c>
      <c r="Q324" t="s">
        <v>1657</v>
      </c>
      <c r="R324" t="s">
        <v>103</v>
      </c>
      <c r="S324" t="s">
        <v>1657</v>
      </c>
      <c r="T3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45707.722222222219</v>
      </c>
      <c r="U3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45708.411111111112</v>
      </c>
      <c r="V324" s="5">
        <f>IFERROR(Table2[[#This Row],[Fecha cierre/actualización]]-Table2[[#This Row],[Fecha creación]],"Revisar")</f>
        <v>0.68888888889341615</v>
      </c>
      <c r="W324" s="5">
        <f>IFERROR(Table2[[#This Row],[Días resolución/en proceso]]*24,"Revisar")</f>
        <v>16.533333333441988</v>
      </c>
      <c r="X324" s="5">
        <f>_xlfn.XLOOKUP(Table2[[#This Row],[Acuerdo de nivel de servicio]],SLA!B:B,SLA!C:C)</f>
        <v>0</v>
      </c>
      <c r="Y324" s="5">
        <f>IFERROR(ROUND(Table2[[#This Row],[Fecha cierre/actualización]]-Table2[[#This Row],[Fecha creación]],0)*14,"Revisar")</f>
        <v>14</v>
      </c>
      <c r="Z324" s="5">
        <f>+Table2[[#This Row],[SLA horas - base ]]+Table2[[#This Row],[SLA horas - adic por cambio días]]</f>
        <v>14</v>
      </c>
      <c r="AA324" s="19" t="str">
        <f>IF(Table2[[#This Row],[SLA horas - base ]]=0,"No tiene SLA",IF(Table2[[#This Row],[Horas resolución/en proceso]]&lt;=Table2[[#This Row],[SLA horas - total]],"Cumplido","Vencido"))</f>
        <v>No tiene SLA</v>
      </c>
      <c r="AC324"/>
    </row>
    <row r="325" spans="1:29">
      <c r="A325" t="s">
        <v>1658</v>
      </c>
      <c r="B325" t="s">
        <v>1659</v>
      </c>
      <c r="C325" t="s">
        <v>36</v>
      </c>
      <c r="D325" t="s">
        <v>2</v>
      </c>
      <c r="E325" t="s">
        <v>29</v>
      </c>
      <c r="F325" t="s">
        <v>21</v>
      </c>
      <c r="G325" t="s">
        <v>106</v>
      </c>
      <c r="H325" t="s">
        <v>30</v>
      </c>
      <c r="I325" t="s">
        <v>1660</v>
      </c>
      <c r="J325" t="s">
        <v>131</v>
      </c>
      <c r="K325" t="s">
        <v>36</v>
      </c>
      <c r="L325" t="s">
        <v>1661</v>
      </c>
      <c r="M325" t="s">
        <v>110</v>
      </c>
      <c r="N325" t="s">
        <v>36</v>
      </c>
      <c r="O325" t="s">
        <v>36</v>
      </c>
      <c r="P325" t="s">
        <v>1659</v>
      </c>
      <c r="Q325" t="s">
        <v>36</v>
      </c>
      <c r="R325" t="s">
        <v>103</v>
      </c>
      <c r="S325" t="s">
        <v>36</v>
      </c>
      <c r="T3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45709.665277777778</v>
      </c>
      <c r="U3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45735.443749999999</v>
      </c>
      <c r="V325" s="5">
        <f>IFERROR(Table2[[#This Row],[Fecha cierre/actualización]]-Table2[[#This Row],[Fecha creación]],"Revisar")</f>
        <v>25.778472222220444</v>
      </c>
      <c r="W325" s="5">
        <f>IFERROR(Table2[[#This Row],[Días resolución/en proceso]]*24,"Revisar")</f>
        <v>618.68333333329065</v>
      </c>
      <c r="X325" s="5">
        <f>_xlfn.XLOOKUP(Table2[[#This Row],[Acuerdo de nivel de servicio]],SLA!B:B,SLA!C:C)</f>
        <v>0</v>
      </c>
      <c r="Y325" s="5">
        <f>IFERROR(ROUND(Table2[[#This Row],[Fecha cierre/actualización]]-Table2[[#This Row],[Fecha creación]],0)*14,"Revisar")</f>
        <v>364</v>
      </c>
      <c r="Z325" s="5">
        <f>+Table2[[#This Row],[SLA horas - base ]]+Table2[[#This Row],[SLA horas - adic por cambio días]]</f>
        <v>364</v>
      </c>
      <c r="AA325" s="19" t="str">
        <f>IF(Table2[[#This Row],[SLA horas - base ]]=0,"No tiene SLA",IF(Table2[[#This Row],[Horas resolución/en proceso]]&lt;=Table2[[#This Row],[SLA horas - total]],"Cumplido","Vencido"))</f>
        <v>No tiene SLA</v>
      </c>
      <c r="AC325"/>
    </row>
    <row r="326" spans="1:29">
      <c r="A326" t="s">
        <v>1662</v>
      </c>
      <c r="B326" t="s">
        <v>1663</v>
      </c>
      <c r="C326" t="s">
        <v>36</v>
      </c>
      <c r="D326" t="s">
        <v>95</v>
      </c>
      <c r="E326" t="s">
        <v>38</v>
      </c>
      <c r="F326" t="s">
        <v>96</v>
      </c>
      <c r="G326" t="s">
        <v>106</v>
      </c>
      <c r="H326" t="s">
        <v>38</v>
      </c>
      <c r="I326" t="s">
        <v>1664</v>
      </c>
      <c r="J326" t="s">
        <v>1665</v>
      </c>
      <c r="K326" t="s">
        <v>1666</v>
      </c>
      <c r="L326" t="s">
        <v>1666</v>
      </c>
      <c r="M326" t="s">
        <v>110</v>
      </c>
      <c r="N326" t="s">
        <v>36</v>
      </c>
      <c r="O326" t="s">
        <v>36</v>
      </c>
      <c r="P326" t="s">
        <v>1663</v>
      </c>
      <c r="Q326" t="s">
        <v>1666</v>
      </c>
      <c r="R326" t="s">
        <v>103</v>
      </c>
      <c r="S326" t="s">
        <v>1666</v>
      </c>
      <c r="T3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45709.720833333333</v>
      </c>
      <c r="U3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45736.390972222223</v>
      </c>
      <c r="V326" s="5">
        <f>IFERROR(Table2[[#This Row],[Fecha cierre/actualización]]-Table2[[#This Row],[Fecha creación]],"Revisar")</f>
        <v>26.670138888890506</v>
      </c>
      <c r="W326" s="5">
        <f>IFERROR(Table2[[#This Row],[Días resolución/en proceso]]*24,"Revisar")</f>
        <v>640.08333333337214</v>
      </c>
      <c r="X326" s="5">
        <f>_xlfn.XLOOKUP(Table2[[#This Row],[Acuerdo de nivel de servicio]],SLA!B:B,SLA!C:C)</f>
        <v>0</v>
      </c>
      <c r="Y326" s="5">
        <f>IFERROR(ROUND(Table2[[#This Row],[Fecha cierre/actualización]]-Table2[[#This Row],[Fecha creación]],0)*14,"Revisar")</f>
        <v>378</v>
      </c>
      <c r="Z326" s="5">
        <f>+Table2[[#This Row],[SLA horas - base ]]+Table2[[#This Row],[SLA horas - adic por cambio días]]</f>
        <v>378</v>
      </c>
      <c r="AA326" s="19" t="str">
        <f>IF(Table2[[#This Row],[SLA horas - base ]]=0,"No tiene SLA",IF(Table2[[#This Row],[Horas resolución/en proceso]]&lt;=Table2[[#This Row],[SLA horas - total]],"Cumplido","Vencido"))</f>
        <v>No tiene SLA</v>
      </c>
      <c r="AC326"/>
    </row>
    <row r="327" spans="1:29">
      <c r="A327" t="s">
        <v>1667</v>
      </c>
      <c r="B327" t="s">
        <v>1668</v>
      </c>
      <c r="C327" t="s">
        <v>36</v>
      </c>
      <c r="D327" t="s">
        <v>95</v>
      </c>
      <c r="E327" t="s">
        <v>33</v>
      </c>
      <c r="F327" t="s">
        <v>96</v>
      </c>
      <c r="G327" t="s">
        <v>97</v>
      </c>
      <c r="H327" t="s">
        <v>37</v>
      </c>
      <c r="I327" t="s">
        <v>1669</v>
      </c>
      <c r="J327" t="s">
        <v>1670</v>
      </c>
      <c r="K327" t="s">
        <v>1671</v>
      </c>
      <c r="L327" t="s">
        <v>1671</v>
      </c>
      <c r="M327" t="s">
        <v>153</v>
      </c>
      <c r="N327" t="s">
        <v>36</v>
      </c>
      <c r="O327" t="s">
        <v>36</v>
      </c>
      <c r="P327" t="s">
        <v>1668</v>
      </c>
      <c r="Q327" t="s">
        <v>1671</v>
      </c>
      <c r="R327" t="s">
        <v>103</v>
      </c>
      <c r="S327" t="s">
        <v>1672</v>
      </c>
      <c r="T3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45701.531944444447</v>
      </c>
      <c r="U3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45702.67291666667</v>
      </c>
      <c r="V327" s="5">
        <f>IFERROR(Table2[[#This Row],[Fecha cierre/actualización]]-Table2[[#This Row],[Fecha creación]],"Revisar")</f>
        <v>1.140972222223354</v>
      </c>
      <c r="W327" s="5">
        <f>IFERROR(Table2[[#This Row],[Días resolución/en proceso]]*24,"Revisar")</f>
        <v>27.383333333360497</v>
      </c>
      <c r="X327" s="5">
        <f>_xlfn.XLOOKUP(Table2[[#This Row],[Acuerdo de nivel de servicio]],SLA!B:B,SLA!C:C)</f>
        <v>0</v>
      </c>
      <c r="Y327" s="5">
        <f>IFERROR(ROUND(Table2[[#This Row],[Fecha cierre/actualización]]-Table2[[#This Row],[Fecha creación]],0)*14,"Revisar")</f>
        <v>14</v>
      </c>
      <c r="Z327" s="5">
        <f>+Table2[[#This Row],[SLA horas - base ]]+Table2[[#This Row],[SLA horas - adic por cambio días]]</f>
        <v>14</v>
      </c>
      <c r="AA327" s="19" t="str">
        <f>IF(Table2[[#This Row],[SLA horas - base ]]=0,"No tiene SLA",IF(Table2[[#This Row],[Horas resolución/en proceso]]&lt;=Table2[[#This Row],[SLA horas - total]],"Cumplido","Vencido"))</f>
        <v>No tiene SLA</v>
      </c>
      <c r="AC327"/>
    </row>
    <row r="328" spans="1:29">
      <c r="A328" t="s">
        <v>1673</v>
      </c>
      <c r="B328" t="s">
        <v>1674</v>
      </c>
      <c r="C328" t="s">
        <v>149</v>
      </c>
      <c r="D328" t="s">
        <v>2</v>
      </c>
      <c r="E328" t="s">
        <v>55</v>
      </c>
      <c r="F328" t="s">
        <v>96</v>
      </c>
      <c r="G328" t="s">
        <v>106</v>
      </c>
      <c r="H328" t="s">
        <v>27</v>
      </c>
      <c r="I328" t="s">
        <v>1675</v>
      </c>
      <c r="J328" t="s">
        <v>1676</v>
      </c>
      <c r="K328" t="s">
        <v>1677</v>
      </c>
      <c r="L328" t="s">
        <v>1677</v>
      </c>
      <c r="M328" t="s">
        <v>101</v>
      </c>
      <c r="N328" t="s">
        <v>154</v>
      </c>
      <c r="O328" t="s">
        <v>102</v>
      </c>
      <c r="P328" t="s">
        <v>1674</v>
      </c>
      <c r="Q328" t="s">
        <v>1677</v>
      </c>
      <c r="R328" t="s">
        <v>103</v>
      </c>
      <c r="S328" t="s">
        <v>1677</v>
      </c>
      <c r="T3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45701.63958333333</v>
      </c>
      <c r="U3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45701.706250000003</v>
      </c>
      <c r="V328" s="5">
        <f>IFERROR(Table2[[#This Row],[Fecha cierre/actualización]]-Table2[[#This Row],[Fecha creación]],"Revisar")</f>
        <v>6.6666666672972497E-2</v>
      </c>
      <c r="W328" s="5">
        <f>IFERROR(Table2[[#This Row],[Días resolución/en proceso]]*24,"Revisar")</f>
        <v>1.6000000001513399</v>
      </c>
      <c r="X328" s="5">
        <f>_xlfn.XLOOKUP(Table2[[#This Row],[Acuerdo de nivel de servicio]],SLA!B:B,SLA!C:C)</f>
        <v>12.5</v>
      </c>
      <c r="Y328" s="5">
        <f>IFERROR(ROUND(Table2[[#This Row],[Fecha cierre/actualización]]-Table2[[#This Row],[Fecha creación]],0)*14,"Revisar")</f>
        <v>0</v>
      </c>
      <c r="Z328" s="5">
        <f>+Table2[[#This Row],[SLA horas - base ]]+Table2[[#This Row],[SLA horas - adic por cambio días]]</f>
        <v>12.5</v>
      </c>
      <c r="AA328" s="19" t="str">
        <f>IF(Table2[[#This Row],[SLA horas - base ]]=0,"No tiene SLA",IF(Table2[[#This Row],[Horas resolución/en proceso]]&lt;=Table2[[#This Row],[SLA horas - total]],"Cumplido","Vencido"))</f>
        <v>Cumplido</v>
      </c>
      <c r="AC328"/>
    </row>
    <row r="329" spans="1:29">
      <c r="A329" t="s">
        <v>1678</v>
      </c>
      <c r="B329" t="s">
        <v>1679</v>
      </c>
      <c r="C329" t="s">
        <v>36</v>
      </c>
      <c r="D329" t="s">
        <v>95</v>
      </c>
      <c r="E329" t="s">
        <v>52</v>
      </c>
      <c r="F329" t="s">
        <v>96</v>
      </c>
      <c r="G329" t="s">
        <v>97</v>
      </c>
      <c r="H329" t="s">
        <v>45</v>
      </c>
      <c r="I329" t="s">
        <v>1680</v>
      </c>
      <c r="J329" t="s">
        <v>1681</v>
      </c>
      <c r="K329" t="s">
        <v>1682</v>
      </c>
      <c r="L329" t="s">
        <v>1682</v>
      </c>
      <c r="M329" t="s">
        <v>101</v>
      </c>
      <c r="N329" t="s">
        <v>36</v>
      </c>
      <c r="O329" t="s">
        <v>102</v>
      </c>
      <c r="P329" t="s">
        <v>1679</v>
      </c>
      <c r="Q329" t="s">
        <v>1682</v>
      </c>
      <c r="R329" t="s">
        <v>103</v>
      </c>
      <c r="S329" t="s">
        <v>1682</v>
      </c>
      <c r="T3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45701.68472222222</v>
      </c>
      <c r="U3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45727.397916666669</v>
      </c>
      <c r="V329" s="5">
        <f>IFERROR(Table2[[#This Row],[Fecha cierre/actualización]]-Table2[[#This Row],[Fecha creación]],"Revisar")</f>
        <v>25.713194444448163</v>
      </c>
      <c r="W329" s="5">
        <f>IFERROR(Table2[[#This Row],[Días resolución/en proceso]]*24,"Revisar")</f>
        <v>617.11666666675592</v>
      </c>
      <c r="X329" s="5">
        <f>_xlfn.XLOOKUP(Table2[[#This Row],[Acuerdo de nivel de servicio]],SLA!B:B,SLA!C:C)</f>
        <v>0</v>
      </c>
      <c r="Y329" s="5">
        <f>IFERROR(ROUND(Table2[[#This Row],[Fecha cierre/actualización]]-Table2[[#This Row],[Fecha creación]],0)*14,"Revisar")</f>
        <v>364</v>
      </c>
      <c r="Z329" s="5">
        <f>+Table2[[#This Row],[SLA horas - base ]]+Table2[[#This Row],[SLA horas - adic por cambio días]]</f>
        <v>364</v>
      </c>
      <c r="AA329" s="19" t="str">
        <f>IF(Table2[[#This Row],[SLA horas - base ]]=0,"No tiene SLA",IF(Table2[[#This Row],[Horas resolución/en proceso]]&lt;=Table2[[#This Row],[SLA horas - total]],"Cumplido","Vencido"))</f>
        <v>No tiene SLA</v>
      </c>
      <c r="AC329"/>
    </row>
    <row r="330" spans="1:29">
      <c r="A330" t="s">
        <v>1683</v>
      </c>
      <c r="B330" t="s">
        <v>1684</v>
      </c>
      <c r="C330" t="s">
        <v>36</v>
      </c>
      <c r="D330" t="s">
        <v>2</v>
      </c>
      <c r="E330" t="s">
        <v>55</v>
      </c>
      <c r="F330" t="s">
        <v>96</v>
      </c>
      <c r="G330" t="s">
        <v>106</v>
      </c>
      <c r="H330" t="s">
        <v>31</v>
      </c>
      <c r="I330" t="s">
        <v>1685</v>
      </c>
      <c r="J330" t="s">
        <v>1686</v>
      </c>
      <c r="K330" t="s">
        <v>1685</v>
      </c>
      <c r="L330" t="s">
        <v>1685</v>
      </c>
      <c r="M330" t="s">
        <v>101</v>
      </c>
      <c r="N330" t="s">
        <v>154</v>
      </c>
      <c r="O330" t="s">
        <v>102</v>
      </c>
      <c r="P330" t="s">
        <v>1684</v>
      </c>
      <c r="Q330" t="s">
        <v>1685</v>
      </c>
      <c r="R330" t="s">
        <v>103</v>
      </c>
      <c r="S330" t="s">
        <v>1685</v>
      </c>
      <c r="T3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45709.486111111109</v>
      </c>
      <c r="U3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45709.622916666667</v>
      </c>
      <c r="V330" s="5">
        <f>IFERROR(Table2[[#This Row],[Fecha cierre/actualización]]-Table2[[#This Row],[Fecha creación]],"Revisar")</f>
        <v>0.1368055555576575</v>
      </c>
      <c r="W330" s="5">
        <f>IFERROR(Table2[[#This Row],[Días resolución/en proceso]]*24,"Revisar")</f>
        <v>3.28333333338378</v>
      </c>
      <c r="X330" s="5">
        <f>_xlfn.XLOOKUP(Table2[[#This Row],[Acuerdo de nivel de servicio]],SLA!B:B,SLA!C:C)</f>
        <v>0</v>
      </c>
      <c r="Y330" s="5">
        <f>IFERROR(ROUND(Table2[[#This Row],[Fecha cierre/actualización]]-Table2[[#This Row],[Fecha creación]],0)*14,"Revisar")</f>
        <v>0</v>
      </c>
      <c r="Z330" s="5">
        <f>+Table2[[#This Row],[SLA horas - base ]]+Table2[[#This Row],[SLA horas - adic por cambio días]]</f>
        <v>0</v>
      </c>
      <c r="AA330" s="19" t="str">
        <f>IF(Table2[[#This Row],[SLA horas - base ]]=0,"No tiene SLA",IF(Table2[[#This Row],[Horas resolución/en proceso]]&lt;=Table2[[#This Row],[SLA horas - total]],"Cumplido","Vencido"))</f>
        <v>No tiene SLA</v>
      </c>
      <c r="AC330"/>
    </row>
    <row r="331" spans="1:29">
      <c r="A331" t="s">
        <v>1687</v>
      </c>
      <c r="B331" t="s">
        <v>1688</v>
      </c>
      <c r="C331" t="s">
        <v>36</v>
      </c>
      <c r="D331" t="s">
        <v>2</v>
      </c>
      <c r="E331" t="s">
        <v>48</v>
      </c>
      <c r="F331" t="s">
        <v>96</v>
      </c>
      <c r="G331" t="s">
        <v>106</v>
      </c>
      <c r="H331" t="s">
        <v>31</v>
      </c>
      <c r="I331" t="s">
        <v>1689</v>
      </c>
      <c r="J331" t="s">
        <v>1690</v>
      </c>
      <c r="K331" t="s">
        <v>1691</v>
      </c>
      <c r="L331" t="s">
        <v>1691</v>
      </c>
      <c r="M331" t="s">
        <v>101</v>
      </c>
      <c r="N331" t="s">
        <v>154</v>
      </c>
      <c r="O331" t="s">
        <v>102</v>
      </c>
      <c r="P331" t="s">
        <v>1688</v>
      </c>
      <c r="Q331" t="s">
        <v>1691</v>
      </c>
      <c r="R331" t="s">
        <v>103</v>
      </c>
      <c r="S331" t="s">
        <v>1691</v>
      </c>
      <c r="T3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45709.683333333334</v>
      </c>
      <c r="U3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45712.479861111111</v>
      </c>
      <c r="V331" s="5">
        <f>IFERROR(Table2[[#This Row],[Fecha cierre/actualización]]-Table2[[#This Row],[Fecha creación]],"Revisar")</f>
        <v>2.796527777776646</v>
      </c>
      <c r="W331" s="5">
        <f>IFERROR(Table2[[#This Row],[Días resolución/en proceso]]*24,"Revisar")</f>
        <v>67.116666666639503</v>
      </c>
      <c r="X331" s="5">
        <f>_xlfn.XLOOKUP(Table2[[#This Row],[Acuerdo de nivel de servicio]],SLA!B:B,SLA!C:C)</f>
        <v>0</v>
      </c>
      <c r="Y331" s="5">
        <f>IFERROR(ROUND(Table2[[#This Row],[Fecha cierre/actualización]]-Table2[[#This Row],[Fecha creación]],0)*14,"Revisar")</f>
        <v>42</v>
      </c>
      <c r="Z331" s="5">
        <f>+Table2[[#This Row],[SLA horas - base ]]+Table2[[#This Row],[SLA horas - adic por cambio días]]</f>
        <v>42</v>
      </c>
      <c r="AA331" s="19" t="str">
        <f>IF(Table2[[#This Row],[SLA horas - base ]]=0,"No tiene SLA",IF(Table2[[#This Row],[Horas resolución/en proceso]]&lt;=Table2[[#This Row],[SLA horas - total]],"Cumplido","Vencido"))</f>
        <v>No tiene SLA</v>
      </c>
      <c r="AC331"/>
    </row>
    <row r="332" spans="1:29">
      <c r="A332" t="s">
        <v>1692</v>
      </c>
      <c r="B332" t="s">
        <v>1693</v>
      </c>
      <c r="C332" t="s">
        <v>36</v>
      </c>
      <c r="D332" t="s">
        <v>269</v>
      </c>
      <c r="E332" t="s">
        <v>55</v>
      </c>
      <c r="F332" t="s">
        <v>96</v>
      </c>
      <c r="G332" t="s">
        <v>270</v>
      </c>
      <c r="H332" t="s">
        <v>36</v>
      </c>
      <c r="I332" t="s">
        <v>1694</v>
      </c>
      <c r="J332" t="s">
        <v>1695</v>
      </c>
      <c r="K332" t="s">
        <v>1696</v>
      </c>
      <c r="L332" t="s">
        <v>1696</v>
      </c>
      <c r="M332" t="s">
        <v>36</v>
      </c>
      <c r="N332" t="s">
        <v>36</v>
      </c>
      <c r="O332" t="s">
        <v>36</v>
      </c>
      <c r="P332" t="s">
        <v>1693</v>
      </c>
      <c r="Q332" t="s">
        <v>1696</v>
      </c>
      <c r="R332" t="s">
        <v>103</v>
      </c>
      <c r="S332" t="s">
        <v>1696</v>
      </c>
      <c r="T3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45706.49722222222</v>
      </c>
      <c r="U3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45709.421527777777</v>
      </c>
      <c r="V332" s="5">
        <f>IFERROR(Table2[[#This Row],[Fecha cierre/actualización]]-Table2[[#This Row],[Fecha creación]],"Revisar")</f>
        <v>2.9243055555562023</v>
      </c>
      <c r="W332" s="5">
        <f>IFERROR(Table2[[#This Row],[Días resolución/en proceso]]*24,"Revisar")</f>
        <v>70.183333333348855</v>
      </c>
      <c r="X332" s="5">
        <f>_xlfn.XLOOKUP(Table2[[#This Row],[Acuerdo de nivel de servicio]],SLA!B:B,SLA!C:C)</f>
        <v>0</v>
      </c>
      <c r="Y332" s="5">
        <f>IFERROR(ROUND(Table2[[#This Row],[Fecha cierre/actualización]]-Table2[[#This Row],[Fecha creación]],0)*14,"Revisar")</f>
        <v>42</v>
      </c>
      <c r="Z332" s="5">
        <f>+Table2[[#This Row],[SLA horas - base ]]+Table2[[#This Row],[SLA horas - adic por cambio días]]</f>
        <v>42</v>
      </c>
      <c r="AA332" s="19" t="str">
        <f>IF(Table2[[#This Row],[SLA horas - base ]]=0,"No tiene SLA",IF(Table2[[#This Row],[Horas resolución/en proceso]]&lt;=Table2[[#This Row],[SLA horas - total]],"Cumplido","Vencido"))</f>
        <v>No tiene SLA</v>
      </c>
      <c r="AC332"/>
    </row>
    <row r="333" spans="1:29">
      <c r="A333" t="s">
        <v>1697</v>
      </c>
      <c r="B333" t="s">
        <v>1698</v>
      </c>
      <c r="C333" t="s">
        <v>36</v>
      </c>
      <c r="D333" t="s">
        <v>2</v>
      </c>
      <c r="E333" t="s">
        <v>48</v>
      </c>
      <c r="F333" t="s">
        <v>96</v>
      </c>
      <c r="G333" t="s">
        <v>106</v>
      </c>
      <c r="H333" t="s">
        <v>27</v>
      </c>
      <c r="I333" t="s">
        <v>1699</v>
      </c>
      <c r="J333" t="s">
        <v>1700</v>
      </c>
      <c r="K333" t="s">
        <v>1701</v>
      </c>
      <c r="L333" t="s">
        <v>1701</v>
      </c>
      <c r="M333" t="s">
        <v>101</v>
      </c>
      <c r="N333" t="s">
        <v>154</v>
      </c>
      <c r="O333" t="s">
        <v>102</v>
      </c>
      <c r="P333" t="s">
        <v>1698</v>
      </c>
      <c r="Q333" t="s">
        <v>1701</v>
      </c>
      <c r="R333" t="s">
        <v>103</v>
      </c>
      <c r="S333" t="s">
        <v>1701</v>
      </c>
      <c r="T3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45709.645833333336</v>
      </c>
      <c r="U3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45714.486805555556</v>
      </c>
      <c r="V333" s="5">
        <f>IFERROR(Table2[[#This Row],[Fecha cierre/actualización]]-Table2[[#This Row],[Fecha creación]],"Revisar")</f>
        <v>4.8409722222204437</v>
      </c>
      <c r="W333" s="5">
        <f>IFERROR(Table2[[#This Row],[Días resolución/en proceso]]*24,"Revisar")</f>
        <v>116.18333333329065</v>
      </c>
      <c r="X333" s="5">
        <f>_xlfn.XLOOKUP(Table2[[#This Row],[Acuerdo de nivel de servicio]],SLA!B:B,SLA!C:C)</f>
        <v>0</v>
      </c>
      <c r="Y333" s="5">
        <f>IFERROR(ROUND(Table2[[#This Row],[Fecha cierre/actualización]]-Table2[[#This Row],[Fecha creación]],0)*14,"Revisar")</f>
        <v>70</v>
      </c>
      <c r="Z333" s="5">
        <f>+Table2[[#This Row],[SLA horas - base ]]+Table2[[#This Row],[SLA horas - adic por cambio días]]</f>
        <v>70</v>
      </c>
      <c r="AA333" s="19" t="str">
        <f>IF(Table2[[#This Row],[SLA horas - base ]]=0,"No tiene SLA",IF(Table2[[#This Row],[Horas resolución/en proceso]]&lt;=Table2[[#This Row],[SLA horas - total]],"Cumplido","Vencido"))</f>
        <v>No tiene SLA</v>
      </c>
      <c r="AC333"/>
    </row>
    <row r="334" spans="1:29">
      <c r="A334" t="s">
        <v>1702</v>
      </c>
      <c r="B334" t="s">
        <v>1458</v>
      </c>
      <c r="C334" t="s">
        <v>36</v>
      </c>
      <c r="D334" t="s">
        <v>2</v>
      </c>
      <c r="E334" t="s">
        <v>38</v>
      </c>
      <c r="F334" t="s">
        <v>96</v>
      </c>
      <c r="G334" t="s">
        <v>106</v>
      </c>
      <c r="H334" t="s">
        <v>38</v>
      </c>
      <c r="I334" t="s">
        <v>1703</v>
      </c>
      <c r="J334" t="s">
        <v>1704</v>
      </c>
      <c r="K334" t="s">
        <v>1705</v>
      </c>
      <c r="L334" t="s">
        <v>1705</v>
      </c>
      <c r="M334" t="s">
        <v>110</v>
      </c>
      <c r="N334" t="s">
        <v>36</v>
      </c>
      <c r="O334" t="s">
        <v>36</v>
      </c>
      <c r="P334" t="s">
        <v>1458</v>
      </c>
      <c r="Q334" t="s">
        <v>1705</v>
      </c>
      <c r="R334" t="s">
        <v>103</v>
      </c>
      <c r="S334" t="s">
        <v>1706</v>
      </c>
      <c r="T3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45700.449305555558</v>
      </c>
      <c r="U3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45713.425694444442</v>
      </c>
      <c r="V334" s="5">
        <f>IFERROR(Table2[[#This Row],[Fecha cierre/actualización]]-Table2[[#This Row],[Fecha creación]],"Revisar")</f>
        <v>12.976388888884685</v>
      </c>
      <c r="W334" s="5">
        <f>IFERROR(Table2[[#This Row],[Días resolución/en proceso]]*24,"Revisar")</f>
        <v>311.43333333323244</v>
      </c>
      <c r="X334" s="5">
        <f>_xlfn.XLOOKUP(Table2[[#This Row],[Acuerdo de nivel de servicio]],SLA!B:B,SLA!C:C)</f>
        <v>0</v>
      </c>
      <c r="Y334" s="5">
        <f>IFERROR(ROUND(Table2[[#This Row],[Fecha cierre/actualización]]-Table2[[#This Row],[Fecha creación]],0)*14,"Revisar")</f>
        <v>182</v>
      </c>
      <c r="Z334" s="5">
        <f>+Table2[[#This Row],[SLA horas - base ]]+Table2[[#This Row],[SLA horas - adic por cambio días]]</f>
        <v>182</v>
      </c>
      <c r="AA334" s="19" t="str">
        <f>IF(Table2[[#This Row],[SLA horas - base ]]=0,"No tiene SLA",IF(Table2[[#This Row],[Horas resolución/en proceso]]&lt;=Table2[[#This Row],[SLA horas - total]],"Cumplido","Vencido"))</f>
        <v>No tiene SLA</v>
      </c>
      <c r="AC334"/>
    </row>
    <row r="335" spans="1:29">
      <c r="A335" t="s">
        <v>1707</v>
      </c>
      <c r="B335" t="s">
        <v>1708</v>
      </c>
      <c r="C335" t="s">
        <v>220</v>
      </c>
      <c r="D335" t="s">
        <v>2</v>
      </c>
      <c r="E335" t="s">
        <v>66</v>
      </c>
      <c r="F335" t="s">
        <v>96</v>
      </c>
      <c r="G335" t="s">
        <v>97</v>
      </c>
      <c r="H335" t="s">
        <v>41</v>
      </c>
      <c r="I335" t="s">
        <v>1709</v>
      </c>
      <c r="J335" t="s">
        <v>1710</v>
      </c>
      <c r="K335" t="s">
        <v>1711</v>
      </c>
      <c r="L335" t="s">
        <v>1711</v>
      </c>
      <c r="M335" t="s">
        <v>101</v>
      </c>
      <c r="N335" t="s">
        <v>36</v>
      </c>
      <c r="O335" t="s">
        <v>102</v>
      </c>
      <c r="P335" t="s">
        <v>1708</v>
      </c>
      <c r="Q335" t="s">
        <v>1711</v>
      </c>
      <c r="R335" t="s">
        <v>103</v>
      </c>
      <c r="S335" t="s">
        <v>1711</v>
      </c>
      <c r="T3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45700.477777777778</v>
      </c>
      <c r="U3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45700.708333333336</v>
      </c>
      <c r="V335" s="5">
        <f>IFERROR(Table2[[#This Row],[Fecha cierre/actualización]]-Table2[[#This Row],[Fecha creación]],"Revisar")</f>
        <v>0.2305555555576575</v>
      </c>
      <c r="W335" s="5">
        <f>IFERROR(Table2[[#This Row],[Días resolución/en proceso]]*24,"Revisar")</f>
        <v>5.53333333338378</v>
      </c>
      <c r="X335" s="5">
        <f>_xlfn.XLOOKUP(Table2[[#This Row],[Acuerdo de nivel de servicio]],SLA!B:B,SLA!C:C)</f>
        <v>120</v>
      </c>
      <c r="Y335" s="5">
        <f>IFERROR(ROUND(Table2[[#This Row],[Fecha cierre/actualización]]-Table2[[#This Row],[Fecha creación]],0)*14,"Revisar")</f>
        <v>0</v>
      </c>
      <c r="Z335" s="5">
        <f>+Table2[[#This Row],[SLA horas - base ]]+Table2[[#This Row],[SLA horas - adic por cambio días]]</f>
        <v>120</v>
      </c>
      <c r="AA335" s="19" t="str">
        <f>IF(Table2[[#This Row],[SLA horas - base ]]=0,"No tiene SLA",IF(Table2[[#This Row],[Horas resolución/en proceso]]&lt;=Table2[[#This Row],[SLA horas - total]],"Cumplido","Vencido"))</f>
        <v>Cumplido</v>
      </c>
      <c r="AC335"/>
    </row>
    <row r="336" spans="1:29">
      <c r="A336" t="s">
        <v>1712</v>
      </c>
      <c r="B336" t="s">
        <v>1713</v>
      </c>
      <c r="C336" t="s">
        <v>220</v>
      </c>
      <c r="D336" t="s">
        <v>2</v>
      </c>
      <c r="E336" t="s">
        <v>66</v>
      </c>
      <c r="F336" t="s">
        <v>96</v>
      </c>
      <c r="G336" t="s">
        <v>97</v>
      </c>
      <c r="H336" t="s">
        <v>41</v>
      </c>
      <c r="I336" t="s">
        <v>1714</v>
      </c>
      <c r="J336" t="s">
        <v>1715</v>
      </c>
      <c r="K336" t="s">
        <v>1716</v>
      </c>
      <c r="L336" t="s">
        <v>1716</v>
      </c>
      <c r="M336" t="s">
        <v>101</v>
      </c>
      <c r="N336" t="s">
        <v>36</v>
      </c>
      <c r="O336" t="s">
        <v>102</v>
      </c>
      <c r="P336" t="s">
        <v>1713</v>
      </c>
      <c r="Q336" t="s">
        <v>1716</v>
      </c>
      <c r="R336" t="s">
        <v>103</v>
      </c>
      <c r="S336" t="s">
        <v>1716</v>
      </c>
      <c r="T3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45700.597916666666</v>
      </c>
      <c r="U3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45700.688888888886</v>
      </c>
      <c r="V336" s="5">
        <f>IFERROR(Table2[[#This Row],[Fecha cierre/actualización]]-Table2[[#This Row],[Fecha creación]],"Revisar")</f>
        <v>9.0972222220443655E-2</v>
      </c>
      <c r="W336" s="5">
        <f>IFERROR(Table2[[#This Row],[Días resolución/en proceso]]*24,"Revisar")</f>
        <v>2.1833333332906477</v>
      </c>
      <c r="X336" s="5">
        <f>_xlfn.XLOOKUP(Table2[[#This Row],[Acuerdo de nivel de servicio]],SLA!B:B,SLA!C:C)</f>
        <v>120</v>
      </c>
      <c r="Y336" s="5">
        <f>IFERROR(ROUND(Table2[[#This Row],[Fecha cierre/actualización]]-Table2[[#This Row],[Fecha creación]],0)*14,"Revisar")</f>
        <v>0</v>
      </c>
      <c r="Z336" s="5">
        <f>+Table2[[#This Row],[SLA horas - base ]]+Table2[[#This Row],[SLA horas - adic por cambio días]]</f>
        <v>120</v>
      </c>
      <c r="AA336" s="19" t="str">
        <f>IF(Table2[[#This Row],[SLA horas - base ]]=0,"No tiene SLA",IF(Table2[[#This Row],[Horas resolución/en proceso]]&lt;=Table2[[#This Row],[SLA horas - total]],"Cumplido","Vencido"))</f>
        <v>Cumplido</v>
      </c>
      <c r="AC336"/>
    </row>
    <row r="337" spans="1:29">
      <c r="A337" t="s">
        <v>1717</v>
      </c>
      <c r="B337" t="s">
        <v>1718</v>
      </c>
      <c r="C337" t="s">
        <v>36</v>
      </c>
      <c r="D337" t="s">
        <v>2</v>
      </c>
      <c r="E337" t="s">
        <v>55</v>
      </c>
      <c r="F337" t="s">
        <v>96</v>
      </c>
      <c r="G337" t="s">
        <v>106</v>
      </c>
      <c r="H337" t="s">
        <v>31</v>
      </c>
      <c r="I337" t="s">
        <v>1719</v>
      </c>
      <c r="J337" t="s">
        <v>1720</v>
      </c>
      <c r="K337" t="s">
        <v>1721</v>
      </c>
      <c r="L337" t="s">
        <v>1721</v>
      </c>
      <c r="M337" t="s">
        <v>101</v>
      </c>
      <c r="N337" t="s">
        <v>154</v>
      </c>
      <c r="O337" t="s">
        <v>102</v>
      </c>
      <c r="P337" t="s">
        <v>1718</v>
      </c>
      <c r="Q337" t="s">
        <v>1721</v>
      </c>
      <c r="R337" t="s">
        <v>103</v>
      </c>
      <c r="S337" t="s">
        <v>1721</v>
      </c>
      <c r="T3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45707.385416666664</v>
      </c>
      <c r="U3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45707.482638888891</v>
      </c>
      <c r="V337" s="5">
        <f>IFERROR(Table2[[#This Row],[Fecha cierre/actualización]]-Table2[[#This Row],[Fecha creación]],"Revisar")</f>
        <v>9.7222222226264421E-2</v>
      </c>
      <c r="W337" s="5">
        <f>IFERROR(Table2[[#This Row],[Días resolución/en proceso]]*24,"Revisar")</f>
        <v>2.3333333334303461</v>
      </c>
      <c r="X337" s="5">
        <f>_xlfn.XLOOKUP(Table2[[#This Row],[Acuerdo de nivel de servicio]],SLA!B:B,SLA!C:C)</f>
        <v>0</v>
      </c>
      <c r="Y337" s="5">
        <f>IFERROR(ROUND(Table2[[#This Row],[Fecha cierre/actualización]]-Table2[[#This Row],[Fecha creación]],0)*14,"Revisar")</f>
        <v>0</v>
      </c>
      <c r="Z337" s="5">
        <f>+Table2[[#This Row],[SLA horas - base ]]+Table2[[#This Row],[SLA horas - adic por cambio días]]</f>
        <v>0</v>
      </c>
      <c r="AA337" s="19" t="str">
        <f>IF(Table2[[#This Row],[SLA horas - base ]]=0,"No tiene SLA",IF(Table2[[#This Row],[Horas resolución/en proceso]]&lt;=Table2[[#This Row],[SLA horas - total]],"Cumplido","Vencido"))</f>
        <v>No tiene SLA</v>
      </c>
      <c r="AC337"/>
    </row>
    <row r="338" spans="1:29">
      <c r="A338" t="s">
        <v>1722</v>
      </c>
      <c r="B338" t="s">
        <v>1723</v>
      </c>
      <c r="C338" t="s">
        <v>36</v>
      </c>
      <c r="D338" t="s">
        <v>2</v>
      </c>
      <c r="E338" t="s">
        <v>55</v>
      </c>
      <c r="F338" t="s">
        <v>96</v>
      </c>
      <c r="G338" t="s">
        <v>106</v>
      </c>
      <c r="H338" t="s">
        <v>31</v>
      </c>
      <c r="I338" t="s">
        <v>1724</v>
      </c>
      <c r="J338" t="s">
        <v>1725</v>
      </c>
      <c r="K338" t="s">
        <v>1726</v>
      </c>
      <c r="L338" t="s">
        <v>1726</v>
      </c>
      <c r="M338" t="s">
        <v>101</v>
      </c>
      <c r="N338" t="s">
        <v>154</v>
      </c>
      <c r="O338" t="s">
        <v>102</v>
      </c>
      <c r="P338" t="s">
        <v>1723</v>
      </c>
      <c r="Q338" t="s">
        <v>1726</v>
      </c>
      <c r="R338" t="s">
        <v>103</v>
      </c>
      <c r="S338" t="s">
        <v>1726</v>
      </c>
      <c r="T3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45708.371527777781</v>
      </c>
      <c r="U3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45708.452777777777</v>
      </c>
      <c r="V338" s="5">
        <f>IFERROR(Table2[[#This Row],[Fecha cierre/actualización]]-Table2[[#This Row],[Fecha creación]],"Revisar")</f>
        <v>8.1249999995634425E-2</v>
      </c>
      <c r="W338" s="5">
        <f>IFERROR(Table2[[#This Row],[Días resolución/en proceso]]*24,"Revisar")</f>
        <v>1.9499999998952262</v>
      </c>
      <c r="X338" s="5">
        <f>_xlfn.XLOOKUP(Table2[[#This Row],[Acuerdo de nivel de servicio]],SLA!B:B,SLA!C:C)</f>
        <v>0</v>
      </c>
      <c r="Y338" s="5">
        <f>IFERROR(ROUND(Table2[[#This Row],[Fecha cierre/actualización]]-Table2[[#This Row],[Fecha creación]],0)*14,"Revisar")</f>
        <v>0</v>
      </c>
      <c r="Z338" s="5">
        <f>+Table2[[#This Row],[SLA horas - base ]]+Table2[[#This Row],[SLA horas - adic por cambio días]]</f>
        <v>0</v>
      </c>
      <c r="AA338" s="19" t="str">
        <f>IF(Table2[[#This Row],[SLA horas - base ]]=0,"No tiene SLA",IF(Table2[[#This Row],[Horas resolución/en proceso]]&lt;=Table2[[#This Row],[SLA horas - total]],"Cumplido","Vencido"))</f>
        <v>No tiene SLA</v>
      </c>
      <c r="AC338"/>
    </row>
    <row r="339" spans="1:29">
      <c r="A339" t="s">
        <v>1727</v>
      </c>
      <c r="B339" t="s">
        <v>1728</v>
      </c>
      <c r="C339" t="s">
        <v>36</v>
      </c>
      <c r="D339" t="s">
        <v>2</v>
      </c>
      <c r="E339" t="s">
        <v>55</v>
      </c>
      <c r="F339" t="s">
        <v>96</v>
      </c>
      <c r="G339" t="s">
        <v>106</v>
      </c>
      <c r="H339" t="s">
        <v>27</v>
      </c>
      <c r="I339" t="s">
        <v>1729</v>
      </c>
      <c r="J339" t="s">
        <v>1730</v>
      </c>
      <c r="K339" t="s">
        <v>1731</v>
      </c>
      <c r="L339" t="s">
        <v>1731</v>
      </c>
      <c r="M339" t="s">
        <v>101</v>
      </c>
      <c r="N339" t="s">
        <v>154</v>
      </c>
      <c r="O339" t="s">
        <v>102</v>
      </c>
      <c r="P339" t="s">
        <v>1728</v>
      </c>
      <c r="Q339" t="s">
        <v>1731</v>
      </c>
      <c r="R339" t="s">
        <v>103</v>
      </c>
      <c r="S339" t="s">
        <v>1731</v>
      </c>
      <c r="T3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45709.654861111114</v>
      </c>
      <c r="U3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45719.501388888886</v>
      </c>
      <c r="V339" s="5">
        <f>IFERROR(Table2[[#This Row],[Fecha cierre/actualización]]-Table2[[#This Row],[Fecha creación]],"Revisar")</f>
        <v>9.8465277777722804</v>
      </c>
      <c r="W339" s="5">
        <f>IFERROR(Table2[[#This Row],[Días resolución/en proceso]]*24,"Revisar")</f>
        <v>236.31666666653473</v>
      </c>
      <c r="X339" s="5">
        <f>_xlfn.XLOOKUP(Table2[[#This Row],[Acuerdo de nivel de servicio]],SLA!B:B,SLA!C:C)</f>
        <v>0</v>
      </c>
      <c r="Y339" s="5">
        <f>IFERROR(ROUND(Table2[[#This Row],[Fecha cierre/actualización]]-Table2[[#This Row],[Fecha creación]],0)*14,"Revisar")</f>
        <v>140</v>
      </c>
      <c r="Z339" s="5">
        <f>+Table2[[#This Row],[SLA horas - base ]]+Table2[[#This Row],[SLA horas - adic por cambio días]]</f>
        <v>140</v>
      </c>
      <c r="AA339" s="19" t="str">
        <f>IF(Table2[[#This Row],[SLA horas - base ]]=0,"No tiene SLA",IF(Table2[[#This Row],[Horas resolución/en proceso]]&lt;=Table2[[#This Row],[SLA horas - total]],"Cumplido","Vencido"))</f>
        <v>No tiene SLA</v>
      </c>
      <c r="AC339"/>
    </row>
    <row r="340" spans="1:29">
      <c r="A340" t="s">
        <v>1732</v>
      </c>
      <c r="B340" t="s">
        <v>1733</v>
      </c>
      <c r="C340" t="s">
        <v>36</v>
      </c>
      <c r="D340" t="s">
        <v>95</v>
      </c>
      <c r="E340" t="s">
        <v>66</v>
      </c>
      <c r="F340" t="s">
        <v>96</v>
      </c>
      <c r="G340" t="s">
        <v>97</v>
      </c>
      <c r="H340" t="s">
        <v>45</v>
      </c>
      <c r="I340" t="s">
        <v>1734</v>
      </c>
      <c r="J340" t="s">
        <v>1735</v>
      </c>
      <c r="K340" t="s">
        <v>1736</v>
      </c>
      <c r="L340" t="s">
        <v>1736</v>
      </c>
      <c r="M340" t="s">
        <v>101</v>
      </c>
      <c r="N340" t="s">
        <v>36</v>
      </c>
      <c r="O340" t="s">
        <v>102</v>
      </c>
      <c r="P340" t="s">
        <v>1733</v>
      </c>
      <c r="Q340" t="s">
        <v>1736</v>
      </c>
      <c r="R340" t="s">
        <v>103</v>
      </c>
      <c r="S340" t="s">
        <v>1736</v>
      </c>
      <c r="T3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45701.48333333333</v>
      </c>
      <c r="U3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45707.438194444447</v>
      </c>
      <c r="V340" s="5">
        <f>IFERROR(Table2[[#This Row],[Fecha cierre/actualización]]-Table2[[#This Row],[Fecha creación]],"Revisar")</f>
        <v>5.9548611111167702</v>
      </c>
      <c r="W340" s="5">
        <f>IFERROR(Table2[[#This Row],[Días resolución/en proceso]]*24,"Revisar")</f>
        <v>142.91666666680248</v>
      </c>
      <c r="X340" s="5">
        <f>_xlfn.XLOOKUP(Table2[[#This Row],[Acuerdo de nivel de servicio]],SLA!B:B,SLA!C:C)</f>
        <v>0</v>
      </c>
      <c r="Y340" s="5">
        <f>IFERROR(ROUND(Table2[[#This Row],[Fecha cierre/actualización]]-Table2[[#This Row],[Fecha creación]],0)*14,"Revisar")</f>
        <v>84</v>
      </c>
      <c r="Z340" s="5">
        <f>+Table2[[#This Row],[SLA horas - base ]]+Table2[[#This Row],[SLA horas - adic por cambio días]]</f>
        <v>84</v>
      </c>
      <c r="AA340" s="19" t="str">
        <f>IF(Table2[[#This Row],[SLA horas - base ]]=0,"No tiene SLA",IF(Table2[[#This Row],[Horas resolución/en proceso]]&lt;=Table2[[#This Row],[SLA horas - total]],"Cumplido","Vencido"))</f>
        <v>No tiene SLA</v>
      </c>
      <c r="AC340"/>
    </row>
    <row r="341" spans="1:29">
      <c r="A341" t="s">
        <v>1737</v>
      </c>
      <c r="B341" t="s">
        <v>1738</v>
      </c>
      <c r="C341" t="s">
        <v>36</v>
      </c>
      <c r="D341" t="s">
        <v>2</v>
      </c>
      <c r="E341" t="s">
        <v>66</v>
      </c>
      <c r="F341" t="s">
        <v>96</v>
      </c>
      <c r="G341" t="s">
        <v>97</v>
      </c>
      <c r="H341" t="s">
        <v>37</v>
      </c>
      <c r="I341" t="s">
        <v>1739</v>
      </c>
      <c r="J341" t="s">
        <v>1740</v>
      </c>
      <c r="K341" t="s">
        <v>1741</v>
      </c>
      <c r="L341" t="s">
        <v>1741</v>
      </c>
      <c r="M341" t="s">
        <v>101</v>
      </c>
      <c r="N341" t="s">
        <v>36</v>
      </c>
      <c r="O341" t="s">
        <v>102</v>
      </c>
      <c r="P341" t="s">
        <v>1738</v>
      </c>
      <c r="Q341" t="s">
        <v>1741</v>
      </c>
      <c r="R341" t="s">
        <v>103</v>
      </c>
      <c r="S341" t="s">
        <v>1741</v>
      </c>
      <c r="T3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45705.417361111111</v>
      </c>
      <c r="U3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45705.573611111111</v>
      </c>
      <c r="V341" s="5">
        <f>IFERROR(Table2[[#This Row],[Fecha cierre/actualización]]-Table2[[#This Row],[Fecha creación]],"Revisar")</f>
        <v>0.15625</v>
      </c>
      <c r="W341" s="5">
        <f>IFERROR(Table2[[#This Row],[Días resolución/en proceso]]*24,"Revisar")</f>
        <v>3.75</v>
      </c>
      <c r="X341" s="5">
        <f>_xlfn.XLOOKUP(Table2[[#This Row],[Acuerdo de nivel de servicio]],SLA!B:B,SLA!C:C)</f>
        <v>0</v>
      </c>
      <c r="Y341" s="5">
        <f>IFERROR(ROUND(Table2[[#This Row],[Fecha cierre/actualización]]-Table2[[#This Row],[Fecha creación]],0)*14,"Revisar")</f>
        <v>0</v>
      </c>
      <c r="Z341" s="5">
        <f>+Table2[[#This Row],[SLA horas - base ]]+Table2[[#This Row],[SLA horas - adic por cambio días]]</f>
        <v>0</v>
      </c>
      <c r="AA341" s="19" t="str">
        <f>IF(Table2[[#This Row],[SLA horas - base ]]=0,"No tiene SLA",IF(Table2[[#This Row],[Horas resolución/en proceso]]&lt;=Table2[[#This Row],[SLA horas - total]],"Cumplido","Vencido"))</f>
        <v>No tiene SLA</v>
      </c>
      <c r="AC341"/>
    </row>
    <row r="342" spans="1:29">
      <c r="A342" t="s">
        <v>1742</v>
      </c>
      <c r="B342" t="s">
        <v>1743</v>
      </c>
      <c r="C342" t="s">
        <v>36</v>
      </c>
      <c r="D342" t="s">
        <v>2</v>
      </c>
      <c r="E342" t="s">
        <v>36</v>
      </c>
      <c r="F342" t="s">
        <v>21</v>
      </c>
      <c r="G342" t="s">
        <v>36</v>
      </c>
      <c r="H342" t="s">
        <v>28</v>
      </c>
      <c r="I342" t="s">
        <v>36</v>
      </c>
      <c r="J342" t="s">
        <v>131</v>
      </c>
      <c r="K342" t="s">
        <v>36</v>
      </c>
      <c r="L342" t="s">
        <v>1709</v>
      </c>
      <c r="M342" t="s">
        <v>101</v>
      </c>
      <c r="N342" t="s">
        <v>36</v>
      </c>
      <c r="O342" t="s">
        <v>102</v>
      </c>
      <c r="P342" t="s">
        <v>1743</v>
      </c>
      <c r="Q342" t="s">
        <v>36</v>
      </c>
      <c r="R342" t="s">
        <v>103</v>
      </c>
      <c r="S342" t="s">
        <v>36</v>
      </c>
      <c r="T3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45700.472916666666</v>
      </c>
      <c r="U3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45700.512499999997</v>
      </c>
      <c r="V342" s="5">
        <f>IFERROR(Table2[[#This Row],[Fecha cierre/actualización]]-Table2[[#This Row],[Fecha creación]],"Revisar")</f>
        <v>3.9583333331393078E-2</v>
      </c>
      <c r="W342" s="5">
        <f>IFERROR(Table2[[#This Row],[Días resolución/en proceso]]*24,"Revisar")</f>
        <v>0.94999999995343387</v>
      </c>
      <c r="X342" s="5">
        <f>_xlfn.XLOOKUP(Table2[[#This Row],[Acuerdo de nivel de servicio]],SLA!B:B,SLA!C:C)</f>
        <v>0</v>
      </c>
      <c r="Y342" s="5">
        <f>IFERROR(ROUND(Table2[[#This Row],[Fecha cierre/actualización]]-Table2[[#This Row],[Fecha creación]],0)*14,"Revisar")</f>
        <v>0</v>
      </c>
      <c r="Z342" s="5">
        <f>+Table2[[#This Row],[SLA horas - base ]]+Table2[[#This Row],[SLA horas - adic por cambio días]]</f>
        <v>0</v>
      </c>
      <c r="AA342" s="19" t="str">
        <f>IF(Table2[[#This Row],[SLA horas - base ]]=0,"No tiene SLA",IF(Table2[[#This Row],[Horas resolución/en proceso]]&lt;=Table2[[#This Row],[SLA horas - total]],"Cumplido","Vencido"))</f>
        <v>No tiene SLA</v>
      </c>
      <c r="AC342"/>
    </row>
    <row r="343" spans="1:29">
      <c r="A343" t="s">
        <v>1744</v>
      </c>
      <c r="B343" t="s">
        <v>1745</v>
      </c>
      <c r="C343" t="s">
        <v>36</v>
      </c>
      <c r="D343" t="s">
        <v>2</v>
      </c>
      <c r="E343" t="s">
        <v>36</v>
      </c>
      <c r="F343" t="s">
        <v>21</v>
      </c>
      <c r="G343" t="s">
        <v>36</v>
      </c>
      <c r="H343" t="s">
        <v>28</v>
      </c>
      <c r="I343" t="s">
        <v>36</v>
      </c>
      <c r="J343" t="s">
        <v>131</v>
      </c>
      <c r="K343" t="s">
        <v>36</v>
      </c>
      <c r="L343" t="s">
        <v>1746</v>
      </c>
      <c r="M343" t="s">
        <v>101</v>
      </c>
      <c r="N343" t="s">
        <v>36</v>
      </c>
      <c r="O343" t="s">
        <v>102</v>
      </c>
      <c r="P343" t="s">
        <v>1745</v>
      </c>
      <c r="Q343" t="s">
        <v>36</v>
      </c>
      <c r="R343" t="s">
        <v>103</v>
      </c>
      <c r="S343" t="s">
        <v>36</v>
      </c>
      <c r="T3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45707.69027777778</v>
      </c>
      <c r="U3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45707.694444444445</v>
      </c>
      <c r="V343" s="5">
        <f>IFERROR(Table2[[#This Row],[Fecha cierre/actualización]]-Table2[[#This Row],[Fecha creación]],"Revisar")</f>
        <v>4.166666665696539E-3</v>
      </c>
      <c r="W343" s="5">
        <f>IFERROR(Table2[[#This Row],[Días resolución/en proceso]]*24,"Revisar")</f>
        <v>9.9999999976716936E-2</v>
      </c>
      <c r="X343" s="5">
        <f>_xlfn.XLOOKUP(Table2[[#This Row],[Acuerdo de nivel de servicio]],SLA!B:B,SLA!C:C)</f>
        <v>0</v>
      </c>
      <c r="Y343" s="5">
        <f>IFERROR(ROUND(Table2[[#This Row],[Fecha cierre/actualización]]-Table2[[#This Row],[Fecha creación]],0)*14,"Revisar")</f>
        <v>0</v>
      </c>
      <c r="Z343" s="5">
        <f>+Table2[[#This Row],[SLA horas - base ]]+Table2[[#This Row],[SLA horas - adic por cambio días]]</f>
        <v>0</v>
      </c>
      <c r="AA343" s="19" t="str">
        <f>IF(Table2[[#This Row],[SLA horas - base ]]=0,"No tiene SLA",IF(Table2[[#This Row],[Horas resolución/en proceso]]&lt;=Table2[[#This Row],[SLA horas - total]],"Cumplido","Vencido"))</f>
        <v>No tiene SLA</v>
      </c>
      <c r="AC343"/>
    </row>
    <row r="344" spans="1:29">
      <c r="A344" t="s">
        <v>1747</v>
      </c>
      <c r="B344" t="s">
        <v>1748</v>
      </c>
      <c r="C344" t="s">
        <v>36</v>
      </c>
      <c r="D344" t="s">
        <v>2</v>
      </c>
      <c r="E344" t="s">
        <v>66</v>
      </c>
      <c r="F344" t="s">
        <v>96</v>
      </c>
      <c r="G344" t="s">
        <v>36</v>
      </c>
      <c r="H344" t="s">
        <v>41</v>
      </c>
      <c r="I344" t="s">
        <v>1749</v>
      </c>
      <c r="J344" t="s">
        <v>1750</v>
      </c>
      <c r="K344" t="s">
        <v>1751</v>
      </c>
      <c r="L344" t="s">
        <v>1751</v>
      </c>
      <c r="M344" t="s">
        <v>101</v>
      </c>
      <c r="N344" t="s">
        <v>36</v>
      </c>
      <c r="O344" t="s">
        <v>102</v>
      </c>
      <c r="P344" t="s">
        <v>1748</v>
      </c>
      <c r="Q344" t="s">
        <v>1751</v>
      </c>
      <c r="R344" t="s">
        <v>103</v>
      </c>
      <c r="S344" t="s">
        <v>1751</v>
      </c>
      <c r="T3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45707.746527777781</v>
      </c>
      <c r="U3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45708.637499999997</v>
      </c>
      <c r="V344" s="5">
        <f>IFERROR(Table2[[#This Row],[Fecha cierre/actualización]]-Table2[[#This Row],[Fecha creación]],"Revisar")</f>
        <v>0.89097222221607808</v>
      </c>
      <c r="W344" s="5">
        <f>IFERROR(Table2[[#This Row],[Días resolución/en proceso]]*24,"Revisar")</f>
        <v>21.383333333185874</v>
      </c>
      <c r="X344" s="5">
        <f>_xlfn.XLOOKUP(Table2[[#This Row],[Acuerdo de nivel de servicio]],SLA!B:B,SLA!C:C)</f>
        <v>0</v>
      </c>
      <c r="Y344" s="5">
        <f>IFERROR(ROUND(Table2[[#This Row],[Fecha cierre/actualización]]-Table2[[#This Row],[Fecha creación]],0)*14,"Revisar")</f>
        <v>14</v>
      </c>
      <c r="Z344" s="5">
        <f>+Table2[[#This Row],[SLA horas - base ]]+Table2[[#This Row],[SLA horas - adic por cambio días]]</f>
        <v>14</v>
      </c>
      <c r="AA344" s="19" t="str">
        <f>IF(Table2[[#This Row],[SLA horas - base ]]=0,"No tiene SLA",IF(Table2[[#This Row],[Horas resolución/en proceso]]&lt;=Table2[[#This Row],[SLA horas - total]],"Cumplido","Vencido"))</f>
        <v>No tiene SLA</v>
      </c>
      <c r="AC344"/>
    </row>
    <row r="345" spans="1:29">
      <c r="A345" t="s">
        <v>1752</v>
      </c>
      <c r="B345" t="s">
        <v>1753</v>
      </c>
      <c r="C345" t="s">
        <v>157</v>
      </c>
      <c r="D345" t="s">
        <v>2</v>
      </c>
      <c r="E345" t="s">
        <v>55</v>
      </c>
      <c r="F345" t="s">
        <v>96</v>
      </c>
      <c r="G345" t="s">
        <v>106</v>
      </c>
      <c r="H345" t="s">
        <v>31</v>
      </c>
      <c r="I345" t="s">
        <v>1754</v>
      </c>
      <c r="J345" t="s">
        <v>1755</v>
      </c>
      <c r="K345" t="s">
        <v>1756</v>
      </c>
      <c r="L345" t="s">
        <v>1756</v>
      </c>
      <c r="M345" t="s">
        <v>101</v>
      </c>
      <c r="N345" t="s">
        <v>154</v>
      </c>
      <c r="O345" t="s">
        <v>102</v>
      </c>
      <c r="P345" t="s">
        <v>1753</v>
      </c>
      <c r="Q345" t="s">
        <v>1756</v>
      </c>
      <c r="R345" t="s">
        <v>103</v>
      </c>
      <c r="S345" t="s">
        <v>1756</v>
      </c>
      <c r="T3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45700.486111111109</v>
      </c>
      <c r="U3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45700.655555555553</v>
      </c>
      <c r="V345" s="5">
        <f>IFERROR(Table2[[#This Row],[Fecha cierre/actualización]]-Table2[[#This Row],[Fecha creación]],"Revisar")</f>
        <v>0.16944444444379769</v>
      </c>
      <c r="W345" s="5">
        <f>IFERROR(Table2[[#This Row],[Días resolución/en proceso]]*24,"Revisar")</f>
        <v>4.0666666666511446</v>
      </c>
      <c r="X345" s="5">
        <f>_xlfn.XLOOKUP(Table2[[#This Row],[Acuerdo de nivel de servicio]],SLA!B:B,SLA!C:C)</f>
        <v>12.5</v>
      </c>
      <c r="Y345" s="5">
        <f>IFERROR(ROUND(Table2[[#This Row],[Fecha cierre/actualización]]-Table2[[#This Row],[Fecha creación]],0)*14,"Revisar")</f>
        <v>0</v>
      </c>
      <c r="Z345" s="5">
        <f>+Table2[[#This Row],[SLA horas - base ]]+Table2[[#This Row],[SLA horas - adic por cambio días]]</f>
        <v>12.5</v>
      </c>
      <c r="AA345" s="19" t="str">
        <f>IF(Table2[[#This Row],[SLA horas - base ]]=0,"No tiene SLA",IF(Table2[[#This Row],[Horas resolución/en proceso]]&lt;=Table2[[#This Row],[SLA horas - total]],"Cumplido","Vencido"))</f>
        <v>Cumplido</v>
      </c>
      <c r="AC345"/>
    </row>
    <row r="346" spans="1:29">
      <c r="A346" t="s">
        <v>1757</v>
      </c>
      <c r="B346" t="s">
        <v>1758</v>
      </c>
      <c r="C346" t="s">
        <v>36</v>
      </c>
      <c r="D346" t="s">
        <v>95</v>
      </c>
      <c r="E346" t="s">
        <v>66</v>
      </c>
      <c r="F346" t="s">
        <v>96</v>
      </c>
      <c r="G346" t="s">
        <v>97</v>
      </c>
      <c r="H346" t="s">
        <v>40</v>
      </c>
      <c r="I346" t="s">
        <v>1759</v>
      </c>
      <c r="J346" t="s">
        <v>1760</v>
      </c>
      <c r="K346" t="s">
        <v>1761</v>
      </c>
      <c r="L346" t="s">
        <v>1761</v>
      </c>
      <c r="M346" t="s">
        <v>101</v>
      </c>
      <c r="N346" t="s">
        <v>36</v>
      </c>
      <c r="O346" t="s">
        <v>102</v>
      </c>
      <c r="P346" t="s">
        <v>1758</v>
      </c>
      <c r="Q346" t="s">
        <v>1761</v>
      </c>
      <c r="R346" t="s">
        <v>103</v>
      </c>
      <c r="S346" t="s">
        <v>1761</v>
      </c>
      <c r="T3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45700.600694444445</v>
      </c>
      <c r="U3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45701.463888888888</v>
      </c>
      <c r="V346" s="5">
        <f>IFERROR(Table2[[#This Row],[Fecha cierre/actualización]]-Table2[[#This Row],[Fecha creación]],"Revisar")</f>
        <v>0.8631944444423425</v>
      </c>
      <c r="W346" s="5">
        <f>IFERROR(Table2[[#This Row],[Días resolución/en proceso]]*24,"Revisar")</f>
        <v>20.71666666661622</v>
      </c>
      <c r="X346" s="5">
        <f>_xlfn.XLOOKUP(Table2[[#This Row],[Acuerdo de nivel de servicio]],SLA!B:B,SLA!C:C)</f>
        <v>0</v>
      </c>
      <c r="Y346" s="5">
        <f>IFERROR(ROUND(Table2[[#This Row],[Fecha cierre/actualización]]-Table2[[#This Row],[Fecha creación]],0)*14,"Revisar")</f>
        <v>14</v>
      </c>
      <c r="Z346" s="5">
        <f>+Table2[[#This Row],[SLA horas - base ]]+Table2[[#This Row],[SLA horas - adic por cambio días]]</f>
        <v>14</v>
      </c>
      <c r="AA346" s="19" t="str">
        <f>IF(Table2[[#This Row],[SLA horas - base ]]=0,"No tiene SLA",IF(Table2[[#This Row],[Horas resolución/en proceso]]&lt;=Table2[[#This Row],[SLA horas - total]],"Cumplido","Vencido"))</f>
        <v>No tiene SLA</v>
      </c>
      <c r="AC346"/>
    </row>
    <row r="347" spans="1:29">
      <c r="A347" t="s">
        <v>1762</v>
      </c>
      <c r="B347" t="s">
        <v>1763</v>
      </c>
      <c r="C347" t="s">
        <v>167</v>
      </c>
      <c r="D347" t="s">
        <v>2</v>
      </c>
      <c r="E347" t="s">
        <v>66</v>
      </c>
      <c r="F347" t="s">
        <v>96</v>
      </c>
      <c r="G347" t="s">
        <v>97</v>
      </c>
      <c r="H347" t="s">
        <v>40</v>
      </c>
      <c r="I347" t="s">
        <v>1669</v>
      </c>
      <c r="J347" t="s">
        <v>1764</v>
      </c>
      <c r="K347" t="s">
        <v>1765</v>
      </c>
      <c r="L347" t="s">
        <v>1765</v>
      </c>
      <c r="M347" t="s">
        <v>101</v>
      </c>
      <c r="N347" t="s">
        <v>36</v>
      </c>
      <c r="O347" t="s">
        <v>102</v>
      </c>
      <c r="P347" t="s">
        <v>1763</v>
      </c>
      <c r="Q347" t="s">
        <v>1765</v>
      </c>
      <c r="R347" t="s">
        <v>103</v>
      </c>
      <c r="S347" t="s">
        <v>1765</v>
      </c>
      <c r="T3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45701.532638888886</v>
      </c>
      <c r="U3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45702.410416666666</v>
      </c>
      <c r="V347" s="5">
        <f>IFERROR(Table2[[#This Row],[Fecha cierre/actualización]]-Table2[[#This Row],[Fecha creación]],"Revisar")</f>
        <v>0.87777777777955635</v>
      </c>
      <c r="W347" s="5">
        <f>IFERROR(Table2[[#This Row],[Días resolución/en proceso]]*24,"Revisar")</f>
        <v>21.066666666709352</v>
      </c>
      <c r="X347" s="5">
        <f>_xlfn.XLOOKUP(Table2[[#This Row],[Acuerdo de nivel de servicio]],SLA!B:B,SLA!C:C)</f>
        <v>120</v>
      </c>
      <c r="Y347" s="5">
        <f>IFERROR(ROUND(Table2[[#This Row],[Fecha cierre/actualización]]-Table2[[#This Row],[Fecha creación]],0)*14,"Revisar")</f>
        <v>14</v>
      </c>
      <c r="Z347" s="5">
        <f>+Table2[[#This Row],[SLA horas - base ]]+Table2[[#This Row],[SLA horas - adic por cambio días]]</f>
        <v>134</v>
      </c>
      <c r="AA347" s="19" t="str">
        <f>IF(Table2[[#This Row],[SLA horas - base ]]=0,"No tiene SLA",IF(Table2[[#This Row],[Horas resolución/en proceso]]&lt;=Table2[[#This Row],[SLA horas - total]],"Cumplido","Vencido"))</f>
        <v>Cumplido</v>
      </c>
      <c r="AC347"/>
    </row>
    <row r="348" spans="1:29">
      <c r="A348" t="s">
        <v>1766</v>
      </c>
      <c r="B348" t="s">
        <v>1767</v>
      </c>
      <c r="C348" t="s">
        <v>36</v>
      </c>
      <c r="D348" t="s">
        <v>95</v>
      </c>
      <c r="E348" t="s">
        <v>66</v>
      </c>
      <c r="F348" t="s">
        <v>96</v>
      </c>
      <c r="G348" t="s">
        <v>97</v>
      </c>
      <c r="H348" t="s">
        <v>45</v>
      </c>
      <c r="I348" t="s">
        <v>1768</v>
      </c>
      <c r="J348" t="s">
        <v>1769</v>
      </c>
      <c r="K348" t="s">
        <v>1770</v>
      </c>
      <c r="L348" t="s">
        <v>1770</v>
      </c>
      <c r="M348" t="s">
        <v>101</v>
      </c>
      <c r="N348" t="s">
        <v>36</v>
      </c>
      <c r="O348" t="s">
        <v>102</v>
      </c>
      <c r="P348" t="s">
        <v>1767</v>
      </c>
      <c r="Q348" t="s">
        <v>1770</v>
      </c>
      <c r="R348" t="s">
        <v>103</v>
      </c>
      <c r="S348" t="s">
        <v>1770</v>
      </c>
      <c r="T3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45702.477777777778</v>
      </c>
      <c r="U3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45702.480555555558</v>
      </c>
      <c r="V348" s="5">
        <f>IFERROR(Table2[[#This Row],[Fecha cierre/actualización]]-Table2[[#This Row],[Fecha creación]],"Revisar")</f>
        <v>2.7777777795563452E-3</v>
      </c>
      <c r="W348" s="5">
        <f>IFERROR(Table2[[#This Row],[Días resolución/en proceso]]*24,"Revisar")</f>
        <v>6.6666666709352285E-2</v>
      </c>
      <c r="X348" s="5">
        <f>_xlfn.XLOOKUP(Table2[[#This Row],[Acuerdo de nivel de servicio]],SLA!B:B,SLA!C:C)</f>
        <v>0</v>
      </c>
      <c r="Y348" s="5">
        <f>IFERROR(ROUND(Table2[[#This Row],[Fecha cierre/actualización]]-Table2[[#This Row],[Fecha creación]],0)*14,"Revisar")</f>
        <v>0</v>
      </c>
      <c r="Z348" s="5">
        <f>+Table2[[#This Row],[SLA horas - base ]]+Table2[[#This Row],[SLA horas - adic por cambio días]]</f>
        <v>0</v>
      </c>
      <c r="AA348" s="19" t="str">
        <f>IF(Table2[[#This Row],[SLA horas - base ]]=0,"No tiene SLA",IF(Table2[[#This Row],[Horas resolución/en proceso]]&lt;=Table2[[#This Row],[SLA horas - total]],"Cumplido","Vencido"))</f>
        <v>No tiene SLA</v>
      </c>
      <c r="AC348"/>
    </row>
    <row r="349" spans="1:29">
      <c r="A349" t="s">
        <v>1771</v>
      </c>
      <c r="B349" t="s">
        <v>1772</v>
      </c>
      <c r="C349" t="s">
        <v>119</v>
      </c>
      <c r="D349" t="s">
        <v>2</v>
      </c>
      <c r="E349" t="s">
        <v>55</v>
      </c>
      <c r="F349" t="s">
        <v>96</v>
      </c>
      <c r="G349" t="s">
        <v>106</v>
      </c>
      <c r="H349" t="s">
        <v>28</v>
      </c>
      <c r="I349" t="s">
        <v>1773</v>
      </c>
      <c r="J349" t="s">
        <v>1774</v>
      </c>
      <c r="K349" t="s">
        <v>1775</v>
      </c>
      <c r="L349" t="s">
        <v>1775</v>
      </c>
      <c r="M349" t="s">
        <v>153</v>
      </c>
      <c r="N349" t="s">
        <v>154</v>
      </c>
      <c r="O349" t="s">
        <v>36</v>
      </c>
      <c r="P349" t="s">
        <v>1772</v>
      </c>
      <c r="Q349" t="s">
        <v>1775</v>
      </c>
      <c r="R349" t="s">
        <v>103</v>
      </c>
      <c r="S349" t="s">
        <v>1776</v>
      </c>
      <c r="T3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45705.663194444445</v>
      </c>
      <c r="U3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45707.382638888892</v>
      </c>
      <c r="V349" s="5">
        <f>IFERROR(Table2[[#This Row],[Fecha cierre/actualización]]-Table2[[#This Row],[Fecha creación]],"Revisar")</f>
        <v>1.7194444444467081</v>
      </c>
      <c r="W349" s="5">
        <f>IFERROR(Table2[[#This Row],[Días resolución/en proceso]]*24,"Revisar")</f>
        <v>41.266666666720994</v>
      </c>
      <c r="X349" s="5">
        <f>_xlfn.XLOOKUP(Table2[[#This Row],[Acuerdo de nivel de servicio]],SLA!B:B,SLA!C:C)</f>
        <v>72</v>
      </c>
      <c r="Y349" s="5">
        <f>IFERROR(ROUND(Table2[[#This Row],[Fecha cierre/actualización]]-Table2[[#This Row],[Fecha creación]],0)*14,"Revisar")</f>
        <v>28</v>
      </c>
      <c r="Z349" s="5">
        <f>+Table2[[#This Row],[SLA horas - base ]]+Table2[[#This Row],[SLA horas - adic por cambio días]]</f>
        <v>100</v>
      </c>
      <c r="AA349" s="19" t="str">
        <f>IF(Table2[[#This Row],[SLA horas - base ]]=0,"No tiene SLA",IF(Table2[[#This Row],[Horas resolución/en proceso]]&lt;=Table2[[#This Row],[SLA horas - total]],"Cumplido","Vencido"))</f>
        <v>Cumplido</v>
      </c>
      <c r="AC349"/>
    </row>
    <row r="350" spans="1:29">
      <c r="A350" t="s">
        <v>1777</v>
      </c>
      <c r="B350" t="s">
        <v>1778</v>
      </c>
      <c r="C350" t="s">
        <v>149</v>
      </c>
      <c r="D350" t="s">
        <v>2</v>
      </c>
      <c r="E350" t="s">
        <v>55</v>
      </c>
      <c r="F350" t="s">
        <v>96</v>
      </c>
      <c r="G350" t="s">
        <v>106</v>
      </c>
      <c r="H350" t="s">
        <v>28</v>
      </c>
      <c r="I350" t="s">
        <v>1779</v>
      </c>
      <c r="J350" t="s">
        <v>1780</v>
      </c>
      <c r="K350" t="s">
        <v>1779</v>
      </c>
      <c r="L350" t="s">
        <v>1779</v>
      </c>
      <c r="M350" t="s">
        <v>153</v>
      </c>
      <c r="N350" t="s">
        <v>154</v>
      </c>
      <c r="O350" t="s">
        <v>36</v>
      </c>
      <c r="P350" t="s">
        <v>1778</v>
      </c>
      <c r="Q350" t="s">
        <v>1779</v>
      </c>
      <c r="R350" t="s">
        <v>103</v>
      </c>
      <c r="S350" t="s">
        <v>1779</v>
      </c>
      <c r="T3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45706.479166666664</v>
      </c>
      <c r="U3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45706.492361111108</v>
      </c>
      <c r="V350" s="5">
        <f>IFERROR(Table2[[#This Row],[Fecha cierre/actualización]]-Table2[[#This Row],[Fecha creación]],"Revisar")</f>
        <v>1.3194444443797693E-2</v>
      </c>
      <c r="W350" s="5">
        <f>IFERROR(Table2[[#This Row],[Días resolución/en proceso]]*24,"Revisar")</f>
        <v>0.31666666665114462</v>
      </c>
      <c r="X350" s="5">
        <f>_xlfn.XLOOKUP(Table2[[#This Row],[Acuerdo de nivel de servicio]],SLA!B:B,SLA!C:C)</f>
        <v>12.5</v>
      </c>
      <c r="Y350" s="5">
        <f>IFERROR(ROUND(Table2[[#This Row],[Fecha cierre/actualización]]-Table2[[#This Row],[Fecha creación]],0)*14,"Revisar")</f>
        <v>0</v>
      </c>
      <c r="Z350" s="5">
        <f>+Table2[[#This Row],[SLA horas - base ]]+Table2[[#This Row],[SLA horas - adic por cambio días]]</f>
        <v>12.5</v>
      </c>
      <c r="AA350" s="19" t="str">
        <f>IF(Table2[[#This Row],[SLA horas - base ]]=0,"No tiene SLA",IF(Table2[[#This Row],[Horas resolución/en proceso]]&lt;=Table2[[#This Row],[SLA horas - total]],"Cumplido","Vencido"))</f>
        <v>Cumplido</v>
      </c>
      <c r="AC350"/>
    </row>
    <row r="351" spans="1:29">
      <c r="A351" t="s">
        <v>1781</v>
      </c>
      <c r="B351" t="s">
        <v>1782</v>
      </c>
      <c r="C351" t="s">
        <v>36</v>
      </c>
      <c r="D351" t="s">
        <v>2</v>
      </c>
      <c r="E351" t="s">
        <v>66</v>
      </c>
      <c r="F351" t="s">
        <v>96</v>
      </c>
      <c r="G351" t="s">
        <v>97</v>
      </c>
      <c r="H351" t="s">
        <v>40</v>
      </c>
      <c r="I351" t="s">
        <v>1783</v>
      </c>
      <c r="J351" t="s">
        <v>1784</v>
      </c>
      <c r="K351" t="s">
        <v>1785</v>
      </c>
      <c r="L351" t="s">
        <v>1785</v>
      </c>
      <c r="M351" t="s">
        <v>101</v>
      </c>
      <c r="N351" t="s">
        <v>36</v>
      </c>
      <c r="O351" t="s">
        <v>102</v>
      </c>
      <c r="P351" t="s">
        <v>1782</v>
      </c>
      <c r="Q351" t="s">
        <v>1785</v>
      </c>
      <c r="R351" t="s">
        <v>103</v>
      </c>
      <c r="S351" t="s">
        <v>1785</v>
      </c>
      <c r="T3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45707.691666666666</v>
      </c>
      <c r="U3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45707.706250000003</v>
      </c>
      <c r="V351" s="5">
        <f>IFERROR(Table2[[#This Row],[Fecha cierre/actualización]]-Table2[[#This Row],[Fecha creación]],"Revisar")</f>
        <v>1.4583333337213844E-2</v>
      </c>
      <c r="W351" s="5">
        <f>IFERROR(Table2[[#This Row],[Días resolución/en proceso]]*24,"Revisar")</f>
        <v>0.35000000009313226</v>
      </c>
      <c r="X351" s="5">
        <f>_xlfn.XLOOKUP(Table2[[#This Row],[Acuerdo de nivel de servicio]],SLA!B:B,SLA!C:C)</f>
        <v>0</v>
      </c>
      <c r="Y351" s="5">
        <f>IFERROR(ROUND(Table2[[#This Row],[Fecha cierre/actualización]]-Table2[[#This Row],[Fecha creación]],0)*14,"Revisar")</f>
        <v>0</v>
      </c>
      <c r="Z351" s="5">
        <f>+Table2[[#This Row],[SLA horas - base ]]+Table2[[#This Row],[SLA horas - adic por cambio días]]</f>
        <v>0</v>
      </c>
      <c r="AA351" s="19" t="str">
        <f>IF(Table2[[#This Row],[SLA horas - base ]]=0,"No tiene SLA",IF(Table2[[#This Row],[Horas resolución/en proceso]]&lt;=Table2[[#This Row],[SLA horas - total]],"Cumplido","Vencido"))</f>
        <v>No tiene SLA</v>
      </c>
      <c r="AC351"/>
    </row>
    <row r="352" spans="1:29">
      <c r="A352" t="s">
        <v>1786</v>
      </c>
      <c r="B352" t="s">
        <v>1787</v>
      </c>
      <c r="C352" t="s">
        <v>36</v>
      </c>
      <c r="D352" t="s">
        <v>2</v>
      </c>
      <c r="E352" t="s">
        <v>38</v>
      </c>
      <c r="F352" t="s">
        <v>96</v>
      </c>
      <c r="G352" t="s">
        <v>106</v>
      </c>
      <c r="H352" t="s">
        <v>39</v>
      </c>
      <c r="I352" t="s">
        <v>1787</v>
      </c>
      <c r="J352" t="s">
        <v>1788</v>
      </c>
      <c r="K352" t="s">
        <v>1789</v>
      </c>
      <c r="L352" t="s">
        <v>1789</v>
      </c>
      <c r="M352" t="s">
        <v>153</v>
      </c>
      <c r="N352" t="s">
        <v>36</v>
      </c>
      <c r="O352" t="s">
        <v>36</v>
      </c>
      <c r="P352" t="s">
        <v>1787</v>
      </c>
      <c r="Q352" t="s">
        <v>1789</v>
      </c>
      <c r="R352" t="s">
        <v>103</v>
      </c>
      <c r="S352" t="s">
        <v>1789</v>
      </c>
      <c r="T3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45708.392361111109</v>
      </c>
      <c r="U3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45713.556944444441</v>
      </c>
      <c r="V352" s="5">
        <f>IFERROR(Table2[[#This Row],[Fecha cierre/actualización]]-Table2[[#This Row],[Fecha creación]],"Revisar")</f>
        <v>5.1645833333313931</v>
      </c>
      <c r="W352" s="5">
        <f>IFERROR(Table2[[#This Row],[Días resolución/en proceso]]*24,"Revisar")</f>
        <v>123.94999999995343</v>
      </c>
      <c r="X352" s="5">
        <f>_xlfn.XLOOKUP(Table2[[#This Row],[Acuerdo de nivel de servicio]],SLA!B:B,SLA!C:C)</f>
        <v>0</v>
      </c>
      <c r="Y352" s="5">
        <f>IFERROR(ROUND(Table2[[#This Row],[Fecha cierre/actualización]]-Table2[[#This Row],[Fecha creación]],0)*14,"Revisar")</f>
        <v>70</v>
      </c>
      <c r="Z352" s="5">
        <f>+Table2[[#This Row],[SLA horas - base ]]+Table2[[#This Row],[SLA horas - adic por cambio días]]</f>
        <v>70</v>
      </c>
      <c r="AA352" s="19" t="str">
        <f>IF(Table2[[#This Row],[SLA horas - base ]]=0,"No tiene SLA",IF(Table2[[#This Row],[Horas resolución/en proceso]]&lt;=Table2[[#This Row],[SLA horas - total]],"Cumplido","Vencido"))</f>
        <v>No tiene SLA</v>
      </c>
      <c r="AC352"/>
    </row>
    <row r="353" spans="1:29">
      <c r="A353" t="s">
        <v>1790</v>
      </c>
      <c r="B353" t="s">
        <v>1791</v>
      </c>
      <c r="C353" t="s">
        <v>36</v>
      </c>
      <c r="D353" t="s">
        <v>2</v>
      </c>
      <c r="E353" t="s">
        <v>55</v>
      </c>
      <c r="F353" t="s">
        <v>96</v>
      </c>
      <c r="G353" t="s">
        <v>106</v>
      </c>
      <c r="H353" t="s">
        <v>28</v>
      </c>
      <c r="I353" t="s">
        <v>1792</v>
      </c>
      <c r="J353" t="s">
        <v>1793</v>
      </c>
      <c r="K353" t="s">
        <v>1794</v>
      </c>
      <c r="L353" t="s">
        <v>1794</v>
      </c>
      <c r="M353" t="s">
        <v>153</v>
      </c>
      <c r="N353" t="s">
        <v>154</v>
      </c>
      <c r="O353" t="s">
        <v>36</v>
      </c>
      <c r="P353" t="s">
        <v>1791</v>
      </c>
      <c r="Q353" t="s">
        <v>1794</v>
      </c>
      <c r="R353" t="s">
        <v>103</v>
      </c>
      <c r="S353" t="s">
        <v>1794</v>
      </c>
      <c r="T3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45708.447222222225</v>
      </c>
      <c r="U3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45708.631249999999</v>
      </c>
      <c r="V353" s="5">
        <f>IFERROR(Table2[[#This Row],[Fecha cierre/actualización]]-Table2[[#This Row],[Fecha creación]],"Revisar")</f>
        <v>0.18402777777373558</v>
      </c>
      <c r="W353" s="5">
        <f>IFERROR(Table2[[#This Row],[Días resolución/en proceso]]*24,"Revisar")</f>
        <v>4.4166666665696539</v>
      </c>
      <c r="X353" s="5">
        <f>_xlfn.XLOOKUP(Table2[[#This Row],[Acuerdo de nivel de servicio]],SLA!B:B,SLA!C:C)</f>
        <v>0</v>
      </c>
      <c r="Y353" s="5">
        <f>IFERROR(ROUND(Table2[[#This Row],[Fecha cierre/actualización]]-Table2[[#This Row],[Fecha creación]],0)*14,"Revisar")</f>
        <v>0</v>
      </c>
      <c r="Z353" s="5">
        <f>+Table2[[#This Row],[SLA horas - base ]]+Table2[[#This Row],[SLA horas - adic por cambio días]]</f>
        <v>0</v>
      </c>
      <c r="AA353" s="19" t="str">
        <f>IF(Table2[[#This Row],[SLA horas - base ]]=0,"No tiene SLA",IF(Table2[[#This Row],[Horas resolución/en proceso]]&lt;=Table2[[#This Row],[SLA horas - total]],"Cumplido","Vencido"))</f>
        <v>No tiene SLA</v>
      </c>
      <c r="AC353"/>
    </row>
    <row r="354" spans="1:29">
      <c r="A354" t="s">
        <v>1795</v>
      </c>
      <c r="B354" t="s">
        <v>1796</v>
      </c>
      <c r="C354" t="s">
        <v>36</v>
      </c>
      <c r="D354" t="s">
        <v>95</v>
      </c>
      <c r="E354" t="s">
        <v>61</v>
      </c>
      <c r="F354" t="s">
        <v>96</v>
      </c>
      <c r="G354" t="s">
        <v>687</v>
      </c>
      <c r="H354" t="s">
        <v>43</v>
      </c>
      <c r="I354" t="s">
        <v>1796</v>
      </c>
      <c r="J354" t="s">
        <v>1797</v>
      </c>
      <c r="K354" t="s">
        <v>1590</v>
      </c>
      <c r="L354" t="s">
        <v>1590</v>
      </c>
      <c r="M354" t="s">
        <v>110</v>
      </c>
      <c r="N354" t="s">
        <v>36</v>
      </c>
      <c r="O354" t="s">
        <v>36</v>
      </c>
      <c r="P354" t="s">
        <v>1796</v>
      </c>
      <c r="Q354" t="s">
        <v>1590</v>
      </c>
      <c r="R354" t="s">
        <v>103</v>
      </c>
      <c r="S354" t="s">
        <v>1590</v>
      </c>
      <c r="T3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45702.618750000001</v>
      </c>
      <c r="U3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45706.527083333334</v>
      </c>
      <c r="V354" s="5">
        <f>IFERROR(Table2[[#This Row],[Fecha cierre/actualización]]-Table2[[#This Row],[Fecha creación]],"Revisar")</f>
        <v>3.9083333333328483</v>
      </c>
      <c r="W354" s="5">
        <f>IFERROR(Table2[[#This Row],[Días resolución/en proceso]]*24,"Revisar")</f>
        <v>93.799999999988358</v>
      </c>
      <c r="X354" s="5">
        <f>_xlfn.XLOOKUP(Table2[[#This Row],[Acuerdo de nivel de servicio]],SLA!B:B,SLA!C:C)</f>
        <v>0</v>
      </c>
      <c r="Y354" s="5">
        <f>IFERROR(ROUND(Table2[[#This Row],[Fecha cierre/actualización]]-Table2[[#This Row],[Fecha creación]],0)*14,"Revisar")</f>
        <v>56</v>
      </c>
      <c r="Z354" s="5">
        <f>+Table2[[#This Row],[SLA horas - base ]]+Table2[[#This Row],[SLA horas - adic por cambio días]]</f>
        <v>56</v>
      </c>
      <c r="AA354" s="19" t="str">
        <f>IF(Table2[[#This Row],[SLA horas - base ]]=0,"No tiene SLA",IF(Table2[[#This Row],[Horas resolución/en proceso]]&lt;=Table2[[#This Row],[SLA horas - total]],"Cumplido","Vencido"))</f>
        <v>No tiene SLA</v>
      </c>
      <c r="AC354"/>
    </row>
    <row r="355" spans="1:29">
      <c r="A355" t="s">
        <v>1798</v>
      </c>
      <c r="B355" t="s">
        <v>1799</v>
      </c>
      <c r="C355" t="s">
        <v>119</v>
      </c>
      <c r="D355" t="s">
        <v>2</v>
      </c>
      <c r="E355" t="s">
        <v>66</v>
      </c>
      <c r="F355" t="s">
        <v>96</v>
      </c>
      <c r="G355" t="s">
        <v>36</v>
      </c>
      <c r="H355" t="s">
        <v>57</v>
      </c>
      <c r="I355" t="s">
        <v>1799</v>
      </c>
      <c r="J355" t="s">
        <v>1800</v>
      </c>
      <c r="K355" t="s">
        <v>1801</v>
      </c>
      <c r="L355" t="s">
        <v>1801</v>
      </c>
      <c r="M355" t="s">
        <v>101</v>
      </c>
      <c r="N355" t="s">
        <v>36</v>
      </c>
      <c r="O355" t="s">
        <v>102</v>
      </c>
      <c r="P355" t="s">
        <v>1799</v>
      </c>
      <c r="Q355" t="s">
        <v>1801</v>
      </c>
      <c r="R355" t="s">
        <v>103</v>
      </c>
      <c r="S355" t="s">
        <v>1801</v>
      </c>
      <c r="T3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45702.712500000001</v>
      </c>
      <c r="U3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45702.716666666667</v>
      </c>
      <c r="V355" s="5">
        <f>IFERROR(Table2[[#This Row],[Fecha cierre/actualización]]-Table2[[#This Row],[Fecha creación]],"Revisar")</f>
        <v>4.166666665696539E-3</v>
      </c>
      <c r="W355" s="5">
        <f>IFERROR(Table2[[#This Row],[Días resolución/en proceso]]*24,"Revisar")</f>
        <v>9.9999999976716936E-2</v>
      </c>
      <c r="X355" s="5">
        <f>_xlfn.XLOOKUP(Table2[[#This Row],[Acuerdo de nivel de servicio]],SLA!B:B,SLA!C:C)</f>
        <v>72</v>
      </c>
      <c r="Y355" s="5">
        <f>IFERROR(ROUND(Table2[[#This Row],[Fecha cierre/actualización]]-Table2[[#This Row],[Fecha creación]],0)*14,"Revisar")</f>
        <v>0</v>
      </c>
      <c r="Z355" s="5">
        <f>+Table2[[#This Row],[SLA horas - base ]]+Table2[[#This Row],[SLA horas - adic por cambio días]]</f>
        <v>72</v>
      </c>
      <c r="AA355" s="19" t="str">
        <f>IF(Table2[[#This Row],[SLA horas - base ]]=0,"No tiene SLA",IF(Table2[[#This Row],[Horas resolución/en proceso]]&lt;=Table2[[#This Row],[SLA horas - total]],"Cumplido","Vencido"))</f>
        <v>Cumplido</v>
      </c>
      <c r="AC355"/>
    </row>
    <row r="356" spans="1:29">
      <c r="A356" t="s">
        <v>1802</v>
      </c>
      <c r="B356" t="s">
        <v>1803</v>
      </c>
      <c r="C356" t="s">
        <v>36</v>
      </c>
      <c r="D356" t="s">
        <v>2</v>
      </c>
      <c r="E356" t="s">
        <v>55</v>
      </c>
      <c r="F356" t="s">
        <v>96</v>
      </c>
      <c r="G356" t="s">
        <v>106</v>
      </c>
      <c r="H356" t="s">
        <v>27</v>
      </c>
      <c r="I356" t="s">
        <v>1804</v>
      </c>
      <c r="J356" t="s">
        <v>1805</v>
      </c>
      <c r="K356" t="s">
        <v>1806</v>
      </c>
      <c r="L356" t="s">
        <v>1806</v>
      </c>
      <c r="M356" t="s">
        <v>101</v>
      </c>
      <c r="N356" t="s">
        <v>154</v>
      </c>
      <c r="O356" t="s">
        <v>102</v>
      </c>
      <c r="P356" t="s">
        <v>1803</v>
      </c>
      <c r="Q356" t="s">
        <v>1806</v>
      </c>
      <c r="R356" t="s">
        <v>103</v>
      </c>
      <c r="S356" t="s">
        <v>1807</v>
      </c>
      <c r="T3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45705.73541666667</v>
      </c>
      <c r="U3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45709.508333333331</v>
      </c>
      <c r="V356" s="5">
        <f>IFERROR(Table2[[#This Row],[Fecha cierre/actualización]]-Table2[[#This Row],[Fecha creación]],"Revisar")</f>
        <v>3.772916666661331</v>
      </c>
      <c r="W356" s="5">
        <f>IFERROR(Table2[[#This Row],[Días resolución/en proceso]]*24,"Revisar")</f>
        <v>90.549999999871943</v>
      </c>
      <c r="X356" s="5">
        <f>_xlfn.XLOOKUP(Table2[[#This Row],[Acuerdo de nivel de servicio]],SLA!B:B,SLA!C:C)</f>
        <v>0</v>
      </c>
      <c r="Y356" s="5">
        <f>IFERROR(ROUND(Table2[[#This Row],[Fecha cierre/actualización]]-Table2[[#This Row],[Fecha creación]],0)*14,"Revisar")</f>
        <v>56</v>
      </c>
      <c r="Z356" s="5">
        <f>+Table2[[#This Row],[SLA horas - base ]]+Table2[[#This Row],[SLA horas - adic por cambio días]]</f>
        <v>56</v>
      </c>
      <c r="AA356" s="19" t="str">
        <f>IF(Table2[[#This Row],[SLA horas - base ]]=0,"No tiene SLA",IF(Table2[[#This Row],[Horas resolución/en proceso]]&lt;=Table2[[#This Row],[SLA horas - total]],"Cumplido","Vencido"))</f>
        <v>No tiene SLA</v>
      </c>
      <c r="AC356"/>
    </row>
    <row r="357" spans="1:29">
      <c r="A357" t="s">
        <v>1808</v>
      </c>
      <c r="B357" t="s">
        <v>1809</v>
      </c>
      <c r="C357" t="s">
        <v>36</v>
      </c>
      <c r="D357" t="s">
        <v>2</v>
      </c>
      <c r="E357" t="s">
        <v>55</v>
      </c>
      <c r="F357" t="s">
        <v>96</v>
      </c>
      <c r="G357" t="s">
        <v>106</v>
      </c>
      <c r="H357" t="s">
        <v>28</v>
      </c>
      <c r="I357" t="s">
        <v>1810</v>
      </c>
      <c r="J357" t="s">
        <v>1811</v>
      </c>
      <c r="K357" t="s">
        <v>1812</v>
      </c>
      <c r="L357" t="s">
        <v>1812</v>
      </c>
      <c r="M357" t="s">
        <v>153</v>
      </c>
      <c r="N357" t="s">
        <v>154</v>
      </c>
      <c r="O357" t="s">
        <v>36</v>
      </c>
      <c r="P357" t="s">
        <v>1809</v>
      </c>
      <c r="Q357" t="s">
        <v>1812</v>
      </c>
      <c r="R357" t="s">
        <v>103</v>
      </c>
      <c r="S357" t="s">
        <v>1813</v>
      </c>
      <c r="T3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45707.409722222219</v>
      </c>
      <c r="U3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45710.425000000003</v>
      </c>
      <c r="V357" s="5">
        <f>IFERROR(Table2[[#This Row],[Fecha cierre/actualización]]-Table2[[#This Row],[Fecha creación]],"Revisar")</f>
        <v>3.0152777777839219</v>
      </c>
      <c r="W357" s="5">
        <f>IFERROR(Table2[[#This Row],[Días resolución/en proceso]]*24,"Revisar")</f>
        <v>72.366666666814126</v>
      </c>
      <c r="X357" s="5">
        <f>_xlfn.XLOOKUP(Table2[[#This Row],[Acuerdo de nivel de servicio]],SLA!B:B,SLA!C:C)</f>
        <v>0</v>
      </c>
      <c r="Y357" s="5">
        <f>IFERROR(ROUND(Table2[[#This Row],[Fecha cierre/actualización]]-Table2[[#This Row],[Fecha creación]],0)*14,"Revisar")</f>
        <v>42</v>
      </c>
      <c r="Z357" s="5">
        <f>+Table2[[#This Row],[SLA horas - base ]]+Table2[[#This Row],[SLA horas - adic por cambio días]]</f>
        <v>42</v>
      </c>
      <c r="AA357" s="19" t="str">
        <f>IF(Table2[[#This Row],[SLA horas - base ]]=0,"No tiene SLA",IF(Table2[[#This Row],[Horas resolución/en proceso]]&lt;=Table2[[#This Row],[SLA horas - total]],"Cumplido","Vencido"))</f>
        <v>No tiene SLA</v>
      </c>
      <c r="AC357"/>
    </row>
    <row r="358" spans="1:29">
      <c r="A358" t="s">
        <v>1814</v>
      </c>
      <c r="B358" t="s">
        <v>1815</v>
      </c>
      <c r="C358" t="s">
        <v>36</v>
      </c>
      <c r="D358" t="s">
        <v>95</v>
      </c>
      <c r="E358" t="s">
        <v>55</v>
      </c>
      <c r="F358" t="s">
        <v>96</v>
      </c>
      <c r="G358" t="s">
        <v>106</v>
      </c>
      <c r="H358" t="s">
        <v>28</v>
      </c>
      <c r="I358" t="s">
        <v>1816</v>
      </c>
      <c r="J358" t="s">
        <v>1817</v>
      </c>
      <c r="K358" t="s">
        <v>1818</v>
      </c>
      <c r="L358" t="s">
        <v>1818</v>
      </c>
      <c r="M358" t="s">
        <v>101</v>
      </c>
      <c r="N358" t="s">
        <v>36</v>
      </c>
      <c r="O358" t="s">
        <v>311</v>
      </c>
      <c r="P358" t="s">
        <v>1815</v>
      </c>
      <c r="Q358" t="s">
        <v>1818</v>
      </c>
      <c r="R358" t="s">
        <v>103</v>
      </c>
      <c r="S358" t="s">
        <v>1819</v>
      </c>
      <c r="T3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45700.637499999997</v>
      </c>
      <c r="U3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45737.724305555559</v>
      </c>
      <c r="V358" s="5">
        <f>IFERROR(Table2[[#This Row],[Fecha cierre/actualización]]-Table2[[#This Row],[Fecha creación]],"Revisar")</f>
        <v>37.086805555562023</v>
      </c>
      <c r="W358" s="5">
        <f>IFERROR(Table2[[#This Row],[Días resolución/en proceso]]*24,"Revisar")</f>
        <v>890.08333333348855</v>
      </c>
      <c r="X358" s="5">
        <f>_xlfn.XLOOKUP(Table2[[#This Row],[Acuerdo de nivel de servicio]],SLA!B:B,SLA!C:C)</f>
        <v>0</v>
      </c>
      <c r="Y358" s="5">
        <f>IFERROR(ROUND(Table2[[#This Row],[Fecha cierre/actualización]]-Table2[[#This Row],[Fecha creación]],0)*14,"Revisar")</f>
        <v>518</v>
      </c>
      <c r="Z358" s="5">
        <f>+Table2[[#This Row],[SLA horas - base ]]+Table2[[#This Row],[SLA horas - adic por cambio días]]</f>
        <v>518</v>
      </c>
      <c r="AA358" s="19" t="str">
        <f>IF(Table2[[#This Row],[SLA horas - base ]]=0,"No tiene SLA",IF(Table2[[#This Row],[Horas resolución/en proceso]]&lt;=Table2[[#This Row],[SLA horas - total]],"Cumplido","Vencido"))</f>
        <v>No tiene SLA</v>
      </c>
      <c r="AC358"/>
    </row>
    <row r="359" spans="1:29">
      <c r="A359" t="s">
        <v>1820</v>
      </c>
      <c r="B359" t="s">
        <v>1821</v>
      </c>
      <c r="C359" t="s">
        <v>36</v>
      </c>
      <c r="D359" t="s">
        <v>95</v>
      </c>
      <c r="E359" t="s">
        <v>66</v>
      </c>
      <c r="F359" t="s">
        <v>96</v>
      </c>
      <c r="G359" t="s">
        <v>97</v>
      </c>
      <c r="H359" t="s">
        <v>63</v>
      </c>
      <c r="I359" t="s">
        <v>1822</v>
      </c>
      <c r="J359" t="s">
        <v>1823</v>
      </c>
      <c r="K359" t="s">
        <v>1824</v>
      </c>
      <c r="L359" t="s">
        <v>1824</v>
      </c>
      <c r="M359" t="s">
        <v>101</v>
      </c>
      <c r="N359" t="s">
        <v>36</v>
      </c>
      <c r="O359" t="s">
        <v>102</v>
      </c>
      <c r="P359" t="s">
        <v>1821</v>
      </c>
      <c r="Q359" t="s">
        <v>1824</v>
      </c>
      <c r="R359" t="s">
        <v>103</v>
      </c>
      <c r="S359" t="s">
        <v>1824</v>
      </c>
      <c r="T3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45700.701388888891</v>
      </c>
      <c r="U3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45705.722916666666</v>
      </c>
      <c r="V359" s="5">
        <f>IFERROR(Table2[[#This Row],[Fecha cierre/actualización]]-Table2[[#This Row],[Fecha creación]],"Revisar")</f>
        <v>5.0215277777751908</v>
      </c>
      <c r="W359" s="5">
        <f>IFERROR(Table2[[#This Row],[Días resolución/en proceso]]*24,"Revisar")</f>
        <v>120.51666666660458</v>
      </c>
      <c r="X359" s="5">
        <f>_xlfn.XLOOKUP(Table2[[#This Row],[Acuerdo de nivel de servicio]],SLA!B:B,SLA!C:C)</f>
        <v>0</v>
      </c>
      <c r="Y359" s="5">
        <f>IFERROR(ROUND(Table2[[#This Row],[Fecha cierre/actualización]]-Table2[[#This Row],[Fecha creación]],0)*14,"Revisar")</f>
        <v>70</v>
      </c>
      <c r="Z359" s="5">
        <f>+Table2[[#This Row],[SLA horas - base ]]+Table2[[#This Row],[SLA horas - adic por cambio días]]</f>
        <v>70</v>
      </c>
      <c r="AA359" s="19" t="str">
        <f>IF(Table2[[#This Row],[SLA horas - base ]]=0,"No tiene SLA",IF(Table2[[#This Row],[Horas resolución/en proceso]]&lt;=Table2[[#This Row],[SLA horas - total]],"Cumplido","Vencido"))</f>
        <v>No tiene SLA</v>
      </c>
      <c r="AC359"/>
    </row>
    <row r="360" spans="1:29">
      <c r="A360" t="s">
        <v>1825</v>
      </c>
      <c r="B360" t="s">
        <v>1826</v>
      </c>
      <c r="C360" t="s">
        <v>36</v>
      </c>
      <c r="D360" t="s">
        <v>95</v>
      </c>
      <c r="E360" t="s">
        <v>66</v>
      </c>
      <c r="F360" t="s">
        <v>96</v>
      </c>
      <c r="G360" t="s">
        <v>97</v>
      </c>
      <c r="H360" t="s">
        <v>45</v>
      </c>
      <c r="I360" t="s">
        <v>1827</v>
      </c>
      <c r="J360" t="s">
        <v>1828</v>
      </c>
      <c r="K360" t="s">
        <v>1829</v>
      </c>
      <c r="L360" t="s">
        <v>1829</v>
      </c>
      <c r="M360" t="s">
        <v>101</v>
      </c>
      <c r="N360" t="s">
        <v>36</v>
      </c>
      <c r="O360" t="s">
        <v>102</v>
      </c>
      <c r="P360" t="s">
        <v>1826</v>
      </c>
      <c r="Q360" t="s">
        <v>1829</v>
      </c>
      <c r="R360" t="s">
        <v>103</v>
      </c>
      <c r="S360" t="s">
        <v>1829</v>
      </c>
      <c r="T3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45701.420138888891</v>
      </c>
      <c r="U3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45707.429861111108</v>
      </c>
      <c r="V360" s="5">
        <f>IFERROR(Table2[[#This Row],[Fecha cierre/actualización]]-Table2[[#This Row],[Fecha creación]],"Revisar")</f>
        <v>6.0097222222175333</v>
      </c>
      <c r="W360" s="5">
        <f>IFERROR(Table2[[#This Row],[Días resolución/en proceso]]*24,"Revisar")</f>
        <v>144.2333333332208</v>
      </c>
      <c r="X360" s="5">
        <f>_xlfn.XLOOKUP(Table2[[#This Row],[Acuerdo de nivel de servicio]],SLA!B:B,SLA!C:C)</f>
        <v>0</v>
      </c>
      <c r="Y360" s="5">
        <f>IFERROR(ROUND(Table2[[#This Row],[Fecha cierre/actualización]]-Table2[[#This Row],[Fecha creación]],0)*14,"Revisar")</f>
        <v>84</v>
      </c>
      <c r="Z360" s="5">
        <f>+Table2[[#This Row],[SLA horas - base ]]+Table2[[#This Row],[SLA horas - adic por cambio días]]</f>
        <v>84</v>
      </c>
      <c r="AA360" s="19" t="str">
        <f>IF(Table2[[#This Row],[SLA horas - base ]]=0,"No tiene SLA",IF(Table2[[#This Row],[Horas resolución/en proceso]]&lt;=Table2[[#This Row],[SLA horas - total]],"Cumplido","Vencido"))</f>
        <v>No tiene SLA</v>
      </c>
      <c r="AC360"/>
    </row>
    <row r="361" spans="1:29">
      <c r="A361" t="s">
        <v>1830</v>
      </c>
      <c r="B361" t="s">
        <v>1831</v>
      </c>
      <c r="C361" t="s">
        <v>36</v>
      </c>
      <c r="D361" t="s">
        <v>95</v>
      </c>
      <c r="E361" t="s">
        <v>66</v>
      </c>
      <c r="F361" t="s">
        <v>96</v>
      </c>
      <c r="G361" t="s">
        <v>106</v>
      </c>
      <c r="H361" t="s">
        <v>56</v>
      </c>
      <c r="I361" t="s">
        <v>1832</v>
      </c>
      <c r="J361" t="s">
        <v>1833</v>
      </c>
      <c r="K361" t="s">
        <v>1834</v>
      </c>
      <c r="L361" t="s">
        <v>1834</v>
      </c>
      <c r="M361" t="s">
        <v>101</v>
      </c>
      <c r="N361" t="s">
        <v>36</v>
      </c>
      <c r="O361" t="s">
        <v>311</v>
      </c>
      <c r="P361" t="s">
        <v>1831</v>
      </c>
      <c r="Q361" t="s">
        <v>1834</v>
      </c>
      <c r="R361" t="s">
        <v>103</v>
      </c>
      <c r="S361" t="s">
        <v>1834</v>
      </c>
      <c r="T3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45705.460416666669</v>
      </c>
      <c r="U3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45705.620833333334</v>
      </c>
      <c r="V361" s="5">
        <f>IFERROR(Table2[[#This Row],[Fecha cierre/actualización]]-Table2[[#This Row],[Fecha creación]],"Revisar")</f>
        <v>0.16041666666569654</v>
      </c>
      <c r="W361" s="5">
        <f>IFERROR(Table2[[#This Row],[Días resolución/en proceso]]*24,"Revisar")</f>
        <v>3.8499999999767169</v>
      </c>
      <c r="X361" s="5">
        <f>_xlfn.XLOOKUP(Table2[[#This Row],[Acuerdo de nivel de servicio]],SLA!B:B,SLA!C:C)</f>
        <v>0</v>
      </c>
      <c r="Y361" s="5">
        <f>IFERROR(ROUND(Table2[[#This Row],[Fecha cierre/actualización]]-Table2[[#This Row],[Fecha creación]],0)*14,"Revisar")</f>
        <v>0</v>
      </c>
      <c r="Z361" s="5">
        <f>+Table2[[#This Row],[SLA horas - base ]]+Table2[[#This Row],[SLA horas - adic por cambio días]]</f>
        <v>0</v>
      </c>
      <c r="AA361" s="19" t="str">
        <f>IF(Table2[[#This Row],[SLA horas - base ]]=0,"No tiene SLA",IF(Table2[[#This Row],[Horas resolución/en proceso]]&lt;=Table2[[#This Row],[SLA horas - total]],"Cumplido","Vencido"))</f>
        <v>No tiene SLA</v>
      </c>
      <c r="AC361"/>
    </row>
    <row r="362" spans="1:29">
      <c r="A362" t="s">
        <v>1835</v>
      </c>
      <c r="B362" t="s">
        <v>1836</v>
      </c>
      <c r="C362" t="s">
        <v>36</v>
      </c>
      <c r="D362" t="s">
        <v>2</v>
      </c>
      <c r="E362" t="s">
        <v>29</v>
      </c>
      <c r="F362" t="s">
        <v>96</v>
      </c>
      <c r="G362" t="s">
        <v>106</v>
      </c>
      <c r="H362" t="s">
        <v>30</v>
      </c>
      <c r="I362" t="s">
        <v>1837</v>
      </c>
      <c r="J362" t="s">
        <v>1838</v>
      </c>
      <c r="K362" t="s">
        <v>1839</v>
      </c>
      <c r="L362" t="s">
        <v>1839</v>
      </c>
      <c r="M362" t="s">
        <v>110</v>
      </c>
      <c r="N362" t="s">
        <v>36</v>
      </c>
      <c r="O362" t="s">
        <v>36</v>
      </c>
      <c r="P362" t="s">
        <v>1836</v>
      </c>
      <c r="Q362" t="s">
        <v>1839</v>
      </c>
      <c r="R362" t="s">
        <v>103</v>
      </c>
      <c r="S362" t="s">
        <v>1839</v>
      </c>
      <c r="T3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45701.630555555559</v>
      </c>
      <c r="U3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45713.442361111112</v>
      </c>
      <c r="V362" s="5">
        <f>IFERROR(Table2[[#This Row],[Fecha cierre/actualización]]-Table2[[#This Row],[Fecha creación]],"Revisar")</f>
        <v>11.811805555553292</v>
      </c>
      <c r="W362" s="5">
        <f>IFERROR(Table2[[#This Row],[Días resolución/en proceso]]*24,"Revisar")</f>
        <v>283.48333333327901</v>
      </c>
      <c r="X362" s="5">
        <f>_xlfn.XLOOKUP(Table2[[#This Row],[Acuerdo de nivel de servicio]],SLA!B:B,SLA!C:C)</f>
        <v>0</v>
      </c>
      <c r="Y362" s="5">
        <f>IFERROR(ROUND(Table2[[#This Row],[Fecha cierre/actualización]]-Table2[[#This Row],[Fecha creación]],0)*14,"Revisar")</f>
        <v>168</v>
      </c>
      <c r="Z362" s="5">
        <f>+Table2[[#This Row],[SLA horas - base ]]+Table2[[#This Row],[SLA horas - adic por cambio días]]</f>
        <v>168</v>
      </c>
      <c r="AA362" s="19" t="str">
        <f>IF(Table2[[#This Row],[SLA horas - base ]]=0,"No tiene SLA",IF(Table2[[#This Row],[Horas resolución/en proceso]]&lt;=Table2[[#This Row],[SLA horas - total]],"Cumplido","Vencido"))</f>
        <v>No tiene SLA</v>
      </c>
      <c r="AC362"/>
    </row>
    <row r="363" spans="1:29">
      <c r="A363" t="s">
        <v>1840</v>
      </c>
      <c r="B363" t="s">
        <v>1841</v>
      </c>
      <c r="C363" t="s">
        <v>36</v>
      </c>
      <c r="D363" t="s">
        <v>2</v>
      </c>
      <c r="E363" t="s">
        <v>66</v>
      </c>
      <c r="F363" t="s">
        <v>96</v>
      </c>
      <c r="G363" t="s">
        <v>97</v>
      </c>
      <c r="H363" t="s">
        <v>37</v>
      </c>
      <c r="I363" t="s">
        <v>1842</v>
      </c>
      <c r="J363" t="s">
        <v>1843</v>
      </c>
      <c r="K363" t="s">
        <v>1844</v>
      </c>
      <c r="L363" t="s">
        <v>1844</v>
      </c>
      <c r="M363" t="s">
        <v>101</v>
      </c>
      <c r="N363" t="s">
        <v>36</v>
      </c>
      <c r="O363" t="s">
        <v>102</v>
      </c>
      <c r="P363" t="s">
        <v>1841</v>
      </c>
      <c r="Q363" t="s">
        <v>1844</v>
      </c>
      <c r="R363" t="s">
        <v>103</v>
      </c>
      <c r="S363" t="s">
        <v>1844</v>
      </c>
      <c r="T3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45707.415972222225</v>
      </c>
      <c r="U3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45707.45</v>
      </c>
      <c r="V363" s="5">
        <f>IFERROR(Table2[[#This Row],[Fecha cierre/actualización]]-Table2[[#This Row],[Fecha creación]],"Revisar")</f>
        <v>3.4027777772280388E-2</v>
      </c>
      <c r="W363" s="5">
        <f>IFERROR(Table2[[#This Row],[Días resolución/en proceso]]*24,"Revisar")</f>
        <v>0.8166666665347293</v>
      </c>
      <c r="X363" s="5">
        <f>_xlfn.XLOOKUP(Table2[[#This Row],[Acuerdo de nivel de servicio]],SLA!B:B,SLA!C:C)</f>
        <v>0</v>
      </c>
      <c r="Y363" s="5">
        <f>IFERROR(ROUND(Table2[[#This Row],[Fecha cierre/actualización]]-Table2[[#This Row],[Fecha creación]],0)*14,"Revisar")</f>
        <v>0</v>
      </c>
      <c r="Z363" s="5">
        <f>+Table2[[#This Row],[SLA horas - base ]]+Table2[[#This Row],[SLA horas - adic por cambio días]]</f>
        <v>0</v>
      </c>
      <c r="AA363" s="19" t="str">
        <f>IF(Table2[[#This Row],[SLA horas - base ]]=0,"No tiene SLA",IF(Table2[[#This Row],[Horas resolución/en proceso]]&lt;=Table2[[#This Row],[SLA horas - total]],"Cumplido","Vencido"))</f>
        <v>No tiene SLA</v>
      </c>
      <c r="AC363"/>
    </row>
    <row r="364" spans="1:29">
      <c r="A364" t="s">
        <v>1845</v>
      </c>
      <c r="B364" t="s">
        <v>1846</v>
      </c>
      <c r="C364" t="s">
        <v>36</v>
      </c>
      <c r="D364" t="s">
        <v>2</v>
      </c>
      <c r="E364" t="s">
        <v>55</v>
      </c>
      <c r="F364" t="s">
        <v>96</v>
      </c>
      <c r="G364" t="s">
        <v>106</v>
      </c>
      <c r="H364" t="s">
        <v>28</v>
      </c>
      <c r="I364" t="s">
        <v>1847</v>
      </c>
      <c r="J364" t="s">
        <v>1848</v>
      </c>
      <c r="K364" t="s">
        <v>1849</v>
      </c>
      <c r="L364" t="s">
        <v>1849</v>
      </c>
      <c r="M364" t="s">
        <v>153</v>
      </c>
      <c r="N364" t="s">
        <v>154</v>
      </c>
      <c r="O364" t="s">
        <v>36</v>
      </c>
      <c r="P364" t="s">
        <v>1846</v>
      </c>
      <c r="Q364" t="s">
        <v>1849</v>
      </c>
      <c r="R364" t="s">
        <v>103</v>
      </c>
      <c r="S364" t="s">
        <v>1849</v>
      </c>
      <c r="T3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45707.503472222219</v>
      </c>
      <c r="U3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45709.617361111108</v>
      </c>
      <c r="V364" s="5">
        <f>IFERROR(Table2[[#This Row],[Fecha cierre/actualización]]-Table2[[#This Row],[Fecha creación]],"Revisar")</f>
        <v>2.1138888888890506</v>
      </c>
      <c r="W364" s="5">
        <f>IFERROR(Table2[[#This Row],[Días resolución/en proceso]]*24,"Revisar")</f>
        <v>50.733333333337214</v>
      </c>
      <c r="X364" s="5">
        <f>_xlfn.XLOOKUP(Table2[[#This Row],[Acuerdo de nivel de servicio]],SLA!B:B,SLA!C:C)</f>
        <v>0</v>
      </c>
      <c r="Y364" s="5">
        <f>IFERROR(ROUND(Table2[[#This Row],[Fecha cierre/actualización]]-Table2[[#This Row],[Fecha creación]],0)*14,"Revisar")</f>
        <v>28</v>
      </c>
      <c r="Z364" s="5">
        <f>+Table2[[#This Row],[SLA horas - base ]]+Table2[[#This Row],[SLA horas - adic por cambio días]]</f>
        <v>28</v>
      </c>
      <c r="AA364" s="19" t="str">
        <f>IF(Table2[[#This Row],[SLA horas - base ]]=0,"No tiene SLA",IF(Table2[[#This Row],[Horas resolución/en proceso]]&lt;=Table2[[#This Row],[SLA horas - total]],"Cumplido","Vencido"))</f>
        <v>No tiene SLA</v>
      </c>
      <c r="AC364"/>
    </row>
    <row r="365" spans="1:29">
      <c r="A365" t="s">
        <v>1850</v>
      </c>
      <c r="B365" t="s">
        <v>1851</v>
      </c>
      <c r="C365" t="s">
        <v>36</v>
      </c>
      <c r="D365" t="s">
        <v>95</v>
      </c>
      <c r="E365" t="s">
        <v>66</v>
      </c>
      <c r="F365" t="s">
        <v>96</v>
      </c>
      <c r="G365" t="s">
        <v>97</v>
      </c>
      <c r="H365" t="s">
        <v>47</v>
      </c>
      <c r="I365" t="s">
        <v>1852</v>
      </c>
      <c r="J365" t="s">
        <v>1853</v>
      </c>
      <c r="K365" t="s">
        <v>1854</v>
      </c>
      <c r="L365" t="s">
        <v>1854</v>
      </c>
      <c r="M365" t="s">
        <v>101</v>
      </c>
      <c r="N365" t="s">
        <v>36</v>
      </c>
      <c r="O365" t="s">
        <v>102</v>
      </c>
      <c r="P365" t="s">
        <v>1851</v>
      </c>
      <c r="Q365" t="s">
        <v>1854</v>
      </c>
      <c r="R365" t="s">
        <v>103</v>
      </c>
      <c r="S365" t="s">
        <v>1854</v>
      </c>
      <c r="T3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45707.587500000001</v>
      </c>
      <c r="U3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45707.666666666664</v>
      </c>
      <c r="V365" s="5">
        <f>IFERROR(Table2[[#This Row],[Fecha cierre/actualización]]-Table2[[#This Row],[Fecha creación]],"Revisar")</f>
        <v>7.9166666662786156E-2</v>
      </c>
      <c r="W365" s="5">
        <f>IFERROR(Table2[[#This Row],[Días resolución/en proceso]]*24,"Revisar")</f>
        <v>1.8999999999068677</v>
      </c>
      <c r="X365" s="5">
        <f>_xlfn.XLOOKUP(Table2[[#This Row],[Acuerdo de nivel de servicio]],SLA!B:B,SLA!C:C)</f>
        <v>0</v>
      </c>
      <c r="Y365" s="5">
        <f>IFERROR(ROUND(Table2[[#This Row],[Fecha cierre/actualización]]-Table2[[#This Row],[Fecha creación]],0)*14,"Revisar")</f>
        <v>0</v>
      </c>
      <c r="Z365" s="5">
        <f>+Table2[[#This Row],[SLA horas - base ]]+Table2[[#This Row],[SLA horas - adic por cambio días]]</f>
        <v>0</v>
      </c>
      <c r="AA365" s="19" t="str">
        <f>IF(Table2[[#This Row],[SLA horas - base ]]=0,"No tiene SLA",IF(Table2[[#This Row],[Horas resolución/en proceso]]&lt;=Table2[[#This Row],[SLA horas - total]],"Cumplido","Vencido"))</f>
        <v>No tiene SLA</v>
      </c>
      <c r="AC365"/>
    </row>
    <row r="366" spans="1:29">
      <c r="A366" t="s">
        <v>1855</v>
      </c>
      <c r="B366" t="s">
        <v>1856</v>
      </c>
      <c r="C366" t="s">
        <v>36</v>
      </c>
      <c r="D366" t="s">
        <v>2</v>
      </c>
      <c r="E366" t="s">
        <v>66</v>
      </c>
      <c r="F366" t="s">
        <v>96</v>
      </c>
      <c r="G366" t="s">
        <v>687</v>
      </c>
      <c r="H366" t="s">
        <v>51</v>
      </c>
      <c r="I366" t="s">
        <v>1857</v>
      </c>
      <c r="J366" t="s">
        <v>1858</v>
      </c>
      <c r="K366" t="s">
        <v>1859</v>
      </c>
      <c r="L366" t="s">
        <v>1859</v>
      </c>
      <c r="M366" t="s">
        <v>101</v>
      </c>
      <c r="N366" t="s">
        <v>36</v>
      </c>
      <c r="O366" t="s">
        <v>102</v>
      </c>
      <c r="P366" t="s">
        <v>1856</v>
      </c>
      <c r="Q366" t="s">
        <v>1859</v>
      </c>
      <c r="R366" t="s">
        <v>103</v>
      </c>
      <c r="S366" t="s">
        <v>1859</v>
      </c>
      <c r="T3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45709.496527777781</v>
      </c>
      <c r="U3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45713.588194444441</v>
      </c>
      <c r="V366" s="5">
        <f>IFERROR(Table2[[#This Row],[Fecha cierre/actualización]]-Table2[[#This Row],[Fecha creación]],"Revisar")</f>
        <v>4.0916666666598758</v>
      </c>
      <c r="W366" s="5">
        <f>IFERROR(Table2[[#This Row],[Días resolución/en proceso]]*24,"Revisar")</f>
        <v>98.199999999837019</v>
      </c>
      <c r="X366" s="5">
        <f>_xlfn.XLOOKUP(Table2[[#This Row],[Acuerdo de nivel de servicio]],SLA!B:B,SLA!C:C)</f>
        <v>0</v>
      </c>
      <c r="Y366" s="5">
        <f>IFERROR(ROUND(Table2[[#This Row],[Fecha cierre/actualización]]-Table2[[#This Row],[Fecha creación]],0)*14,"Revisar")</f>
        <v>56</v>
      </c>
      <c r="Z366" s="5">
        <f>+Table2[[#This Row],[SLA horas - base ]]+Table2[[#This Row],[SLA horas - adic por cambio días]]</f>
        <v>56</v>
      </c>
      <c r="AA366" s="19" t="str">
        <f>IF(Table2[[#This Row],[SLA horas - base ]]=0,"No tiene SLA",IF(Table2[[#This Row],[Horas resolución/en proceso]]&lt;=Table2[[#This Row],[SLA horas - total]],"Cumplido","Vencido"))</f>
        <v>No tiene SLA</v>
      </c>
      <c r="AC366"/>
    </row>
    <row r="367" spans="1:29">
      <c r="A367" t="s">
        <v>1860</v>
      </c>
      <c r="B367" t="s">
        <v>1861</v>
      </c>
      <c r="C367" t="s">
        <v>36</v>
      </c>
      <c r="D367" t="s">
        <v>95</v>
      </c>
      <c r="E367" t="s">
        <v>66</v>
      </c>
      <c r="F367" t="s">
        <v>96</v>
      </c>
      <c r="G367" t="s">
        <v>97</v>
      </c>
      <c r="H367" t="s">
        <v>37</v>
      </c>
      <c r="I367" t="s">
        <v>1861</v>
      </c>
      <c r="J367" t="s">
        <v>1862</v>
      </c>
      <c r="K367" t="s">
        <v>1863</v>
      </c>
      <c r="L367" t="s">
        <v>1863</v>
      </c>
      <c r="M367" t="s">
        <v>524</v>
      </c>
      <c r="N367" t="s">
        <v>36</v>
      </c>
      <c r="O367" t="s">
        <v>36</v>
      </c>
      <c r="P367" t="s">
        <v>1861</v>
      </c>
      <c r="Q367" t="s">
        <v>1863</v>
      </c>
      <c r="R367" t="s">
        <v>103</v>
      </c>
      <c r="S367" t="s">
        <v>1863</v>
      </c>
      <c r="T3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45701.520138888889</v>
      </c>
      <c r="U3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45701.520833333336</v>
      </c>
      <c r="V367" s="5">
        <f>IFERROR(Table2[[#This Row],[Fecha cierre/actualización]]-Table2[[#This Row],[Fecha creación]],"Revisar")</f>
        <v>6.944444467080757E-4</v>
      </c>
      <c r="W367" s="5">
        <f>IFERROR(Table2[[#This Row],[Días resolución/en proceso]]*24,"Revisar")</f>
        <v>1.6666666720993817E-2</v>
      </c>
      <c r="X367" s="5">
        <f>_xlfn.XLOOKUP(Table2[[#This Row],[Acuerdo de nivel de servicio]],SLA!B:B,SLA!C:C)</f>
        <v>0</v>
      </c>
      <c r="Y367" s="5">
        <f>IFERROR(ROUND(Table2[[#This Row],[Fecha cierre/actualización]]-Table2[[#This Row],[Fecha creación]],0)*14,"Revisar")</f>
        <v>0</v>
      </c>
      <c r="Z367" s="5">
        <f>+Table2[[#This Row],[SLA horas - base ]]+Table2[[#This Row],[SLA horas - adic por cambio días]]</f>
        <v>0</v>
      </c>
      <c r="AA367" s="19" t="str">
        <f>IF(Table2[[#This Row],[SLA horas - base ]]=0,"No tiene SLA",IF(Table2[[#This Row],[Horas resolución/en proceso]]&lt;=Table2[[#This Row],[SLA horas - total]],"Cumplido","Vencido"))</f>
        <v>No tiene SLA</v>
      </c>
      <c r="AC367"/>
    </row>
    <row r="368" spans="1:29">
      <c r="A368" t="s">
        <v>1864</v>
      </c>
      <c r="B368" t="s">
        <v>1865</v>
      </c>
      <c r="C368" t="s">
        <v>36</v>
      </c>
      <c r="D368" t="s">
        <v>95</v>
      </c>
      <c r="E368" t="s">
        <v>66</v>
      </c>
      <c r="F368" t="s">
        <v>96</v>
      </c>
      <c r="G368" t="s">
        <v>106</v>
      </c>
      <c r="H368" t="s">
        <v>39</v>
      </c>
      <c r="I368" t="s">
        <v>1866</v>
      </c>
      <c r="J368" t="s">
        <v>1867</v>
      </c>
      <c r="K368" t="s">
        <v>1868</v>
      </c>
      <c r="L368" t="s">
        <v>1868</v>
      </c>
      <c r="M368" t="s">
        <v>153</v>
      </c>
      <c r="N368" t="s">
        <v>36</v>
      </c>
      <c r="O368" t="s">
        <v>36</v>
      </c>
      <c r="P368" t="s">
        <v>1865</v>
      </c>
      <c r="Q368" t="s">
        <v>1868</v>
      </c>
      <c r="R368" t="s">
        <v>103</v>
      </c>
      <c r="S368" t="s">
        <v>1868</v>
      </c>
      <c r="T3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45701.521527777775</v>
      </c>
      <c r="U3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45701.52847222222</v>
      </c>
      <c r="V368" s="5">
        <f>IFERROR(Table2[[#This Row],[Fecha cierre/actualización]]-Table2[[#This Row],[Fecha creación]],"Revisar")</f>
        <v>6.9444444452528842E-3</v>
      </c>
      <c r="W368" s="5">
        <f>IFERROR(Table2[[#This Row],[Días resolución/en proceso]]*24,"Revisar")</f>
        <v>0.16666666668606922</v>
      </c>
      <c r="X368" s="5">
        <f>_xlfn.XLOOKUP(Table2[[#This Row],[Acuerdo de nivel de servicio]],SLA!B:B,SLA!C:C)</f>
        <v>0</v>
      </c>
      <c r="Y368" s="5">
        <f>IFERROR(ROUND(Table2[[#This Row],[Fecha cierre/actualización]]-Table2[[#This Row],[Fecha creación]],0)*14,"Revisar")</f>
        <v>0</v>
      </c>
      <c r="Z368" s="5">
        <f>+Table2[[#This Row],[SLA horas - base ]]+Table2[[#This Row],[SLA horas - adic por cambio días]]</f>
        <v>0</v>
      </c>
      <c r="AA368" s="19" t="str">
        <f>IF(Table2[[#This Row],[SLA horas - base ]]=0,"No tiene SLA",IF(Table2[[#This Row],[Horas resolución/en proceso]]&lt;=Table2[[#This Row],[SLA horas - total]],"Cumplido","Vencido"))</f>
        <v>No tiene SLA</v>
      </c>
      <c r="AC368"/>
    </row>
    <row r="369" spans="1:29">
      <c r="A369" t="s">
        <v>1869</v>
      </c>
      <c r="B369" t="s">
        <v>1870</v>
      </c>
      <c r="C369" t="s">
        <v>119</v>
      </c>
      <c r="D369" t="s">
        <v>2</v>
      </c>
      <c r="E369" t="s">
        <v>66</v>
      </c>
      <c r="F369" t="s">
        <v>96</v>
      </c>
      <c r="G369" t="s">
        <v>97</v>
      </c>
      <c r="H369" t="s">
        <v>51</v>
      </c>
      <c r="I369" t="s">
        <v>1871</v>
      </c>
      <c r="J369" t="s">
        <v>1872</v>
      </c>
      <c r="K369" t="s">
        <v>1873</v>
      </c>
      <c r="L369" t="s">
        <v>1873</v>
      </c>
      <c r="M369" t="s">
        <v>101</v>
      </c>
      <c r="N369" t="s">
        <v>36</v>
      </c>
      <c r="O369" t="s">
        <v>102</v>
      </c>
      <c r="P369" t="s">
        <v>1870</v>
      </c>
      <c r="Q369" t="s">
        <v>1873</v>
      </c>
      <c r="R369" t="s">
        <v>103</v>
      </c>
      <c r="S369" t="s">
        <v>1873</v>
      </c>
      <c r="T3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45701.522916666669</v>
      </c>
      <c r="U3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45701.529166666667</v>
      </c>
      <c r="V369" s="5">
        <f>IFERROR(Table2[[#This Row],[Fecha cierre/actualización]]-Table2[[#This Row],[Fecha creación]],"Revisar")</f>
        <v>6.2499999985448085E-3</v>
      </c>
      <c r="W369" s="5">
        <f>IFERROR(Table2[[#This Row],[Días resolución/en proceso]]*24,"Revisar")</f>
        <v>0.1499999999650754</v>
      </c>
      <c r="X369" s="5">
        <f>_xlfn.XLOOKUP(Table2[[#This Row],[Acuerdo de nivel de servicio]],SLA!B:B,SLA!C:C)</f>
        <v>72</v>
      </c>
      <c r="Y369" s="5">
        <f>IFERROR(ROUND(Table2[[#This Row],[Fecha cierre/actualización]]-Table2[[#This Row],[Fecha creación]],0)*14,"Revisar")</f>
        <v>0</v>
      </c>
      <c r="Z369" s="5">
        <f>+Table2[[#This Row],[SLA horas - base ]]+Table2[[#This Row],[SLA horas - adic por cambio días]]</f>
        <v>72</v>
      </c>
      <c r="AA369" s="19" t="str">
        <f>IF(Table2[[#This Row],[SLA horas - base ]]=0,"No tiene SLA",IF(Table2[[#This Row],[Horas resolución/en proceso]]&lt;=Table2[[#This Row],[SLA horas - total]],"Cumplido","Vencido"))</f>
        <v>Cumplido</v>
      </c>
      <c r="AC369"/>
    </row>
    <row r="370" spans="1:29">
      <c r="A370" t="s">
        <v>1874</v>
      </c>
      <c r="B370" t="s">
        <v>1875</v>
      </c>
      <c r="C370" t="s">
        <v>167</v>
      </c>
      <c r="D370" t="s">
        <v>2</v>
      </c>
      <c r="E370" t="s">
        <v>66</v>
      </c>
      <c r="F370" t="s">
        <v>96</v>
      </c>
      <c r="G370" t="s">
        <v>97</v>
      </c>
      <c r="H370" t="s">
        <v>45</v>
      </c>
      <c r="I370" t="s">
        <v>1876</v>
      </c>
      <c r="J370" t="s">
        <v>1877</v>
      </c>
      <c r="K370" t="s">
        <v>1878</v>
      </c>
      <c r="L370" t="s">
        <v>1878</v>
      </c>
      <c r="M370" t="s">
        <v>101</v>
      </c>
      <c r="N370" t="s">
        <v>36</v>
      </c>
      <c r="O370" t="s">
        <v>102</v>
      </c>
      <c r="P370" t="s">
        <v>1875</v>
      </c>
      <c r="Q370" t="s">
        <v>1878</v>
      </c>
      <c r="R370" t="s">
        <v>103</v>
      </c>
      <c r="S370" t="s">
        <v>1878</v>
      </c>
      <c r="T3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45701.524305555555</v>
      </c>
      <c r="U3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45701.529861111114</v>
      </c>
      <c r="V370" s="5">
        <f>IFERROR(Table2[[#This Row],[Fecha cierre/actualización]]-Table2[[#This Row],[Fecha creación]],"Revisar")</f>
        <v>5.5555555591126904E-3</v>
      </c>
      <c r="W370" s="5">
        <f>IFERROR(Table2[[#This Row],[Días resolución/en proceso]]*24,"Revisar")</f>
        <v>0.13333333341870457</v>
      </c>
      <c r="X370" s="5">
        <f>_xlfn.XLOOKUP(Table2[[#This Row],[Acuerdo de nivel de servicio]],SLA!B:B,SLA!C:C)</f>
        <v>120</v>
      </c>
      <c r="Y370" s="5">
        <f>IFERROR(ROUND(Table2[[#This Row],[Fecha cierre/actualización]]-Table2[[#This Row],[Fecha creación]],0)*14,"Revisar")</f>
        <v>0</v>
      </c>
      <c r="Z370" s="5">
        <f>+Table2[[#This Row],[SLA horas - base ]]+Table2[[#This Row],[SLA horas - adic por cambio días]]</f>
        <v>120</v>
      </c>
      <c r="AA370" s="19" t="str">
        <f>IF(Table2[[#This Row],[SLA horas - base ]]=0,"No tiene SLA",IF(Table2[[#This Row],[Horas resolución/en proceso]]&lt;=Table2[[#This Row],[SLA horas - total]],"Cumplido","Vencido"))</f>
        <v>Cumplido</v>
      </c>
      <c r="AC370"/>
    </row>
    <row r="371" spans="1:29">
      <c r="A371" t="s">
        <v>1879</v>
      </c>
      <c r="B371" t="s">
        <v>1880</v>
      </c>
      <c r="C371" t="s">
        <v>36</v>
      </c>
      <c r="D371" t="s">
        <v>95</v>
      </c>
      <c r="E371" t="s">
        <v>66</v>
      </c>
      <c r="F371" t="s">
        <v>96</v>
      </c>
      <c r="G371" t="s">
        <v>97</v>
      </c>
      <c r="H371" t="s">
        <v>45</v>
      </c>
      <c r="I371" t="s">
        <v>1881</v>
      </c>
      <c r="J371" t="s">
        <v>1882</v>
      </c>
      <c r="K371" t="s">
        <v>1881</v>
      </c>
      <c r="L371" t="s">
        <v>1881</v>
      </c>
      <c r="M371" t="s">
        <v>101</v>
      </c>
      <c r="N371" t="s">
        <v>36</v>
      </c>
      <c r="O371" t="s">
        <v>102</v>
      </c>
      <c r="P371" t="s">
        <v>1880</v>
      </c>
      <c r="Q371" t="s">
        <v>1881</v>
      </c>
      <c r="R371" t="s">
        <v>103</v>
      </c>
      <c r="S371" t="s">
        <v>1881</v>
      </c>
      <c r="T3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45702.478472222225</v>
      </c>
      <c r="U3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45702.479166666664</v>
      </c>
      <c r="V371" s="5">
        <f>IFERROR(Table2[[#This Row],[Fecha cierre/actualización]]-Table2[[#This Row],[Fecha creación]],"Revisar")</f>
        <v>6.9444443943211809E-4</v>
      </c>
      <c r="W371" s="5">
        <f>IFERROR(Table2[[#This Row],[Días resolución/en proceso]]*24,"Revisar")</f>
        <v>1.6666666546370834E-2</v>
      </c>
      <c r="X371" s="5">
        <f>_xlfn.XLOOKUP(Table2[[#This Row],[Acuerdo de nivel de servicio]],SLA!B:B,SLA!C:C)</f>
        <v>0</v>
      </c>
      <c r="Y371" s="5">
        <f>IFERROR(ROUND(Table2[[#This Row],[Fecha cierre/actualización]]-Table2[[#This Row],[Fecha creación]],0)*14,"Revisar")</f>
        <v>0</v>
      </c>
      <c r="Z371" s="5">
        <f>+Table2[[#This Row],[SLA horas - base ]]+Table2[[#This Row],[SLA horas - adic por cambio días]]</f>
        <v>0</v>
      </c>
      <c r="AA371" s="19" t="str">
        <f>IF(Table2[[#This Row],[SLA horas - base ]]=0,"No tiene SLA",IF(Table2[[#This Row],[Horas resolución/en proceso]]&lt;=Table2[[#This Row],[SLA horas - total]],"Cumplido","Vencido"))</f>
        <v>No tiene SLA</v>
      </c>
      <c r="AC371"/>
    </row>
    <row r="372" spans="1:29">
      <c r="A372" t="s">
        <v>1883</v>
      </c>
      <c r="B372" t="s">
        <v>1884</v>
      </c>
      <c r="C372" t="s">
        <v>119</v>
      </c>
      <c r="D372" t="s">
        <v>2</v>
      </c>
      <c r="E372" t="s">
        <v>66</v>
      </c>
      <c r="F372" t="s">
        <v>96</v>
      </c>
      <c r="G372" t="s">
        <v>97</v>
      </c>
      <c r="H372" t="s">
        <v>46</v>
      </c>
      <c r="I372" t="s">
        <v>1885</v>
      </c>
      <c r="J372" t="s">
        <v>1886</v>
      </c>
      <c r="K372" t="s">
        <v>1887</v>
      </c>
      <c r="L372" t="s">
        <v>1887</v>
      </c>
      <c r="M372" t="s">
        <v>101</v>
      </c>
      <c r="N372" t="s">
        <v>36</v>
      </c>
      <c r="O372" t="s">
        <v>102</v>
      </c>
      <c r="P372" t="s">
        <v>1884</v>
      </c>
      <c r="Q372" t="s">
        <v>1887</v>
      </c>
      <c r="R372" t="s">
        <v>103</v>
      </c>
      <c r="S372" t="s">
        <v>1887</v>
      </c>
      <c r="T3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45702.540972222225</v>
      </c>
      <c r="U3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45702.661111111112</v>
      </c>
      <c r="V372" s="5">
        <f>IFERROR(Table2[[#This Row],[Fecha cierre/actualización]]-Table2[[#This Row],[Fecha creación]],"Revisar")</f>
        <v>0.12013888888759539</v>
      </c>
      <c r="W372" s="5">
        <f>IFERROR(Table2[[#This Row],[Días resolución/en proceso]]*24,"Revisar")</f>
        <v>2.8833333333022892</v>
      </c>
      <c r="X372" s="5">
        <f>_xlfn.XLOOKUP(Table2[[#This Row],[Acuerdo de nivel de servicio]],SLA!B:B,SLA!C:C)</f>
        <v>72</v>
      </c>
      <c r="Y372" s="5">
        <f>IFERROR(ROUND(Table2[[#This Row],[Fecha cierre/actualización]]-Table2[[#This Row],[Fecha creación]],0)*14,"Revisar")</f>
        <v>0</v>
      </c>
      <c r="Z372" s="5">
        <f>+Table2[[#This Row],[SLA horas - base ]]+Table2[[#This Row],[SLA horas - adic por cambio días]]</f>
        <v>72</v>
      </c>
      <c r="AA372" s="19" t="str">
        <f>IF(Table2[[#This Row],[SLA horas - base ]]=0,"No tiene SLA",IF(Table2[[#This Row],[Horas resolución/en proceso]]&lt;=Table2[[#This Row],[SLA horas - total]],"Cumplido","Vencido"))</f>
        <v>Cumplido</v>
      </c>
      <c r="AC372"/>
    </row>
    <row r="373" spans="1:29">
      <c r="A373" t="s">
        <v>1888</v>
      </c>
      <c r="B373" t="s">
        <v>1889</v>
      </c>
      <c r="C373" t="s">
        <v>167</v>
      </c>
      <c r="D373" t="s">
        <v>2</v>
      </c>
      <c r="E373" t="s">
        <v>55</v>
      </c>
      <c r="F373" t="s">
        <v>96</v>
      </c>
      <c r="G373" t="s">
        <v>106</v>
      </c>
      <c r="H373" t="s">
        <v>27</v>
      </c>
      <c r="I373" t="s">
        <v>1890</v>
      </c>
      <c r="J373" t="s">
        <v>1891</v>
      </c>
      <c r="K373" t="s">
        <v>1892</v>
      </c>
      <c r="L373" t="s">
        <v>1892</v>
      </c>
      <c r="M373" t="s">
        <v>101</v>
      </c>
      <c r="N373" t="s">
        <v>154</v>
      </c>
      <c r="O373" t="s">
        <v>102</v>
      </c>
      <c r="P373" t="s">
        <v>1889</v>
      </c>
      <c r="Q373" t="s">
        <v>1892</v>
      </c>
      <c r="R373" t="s">
        <v>103</v>
      </c>
      <c r="S373" t="s">
        <v>1892</v>
      </c>
      <c r="T3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45700.68472222222</v>
      </c>
      <c r="U3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45705.646527777775</v>
      </c>
      <c r="V373" s="5">
        <f>IFERROR(Table2[[#This Row],[Fecha cierre/actualización]]-Table2[[#This Row],[Fecha creación]],"Revisar")</f>
        <v>4.9618055555547471</v>
      </c>
      <c r="W373" s="5">
        <f>IFERROR(Table2[[#This Row],[Días resolución/en proceso]]*24,"Revisar")</f>
        <v>119.08333333331393</v>
      </c>
      <c r="X373" s="5">
        <f>_xlfn.XLOOKUP(Table2[[#This Row],[Acuerdo de nivel de servicio]],SLA!B:B,SLA!C:C)</f>
        <v>120</v>
      </c>
      <c r="Y373" s="5">
        <f>IFERROR(ROUND(Table2[[#This Row],[Fecha cierre/actualización]]-Table2[[#This Row],[Fecha creación]],0)*14,"Revisar")</f>
        <v>70</v>
      </c>
      <c r="Z373" s="5">
        <f>+Table2[[#This Row],[SLA horas - base ]]+Table2[[#This Row],[SLA horas - adic por cambio días]]</f>
        <v>190</v>
      </c>
      <c r="AA373" s="19" t="str">
        <f>IF(Table2[[#This Row],[SLA horas - base ]]=0,"No tiene SLA",IF(Table2[[#This Row],[Horas resolución/en proceso]]&lt;=Table2[[#This Row],[SLA horas - total]],"Cumplido","Vencido"))</f>
        <v>Cumplido</v>
      </c>
      <c r="AC373"/>
    </row>
    <row r="374" spans="1:29">
      <c r="A374" t="s">
        <v>1893</v>
      </c>
      <c r="B374" t="s">
        <v>1894</v>
      </c>
      <c r="C374" t="s">
        <v>119</v>
      </c>
      <c r="D374" t="s">
        <v>2</v>
      </c>
      <c r="E374" t="s">
        <v>55</v>
      </c>
      <c r="F374" t="s">
        <v>96</v>
      </c>
      <c r="G374" t="s">
        <v>106</v>
      </c>
      <c r="H374" t="s">
        <v>28</v>
      </c>
      <c r="I374" t="s">
        <v>1895</v>
      </c>
      <c r="J374" t="s">
        <v>1896</v>
      </c>
      <c r="K374" t="s">
        <v>1671</v>
      </c>
      <c r="L374" t="s">
        <v>1671</v>
      </c>
      <c r="M374" t="s">
        <v>153</v>
      </c>
      <c r="N374" t="s">
        <v>154</v>
      </c>
      <c r="O374" t="s">
        <v>36</v>
      </c>
      <c r="P374" t="s">
        <v>1894</v>
      </c>
      <c r="Q374" t="s">
        <v>1671</v>
      </c>
      <c r="R374" t="s">
        <v>103</v>
      </c>
      <c r="S374" t="s">
        <v>1897</v>
      </c>
      <c r="T3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45700.96597222222</v>
      </c>
      <c r="U3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45702.67291666667</v>
      </c>
      <c r="V374" s="5">
        <f>IFERROR(Table2[[#This Row],[Fecha cierre/actualización]]-Table2[[#This Row],[Fecha creación]],"Revisar")</f>
        <v>1.7069444444496185</v>
      </c>
      <c r="W374" s="5">
        <f>IFERROR(Table2[[#This Row],[Días resolución/en proceso]]*24,"Revisar")</f>
        <v>40.966666666790843</v>
      </c>
      <c r="X374" s="5">
        <f>_xlfn.XLOOKUP(Table2[[#This Row],[Acuerdo de nivel de servicio]],SLA!B:B,SLA!C:C)</f>
        <v>72</v>
      </c>
      <c r="Y374" s="5">
        <f>IFERROR(ROUND(Table2[[#This Row],[Fecha cierre/actualización]]-Table2[[#This Row],[Fecha creación]],0)*14,"Revisar")</f>
        <v>28</v>
      </c>
      <c r="Z374" s="5">
        <f>+Table2[[#This Row],[SLA horas - base ]]+Table2[[#This Row],[SLA horas - adic por cambio días]]</f>
        <v>100</v>
      </c>
      <c r="AA374" s="19" t="str">
        <f>IF(Table2[[#This Row],[SLA horas - base ]]=0,"No tiene SLA",IF(Table2[[#This Row],[Horas resolución/en proceso]]&lt;=Table2[[#This Row],[SLA horas - total]],"Cumplido","Vencido"))</f>
        <v>Cumplido</v>
      </c>
      <c r="AC374"/>
    </row>
    <row r="375" spans="1:29">
      <c r="A375" t="s">
        <v>1898</v>
      </c>
      <c r="B375" t="s">
        <v>1899</v>
      </c>
      <c r="C375" t="s">
        <v>157</v>
      </c>
      <c r="D375" t="s">
        <v>2</v>
      </c>
      <c r="E375" t="s">
        <v>55</v>
      </c>
      <c r="F375" t="s">
        <v>96</v>
      </c>
      <c r="G375" t="s">
        <v>106</v>
      </c>
      <c r="H375" t="s">
        <v>31</v>
      </c>
      <c r="I375" t="s">
        <v>1900</v>
      </c>
      <c r="J375" t="s">
        <v>1901</v>
      </c>
      <c r="K375" t="s">
        <v>1613</v>
      </c>
      <c r="L375" t="s">
        <v>1613</v>
      </c>
      <c r="M375" t="s">
        <v>101</v>
      </c>
      <c r="N375" t="s">
        <v>154</v>
      </c>
      <c r="O375" t="s">
        <v>102</v>
      </c>
      <c r="P375" t="s">
        <v>1899</v>
      </c>
      <c r="Q375" t="s">
        <v>1613</v>
      </c>
      <c r="R375" t="s">
        <v>467</v>
      </c>
      <c r="S375" t="s">
        <v>1613</v>
      </c>
      <c r="T3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45705.397222222222</v>
      </c>
      <c r="U3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45705.706944444442</v>
      </c>
      <c r="V375" s="5">
        <f>IFERROR(Table2[[#This Row],[Fecha cierre/actualización]]-Table2[[#This Row],[Fecha creación]],"Revisar")</f>
        <v>0.30972222222044365</v>
      </c>
      <c r="W375" s="5">
        <f>IFERROR(Table2[[#This Row],[Días resolución/en proceso]]*24,"Revisar")</f>
        <v>7.4333333332906477</v>
      </c>
      <c r="X375" s="5">
        <f>_xlfn.XLOOKUP(Table2[[#This Row],[Acuerdo de nivel de servicio]],SLA!B:B,SLA!C:C)</f>
        <v>12.5</v>
      </c>
      <c r="Y375" s="5">
        <f>IFERROR(ROUND(Table2[[#This Row],[Fecha cierre/actualización]]-Table2[[#This Row],[Fecha creación]],0)*14,"Revisar")</f>
        <v>0</v>
      </c>
      <c r="Z375" s="5">
        <f>+Table2[[#This Row],[SLA horas - base ]]+Table2[[#This Row],[SLA horas - adic por cambio días]]</f>
        <v>12.5</v>
      </c>
      <c r="AA375" s="19" t="str">
        <f>IF(Table2[[#This Row],[SLA horas - base ]]=0,"No tiene SLA",IF(Table2[[#This Row],[Horas resolución/en proceso]]&lt;=Table2[[#This Row],[SLA horas - total]],"Cumplido","Vencido"))</f>
        <v>Cumplido</v>
      </c>
      <c r="AC375"/>
    </row>
    <row r="376" spans="1:29">
      <c r="A376" t="s">
        <v>1902</v>
      </c>
      <c r="B376" t="s">
        <v>1903</v>
      </c>
      <c r="C376" t="s">
        <v>36</v>
      </c>
      <c r="D376" t="s">
        <v>95</v>
      </c>
      <c r="E376" t="s">
        <v>66</v>
      </c>
      <c r="F376" t="s">
        <v>96</v>
      </c>
      <c r="G376" t="s">
        <v>97</v>
      </c>
      <c r="H376" t="s">
        <v>45</v>
      </c>
      <c r="I376" t="s">
        <v>1904</v>
      </c>
      <c r="J376" t="s">
        <v>1905</v>
      </c>
      <c r="K376" t="s">
        <v>1906</v>
      </c>
      <c r="L376" t="s">
        <v>1906</v>
      </c>
      <c r="M376" t="s">
        <v>101</v>
      </c>
      <c r="N376" t="s">
        <v>36</v>
      </c>
      <c r="O376" t="s">
        <v>102</v>
      </c>
      <c r="P376" t="s">
        <v>1903</v>
      </c>
      <c r="Q376" t="s">
        <v>1906</v>
      </c>
      <c r="R376" t="s">
        <v>103</v>
      </c>
      <c r="S376" t="s">
        <v>1906</v>
      </c>
      <c r="T3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45705.459722222222</v>
      </c>
      <c r="U3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45705.504166666666</v>
      </c>
      <c r="V376" s="5">
        <f>IFERROR(Table2[[#This Row],[Fecha cierre/actualización]]-Table2[[#This Row],[Fecha creación]],"Revisar")</f>
        <v>4.4444444443797693E-2</v>
      </c>
      <c r="W376" s="5">
        <f>IFERROR(Table2[[#This Row],[Días resolución/en proceso]]*24,"Revisar")</f>
        <v>1.0666666666511446</v>
      </c>
      <c r="X376" s="5">
        <f>_xlfn.XLOOKUP(Table2[[#This Row],[Acuerdo de nivel de servicio]],SLA!B:B,SLA!C:C)</f>
        <v>0</v>
      </c>
      <c r="Y376" s="5">
        <f>IFERROR(ROUND(Table2[[#This Row],[Fecha cierre/actualización]]-Table2[[#This Row],[Fecha creación]],0)*14,"Revisar")</f>
        <v>0</v>
      </c>
      <c r="Z376" s="5">
        <f>+Table2[[#This Row],[SLA horas - base ]]+Table2[[#This Row],[SLA horas - adic por cambio días]]</f>
        <v>0</v>
      </c>
      <c r="AA376" s="19" t="str">
        <f>IF(Table2[[#This Row],[SLA horas - base ]]=0,"No tiene SLA",IF(Table2[[#This Row],[Horas resolución/en proceso]]&lt;=Table2[[#This Row],[SLA horas - total]],"Cumplido","Vencido"))</f>
        <v>No tiene SLA</v>
      </c>
      <c r="AC376"/>
    </row>
    <row r="377" spans="1:29">
      <c r="A377" t="s">
        <v>1907</v>
      </c>
      <c r="B377" t="s">
        <v>1908</v>
      </c>
      <c r="C377" t="s">
        <v>36</v>
      </c>
      <c r="D377" t="s">
        <v>95</v>
      </c>
      <c r="E377" t="s">
        <v>55</v>
      </c>
      <c r="F377" t="s">
        <v>96</v>
      </c>
      <c r="G377" t="s">
        <v>106</v>
      </c>
      <c r="H377" t="s">
        <v>30</v>
      </c>
      <c r="I377" t="s">
        <v>1909</v>
      </c>
      <c r="J377" t="s">
        <v>1910</v>
      </c>
      <c r="K377" t="s">
        <v>1911</v>
      </c>
      <c r="L377" t="s">
        <v>1911</v>
      </c>
      <c r="M377" t="s">
        <v>110</v>
      </c>
      <c r="N377" t="s">
        <v>36</v>
      </c>
      <c r="O377" t="s">
        <v>36</v>
      </c>
      <c r="P377" t="s">
        <v>1908</v>
      </c>
      <c r="Q377" t="s">
        <v>1911</v>
      </c>
      <c r="R377" t="s">
        <v>103</v>
      </c>
      <c r="S377" t="s">
        <v>1911</v>
      </c>
      <c r="T3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45708.59652777778</v>
      </c>
      <c r="U3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45709.425694444442</v>
      </c>
      <c r="V377" s="5">
        <f>IFERROR(Table2[[#This Row],[Fecha cierre/actualización]]-Table2[[#This Row],[Fecha creación]],"Revisar")</f>
        <v>0.82916666666278616</v>
      </c>
      <c r="W377" s="5">
        <f>IFERROR(Table2[[#This Row],[Días resolución/en proceso]]*24,"Revisar")</f>
        <v>19.899999999906868</v>
      </c>
      <c r="X377" s="5">
        <f>_xlfn.XLOOKUP(Table2[[#This Row],[Acuerdo de nivel de servicio]],SLA!B:B,SLA!C:C)</f>
        <v>0</v>
      </c>
      <c r="Y377" s="5">
        <f>IFERROR(ROUND(Table2[[#This Row],[Fecha cierre/actualización]]-Table2[[#This Row],[Fecha creación]],0)*14,"Revisar")</f>
        <v>14</v>
      </c>
      <c r="Z377" s="5">
        <f>+Table2[[#This Row],[SLA horas - base ]]+Table2[[#This Row],[SLA horas - adic por cambio días]]</f>
        <v>14</v>
      </c>
      <c r="AA377" s="19" t="str">
        <f>IF(Table2[[#This Row],[SLA horas - base ]]=0,"No tiene SLA",IF(Table2[[#This Row],[Horas resolución/en proceso]]&lt;=Table2[[#This Row],[SLA horas - total]],"Cumplido","Vencido"))</f>
        <v>No tiene SLA</v>
      </c>
      <c r="AC377"/>
    </row>
    <row r="378" spans="1:29">
      <c r="A378" t="s">
        <v>1912</v>
      </c>
      <c r="B378" t="s">
        <v>1913</v>
      </c>
      <c r="C378" t="s">
        <v>36</v>
      </c>
      <c r="D378" t="s">
        <v>2</v>
      </c>
      <c r="E378" t="s">
        <v>29</v>
      </c>
      <c r="F378" t="s">
        <v>96</v>
      </c>
      <c r="G378" t="s">
        <v>106</v>
      </c>
      <c r="H378" t="s">
        <v>30</v>
      </c>
      <c r="I378" t="s">
        <v>1914</v>
      </c>
      <c r="J378" t="s">
        <v>1915</v>
      </c>
      <c r="K378" t="s">
        <v>1916</v>
      </c>
      <c r="L378" t="s">
        <v>1916</v>
      </c>
      <c r="M378" t="s">
        <v>110</v>
      </c>
      <c r="N378" t="s">
        <v>36</v>
      </c>
      <c r="O378" t="s">
        <v>36</v>
      </c>
      <c r="P378" t="s">
        <v>1913</v>
      </c>
      <c r="Q378" t="s">
        <v>1916</v>
      </c>
      <c r="R378" t="s">
        <v>103</v>
      </c>
      <c r="S378" t="s">
        <v>1916</v>
      </c>
      <c r="T3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45702.393055555556</v>
      </c>
      <c r="U3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45713.439583333333</v>
      </c>
      <c r="V378" s="5">
        <f>IFERROR(Table2[[#This Row],[Fecha cierre/actualización]]-Table2[[#This Row],[Fecha creación]],"Revisar")</f>
        <v>11.046527777776646</v>
      </c>
      <c r="W378" s="5">
        <f>IFERROR(Table2[[#This Row],[Días resolución/en proceso]]*24,"Revisar")</f>
        <v>265.1166666666395</v>
      </c>
      <c r="X378" s="5">
        <f>_xlfn.XLOOKUP(Table2[[#This Row],[Acuerdo de nivel de servicio]],SLA!B:B,SLA!C:C)</f>
        <v>0</v>
      </c>
      <c r="Y378" s="5">
        <f>IFERROR(ROUND(Table2[[#This Row],[Fecha cierre/actualización]]-Table2[[#This Row],[Fecha creación]],0)*14,"Revisar")</f>
        <v>154</v>
      </c>
      <c r="Z378" s="5">
        <f>+Table2[[#This Row],[SLA horas - base ]]+Table2[[#This Row],[SLA horas - adic por cambio días]]</f>
        <v>154</v>
      </c>
      <c r="AA378" s="19" t="str">
        <f>IF(Table2[[#This Row],[SLA horas - base ]]=0,"No tiene SLA",IF(Table2[[#This Row],[Horas resolución/en proceso]]&lt;=Table2[[#This Row],[SLA horas - total]],"Cumplido","Vencido"))</f>
        <v>No tiene SLA</v>
      </c>
      <c r="AC378"/>
    </row>
    <row r="379" spans="1:29">
      <c r="A379" t="s">
        <v>1917</v>
      </c>
      <c r="B379" t="s">
        <v>1918</v>
      </c>
      <c r="C379" t="s">
        <v>36</v>
      </c>
      <c r="D379" t="s">
        <v>95</v>
      </c>
      <c r="E379" t="s">
        <v>38</v>
      </c>
      <c r="F379" t="s">
        <v>96</v>
      </c>
      <c r="G379" t="s">
        <v>106</v>
      </c>
      <c r="H379" t="s">
        <v>38</v>
      </c>
      <c r="I379" t="s">
        <v>1919</v>
      </c>
      <c r="J379" t="s">
        <v>1920</v>
      </c>
      <c r="K379" t="s">
        <v>1921</v>
      </c>
      <c r="L379" t="s">
        <v>1921</v>
      </c>
      <c r="M379" t="s">
        <v>110</v>
      </c>
      <c r="N379" t="s">
        <v>36</v>
      </c>
      <c r="O379" t="s">
        <v>36</v>
      </c>
      <c r="P379" t="s">
        <v>1918</v>
      </c>
      <c r="Q379" t="s">
        <v>1921</v>
      </c>
      <c r="R379" t="s">
        <v>103</v>
      </c>
      <c r="S379" t="s">
        <v>1922</v>
      </c>
      <c r="T3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45701.398611111108</v>
      </c>
      <c r="U3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45702.714583333334</v>
      </c>
      <c r="V379" s="5">
        <f>IFERROR(Table2[[#This Row],[Fecha cierre/actualización]]-Table2[[#This Row],[Fecha creación]],"Revisar")</f>
        <v>1.3159722222262644</v>
      </c>
      <c r="W379" s="5">
        <f>IFERROR(Table2[[#This Row],[Días resolución/en proceso]]*24,"Revisar")</f>
        <v>31.583333333430346</v>
      </c>
      <c r="X379" s="5">
        <f>_xlfn.XLOOKUP(Table2[[#This Row],[Acuerdo de nivel de servicio]],SLA!B:B,SLA!C:C)</f>
        <v>0</v>
      </c>
      <c r="Y379" s="5">
        <f>IFERROR(ROUND(Table2[[#This Row],[Fecha cierre/actualización]]-Table2[[#This Row],[Fecha creación]],0)*14,"Revisar")</f>
        <v>14</v>
      </c>
      <c r="Z379" s="5">
        <f>+Table2[[#This Row],[SLA horas - base ]]+Table2[[#This Row],[SLA horas - adic por cambio días]]</f>
        <v>14</v>
      </c>
      <c r="AA379" s="19" t="str">
        <f>IF(Table2[[#This Row],[SLA horas - base ]]=0,"No tiene SLA",IF(Table2[[#This Row],[Horas resolución/en proceso]]&lt;=Table2[[#This Row],[SLA horas - total]],"Cumplido","Vencido"))</f>
        <v>No tiene SLA</v>
      </c>
      <c r="AC379"/>
    </row>
    <row r="380" spans="1:29">
      <c r="A380" t="s">
        <v>1923</v>
      </c>
      <c r="B380" t="s">
        <v>1924</v>
      </c>
      <c r="C380" t="s">
        <v>36</v>
      </c>
      <c r="D380" t="s">
        <v>95</v>
      </c>
      <c r="E380" t="s">
        <v>52</v>
      </c>
      <c r="F380" t="s">
        <v>96</v>
      </c>
      <c r="G380" t="s">
        <v>373</v>
      </c>
      <c r="H380" t="s">
        <v>35</v>
      </c>
      <c r="I380" t="s">
        <v>1925</v>
      </c>
      <c r="J380" t="s">
        <v>131</v>
      </c>
      <c r="K380" t="s">
        <v>1926</v>
      </c>
      <c r="L380" t="s">
        <v>1926</v>
      </c>
      <c r="M380" t="s">
        <v>36</v>
      </c>
      <c r="N380" t="s">
        <v>36</v>
      </c>
      <c r="O380" t="s">
        <v>311</v>
      </c>
      <c r="P380" t="s">
        <v>1924</v>
      </c>
      <c r="Q380" t="s">
        <v>1926</v>
      </c>
      <c r="R380" t="s">
        <v>103</v>
      </c>
      <c r="S380" t="s">
        <v>1926</v>
      </c>
      <c r="T3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45706.586111111108</v>
      </c>
      <c r="U3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45713.498611111114</v>
      </c>
      <c r="V380" s="5">
        <f>IFERROR(Table2[[#This Row],[Fecha cierre/actualización]]-Table2[[#This Row],[Fecha creación]],"Revisar")</f>
        <v>6.9125000000058208</v>
      </c>
      <c r="W380" s="5">
        <f>IFERROR(Table2[[#This Row],[Días resolución/en proceso]]*24,"Revisar")</f>
        <v>165.9000000001397</v>
      </c>
      <c r="X380" s="5">
        <f>_xlfn.XLOOKUP(Table2[[#This Row],[Acuerdo de nivel de servicio]],SLA!B:B,SLA!C:C)</f>
        <v>0</v>
      </c>
      <c r="Y380" s="5">
        <f>IFERROR(ROUND(Table2[[#This Row],[Fecha cierre/actualización]]-Table2[[#This Row],[Fecha creación]],0)*14,"Revisar")</f>
        <v>98</v>
      </c>
      <c r="Z380" s="5">
        <f>+Table2[[#This Row],[SLA horas - base ]]+Table2[[#This Row],[SLA horas - adic por cambio días]]</f>
        <v>98</v>
      </c>
      <c r="AA380" s="19" t="str">
        <f>IF(Table2[[#This Row],[SLA horas - base ]]=0,"No tiene SLA",IF(Table2[[#This Row],[Horas resolución/en proceso]]&lt;=Table2[[#This Row],[SLA horas - total]],"Cumplido","Vencido"))</f>
        <v>No tiene SLA</v>
      </c>
      <c r="AC380"/>
    </row>
    <row r="381" spans="1:29">
      <c r="A381" t="s">
        <v>1927</v>
      </c>
      <c r="B381" t="s">
        <v>1928</v>
      </c>
      <c r="C381" t="s">
        <v>36</v>
      </c>
      <c r="D381" t="s">
        <v>95</v>
      </c>
      <c r="E381" t="s">
        <v>38</v>
      </c>
      <c r="F381" t="s">
        <v>96</v>
      </c>
      <c r="G381" t="s">
        <v>106</v>
      </c>
      <c r="H381" t="s">
        <v>39</v>
      </c>
      <c r="I381" t="s">
        <v>1929</v>
      </c>
      <c r="J381" t="s">
        <v>1930</v>
      </c>
      <c r="K381" t="s">
        <v>1931</v>
      </c>
      <c r="L381" t="s">
        <v>1931</v>
      </c>
      <c r="M381" t="s">
        <v>153</v>
      </c>
      <c r="N381" t="s">
        <v>36</v>
      </c>
      <c r="O381" t="s">
        <v>36</v>
      </c>
      <c r="P381" t="s">
        <v>1928</v>
      </c>
      <c r="Q381" t="s">
        <v>1931</v>
      </c>
      <c r="R381" t="s">
        <v>103</v>
      </c>
      <c r="S381" t="s">
        <v>1931</v>
      </c>
      <c r="T3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45706.588888888888</v>
      </c>
      <c r="U3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45737.541666666664</v>
      </c>
      <c r="V381" s="5">
        <f>IFERROR(Table2[[#This Row],[Fecha cierre/actualización]]-Table2[[#This Row],[Fecha creación]],"Revisar")</f>
        <v>30.952777777776646</v>
      </c>
      <c r="W381" s="5">
        <f>IFERROR(Table2[[#This Row],[Días resolución/en proceso]]*24,"Revisar")</f>
        <v>742.8666666666395</v>
      </c>
      <c r="X381" s="5">
        <f>_xlfn.XLOOKUP(Table2[[#This Row],[Acuerdo de nivel de servicio]],SLA!B:B,SLA!C:C)</f>
        <v>0</v>
      </c>
      <c r="Y381" s="5">
        <f>IFERROR(ROUND(Table2[[#This Row],[Fecha cierre/actualización]]-Table2[[#This Row],[Fecha creación]],0)*14,"Revisar")</f>
        <v>434</v>
      </c>
      <c r="Z381" s="5">
        <f>+Table2[[#This Row],[SLA horas - base ]]+Table2[[#This Row],[SLA horas - adic por cambio días]]</f>
        <v>434</v>
      </c>
      <c r="AA381" s="19" t="str">
        <f>IF(Table2[[#This Row],[SLA horas - base ]]=0,"No tiene SLA",IF(Table2[[#This Row],[Horas resolución/en proceso]]&lt;=Table2[[#This Row],[SLA horas - total]],"Cumplido","Vencido"))</f>
        <v>No tiene SLA</v>
      </c>
      <c r="AC381"/>
    </row>
    <row r="382" spans="1:29">
      <c r="A382" t="s">
        <v>1932</v>
      </c>
      <c r="B382" t="s">
        <v>1933</v>
      </c>
      <c r="C382" t="s">
        <v>36</v>
      </c>
      <c r="D382" t="s">
        <v>95</v>
      </c>
      <c r="E382" t="s">
        <v>55</v>
      </c>
      <c r="F382" t="s">
        <v>96</v>
      </c>
      <c r="G382" t="s">
        <v>106</v>
      </c>
      <c r="H382" t="s">
        <v>28</v>
      </c>
      <c r="I382" t="s">
        <v>1934</v>
      </c>
      <c r="J382" t="s">
        <v>1935</v>
      </c>
      <c r="K382" t="s">
        <v>1812</v>
      </c>
      <c r="L382" t="s">
        <v>1812</v>
      </c>
      <c r="M382" t="s">
        <v>101</v>
      </c>
      <c r="N382" t="s">
        <v>36</v>
      </c>
      <c r="O382" t="s">
        <v>311</v>
      </c>
      <c r="P382" t="s">
        <v>1933</v>
      </c>
      <c r="Q382" t="s">
        <v>1812</v>
      </c>
      <c r="R382" t="s">
        <v>103</v>
      </c>
      <c r="S382" t="s">
        <v>1936</v>
      </c>
      <c r="T3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45707.495138888888</v>
      </c>
      <c r="U3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45710.425000000003</v>
      </c>
      <c r="V382" s="5">
        <f>IFERROR(Table2[[#This Row],[Fecha cierre/actualización]]-Table2[[#This Row],[Fecha creación]],"Revisar")</f>
        <v>2.929861111115315</v>
      </c>
      <c r="W382" s="5">
        <f>IFERROR(Table2[[#This Row],[Días resolución/en proceso]]*24,"Revisar")</f>
        <v>70.31666666676756</v>
      </c>
      <c r="X382" s="5">
        <f>_xlfn.XLOOKUP(Table2[[#This Row],[Acuerdo de nivel de servicio]],SLA!B:B,SLA!C:C)</f>
        <v>0</v>
      </c>
      <c r="Y382" s="5">
        <f>IFERROR(ROUND(Table2[[#This Row],[Fecha cierre/actualización]]-Table2[[#This Row],[Fecha creación]],0)*14,"Revisar")</f>
        <v>42</v>
      </c>
      <c r="Z382" s="5">
        <f>+Table2[[#This Row],[SLA horas - base ]]+Table2[[#This Row],[SLA horas - adic por cambio días]]</f>
        <v>42</v>
      </c>
      <c r="AA382" s="19" t="str">
        <f>IF(Table2[[#This Row],[SLA horas - base ]]=0,"No tiene SLA",IF(Table2[[#This Row],[Horas resolución/en proceso]]&lt;=Table2[[#This Row],[SLA horas - total]],"Cumplido","Vencido"))</f>
        <v>No tiene SLA</v>
      </c>
      <c r="AC382"/>
    </row>
    <row r="383" spans="1:29">
      <c r="A383" t="s">
        <v>1937</v>
      </c>
      <c r="B383" t="s">
        <v>1938</v>
      </c>
      <c r="C383" t="s">
        <v>36</v>
      </c>
      <c r="D383" t="s">
        <v>95</v>
      </c>
      <c r="E383" t="s">
        <v>66</v>
      </c>
      <c r="F383" t="s">
        <v>96</v>
      </c>
      <c r="G383" t="s">
        <v>97</v>
      </c>
      <c r="H383" t="s">
        <v>37</v>
      </c>
      <c r="I383" t="s">
        <v>1939</v>
      </c>
      <c r="J383" t="s">
        <v>1940</v>
      </c>
      <c r="K383" t="s">
        <v>1941</v>
      </c>
      <c r="L383" t="s">
        <v>1941</v>
      </c>
      <c r="M383" t="s">
        <v>524</v>
      </c>
      <c r="N383" t="s">
        <v>36</v>
      </c>
      <c r="O383" t="s">
        <v>36</v>
      </c>
      <c r="P383" t="s">
        <v>1938</v>
      </c>
      <c r="Q383" t="s">
        <v>1941</v>
      </c>
      <c r="R383" t="s">
        <v>103</v>
      </c>
      <c r="S383" t="s">
        <v>1941</v>
      </c>
      <c r="T3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45701.413888888892</v>
      </c>
      <c r="U3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45701.43472222222</v>
      </c>
      <c r="V383" s="5">
        <f>IFERROR(Table2[[#This Row],[Fecha cierre/actualización]]-Table2[[#This Row],[Fecha creación]],"Revisar")</f>
        <v>2.0833333328482695E-2</v>
      </c>
      <c r="W383" s="5">
        <f>IFERROR(Table2[[#This Row],[Días resolución/en proceso]]*24,"Revisar")</f>
        <v>0.49999999988358468</v>
      </c>
      <c r="X383" s="5">
        <f>_xlfn.XLOOKUP(Table2[[#This Row],[Acuerdo de nivel de servicio]],SLA!B:B,SLA!C:C)</f>
        <v>0</v>
      </c>
      <c r="Y383" s="5">
        <f>IFERROR(ROUND(Table2[[#This Row],[Fecha cierre/actualización]]-Table2[[#This Row],[Fecha creación]],0)*14,"Revisar")</f>
        <v>0</v>
      </c>
      <c r="Z383" s="5">
        <f>+Table2[[#This Row],[SLA horas - base ]]+Table2[[#This Row],[SLA horas - adic por cambio días]]</f>
        <v>0</v>
      </c>
      <c r="AA383" s="19" t="str">
        <f>IF(Table2[[#This Row],[SLA horas - base ]]=0,"No tiene SLA",IF(Table2[[#This Row],[Horas resolución/en proceso]]&lt;=Table2[[#This Row],[SLA horas - total]],"Cumplido","Vencido"))</f>
        <v>No tiene SLA</v>
      </c>
      <c r="AC383"/>
    </row>
    <row r="384" spans="1:29">
      <c r="A384" t="s">
        <v>1942</v>
      </c>
      <c r="B384" t="s">
        <v>1943</v>
      </c>
      <c r="C384" t="s">
        <v>36</v>
      </c>
      <c r="D384" t="s">
        <v>2</v>
      </c>
      <c r="E384" t="s">
        <v>29</v>
      </c>
      <c r="F384" t="s">
        <v>96</v>
      </c>
      <c r="G384" t="s">
        <v>106</v>
      </c>
      <c r="H384" t="s">
        <v>30</v>
      </c>
      <c r="I384" t="s">
        <v>1944</v>
      </c>
      <c r="J384" t="s">
        <v>1945</v>
      </c>
      <c r="K384" t="s">
        <v>1916</v>
      </c>
      <c r="L384" t="s">
        <v>1916</v>
      </c>
      <c r="M384" t="s">
        <v>110</v>
      </c>
      <c r="N384" t="s">
        <v>36</v>
      </c>
      <c r="O384" t="s">
        <v>36</v>
      </c>
      <c r="P384" t="s">
        <v>1943</v>
      </c>
      <c r="Q384" t="s">
        <v>1916</v>
      </c>
      <c r="R384" t="s">
        <v>103</v>
      </c>
      <c r="S384" t="s">
        <v>1916</v>
      </c>
      <c r="T3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45701.65</v>
      </c>
      <c r="U3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45713.439583333333</v>
      </c>
      <c r="V384" s="5">
        <f>IFERROR(Table2[[#This Row],[Fecha cierre/actualización]]-Table2[[#This Row],[Fecha creación]],"Revisar")</f>
        <v>11.789583333331393</v>
      </c>
      <c r="W384" s="5">
        <f>IFERROR(Table2[[#This Row],[Días resolución/en proceso]]*24,"Revisar")</f>
        <v>282.94999999995343</v>
      </c>
      <c r="X384" s="5">
        <f>_xlfn.XLOOKUP(Table2[[#This Row],[Acuerdo de nivel de servicio]],SLA!B:B,SLA!C:C)</f>
        <v>0</v>
      </c>
      <c r="Y384" s="5">
        <f>IFERROR(ROUND(Table2[[#This Row],[Fecha cierre/actualización]]-Table2[[#This Row],[Fecha creación]],0)*14,"Revisar")</f>
        <v>168</v>
      </c>
      <c r="Z384" s="5">
        <f>+Table2[[#This Row],[SLA horas - base ]]+Table2[[#This Row],[SLA horas - adic por cambio días]]</f>
        <v>168</v>
      </c>
      <c r="AA384" s="19" t="str">
        <f>IF(Table2[[#This Row],[SLA horas - base ]]=0,"No tiene SLA",IF(Table2[[#This Row],[Horas resolución/en proceso]]&lt;=Table2[[#This Row],[SLA horas - total]],"Cumplido","Vencido"))</f>
        <v>No tiene SLA</v>
      </c>
      <c r="AC384"/>
    </row>
    <row r="385" spans="1:29">
      <c r="A385" t="s">
        <v>1946</v>
      </c>
      <c r="B385" t="s">
        <v>1947</v>
      </c>
      <c r="C385" t="s">
        <v>36</v>
      </c>
      <c r="D385" t="s">
        <v>95</v>
      </c>
      <c r="E385" t="s">
        <v>38</v>
      </c>
      <c r="F385" t="s">
        <v>96</v>
      </c>
      <c r="G385" t="s">
        <v>106</v>
      </c>
      <c r="H385" t="s">
        <v>38</v>
      </c>
      <c r="I385" t="s">
        <v>1948</v>
      </c>
      <c r="J385" t="s">
        <v>1949</v>
      </c>
      <c r="K385" t="s">
        <v>1950</v>
      </c>
      <c r="L385" t="s">
        <v>1950</v>
      </c>
      <c r="M385" t="s">
        <v>110</v>
      </c>
      <c r="N385" t="s">
        <v>36</v>
      </c>
      <c r="O385" t="s">
        <v>36</v>
      </c>
      <c r="P385" t="s">
        <v>1947</v>
      </c>
      <c r="Q385" t="s">
        <v>1950</v>
      </c>
      <c r="R385" t="s">
        <v>103</v>
      </c>
      <c r="S385" t="s">
        <v>1950</v>
      </c>
      <c r="T3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45707.469444444447</v>
      </c>
      <c r="U3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45708.753472222219</v>
      </c>
      <c r="V385" s="5">
        <f>IFERROR(Table2[[#This Row],[Fecha cierre/actualización]]-Table2[[#This Row],[Fecha creación]],"Revisar")</f>
        <v>1.2840277777722804</v>
      </c>
      <c r="W385" s="5">
        <f>IFERROR(Table2[[#This Row],[Días resolución/en proceso]]*24,"Revisar")</f>
        <v>30.816666666534729</v>
      </c>
      <c r="X385" s="5">
        <f>_xlfn.XLOOKUP(Table2[[#This Row],[Acuerdo de nivel de servicio]],SLA!B:B,SLA!C:C)</f>
        <v>0</v>
      </c>
      <c r="Y385" s="5">
        <f>IFERROR(ROUND(Table2[[#This Row],[Fecha cierre/actualización]]-Table2[[#This Row],[Fecha creación]],0)*14,"Revisar")</f>
        <v>14</v>
      </c>
      <c r="Z385" s="5">
        <f>+Table2[[#This Row],[SLA horas - base ]]+Table2[[#This Row],[SLA horas - adic por cambio días]]</f>
        <v>14</v>
      </c>
      <c r="AA385" s="19" t="str">
        <f>IF(Table2[[#This Row],[SLA horas - base ]]=0,"No tiene SLA",IF(Table2[[#This Row],[Horas resolución/en proceso]]&lt;=Table2[[#This Row],[SLA horas - total]],"Cumplido","Vencido"))</f>
        <v>No tiene SLA</v>
      </c>
      <c r="AC385"/>
    </row>
    <row r="386" spans="1:29">
      <c r="A386" t="s">
        <v>1951</v>
      </c>
      <c r="B386" t="s">
        <v>1952</v>
      </c>
      <c r="C386" t="s">
        <v>36</v>
      </c>
      <c r="D386" t="s">
        <v>95</v>
      </c>
      <c r="E386" t="s">
        <v>66</v>
      </c>
      <c r="F386" t="s">
        <v>96</v>
      </c>
      <c r="G386" t="s">
        <v>97</v>
      </c>
      <c r="H386" t="s">
        <v>45</v>
      </c>
      <c r="I386" t="s">
        <v>1953</v>
      </c>
      <c r="J386" t="s">
        <v>1877</v>
      </c>
      <c r="K386" t="s">
        <v>1954</v>
      </c>
      <c r="L386" t="s">
        <v>1954</v>
      </c>
      <c r="M386" t="s">
        <v>101</v>
      </c>
      <c r="N386" t="s">
        <v>36</v>
      </c>
      <c r="O386" t="s">
        <v>102</v>
      </c>
      <c r="P386" t="s">
        <v>1952</v>
      </c>
      <c r="Q386" t="s">
        <v>1954</v>
      </c>
      <c r="R386" t="s">
        <v>103</v>
      </c>
      <c r="S386" t="s">
        <v>1954</v>
      </c>
      <c r="T3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45707.634027777778</v>
      </c>
      <c r="U3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45707.63958333333</v>
      </c>
      <c r="V386" s="5">
        <f>IFERROR(Table2[[#This Row],[Fecha cierre/actualización]]-Table2[[#This Row],[Fecha creación]],"Revisar")</f>
        <v>5.5555555518367328E-3</v>
      </c>
      <c r="W386" s="5">
        <f>IFERROR(Table2[[#This Row],[Días resolución/en proceso]]*24,"Revisar")</f>
        <v>0.13333333324408159</v>
      </c>
      <c r="X386" s="5">
        <f>_xlfn.XLOOKUP(Table2[[#This Row],[Acuerdo de nivel de servicio]],SLA!B:B,SLA!C:C)</f>
        <v>0</v>
      </c>
      <c r="Y386" s="5">
        <f>IFERROR(ROUND(Table2[[#This Row],[Fecha cierre/actualización]]-Table2[[#This Row],[Fecha creación]],0)*14,"Revisar")</f>
        <v>0</v>
      </c>
      <c r="Z386" s="5">
        <f>+Table2[[#This Row],[SLA horas - base ]]+Table2[[#This Row],[SLA horas - adic por cambio días]]</f>
        <v>0</v>
      </c>
      <c r="AA386" s="19" t="str">
        <f>IF(Table2[[#This Row],[SLA horas - base ]]=0,"No tiene SLA",IF(Table2[[#This Row],[Horas resolución/en proceso]]&lt;=Table2[[#This Row],[SLA horas - total]],"Cumplido","Vencido"))</f>
        <v>No tiene SLA</v>
      </c>
      <c r="AC386"/>
    </row>
    <row r="387" spans="1:29">
      <c r="A387" t="s">
        <v>1955</v>
      </c>
      <c r="B387" t="s">
        <v>1956</v>
      </c>
      <c r="C387" t="s">
        <v>36</v>
      </c>
      <c r="D387" t="s">
        <v>95</v>
      </c>
      <c r="E387" t="s">
        <v>66</v>
      </c>
      <c r="F387" t="s">
        <v>96</v>
      </c>
      <c r="G387" t="s">
        <v>97</v>
      </c>
      <c r="H387" t="s">
        <v>45</v>
      </c>
      <c r="I387" t="s">
        <v>1956</v>
      </c>
      <c r="J387" t="s">
        <v>1957</v>
      </c>
      <c r="K387" t="s">
        <v>1958</v>
      </c>
      <c r="L387" t="s">
        <v>1958</v>
      </c>
      <c r="M387" t="s">
        <v>101</v>
      </c>
      <c r="N387" t="s">
        <v>36</v>
      </c>
      <c r="O387" t="s">
        <v>102</v>
      </c>
      <c r="P387" t="s">
        <v>1956</v>
      </c>
      <c r="Q387" t="s">
        <v>1958</v>
      </c>
      <c r="R387" t="s">
        <v>103</v>
      </c>
      <c r="S387" t="s">
        <v>1958</v>
      </c>
      <c r="T3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45707.325694444444</v>
      </c>
      <c r="U3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45707.36041666667</v>
      </c>
      <c r="V387" s="5">
        <f>IFERROR(Table2[[#This Row],[Fecha cierre/actualización]]-Table2[[#This Row],[Fecha creación]],"Revisar")</f>
        <v>3.4722222226264421E-2</v>
      </c>
      <c r="W387" s="5">
        <f>IFERROR(Table2[[#This Row],[Días resolución/en proceso]]*24,"Revisar")</f>
        <v>0.8333333334303461</v>
      </c>
      <c r="X387" s="5">
        <f>_xlfn.XLOOKUP(Table2[[#This Row],[Acuerdo de nivel de servicio]],SLA!B:B,SLA!C:C)</f>
        <v>0</v>
      </c>
      <c r="Y387" s="5">
        <f>IFERROR(ROUND(Table2[[#This Row],[Fecha cierre/actualización]]-Table2[[#This Row],[Fecha creación]],0)*14,"Revisar")</f>
        <v>0</v>
      </c>
      <c r="Z387" s="5">
        <f>+Table2[[#This Row],[SLA horas - base ]]+Table2[[#This Row],[SLA horas - adic por cambio días]]</f>
        <v>0</v>
      </c>
      <c r="AA387" s="19" t="str">
        <f>IF(Table2[[#This Row],[SLA horas - base ]]=0,"No tiene SLA",IF(Table2[[#This Row],[Horas resolución/en proceso]]&lt;=Table2[[#This Row],[SLA horas - total]],"Cumplido","Vencido"))</f>
        <v>No tiene SLA</v>
      </c>
      <c r="AC387"/>
    </row>
    <row r="388" spans="1:29">
      <c r="A388" t="s">
        <v>1959</v>
      </c>
      <c r="B388" t="s">
        <v>1960</v>
      </c>
      <c r="C388" t="s">
        <v>167</v>
      </c>
      <c r="D388" t="s">
        <v>2</v>
      </c>
      <c r="E388" t="s">
        <v>66</v>
      </c>
      <c r="F388" t="s">
        <v>96</v>
      </c>
      <c r="G388" t="s">
        <v>97</v>
      </c>
      <c r="H388" t="s">
        <v>40</v>
      </c>
      <c r="I388" t="s">
        <v>1961</v>
      </c>
      <c r="J388" t="s">
        <v>1962</v>
      </c>
      <c r="K388" t="s">
        <v>1963</v>
      </c>
      <c r="L388" t="s">
        <v>1963</v>
      </c>
      <c r="M388" t="s">
        <v>101</v>
      </c>
      <c r="N388" t="s">
        <v>36</v>
      </c>
      <c r="O388" t="s">
        <v>102</v>
      </c>
      <c r="P388" t="s">
        <v>1960</v>
      </c>
      <c r="Q388" t="s">
        <v>1963</v>
      </c>
      <c r="R388" t="s">
        <v>103</v>
      </c>
      <c r="S388" t="s">
        <v>1963</v>
      </c>
      <c r="T3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45701.442361111112</v>
      </c>
      <c r="U3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45701.446527777778</v>
      </c>
      <c r="V388" s="5">
        <f>IFERROR(Table2[[#This Row],[Fecha cierre/actualización]]-Table2[[#This Row],[Fecha creación]],"Revisar")</f>
        <v>4.166666665696539E-3</v>
      </c>
      <c r="W388" s="5">
        <f>IFERROR(Table2[[#This Row],[Días resolución/en proceso]]*24,"Revisar")</f>
        <v>9.9999999976716936E-2</v>
      </c>
      <c r="X388" s="5">
        <f>_xlfn.XLOOKUP(Table2[[#This Row],[Acuerdo de nivel de servicio]],SLA!B:B,SLA!C:C)</f>
        <v>120</v>
      </c>
      <c r="Y388" s="5">
        <f>IFERROR(ROUND(Table2[[#This Row],[Fecha cierre/actualización]]-Table2[[#This Row],[Fecha creación]],0)*14,"Revisar")</f>
        <v>0</v>
      </c>
      <c r="Z388" s="5">
        <f>+Table2[[#This Row],[SLA horas - base ]]+Table2[[#This Row],[SLA horas - adic por cambio días]]</f>
        <v>120</v>
      </c>
      <c r="AA388" s="19" t="str">
        <f>IF(Table2[[#This Row],[SLA horas - base ]]=0,"No tiene SLA",IF(Table2[[#This Row],[Horas resolución/en proceso]]&lt;=Table2[[#This Row],[SLA horas - total]],"Cumplido","Vencido"))</f>
        <v>Cumplido</v>
      </c>
      <c r="AC388"/>
    </row>
    <row r="389" spans="1:29">
      <c r="A389" t="s">
        <v>1964</v>
      </c>
      <c r="B389" t="s">
        <v>1965</v>
      </c>
      <c r="C389" t="s">
        <v>36</v>
      </c>
      <c r="D389" t="s">
        <v>95</v>
      </c>
      <c r="E389" t="s">
        <v>55</v>
      </c>
      <c r="F389" t="s">
        <v>96</v>
      </c>
      <c r="G389" t="s">
        <v>106</v>
      </c>
      <c r="H389" t="s">
        <v>30</v>
      </c>
      <c r="I389" t="s">
        <v>1965</v>
      </c>
      <c r="J389" t="s">
        <v>1966</v>
      </c>
      <c r="K389" t="s">
        <v>1967</v>
      </c>
      <c r="L389" t="s">
        <v>1967</v>
      </c>
      <c r="M389" t="s">
        <v>110</v>
      </c>
      <c r="N389" t="s">
        <v>36</v>
      </c>
      <c r="O389" t="s">
        <v>36</v>
      </c>
      <c r="P389" t="s">
        <v>1965</v>
      </c>
      <c r="Q389" t="s">
        <v>1967</v>
      </c>
      <c r="R389" t="s">
        <v>103</v>
      </c>
      <c r="S389" t="s">
        <v>1967</v>
      </c>
      <c r="T3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45701.518750000003</v>
      </c>
      <c r="U3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45706.618055555555</v>
      </c>
      <c r="V389" s="5">
        <f>IFERROR(Table2[[#This Row],[Fecha cierre/actualización]]-Table2[[#This Row],[Fecha creación]],"Revisar")</f>
        <v>5.0993055555518367</v>
      </c>
      <c r="W389" s="5">
        <f>IFERROR(Table2[[#This Row],[Días resolución/en proceso]]*24,"Revisar")</f>
        <v>122.38333333324408</v>
      </c>
      <c r="X389" s="5">
        <f>_xlfn.XLOOKUP(Table2[[#This Row],[Acuerdo de nivel de servicio]],SLA!B:B,SLA!C:C)</f>
        <v>0</v>
      </c>
      <c r="Y389" s="5">
        <f>IFERROR(ROUND(Table2[[#This Row],[Fecha cierre/actualización]]-Table2[[#This Row],[Fecha creación]],0)*14,"Revisar")</f>
        <v>70</v>
      </c>
      <c r="Z389" s="5">
        <f>+Table2[[#This Row],[SLA horas - base ]]+Table2[[#This Row],[SLA horas - adic por cambio días]]</f>
        <v>70</v>
      </c>
      <c r="AA389" s="19" t="str">
        <f>IF(Table2[[#This Row],[SLA horas - base ]]=0,"No tiene SLA",IF(Table2[[#This Row],[Horas resolución/en proceso]]&lt;=Table2[[#This Row],[SLA horas - total]],"Cumplido","Vencido"))</f>
        <v>No tiene SLA</v>
      </c>
      <c r="AC389"/>
    </row>
    <row r="390" spans="1:29">
      <c r="A390" t="s">
        <v>1968</v>
      </c>
      <c r="B390" t="s">
        <v>1969</v>
      </c>
      <c r="C390" t="s">
        <v>36</v>
      </c>
      <c r="D390" t="s">
        <v>95</v>
      </c>
      <c r="E390" t="s">
        <v>66</v>
      </c>
      <c r="F390" t="s">
        <v>96</v>
      </c>
      <c r="G390" t="s">
        <v>97</v>
      </c>
      <c r="H390" t="s">
        <v>40</v>
      </c>
      <c r="I390" t="s">
        <v>1970</v>
      </c>
      <c r="J390" t="s">
        <v>1971</v>
      </c>
      <c r="K390" t="s">
        <v>1972</v>
      </c>
      <c r="L390" t="s">
        <v>1972</v>
      </c>
      <c r="M390" t="s">
        <v>101</v>
      </c>
      <c r="N390" t="s">
        <v>36</v>
      </c>
      <c r="O390" t="s">
        <v>102</v>
      </c>
      <c r="P390" t="s">
        <v>1969</v>
      </c>
      <c r="Q390" t="s">
        <v>1972</v>
      </c>
      <c r="R390" t="s">
        <v>103</v>
      </c>
      <c r="S390" t="s">
        <v>1972</v>
      </c>
      <c r="T3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45708.710416666669</v>
      </c>
      <c r="U3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45712.467361111114</v>
      </c>
      <c r="V390" s="5">
        <f>IFERROR(Table2[[#This Row],[Fecha cierre/actualización]]-Table2[[#This Row],[Fecha creación]],"Revisar")</f>
        <v>3.7569444444452529</v>
      </c>
      <c r="W390" s="5">
        <f>IFERROR(Table2[[#This Row],[Días resolución/en proceso]]*24,"Revisar")</f>
        <v>90.166666666686069</v>
      </c>
      <c r="X390" s="5">
        <f>_xlfn.XLOOKUP(Table2[[#This Row],[Acuerdo de nivel de servicio]],SLA!B:B,SLA!C:C)</f>
        <v>0</v>
      </c>
      <c r="Y390" s="5">
        <f>IFERROR(ROUND(Table2[[#This Row],[Fecha cierre/actualización]]-Table2[[#This Row],[Fecha creación]],0)*14,"Revisar")</f>
        <v>56</v>
      </c>
      <c r="Z390" s="5">
        <f>+Table2[[#This Row],[SLA horas - base ]]+Table2[[#This Row],[SLA horas - adic por cambio días]]</f>
        <v>56</v>
      </c>
      <c r="AA390" s="19" t="str">
        <f>IF(Table2[[#This Row],[SLA horas - base ]]=0,"No tiene SLA",IF(Table2[[#This Row],[Horas resolución/en proceso]]&lt;=Table2[[#This Row],[SLA horas - total]],"Cumplido","Vencido"))</f>
        <v>No tiene SLA</v>
      </c>
      <c r="AC390"/>
    </row>
    <row r="391" spans="1:29">
      <c r="A391" t="s">
        <v>1973</v>
      </c>
      <c r="B391" t="s">
        <v>1974</v>
      </c>
      <c r="C391" t="s">
        <v>157</v>
      </c>
      <c r="D391" t="s">
        <v>2</v>
      </c>
      <c r="E391" t="s">
        <v>55</v>
      </c>
      <c r="F391" t="s">
        <v>96</v>
      </c>
      <c r="G391" t="s">
        <v>106</v>
      </c>
      <c r="H391" t="s">
        <v>31</v>
      </c>
      <c r="I391" t="s">
        <v>1975</v>
      </c>
      <c r="J391" t="s">
        <v>1976</v>
      </c>
      <c r="K391" t="s">
        <v>1977</v>
      </c>
      <c r="L391" t="s">
        <v>1977</v>
      </c>
      <c r="M391" t="s">
        <v>101</v>
      </c>
      <c r="N391" t="s">
        <v>154</v>
      </c>
      <c r="O391" t="s">
        <v>102</v>
      </c>
      <c r="P391" t="s">
        <v>1974</v>
      </c>
      <c r="Q391" t="s">
        <v>1977</v>
      </c>
      <c r="R391" t="s">
        <v>103</v>
      </c>
      <c r="S391" t="s">
        <v>1977</v>
      </c>
      <c r="T3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45702.418749999997</v>
      </c>
      <c r="U3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45702.436805555553</v>
      </c>
      <c r="V391" s="5">
        <f>IFERROR(Table2[[#This Row],[Fecha cierre/actualización]]-Table2[[#This Row],[Fecha creación]],"Revisar")</f>
        <v>1.8055555556202307E-2</v>
      </c>
      <c r="W391" s="5">
        <f>IFERROR(Table2[[#This Row],[Días resolución/en proceso]]*24,"Revisar")</f>
        <v>0.43333333334885538</v>
      </c>
      <c r="X391" s="5">
        <f>_xlfn.XLOOKUP(Table2[[#This Row],[Acuerdo de nivel de servicio]],SLA!B:B,SLA!C:C)</f>
        <v>12.5</v>
      </c>
      <c r="Y391" s="5">
        <f>IFERROR(ROUND(Table2[[#This Row],[Fecha cierre/actualización]]-Table2[[#This Row],[Fecha creación]],0)*14,"Revisar")</f>
        <v>0</v>
      </c>
      <c r="Z391" s="5">
        <f>+Table2[[#This Row],[SLA horas - base ]]+Table2[[#This Row],[SLA horas - adic por cambio días]]</f>
        <v>12.5</v>
      </c>
      <c r="AA391" s="19" t="str">
        <f>IF(Table2[[#This Row],[SLA horas - base ]]=0,"No tiene SLA",IF(Table2[[#This Row],[Horas resolución/en proceso]]&lt;=Table2[[#This Row],[SLA horas - total]],"Cumplido","Vencido"))</f>
        <v>Cumplido</v>
      </c>
      <c r="AC391"/>
    </row>
    <row r="392" spans="1:29">
      <c r="A392" t="s">
        <v>1978</v>
      </c>
      <c r="B392" t="s">
        <v>1979</v>
      </c>
      <c r="C392" t="s">
        <v>149</v>
      </c>
      <c r="D392" t="s">
        <v>2</v>
      </c>
      <c r="E392" t="s">
        <v>55</v>
      </c>
      <c r="F392" t="s">
        <v>96</v>
      </c>
      <c r="G392" t="s">
        <v>106</v>
      </c>
      <c r="H392" t="s">
        <v>27</v>
      </c>
      <c r="I392" t="s">
        <v>1980</v>
      </c>
      <c r="J392" t="s">
        <v>1981</v>
      </c>
      <c r="K392" t="s">
        <v>1982</v>
      </c>
      <c r="L392" t="s">
        <v>1982</v>
      </c>
      <c r="M392" t="s">
        <v>101</v>
      </c>
      <c r="N392" t="s">
        <v>154</v>
      </c>
      <c r="O392" t="s">
        <v>102</v>
      </c>
      <c r="P392" t="s">
        <v>1979</v>
      </c>
      <c r="Q392" t="s">
        <v>1982</v>
      </c>
      <c r="R392" t="s">
        <v>103</v>
      </c>
      <c r="S392" t="s">
        <v>1982</v>
      </c>
      <c r="T3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45705.419444444444</v>
      </c>
      <c r="U3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45705.447222222225</v>
      </c>
      <c r="V392" s="5">
        <f>IFERROR(Table2[[#This Row],[Fecha cierre/actualización]]-Table2[[#This Row],[Fecha creación]],"Revisar")</f>
        <v>2.7777777781011537E-2</v>
      </c>
      <c r="W392" s="5">
        <f>IFERROR(Table2[[#This Row],[Días resolución/en proceso]]*24,"Revisar")</f>
        <v>0.66666666674427688</v>
      </c>
      <c r="X392" s="5">
        <f>_xlfn.XLOOKUP(Table2[[#This Row],[Acuerdo de nivel de servicio]],SLA!B:B,SLA!C:C)</f>
        <v>12.5</v>
      </c>
      <c r="Y392" s="5">
        <f>IFERROR(ROUND(Table2[[#This Row],[Fecha cierre/actualización]]-Table2[[#This Row],[Fecha creación]],0)*14,"Revisar")</f>
        <v>0</v>
      </c>
      <c r="Z392" s="5">
        <f>+Table2[[#This Row],[SLA horas - base ]]+Table2[[#This Row],[SLA horas - adic por cambio días]]</f>
        <v>12.5</v>
      </c>
      <c r="AA392" s="19" t="str">
        <f>IF(Table2[[#This Row],[SLA horas - base ]]=0,"No tiene SLA",IF(Table2[[#This Row],[Horas resolución/en proceso]]&lt;=Table2[[#This Row],[SLA horas - total]],"Cumplido","Vencido"))</f>
        <v>Cumplido</v>
      </c>
      <c r="AC392"/>
    </row>
    <row r="393" spans="1:29">
      <c r="A393" t="s">
        <v>1983</v>
      </c>
      <c r="B393" t="s">
        <v>1984</v>
      </c>
      <c r="C393" t="s">
        <v>36</v>
      </c>
      <c r="D393" t="s">
        <v>2</v>
      </c>
      <c r="E393" t="s">
        <v>55</v>
      </c>
      <c r="F393" t="s">
        <v>96</v>
      </c>
      <c r="G393" t="s">
        <v>106</v>
      </c>
      <c r="H393" t="s">
        <v>32</v>
      </c>
      <c r="I393" t="s">
        <v>1985</v>
      </c>
      <c r="J393" t="s">
        <v>1986</v>
      </c>
      <c r="K393" t="s">
        <v>1987</v>
      </c>
      <c r="L393" t="s">
        <v>1987</v>
      </c>
      <c r="M393" t="s">
        <v>153</v>
      </c>
      <c r="N393" t="s">
        <v>154</v>
      </c>
      <c r="O393" t="s">
        <v>36</v>
      </c>
      <c r="P393" t="s">
        <v>1984</v>
      </c>
      <c r="Q393" t="s">
        <v>1987</v>
      </c>
      <c r="R393" t="s">
        <v>103</v>
      </c>
      <c r="S393" t="s">
        <v>1987</v>
      </c>
      <c r="T3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45705.463888888888</v>
      </c>
      <c r="U3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45707.402777777781</v>
      </c>
      <c r="V393" s="5">
        <f>IFERROR(Table2[[#This Row],[Fecha cierre/actualización]]-Table2[[#This Row],[Fecha creación]],"Revisar")</f>
        <v>1.9388888888934162</v>
      </c>
      <c r="W393" s="5">
        <f>IFERROR(Table2[[#This Row],[Días resolución/en proceso]]*24,"Revisar")</f>
        <v>46.533333333441988</v>
      </c>
      <c r="X393" s="5">
        <f>_xlfn.XLOOKUP(Table2[[#This Row],[Acuerdo de nivel de servicio]],SLA!B:B,SLA!C:C)</f>
        <v>0</v>
      </c>
      <c r="Y393" s="5">
        <f>IFERROR(ROUND(Table2[[#This Row],[Fecha cierre/actualización]]-Table2[[#This Row],[Fecha creación]],0)*14,"Revisar")</f>
        <v>28</v>
      </c>
      <c r="Z393" s="5">
        <f>+Table2[[#This Row],[SLA horas - base ]]+Table2[[#This Row],[SLA horas - adic por cambio días]]</f>
        <v>28</v>
      </c>
      <c r="AA393" s="19" t="str">
        <f>IF(Table2[[#This Row],[SLA horas - base ]]=0,"No tiene SLA",IF(Table2[[#This Row],[Horas resolución/en proceso]]&lt;=Table2[[#This Row],[SLA horas - total]],"Cumplido","Vencido"))</f>
        <v>No tiene SLA</v>
      </c>
      <c r="AC393"/>
    </row>
    <row r="394" spans="1:29">
      <c r="A394" t="s">
        <v>1988</v>
      </c>
      <c r="B394" t="s">
        <v>1989</v>
      </c>
      <c r="C394" t="s">
        <v>167</v>
      </c>
      <c r="D394" t="s">
        <v>2</v>
      </c>
      <c r="E394" t="s">
        <v>66</v>
      </c>
      <c r="F394" t="s">
        <v>96</v>
      </c>
      <c r="G394" t="s">
        <v>97</v>
      </c>
      <c r="H394" t="s">
        <v>40</v>
      </c>
      <c r="I394" t="s">
        <v>1990</v>
      </c>
      <c r="J394" t="s">
        <v>1991</v>
      </c>
      <c r="K394" t="s">
        <v>1990</v>
      </c>
      <c r="L394" t="s">
        <v>1990</v>
      </c>
      <c r="M394" t="s">
        <v>101</v>
      </c>
      <c r="N394" t="s">
        <v>36</v>
      </c>
      <c r="O394" t="s">
        <v>102</v>
      </c>
      <c r="P394" t="s">
        <v>1989</v>
      </c>
      <c r="Q394" t="s">
        <v>1990</v>
      </c>
      <c r="R394" t="s">
        <v>103</v>
      </c>
      <c r="S394" t="s">
        <v>1990</v>
      </c>
      <c r="T3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45705.53402777778</v>
      </c>
      <c r="U3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45705.540277777778</v>
      </c>
      <c r="V394" s="5">
        <f>IFERROR(Table2[[#This Row],[Fecha cierre/actualización]]-Table2[[#This Row],[Fecha creación]],"Revisar")</f>
        <v>6.2499999985448085E-3</v>
      </c>
      <c r="W394" s="5">
        <f>IFERROR(Table2[[#This Row],[Días resolución/en proceso]]*24,"Revisar")</f>
        <v>0.1499999999650754</v>
      </c>
      <c r="X394" s="5">
        <f>_xlfn.XLOOKUP(Table2[[#This Row],[Acuerdo de nivel de servicio]],SLA!B:B,SLA!C:C)</f>
        <v>120</v>
      </c>
      <c r="Y394" s="5">
        <f>IFERROR(ROUND(Table2[[#This Row],[Fecha cierre/actualización]]-Table2[[#This Row],[Fecha creación]],0)*14,"Revisar")</f>
        <v>0</v>
      </c>
      <c r="Z394" s="5">
        <f>+Table2[[#This Row],[SLA horas - base ]]+Table2[[#This Row],[SLA horas - adic por cambio días]]</f>
        <v>120</v>
      </c>
      <c r="AA394" s="19" t="str">
        <f>IF(Table2[[#This Row],[SLA horas - base ]]=0,"No tiene SLA",IF(Table2[[#This Row],[Horas resolución/en proceso]]&lt;=Table2[[#This Row],[SLA horas - total]],"Cumplido","Vencido"))</f>
        <v>Cumplido</v>
      </c>
      <c r="AC394"/>
    </row>
    <row r="395" spans="1:29">
      <c r="A395" t="s">
        <v>1992</v>
      </c>
      <c r="B395" t="s">
        <v>1993</v>
      </c>
      <c r="C395" t="s">
        <v>36</v>
      </c>
      <c r="D395" t="s">
        <v>95</v>
      </c>
      <c r="E395" t="s">
        <v>66</v>
      </c>
      <c r="F395" t="s">
        <v>96</v>
      </c>
      <c r="G395" t="s">
        <v>97</v>
      </c>
      <c r="H395" t="s">
        <v>46</v>
      </c>
      <c r="I395" t="s">
        <v>1994</v>
      </c>
      <c r="J395" t="s">
        <v>1995</v>
      </c>
      <c r="K395" t="s">
        <v>1996</v>
      </c>
      <c r="L395" t="s">
        <v>1996</v>
      </c>
      <c r="M395" t="s">
        <v>101</v>
      </c>
      <c r="N395" t="s">
        <v>36</v>
      </c>
      <c r="O395" t="s">
        <v>102</v>
      </c>
      <c r="P395" t="s">
        <v>1993</v>
      </c>
      <c r="Q395" t="s">
        <v>1996</v>
      </c>
      <c r="R395" t="s">
        <v>103</v>
      </c>
      <c r="S395" t="s">
        <v>1996</v>
      </c>
      <c r="T3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45706.529861111114</v>
      </c>
      <c r="U3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45706.625</v>
      </c>
      <c r="V395" s="5">
        <f>IFERROR(Table2[[#This Row],[Fecha cierre/actualización]]-Table2[[#This Row],[Fecha creación]],"Revisar")</f>
        <v>9.5138888886140194E-2</v>
      </c>
      <c r="W395" s="5">
        <f>IFERROR(Table2[[#This Row],[Días resolución/en proceso]]*24,"Revisar")</f>
        <v>2.2833333332673647</v>
      </c>
      <c r="X395" s="5">
        <f>_xlfn.XLOOKUP(Table2[[#This Row],[Acuerdo de nivel de servicio]],SLA!B:B,SLA!C:C)</f>
        <v>0</v>
      </c>
      <c r="Y395" s="5">
        <f>IFERROR(ROUND(Table2[[#This Row],[Fecha cierre/actualización]]-Table2[[#This Row],[Fecha creación]],0)*14,"Revisar")</f>
        <v>0</v>
      </c>
      <c r="Z395" s="5">
        <f>+Table2[[#This Row],[SLA horas - base ]]+Table2[[#This Row],[SLA horas - adic por cambio días]]</f>
        <v>0</v>
      </c>
      <c r="AA395" s="19" t="str">
        <f>IF(Table2[[#This Row],[SLA horas - base ]]=0,"No tiene SLA",IF(Table2[[#This Row],[Horas resolución/en proceso]]&lt;=Table2[[#This Row],[SLA horas - total]],"Cumplido","Vencido"))</f>
        <v>No tiene SLA</v>
      </c>
      <c r="AC395"/>
    </row>
    <row r="396" spans="1:29">
      <c r="A396" t="s">
        <v>1997</v>
      </c>
      <c r="B396" t="s">
        <v>1998</v>
      </c>
      <c r="C396" t="s">
        <v>36</v>
      </c>
      <c r="D396" t="s">
        <v>2</v>
      </c>
      <c r="E396" t="s">
        <v>55</v>
      </c>
      <c r="F396" t="s">
        <v>96</v>
      </c>
      <c r="G396" t="s">
        <v>106</v>
      </c>
      <c r="H396" t="s">
        <v>27</v>
      </c>
      <c r="I396" t="s">
        <v>1787</v>
      </c>
      <c r="J396" t="s">
        <v>1999</v>
      </c>
      <c r="K396" t="s">
        <v>2000</v>
      </c>
      <c r="L396" t="s">
        <v>2000</v>
      </c>
      <c r="M396" t="s">
        <v>101</v>
      </c>
      <c r="N396" t="s">
        <v>154</v>
      </c>
      <c r="O396" t="s">
        <v>102</v>
      </c>
      <c r="P396" t="s">
        <v>1998</v>
      </c>
      <c r="Q396" t="s">
        <v>2000</v>
      </c>
      <c r="R396" t="s">
        <v>103</v>
      </c>
      <c r="S396" t="s">
        <v>2000</v>
      </c>
      <c r="T3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45708.388194444444</v>
      </c>
      <c r="U3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45708.445138888892</v>
      </c>
      <c r="V396" s="5">
        <f>IFERROR(Table2[[#This Row],[Fecha cierre/actualización]]-Table2[[#This Row],[Fecha creación]],"Revisar")</f>
        <v>5.6944444448163267E-2</v>
      </c>
      <c r="W396" s="5">
        <f>IFERROR(Table2[[#This Row],[Días resolución/en proceso]]*24,"Revisar")</f>
        <v>1.3666666667559184</v>
      </c>
      <c r="X396" s="5">
        <f>_xlfn.XLOOKUP(Table2[[#This Row],[Acuerdo de nivel de servicio]],SLA!B:B,SLA!C:C)</f>
        <v>0</v>
      </c>
      <c r="Y396" s="5">
        <f>IFERROR(ROUND(Table2[[#This Row],[Fecha cierre/actualización]]-Table2[[#This Row],[Fecha creación]],0)*14,"Revisar")</f>
        <v>0</v>
      </c>
      <c r="Z396" s="5">
        <f>+Table2[[#This Row],[SLA horas - base ]]+Table2[[#This Row],[SLA horas - adic por cambio días]]</f>
        <v>0</v>
      </c>
      <c r="AA396" s="19" t="str">
        <f>IF(Table2[[#This Row],[SLA horas - base ]]=0,"No tiene SLA",IF(Table2[[#This Row],[Horas resolución/en proceso]]&lt;=Table2[[#This Row],[SLA horas - total]],"Cumplido","Vencido"))</f>
        <v>No tiene SLA</v>
      </c>
      <c r="AC396"/>
    </row>
    <row r="397" spans="1:29">
      <c r="A397" t="s">
        <v>2001</v>
      </c>
      <c r="B397" t="s">
        <v>2002</v>
      </c>
      <c r="C397" t="s">
        <v>36</v>
      </c>
      <c r="D397" t="s">
        <v>95</v>
      </c>
      <c r="E397" t="s">
        <v>66</v>
      </c>
      <c r="F397" t="s">
        <v>96</v>
      </c>
      <c r="G397" t="s">
        <v>97</v>
      </c>
      <c r="H397" t="s">
        <v>45</v>
      </c>
      <c r="I397" t="s">
        <v>1970</v>
      </c>
      <c r="J397" t="s">
        <v>2003</v>
      </c>
      <c r="K397" t="s">
        <v>1970</v>
      </c>
      <c r="L397" t="s">
        <v>1970</v>
      </c>
      <c r="M397" t="s">
        <v>101</v>
      </c>
      <c r="N397" t="s">
        <v>36</v>
      </c>
      <c r="O397" t="s">
        <v>102</v>
      </c>
      <c r="P397" t="s">
        <v>2002</v>
      </c>
      <c r="Q397" t="s">
        <v>1970</v>
      </c>
      <c r="R397" t="s">
        <v>103</v>
      </c>
      <c r="S397" t="s">
        <v>1970</v>
      </c>
      <c r="T3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45708.705555555556</v>
      </c>
      <c r="U3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45709.361805555556</v>
      </c>
      <c r="V397" s="5">
        <f>IFERROR(Table2[[#This Row],[Fecha cierre/actualización]]-Table2[[#This Row],[Fecha creación]],"Revisar")</f>
        <v>0.65625</v>
      </c>
      <c r="W397" s="5">
        <f>IFERROR(Table2[[#This Row],[Días resolución/en proceso]]*24,"Revisar")</f>
        <v>15.75</v>
      </c>
      <c r="X397" s="5">
        <f>_xlfn.XLOOKUP(Table2[[#This Row],[Acuerdo de nivel de servicio]],SLA!B:B,SLA!C:C)</f>
        <v>0</v>
      </c>
      <c r="Y397" s="5">
        <f>IFERROR(ROUND(Table2[[#This Row],[Fecha cierre/actualización]]-Table2[[#This Row],[Fecha creación]],0)*14,"Revisar")</f>
        <v>14</v>
      </c>
      <c r="Z397" s="5">
        <f>+Table2[[#This Row],[SLA horas - base ]]+Table2[[#This Row],[SLA horas - adic por cambio días]]</f>
        <v>14</v>
      </c>
      <c r="AA397" s="19" t="str">
        <f>IF(Table2[[#This Row],[SLA horas - base ]]=0,"No tiene SLA",IF(Table2[[#This Row],[Horas resolución/en proceso]]&lt;=Table2[[#This Row],[SLA horas - total]],"Cumplido","Vencido"))</f>
        <v>No tiene SLA</v>
      </c>
      <c r="AC397"/>
    </row>
    <row r="398" spans="1:29">
      <c r="A398" t="s">
        <v>2004</v>
      </c>
      <c r="B398" t="s">
        <v>1114</v>
      </c>
      <c r="C398" t="s">
        <v>36</v>
      </c>
      <c r="D398" t="s">
        <v>2</v>
      </c>
      <c r="E398" t="s">
        <v>48</v>
      </c>
      <c r="F398" t="s">
        <v>96</v>
      </c>
      <c r="G398" t="s">
        <v>106</v>
      </c>
      <c r="H398" t="s">
        <v>28</v>
      </c>
      <c r="I398" t="s">
        <v>2005</v>
      </c>
      <c r="J398" t="s">
        <v>2006</v>
      </c>
      <c r="K398" t="s">
        <v>2007</v>
      </c>
      <c r="L398" t="s">
        <v>2007</v>
      </c>
      <c r="M398" t="s">
        <v>153</v>
      </c>
      <c r="N398" t="s">
        <v>154</v>
      </c>
      <c r="O398" t="s">
        <v>36</v>
      </c>
      <c r="P398" t="s">
        <v>1114</v>
      </c>
      <c r="Q398" t="s">
        <v>2007</v>
      </c>
      <c r="R398" t="s">
        <v>103</v>
      </c>
      <c r="S398" t="s">
        <v>2007</v>
      </c>
      <c r="T3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45705.461111111108</v>
      </c>
      <c r="U3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45708.455555555556</v>
      </c>
      <c r="V398" s="5">
        <f>IFERROR(Table2[[#This Row],[Fecha cierre/actualización]]-Table2[[#This Row],[Fecha creación]],"Revisar")</f>
        <v>2.9944444444481633</v>
      </c>
      <c r="W398" s="5">
        <f>IFERROR(Table2[[#This Row],[Días resolución/en proceso]]*24,"Revisar")</f>
        <v>71.866666666755918</v>
      </c>
      <c r="X398" s="5">
        <f>_xlfn.XLOOKUP(Table2[[#This Row],[Acuerdo de nivel de servicio]],SLA!B:B,SLA!C:C)</f>
        <v>0</v>
      </c>
      <c r="Y398" s="5">
        <f>IFERROR(ROUND(Table2[[#This Row],[Fecha cierre/actualización]]-Table2[[#This Row],[Fecha creación]],0)*14,"Revisar")</f>
        <v>42</v>
      </c>
      <c r="Z398" s="5">
        <f>+Table2[[#This Row],[SLA horas - base ]]+Table2[[#This Row],[SLA horas - adic por cambio días]]</f>
        <v>42</v>
      </c>
      <c r="AA398" s="19" t="str">
        <f>IF(Table2[[#This Row],[SLA horas - base ]]=0,"No tiene SLA",IF(Table2[[#This Row],[Horas resolución/en proceso]]&lt;=Table2[[#This Row],[SLA horas - total]],"Cumplido","Vencido"))</f>
        <v>No tiene SLA</v>
      </c>
      <c r="AC398"/>
    </row>
    <row r="399" spans="1:29">
      <c r="A399" t="s">
        <v>2008</v>
      </c>
      <c r="B399" t="s">
        <v>2009</v>
      </c>
      <c r="C399" t="s">
        <v>36</v>
      </c>
      <c r="D399" t="s">
        <v>2</v>
      </c>
      <c r="E399" t="s">
        <v>55</v>
      </c>
      <c r="F399" t="s">
        <v>96</v>
      </c>
      <c r="G399" t="s">
        <v>106</v>
      </c>
      <c r="H399" t="s">
        <v>28</v>
      </c>
      <c r="I399" t="s">
        <v>2010</v>
      </c>
      <c r="J399" t="s">
        <v>2011</v>
      </c>
      <c r="K399" t="s">
        <v>2012</v>
      </c>
      <c r="L399" t="s">
        <v>2012</v>
      </c>
      <c r="M399" t="s">
        <v>153</v>
      </c>
      <c r="N399" t="s">
        <v>154</v>
      </c>
      <c r="O399" t="s">
        <v>36</v>
      </c>
      <c r="P399" t="s">
        <v>2009</v>
      </c>
      <c r="Q399" t="s">
        <v>2012</v>
      </c>
      <c r="R399" t="s">
        <v>103</v>
      </c>
      <c r="S399" t="s">
        <v>2013</v>
      </c>
      <c r="T3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45707.47152777778</v>
      </c>
      <c r="U3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45730.680555555555</v>
      </c>
      <c r="V399" s="5">
        <f>IFERROR(Table2[[#This Row],[Fecha cierre/actualización]]-Table2[[#This Row],[Fecha creación]],"Revisar")</f>
        <v>23.209027777775191</v>
      </c>
      <c r="W399" s="5">
        <f>IFERROR(Table2[[#This Row],[Días resolución/en proceso]]*24,"Revisar")</f>
        <v>557.01666666660458</v>
      </c>
      <c r="X399" s="5">
        <f>_xlfn.XLOOKUP(Table2[[#This Row],[Acuerdo de nivel de servicio]],SLA!B:B,SLA!C:C)</f>
        <v>0</v>
      </c>
      <c r="Y399" s="5">
        <f>IFERROR(ROUND(Table2[[#This Row],[Fecha cierre/actualización]]-Table2[[#This Row],[Fecha creación]],0)*14,"Revisar")</f>
        <v>322</v>
      </c>
      <c r="Z399" s="5">
        <f>+Table2[[#This Row],[SLA horas - base ]]+Table2[[#This Row],[SLA horas - adic por cambio días]]</f>
        <v>322</v>
      </c>
      <c r="AA399" s="19" t="str">
        <f>IF(Table2[[#This Row],[SLA horas - base ]]=0,"No tiene SLA",IF(Table2[[#This Row],[Horas resolución/en proceso]]&lt;=Table2[[#This Row],[SLA horas - total]],"Cumplido","Vencido"))</f>
        <v>No tiene SLA</v>
      </c>
      <c r="AC399"/>
    </row>
    <row r="400" spans="1:29">
      <c r="A400" t="s">
        <v>2014</v>
      </c>
      <c r="B400" t="s">
        <v>2015</v>
      </c>
      <c r="C400" t="s">
        <v>36</v>
      </c>
      <c r="D400" t="s">
        <v>95</v>
      </c>
      <c r="E400" t="s">
        <v>55</v>
      </c>
      <c r="F400" t="s">
        <v>96</v>
      </c>
      <c r="G400" t="s">
        <v>106</v>
      </c>
      <c r="H400" t="s">
        <v>58</v>
      </c>
      <c r="I400" t="s">
        <v>2016</v>
      </c>
      <c r="J400" t="s">
        <v>2017</v>
      </c>
      <c r="K400" t="s">
        <v>2018</v>
      </c>
      <c r="L400" t="s">
        <v>2018</v>
      </c>
      <c r="M400" t="s">
        <v>153</v>
      </c>
      <c r="N400" t="s">
        <v>36</v>
      </c>
      <c r="O400" t="s">
        <v>36</v>
      </c>
      <c r="P400" t="s">
        <v>2015</v>
      </c>
      <c r="Q400" t="s">
        <v>2018</v>
      </c>
      <c r="R400" t="s">
        <v>103</v>
      </c>
      <c r="S400" t="s">
        <v>2018</v>
      </c>
      <c r="T4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45709.383333333331</v>
      </c>
      <c r="U4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45709.493750000001</v>
      </c>
      <c r="V400" s="5">
        <f>IFERROR(Table2[[#This Row],[Fecha cierre/actualización]]-Table2[[#This Row],[Fecha creación]],"Revisar")</f>
        <v>0.11041666667006211</v>
      </c>
      <c r="W400" s="5">
        <f>IFERROR(Table2[[#This Row],[Días resolución/en proceso]]*24,"Revisar")</f>
        <v>2.6500000000814907</v>
      </c>
      <c r="X400" s="5">
        <f>_xlfn.XLOOKUP(Table2[[#This Row],[Acuerdo de nivel de servicio]],SLA!B:B,SLA!C:C)</f>
        <v>0</v>
      </c>
      <c r="Y400" s="5">
        <f>IFERROR(ROUND(Table2[[#This Row],[Fecha cierre/actualización]]-Table2[[#This Row],[Fecha creación]],0)*14,"Revisar")</f>
        <v>0</v>
      </c>
      <c r="Z400" s="5">
        <f>+Table2[[#This Row],[SLA horas - base ]]+Table2[[#This Row],[SLA horas - adic por cambio días]]</f>
        <v>0</v>
      </c>
      <c r="AA400" s="19" t="str">
        <f>IF(Table2[[#This Row],[SLA horas - base ]]=0,"No tiene SLA",IF(Table2[[#This Row],[Horas resolución/en proceso]]&lt;=Table2[[#This Row],[SLA horas - total]],"Cumplido","Vencido"))</f>
        <v>No tiene SLA</v>
      </c>
      <c r="AC400"/>
    </row>
    <row r="401" spans="1:29">
      <c r="A401" t="s">
        <v>2019</v>
      </c>
      <c r="B401" t="s">
        <v>2020</v>
      </c>
      <c r="C401" t="s">
        <v>36</v>
      </c>
      <c r="D401" t="s">
        <v>95</v>
      </c>
      <c r="E401" t="s">
        <v>52</v>
      </c>
      <c r="F401" t="s">
        <v>96</v>
      </c>
      <c r="G401" t="s">
        <v>373</v>
      </c>
      <c r="H401" t="s">
        <v>35</v>
      </c>
      <c r="I401" t="s">
        <v>2021</v>
      </c>
      <c r="J401" t="s">
        <v>2022</v>
      </c>
      <c r="K401" t="s">
        <v>2023</v>
      </c>
      <c r="L401" t="s">
        <v>2023</v>
      </c>
      <c r="M401" t="s">
        <v>36</v>
      </c>
      <c r="N401" t="s">
        <v>36</v>
      </c>
      <c r="O401" t="s">
        <v>311</v>
      </c>
      <c r="P401" t="s">
        <v>2020</v>
      </c>
      <c r="Q401" t="s">
        <v>2023</v>
      </c>
      <c r="R401" t="s">
        <v>103</v>
      </c>
      <c r="S401" t="s">
        <v>2023</v>
      </c>
      <c r="T4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45707.665277777778</v>
      </c>
      <c r="U4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45722.457638888889</v>
      </c>
      <c r="V401" s="5">
        <f>IFERROR(Table2[[#This Row],[Fecha cierre/actualización]]-Table2[[#This Row],[Fecha creación]],"Revisar")</f>
        <v>14.792361111110949</v>
      </c>
      <c r="W401" s="5">
        <f>IFERROR(Table2[[#This Row],[Días resolución/en proceso]]*24,"Revisar")</f>
        <v>355.01666666666279</v>
      </c>
      <c r="X401" s="5">
        <f>_xlfn.XLOOKUP(Table2[[#This Row],[Acuerdo de nivel de servicio]],SLA!B:B,SLA!C:C)</f>
        <v>0</v>
      </c>
      <c r="Y401" s="5">
        <f>IFERROR(ROUND(Table2[[#This Row],[Fecha cierre/actualización]]-Table2[[#This Row],[Fecha creación]],0)*14,"Revisar")</f>
        <v>210</v>
      </c>
      <c r="Z401" s="5">
        <f>+Table2[[#This Row],[SLA horas - base ]]+Table2[[#This Row],[SLA horas - adic por cambio días]]</f>
        <v>210</v>
      </c>
      <c r="AA401" s="19" t="str">
        <f>IF(Table2[[#This Row],[SLA horas - base ]]=0,"No tiene SLA",IF(Table2[[#This Row],[Horas resolución/en proceso]]&lt;=Table2[[#This Row],[SLA horas - total]],"Cumplido","Vencido"))</f>
        <v>No tiene SLA</v>
      </c>
      <c r="AC401"/>
    </row>
    <row r="402" spans="1:29">
      <c r="A402" t="s">
        <v>2024</v>
      </c>
      <c r="B402" t="s">
        <v>2025</v>
      </c>
      <c r="C402" t="s">
        <v>36</v>
      </c>
      <c r="D402" t="s">
        <v>269</v>
      </c>
      <c r="E402" t="s">
        <v>55</v>
      </c>
      <c r="F402" t="s">
        <v>96</v>
      </c>
      <c r="G402" t="s">
        <v>270</v>
      </c>
      <c r="H402" t="s">
        <v>36</v>
      </c>
      <c r="I402" t="s">
        <v>2026</v>
      </c>
      <c r="J402" t="s">
        <v>2027</v>
      </c>
      <c r="K402" t="s">
        <v>2028</v>
      </c>
      <c r="L402" t="s">
        <v>2028</v>
      </c>
      <c r="M402" t="s">
        <v>36</v>
      </c>
      <c r="N402" t="s">
        <v>36</v>
      </c>
      <c r="O402" t="s">
        <v>36</v>
      </c>
      <c r="P402" t="s">
        <v>2025</v>
      </c>
      <c r="Q402" t="s">
        <v>2028</v>
      </c>
      <c r="R402" t="s">
        <v>103</v>
      </c>
      <c r="S402" t="s">
        <v>2028</v>
      </c>
      <c r="T4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45706.767361111109</v>
      </c>
      <c r="U4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45708.638194444444</v>
      </c>
      <c r="V402" s="5">
        <f>IFERROR(Table2[[#This Row],[Fecha cierre/actualización]]-Table2[[#This Row],[Fecha creación]],"Revisar")</f>
        <v>1.8708333333343035</v>
      </c>
      <c r="W402" s="5">
        <f>IFERROR(Table2[[#This Row],[Días resolución/en proceso]]*24,"Revisar")</f>
        <v>44.900000000023283</v>
      </c>
      <c r="X402" s="5">
        <f>_xlfn.XLOOKUP(Table2[[#This Row],[Acuerdo de nivel de servicio]],SLA!B:B,SLA!C:C)</f>
        <v>0</v>
      </c>
      <c r="Y402" s="5">
        <f>IFERROR(ROUND(Table2[[#This Row],[Fecha cierre/actualización]]-Table2[[#This Row],[Fecha creación]],0)*14,"Revisar")</f>
        <v>28</v>
      </c>
      <c r="Z402" s="5">
        <f>+Table2[[#This Row],[SLA horas - base ]]+Table2[[#This Row],[SLA horas - adic por cambio días]]</f>
        <v>28</v>
      </c>
      <c r="AA402" s="19" t="str">
        <f>IF(Table2[[#This Row],[SLA horas - base ]]=0,"No tiene SLA",IF(Table2[[#This Row],[Horas resolución/en proceso]]&lt;=Table2[[#This Row],[SLA horas - total]],"Cumplido","Vencido"))</f>
        <v>No tiene SLA</v>
      </c>
      <c r="AC402"/>
    </row>
    <row r="403" spans="1:29">
      <c r="A403" t="s">
        <v>2029</v>
      </c>
      <c r="B403" t="s">
        <v>2030</v>
      </c>
      <c r="C403" t="s">
        <v>36</v>
      </c>
      <c r="D403" t="s">
        <v>95</v>
      </c>
      <c r="E403" t="s">
        <v>38</v>
      </c>
      <c r="F403" t="s">
        <v>96</v>
      </c>
      <c r="G403" t="s">
        <v>106</v>
      </c>
      <c r="H403" t="s">
        <v>38</v>
      </c>
      <c r="I403" t="s">
        <v>2031</v>
      </c>
      <c r="J403" t="s">
        <v>2032</v>
      </c>
      <c r="K403" t="s">
        <v>2033</v>
      </c>
      <c r="L403" t="s">
        <v>2033</v>
      </c>
      <c r="M403" t="s">
        <v>153</v>
      </c>
      <c r="N403" t="s">
        <v>36</v>
      </c>
      <c r="O403" t="s">
        <v>36</v>
      </c>
      <c r="P403" t="s">
        <v>2030</v>
      </c>
      <c r="Q403" t="s">
        <v>2033</v>
      </c>
      <c r="R403" t="s">
        <v>103</v>
      </c>
      <c r="S403" t="s">
        <v>2034</v>
      </c>
      <c r="T4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45706.538194444445</v>
      </c>
      <c r="U4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45721.678472222222</v>
      </c>
      <c r="V403" s="5">
        <f>IFERROR(Table2[[#This Row],[Fecha cierre/actualización]]-Table2[[#This Row],[Fecha creación]],"Revisar")</f>
        <v>15.140277777776646</v>
      </c>
      <c r="W403" s="5">
        <f>IFERROR(Table2[[#This Row],[Días resolución/en proceso]]*24,"Revisar")</f>
        <v>363.3666666666395</v>
      </c>
      <c r="X403" s="5">
        <f>_xlfn.XLOOKUP(Table2[[#This Row],[Acuerdo de nivel de servicio]],SLA!B:B,SLA!C:C)</f>
        <v>0</v>
      </c>
      <c r="Y403" s="5">
        <f>IFERROR(ROUND(Table2[[#This Row],[Fecha cierre/actualización]]-Table2[[#This Row],[Fecha creación]],0)*14,"Revisar")</f>
        <v>210</v>
      </c>
      <c r="Z403" s="5">
        <f>+Table2[[#This Row],[SLA horas - base ]]+Table2[[#This Row],[SLA horas - adic por cambio días]]</f>
        <v>210</v>
      </c>
      <c r="AA403" s="19" t="str">
        <f>IF(Table2[[#This Row],[SLA horas - base ]]=0,"No tiene SLA",IF(Table2[[#This Row],[Horas resolución/en proceso]]&lt;=Table2[[#This Row],[SLA horas - total]],"Cumplido","Vencido"))</f>
        <v>No tiene SLA</v>
      </c>
      <c r="AC403"/>
    </row>
    <row r="404" spans="1:29">
      <c r="A404" t="s">
        <v>2035</v>
      </c>
      <c r="B404" t="s">
        <v>2036</v>
      </c>
      <c r="C404" t="s">
        <v>157</v>
      </c>
      <c r="D404" t="s">
        <v>2</v>
      </c>
      <c r="E404" t="s">
        <v>55</v>
      </c>
      <c r="F404" t="s">
        <v>21</v>
      </c>
      <c r="G404" t="s">
        <v>106</v>
      </c>
      <c r="H404" t="s">
        <v>31</v>
      </c>
      <c r="I404" t="s">
        <v>2036</v>
      </c>
      <c r="J404" t="s">
        <v>131</v>
      </c>
      <c r="K404" t="s">
        <v>36</v>
      </c>
      <c r="L404" t="s">
        <v>2037</v>
      </c>
      <c r="M404" t="s">
        <v>101</v>
      </c>
      <c r="N404" t="s">
        <v>154</v>
      </c>
      <c r="O404" t="s">
        <v>102</v>
      </c>
      <c r="P404" t="s">
        <v>2036</v>
      </c>
      <c r="Q404" t="s">
        <v>36</v>
      </c>
      <c r="R404" t="s">
        <v>103</v>
      </c>
      <c r="S404" t="s">
        <v>36</v>
      </c>
      <c r="T4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45706.6875</v>
      </c>
      <c r="U4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45706.69027777778</v>
      </c>
      <c r="V404" s="5">
        <f>IFERROR(Table2[[#This Row],[Fecha cierre/actualización]]-Table2[[#This Row],[Fecha creación]],"Revisar")</f>
        <v>2.7777777795563452E-3</v>
      </c>
      <c r="W404" s="5">
        <f>IFERROR(Table2[[#This Row],[Días resolución/en proceso]]*24,"Revisar")</f>
        <v>6.6666666709352285E-2</v>
      </c>
      <c r="X404" s="5">
        <f>_xlfn.XLOOKUP(Table2[[#This Row],[Acuerdo de nivel de servicio]],SLA!B:B,SLA!C:C)</f>
        <v>12.5</v>
      </c>
      <c r="Y404" s="5">
        <f>IFERROR(ROUND(Table2[[#This Row],[Fecha cierre/actualización]]-Table2[[#This Row],[Fecha creación]],0)*14,"Revisar")</f>
        <v>0</v>
      </c>
      <c r="Z404" s="5">
        <f>+Table2[[#This Row],[SLA horas - base ]]+Table2[[#This Row],[SLA horas - adic por cambio días]]</f>
        <v>12.5</v>
      </c>
      <c r="AA404" s="19" t="str">
        <f>IF(Table2[[#This Row],[SLA horas - base ]]=0,"No tiene SLA",IF(Table2[[#This Row],[Horas resolución/en proceso]]&lt;=Table2[[#This Row],[SLA horas - total]],"Cumplido","Vencido"))</f>
        <v>Cumplido</v>
      </c>
      <c r="AC404"/>
    </row>
    <row r="405" spans="1:29">
      <c r="A405" t="s">
        <v>2038</v>
      </c>
      <c r="B405" t="s">
        <v>2039</v>
      </c>
      <c r="C405" t="s">
        <v>36</v>
      </c>
      <c r="D405" t="s">
        <v>95</v>
      </c>
      <c r="E405" t="s">
        <v>55</v>
      </c>
      <c r="F405" t="s">
        <v>96</v>
      </c>
      <c r="G405" t="s">
        <v>97</v>
      </c>
      <c r="H405" t="s">
        <v>47</v>
      </c>
      <c r="I405" t="s">
        <v>2040</v>
      </c>
      <c r="J405" t="s">
        <v>2041</v>
      </c>
      <c r="K405" t="s">
        <v>1806</v>
      </c>
      <c r="L405" t="s">
        <v>1806</v>
      </c>
      <c r="M405" t="s">
        <v>101</v>
      </c>
      <c r="N405" t="s">
        <v>36</v>
      </c>
      <c r="O405" t="s">
        <v>102</v>
      </c>
      <c r="P405" t="s">
        <v>2039</v>
      </c>
      <c r="Q405" t="s">
        <v>1806</v>
      </c>
      <c r="R405" t="s">
        <v>103</v>
      </c>
      <c r="S405" t="s">
        <v>2042</v>
      </c>
      <c r="T4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45706.649305555555</v>
      </c>
      <c r="U4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45709.508333333331</v>
      </c>
      <c r="V405" s="5">
        <f>IFERROR(Table2[[#This Row],[Fecha cierre/actualización]]-Table2[[#This Row],[Fecha creación]],"Revisar")</f>
        <v>2.859027777776646</v>
      </c>
      <c r="W405" s="5">
        <f>IFERROR(Table2[[#This Row],[Días resolución/en proceso]]*24,"Revisar")</f>
        <v>68.616666666639503</v>
      </c>
      <c r="X405" s="5">
        <f>_xlfn.XLOOKUP(Table2[[#This Row],[Acuerdo de nivel de servicio]],SLA!B:B,SLA!C:C)</f>
        <v>0</v>
      </c>
      <c r="Y405" s="5">
        <f>IFERROR(ROUND(Table2[[#This Row],[Fecha cierre/actualización]]-Table2[[#This Row],[Fecha creación]],0)*14,"Revisar")</f>
        <v>42</v>
      </c>
      <c r="Z405" s="5">
        <f>+Table2[[#This Row],[SLA horas - base ]]+Table2[[#This Row],[SLA horas - adic por cambio días]]</f>
        <v>42</v>
      </c>
      <c r="AA405" s="19" t="str">
        <f>IF(Table2[[#This Row],[SLA horas - base ]]=0,"No tiene SLA",IF(Table2[[#This Row],[Horas resolución/en proceso]]&lt;=Table2[[#This Row],[SLA horas - total]],"Cumplido","Vencido"))</f>
        <v>No tiene SLA</v>
      </c>
      <c r="AC405"/>
    </row>
    <row r="406" spans="1:29">
      <c r="A406" t="s">
        <v>2043</v>
      </c>
      <c r="B406" t="s">
        <v>2044</v>
      </c>
      <c r="C406" t="s">
        <v>36</v>
      </c>
      <c r="D406" t="s">
        <v>95</v>
      </c>
      <c r="E406" t="s">
        <v>38</v>
      </c>
      <c r="F406" t="s">
        <v>96</v>
      </c>
      <c r="G406" t="s">
        <v>106</v>
      </c>
      <c r="H406" t="s">
        <v>38</v>
      </c>
      <c r="I406" t="s">
        <v>2045</v>
      </c>
      <c r="J406" t="s">
        <v>2046</v>
      </c>
      <c r="K406" t="s">
        <v>2047</v>
      </c>
      <c r="L406" t="s">
        <v>2047</v>
      </c>
      <c r="M406" t="s">
        <v>110</v>
      </c>
      <c r="N406" t="s">
        <v>36</v>
      </c>
      <c r="O406" t="s">
        <v>36</v>
      </c>
      <c r="P406" t="s">
        <v>2044</v>
      </c>
      <c r="Q406" t="s">
        <v>2047</v>
      </c>
      <c r="R406" t="s">
        <v>103</v>
      </c>
      <c r="S406" t="s">
        <v>2047</v>
      </c>
      <c r="T4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45708.400694444441</v>
      </c>
      <c r="U4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45721.628472222219</v>
      </c>
      <c r="V406" s="5">
        <f>IFERROR(Table2[[#This Row],[Fecha cierre/actualización]]-Table2[[#This Row],[Fecha creación]],"Revisar")</f>
        <v>13.227777777778101</v>
      </c>
      <c r="W406" s="5">
        <f>IFERROR(Table2[[#This Row],[Días resolución/en proceso]]*24,"Revisar")</f>
        <v>317.46666666667443</v>
      </c>
      <c r="X406" s="5">
        <f>_xlfn.XLOOKUP(Table2[[#This Row],[Acuerdo de nivel de servicio]],SLA!B:B,SLA!C:C)</f>
        <v>0</v>
      </c>
      <c r="Y406" s="5">
        <f>IFERROR(ROUND(Table2[[#This Row],[Fecha cierre/actualización]]-Table2[[#This Row],[Fecha creación]],0)*14,"Revisar")</f>
        <v>182</v>
      </c>
      <c r="Z406" s="5">
        <f>+Table2[[#This Row],[SLA horas - base ]]+Table2[[#This Row],[SLA horas - adic por cambio días]]</f>
        <v>182</v>
      </c>
      <c r="AA406" s="19" t="str">
        <f>IF(Table2[[#This Row],[SLA horas - base ]]=0,"No tiene SLA",IF(Table2[[#This Row],[Horas resolución/en proceso]]&lt;=Table2[[#This Row],[SLA horas - total]],"Cumplido","Vencido"))</f>
        <v>No tiene SLA</v>
      </c>
      <c r="AC406"/>
    </row>
    <row r="407" spans="1:29">
      <c r="A407" t="s">
        <v>2048</v>
      </c>
      <c r="B407" t="s">
        <v>2007</v>
      </c>
      <c r="C407" t="s">
        <v>36</v>
      </c>
      <c r="D407" t="s">
        <v>95</v>
      </c>
      <c r="E407" t="s">
        <v>38</v>
      </c>
      <c r="F407" t="s">
        <v>96</v>
      </c>
      <c r="G407" t="s">
        <v>106</v>
      </c>
      <c r="H407" t="s">
        <v>38</v>
      </c>
      <c r="I407" t="s">
        <v>2049</v>
      </c>
      <c r="J407" t="s">
        <v>2050</v>
      </c>
      <c r="K407" t="s">
        <v>2051</v>
      </c>
      <c r="L407" t="s">
        <v>2051</v>
      </c>
      <c r="M407" t="s">
        <v>110</v>
      </c>
      <c r="N407" t="s">
        <v>36</v>
      </c>
      <c r="O407" t="s">
        <v>36</v>
      </c>
      <c r="P407" t="s">
        <v>2007</v>
      </c>
      <c r="Q407" t="s">
        <v>2051</v>
      </c>
      <c r="R407" t="s">
        <v>103</v>
      </c>
      <c r="S407" t="s">
        <v>2051</v>
      </c>
      <c r="T4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45708.455555555556</v>
      </c>
      <c r="U4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45729.42083333333</v>
      </c>
      <c r="V407" s="5">
        <f>IFERROR(Table2[[#This Row],[Fecha cierre/actualización]]-Table2[[#This Row],[Fecha creación]],"Revisar")</f>
        <v>20.965277777773736</v>
      </c>
      <c r="W407" s="5">
        <f>IFERROR(Table2[[#This Row],[Días resolución/en proceso]]*24,"Revisar")</f>
        <v>503.16666666656965</v>
      </c>
      <c r="X407" s="5">
        <f>_xlfn.XLOOKUP(Table2[[#This Row],[Acuerdo de nivel de servicio]],SLA!B:B,SLA!C:C)</f>
        <v>0</v>
      </c>
      <c r="Y407" s="5">
        <f>IFERROR(ROUND(Table2[[#This Row],[Fecha cierre/actualización]]-Table2[[#This Row],[Fecha creación]],0)*14,"Revisar")</f>
        <v>294</v>
      </c>
      <c r="Z407" s="5">
        <f>+Table2[[#This Row],[SLA horas - base ]]+Table2[[#This Row],[SLA horas - adic por cambio días]]</f>
        <v>294</v>
      </c>
      <c r="AA407" s="19" t="str">
        <f>IF(Table2[[#This Row],[SLA horas - base ]]=0,"No tiene SLA",IF(Table2[[#This Row],[Horas resolución/en proceso]]&lt;=Table2[[#This Row],[SLA horas - total]],"Cumplido","Vencido"))</f>
        <v>No tiene SLA</v>
      </c>
      <c r="AC407"/>
    </row>
    <row r="408" spans="1:29">
      <c r="A408" t="s">
        <v>2052</v>
      </c>
      <c r="B408" t="s">
        <v>2053</v>
      </c>
      <c r="C408" t="s">
        <v>36</v>
      </c>
      <c r="D408" t="s">
        <v>95</v>
      </c>
      <c r="E408" t="s">
        <v>55</v>
      </c>
      <c r="F408" t="s">
        <v>96</v>
      </c>
      <c r="G408" t="s">
        <v>106</v>
      </c>
      <c r="H408" t="s">
        <v>56</v>
      </c>
      <c r="I408" t="s">
        <v>2054</v>
      </c>
      <c r="J408" t="s">
        <v>2055</v>
      </c>
      <c r="K408" t="s">
        <v>2056</v>
      </c>
      <c r="L408" t="s">
        <v>2056</v>
      </c>
      <c r="M408" t="s">
        <v>101</v>
      </c>
      <c r="N408" t="s">
        <v>36</v>
      </c>
      <c r="O408" t="s">
        <v>311</v>
      </c>
      <c r="P408" t="s">
        <v>2053</v>
      </c>
      <c r="Q408" t="s">
        <v>2056</v>
      </c>
      <c r="R408" t="s">
        <v>103</v>
      </c>
      <c r="S408" t="s">
        <v>2057</v>
      </c>
      <c r="T4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45708.657638888886</v>
      </c>
      <c r="U4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45709.758333333331</v>
      </c>
      <c r="V408" s="5">
        <f>IFERROR(Table2[[#This Row],[Fecha cierre/actualización]]-Table2[[#This Row],[Fecha creación]],"Revisar")</f>
        <v>1.1006944444452529</v>
      </c>
      <c r="W408" s="5">
        <f>IFERROR(Table2[[#This Row],[Días resolución/en proceso]]*24,"Revisar")</f>
        <v>26.416666666686069</v>
      </c>
      <c r="X408" s="5">
        <f>_xlfn.XLOOKUP(Table2[[#This Row],[Acuerdo de nivel de servicio]],SLA!B:B,SLA!C:C)</f>
        <v>0</v>
      </c>
      <c r="Y408" s="5">
        <f>IFERROR(ROUND(Table2[[#This Row],[Fecha cierre/actualización]]-Table2[[#This Row],[Fecha creación]],0)*14,"Revisar")</f>
        <v>14</v>
      </c>
      <c r="Z408" s="5">
        <f>+Table2[[#This Row],[SLA horas - base ]]+Table2[[#This Row],[SLA horas - adic por cambio días]]</f>
        <v>14</v>
      </c>
      <c r="AA408" s="19" t="str">
        <f>IF(Table2[[#This Row],[SLA horas - base ]]=0,"No tiene SLA",IF(Table2[[#This Row],[Horas resolución/en proceso]]&lt;=Table2[[#This Row],[SLA horas - total]],"Cumplido","Vencido"))</f>
        <v>No tiene SLA</v>
      </c>
      <c r="AC408"/>
    </row>
    <row r="409" spans="1:29">
      <c r="A409" t="s">
        <v>2058</v>
      </c>
      <c r="B409" t="s">
        <v>2059</v>
      </c>
      <c r="C409" t="s">
        <v>36</v>
      </c>
      <c r="D409" t="s">
        <v>95</v>
      </c>
      <c r="E409" t="s">
        <v>66</v>
      </c>
      <c r="F409" t="s">
        <v>96</v>
      </c>
      <c r="G409" t="s">
        <v>97</v>
      </c>
      <c r="H409" t="s">
        <v>37</v>
      </c>
      <c r="I409" t="s">
        <v>2060</v>
      </c>
      <c r="J409" t="s">
        <v>2061</v>
      </c>
      <c r="K409" t="s">
        <v>2062</v>
      </c>
      <c r="L409" t="s">
        <v>2062</v>
      </c>
      <c r="M409" t="s">
        <v>524</v>
      </c>
      <c r="N409" t="s">
        <v>36</v>
      </c>
      <c r="O409" t="s">
        <v>36</v>
      </c>
      <c r="P409" t="s">
        <v>2059</v>
      </c>
      <c r="Q409" t="s">
        <v>2062</v>
      </c>
      <c r="R409" t="s">
        <v>103</v>
      </c>
      <c r="S409" t="s">
        <v>2062</v>
      </c>
      <c r="T4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45708.682638888888</v>
      </c>
      <c r="U4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45709.396527777775</v>
      </c>
      <c r="V409" s="5">
        <f>IFERROR(Table2[[#This Row],[Fecha cierre/actualización]]-Table2[[#This Row],[Fecha creación]],"Revisar")</f>
        <v>0.71388888888759539</v>
      </c>
      <c r="W409" s="5">
        <f>IFERROR(Table2[[#This Row],[Días resolución/en proceso]]*24,"Revisar")</f>
        <v>17.133333333302289</v>
      </c>
      <c r="X409" s="5">
        <f>_xlfn.XLOOKUP(Table2[[#This Row],[Acuerdo de nivel de servicio]],SLA!B:B,SLA!C:C)</f>
        <v>0</v>
      </c>
      <c r="Y409" s="5">
        <f>IFERROR(ROUND(Table2[[#This Row],[Fecha cierre/actualización]]-Table2[[#This Row],[Fecha creación]],0)*14,"Revisar")</f>
        <v>14</v>
      </c>
      <c r="Z409" s="5">
        <f>+Table2[[#This Row],[SLA horas - base ]]+Table2[[#This Row],[SLA horas - adic por cambio días]]</f>
        <v>14</v>
      </c>
      <c r="AA409" s="19" t="str">
        <f>IF(Table2[[#This Row],[SLA horas - base ]]=0,"No tiene SLA",IF(Table2[[#This Row],[Horas resolución/en proceso]]&lt;=Table2[[#This Row],[SLA horas - total]],"Cumplido","Vencido"))</f>
        <v>No tiene SLA</v>
      </c>
      <c r="AC409"/>
    </row>
    <row r="410" spans="1:29">
      <c r="A410" t="s">
        <v>2063</v>
      </c>
      <c r="B410" t="s">
        <v>2064</v>
      </c>
      <c r="C410" t="s">
        <v>36</v>
      </c>
      <c r="D410" t="s">
        <v>95</v>
      </c>
      <c r="E410" t="s">
        <v>55</v>
      </c>
      <c r="F410" t="s">
        <v>96</v>
      </c>
      <c r="G410" t="s">
        <v>106</v>
      </c>
      <c r="H410" t="s">
        <v>56</v>
      </c>
      <c r="I410" t="s">
        <v>2065</v>
      </c>
      <c r="J410" t="s">
        <v>2066</v>
      </c>
      <c r="K410" t="s">
        <v>2067</v>
      </c>
      <c r="L410" t="s">
        <v>2067</v>
      </c>
      <c r="M410" t="s">
        <v>101</v>
      </c>
      <c r="N410" t="s">
        <v>36</v>
      </c>
      <c r="O410" t="s">
        <v>311</v>
      </c>
      <c r="P410" t="s">
        <v>2064</v>
      </c>
      <c r="Q410" t="s">
        <v>2067</v>
      </c>
      <c r="R410" t="s">
        <v>103</v>
      </c>
      <c r="S410" t="s">
        <v>2067</v>
      </c>
      <c r="T4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45709.67083333333</v>
      </c>
      <c r="U4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45723.490972222222</v>
      </c>
      <c r="V410" s="5">
        <f>IFERROR(Table2[[#This Row],[Fecha cierre/actualización]]-Table2[[#This Row],[Fecha creación]],"Revisar")</f>
        <v>13.820138888891961</v>
      </c>
      <c r="W410" s="5">
        <f>IFERROR(Table2[[#This Row],[Días resolución/en proceso]]*24,"Revisar")</f>
        <v>331.68333333340706</v>
      </c>
      <c r="X410" s="5">
        <f>_xlfn.XLOOKUP(Table2[[#This Row],[Acuerdo de nivel de servicio]],SLA!B:B,SLA!C:C)</f>
        <v>0</v>
      </c>
      <c r="Y410" s="5">
        <f>IFERROR(ROUND(Table2[[#This Row],[Fecha cierre/actualización]]-Table2[[#This Row],[Fecha creación]],0)*14,"Revisar")</f>
        <v>196</v>
      </c>
      <c r="Z410" s="5">
        <f>+Table2[[#This Row],[SLA horas - base ]]+Table2[[#This Row],[SLA horas - adic por cambio días]]</f>
        <v>196</v>
      </c>
      <c r="AA410" s="19" t="str">
        <f>IF(Table2[[#This Row],[SLA horas - base ]]=0,"No tiene SLA",IF(Table2[[#This Row],[Horas resolución/en proceso]]&lt;=Table2[[#This Row],[SLA horas - total]],"Cumplido","Vencido"))</f>
        <v>No tiene SLA</v>
      </c>
      <c r="AC410"/>
    </row>
    <row r="411" spans="1:29">
      <c r="A411" t="s">
        <v>2068</v>
      </c>
      <c r="B411" t="s">
        <v>2069</v>
      </c>
      <c r="C411" t="s">
        <v>36</v>
      </c>
      <c r="D411" t="s">
        <v>2</v>
      </c>
      <c r="E411" t="s">
        <v>67</v>
      </c>
      <c r="F411" t="s">
        <v>96</v>
      </c>
      <c r="G411" t="s">
        <v>106</v>
      </c>
      <c r="H411" t="s">
        <v>27</v>
      </c>
      <c r="I411" t="s">
        <v>2070</v>
      </c>
      <c r="J411" t="s">
        <v>2071</v>
      </c>
      <c r="K411" t="s">
        <v>2072</v>
      </c>
      <c r="L411" t="s">
        <v>2072</v>
      </c>
      <c r="M411" t="s">
        <v>101</v>
      </c>
      <c r="N411" t="s">
        <v>154</v>
      </c>
      <c r="O411" t="s">
        <v>102</v>
      </c>
      <c r="P411" t="s">
        <v>2069</v>
      </c>
      <c r="Q411" t="s">
        <v>2072</v>
      </c>
      <c r="R411" t="s">
        <v>103</v>
      </c>
      <c r="S411" t="s">
        <v>2072</v>
      </c>
      <c r="T4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45707.640972222223</v>
      </c>
      <c r="U4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45708.459722222222</v>
      </c>
      <c r="V411" s="5">
        <f>IFERROR(Table2[[#This Row],[Fecha cierre/actualización]]-Table2[[#This Row],[Fecha creación]],"Revisar")</f>
        <v>0.81874999999854481</v>
      </c>
      <c r="W411" s="5">
        <f>IFERROR(Table2[[#This Row],[Días resolución/en proceso]]*24,"Revisar")</f>
        <v>19.649999999965075</v>
      </c>
      <c r="X411" s="5">
        <f>_xlfn.XLOOKUP(Table2[[#This Row],[Acuerdo de nivel de servicio]],SLA!B:B,SLA!C:C)</f>
        <v>0</v>
      </c>
      <c r="Y411" s="5">
        <f>IFERROR(ROUND(Table2[[#This Row],[Fecha cierre/actualización]]-Table2[[#This Row],[Fecha creación]],0)*14,"Revisar")</f>
        <v>14</v>
      </c>
      <c r="Z411" s="5">
        <f>+Table2[[#This Row],[SLA horas - base ]]+Table2[[#This Row],[SLA horas - adic por cambio días]]</f>
        <v>14</v>
      </c>
      <c r="AA411" s="19" t="str">
        <f>IF(Table2[[#This Row],[SLA horas - base ]]=0,"No tiene SLA",IF(Table2[[#This Row],[Horas resolución/en proceso]]&lt;=Table2[[#This Row],[SLA horas - total]],"Cumplido","Vencido"))</f>
        <v>No tiene SLA</v>
      </c>
      <c r="AC411"/>
    </row>
    <row r="412" spans="1:29">
      <c r="A412" t="s">
        <v>2073</v>
      </c>
      <c r="B412" t="s">
        <v>2074</v>
      </c>
      <c r="C412" t="s">
        <v>36</v>
      </c>
      <c r="D412" t="s">
        <v>2</v>
      </c>
      <c r="E412" t="s">
        <v>55</v>
      </c>
      <c r="F412" t="s">
        <v>96</v>
      </c>
      <c r="G412" t="s">
        <v>106</v>
      </c>
      <c r="H412" t="s">
        <v>28</v>
      </c>
      <c r="I412" t="s">
        <v>2075</v>
      </c>
      <c r="J412" t="s">
        <v>2076</v>
      </c>
      <c r="K412" t="s">
        <v>2077</v>
      </c>
      <c r="L412" t="s">
        <v>2077</v>
      </c>
      <c r="M412" t="s">
        <v>153</v>
      </c>
      <c r="N412" t="s">
        <v>154</v>
      </c>
      <c r="O412" t="s">
        <v>36</v>
      </c>
      <c r="P412" t="s">
        <v>2074</v>
      </c>
      <c r="Q412" t="s">
        <v>2077</v>
      </c>
      <c r="R412" t="s">
        <v>103</v>
      </c>
      <c r="S412" t="s">
        <v>2078</v>
      </c>
      <c r="T4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45708.647916666669</v>
      </c>
      <c r="U4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45710.383333333331</v>
      </c>
      <c r="V412" s="5">
        <f>IFERROR(Table2[[#This Row],[Fecha cierre/actualización]]-Table2[[#This Row],[Fecha creación]],"Revisar")</f>
        <v>1.7354166666627862</v>
      </c>
      <c r="W412" s="5">
        <f>IFERROR(Table2[[#This Row],[Días resolución/en proceso]]*24,"Revisar")</f>
        <v>41.649999999906868</v>
      </c>
      <c r="X412" s="5">
        <f>_xlfn.XLOOKUP(Table2[[#This Row],[Acuerdo de nivel de servicio]],SLA!B:B,SLA!C:C)</f>
        <v>0</v>
      </c>
      <c r="Y412" s="5">
        <f>IFERROR(ROUND(Table2[[#This Row],[Fecha cierre/actualización]]-Table2[[#This Row],[Fecha creación]],0)*14,"Revisar")</f>
        <v>28</v>
      </c>
      <c r="Z412" s="5">
        <f>+Table2[[#This Row],[SLA horas - base ]]+Table2[[#This Row],[SLA horas - adic por cambio días]]</f>
        <v>28</v>
      </c>
      <c r="AA412" s="19" t="str">
        <f>IF(Table2[[#This Row],[SLA horas - base ]]=0,"No tiene SLA",IF(Table2[[#This Row],[Horas resolución/en proceso]]&lt;=Table2[[#This Row],[SLA horas - total]],"Cumplido","Vencido"))</f>
        <v>No tiene SLA</v>
      </c>
      <c r="AC412"/>
    </row>
    <row r="413" spans="1:29">
      <c r="A413" t="s">
        <v>2079</v>
      </c>
      <c r="B413" t="s">
        <v>2080</v>
      </c>
      <c r="C413" t="s">
        <v>36</v>
      </c>
      <c r="D413" t="s">
        <v>95</v>
      </c>
      <c r="E413" t="s">
        <v>66</v>
      </c>
      <c r="F413" t="s">
        <v>96</v>
      </c>
      <c r="G413" t="s">
        <v>97</v>
      </c>
      <c r="H413" t="s">
        <v>40</v>
      </c>
      <c r="I413" t="s">
        <v>2081</v>
      </c>
      <c r="J413" t="s">
        <v>2082</v>
      </c>
      <c r="K413" t="s">
        <v>2083</v>
      </c>
      <c r="L413" t="s">
        <v>2083</v>
      </c>
      <c r="M413" t="s">
        <v>101</v>
      </c>
      <c r="N413" t="s">
        <v>36</v>
      </c>
      <c r="O413" t="s">
        <v>102</v>
      </c>
      <c r="P413" t="s">
        <v>2080</v>
      </c>
      <c r="Q413" t="s">
        <v>2083</v>
      </c>
      <c r="R413" t="s">
        <v>103</v>
      </c>
      <c r="S413" t="s">
        <v>2083</v>
      </c>
      <c r="T4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45708.692361111112</v>
      </c>
      <c r="U4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45719.520833333336</v>
      </c>
      <c r="V413" s="5">
        <f>IFERROR(Table2[[#This Row],[Fecha cierre/actualización]]-Table2[[#This Row],[Fecha creación]],"Revisar")</f>
        <v>10.828472222223354</v>
      </c>
      <c r="W413" s="5">
        <f>IFERROR(Table2[[#This Row],[Días resolución/en proceso]]*24,"Revisar")</f>
        <v>259.8833333333605</v>
      </c>
      <c r="X413" s="5">
        <f>_xlfn.XLOOKUP(Table2[[#This Row],[Acuerdo de nivel de servicio]],SLA!B:B,SLA!C:C)</f>
        <v>0</v>
      </c>
      <c r="Y413" s="5">
        <f>IFERROR(ROUND(Table2[[#This Row],[Fecha cierre/actualización]]-Table2[[#This Row],[Fecha creación]],0)*14,"Revisar")</f>
        <v>154</v>
      </c>
      <c r="Z413" s="5">
        <f>+Table2[[#This Row],[SLA horas - base ]]+Table2[[#This Row],[SLA horas - adic por cambio días]]</f>
        <v>154</v>
      </c>
      <c r="AA413" s="19" t="str">
        <f>IF(Table2[[#This Row],[SLA horas - base ]]=0,"No tiene SLA",IF(Table2[[#This Row],[Horas resolución/en proceso]]&lt;=Table2[[#This Row],[SLA horas - total]],"Cumplido","Vencido"))</f>
        <v>No tiene SLA</v>
      </c>
      <c r="AC413"/>
    </row>
    <row r="414" spans="1:29">
      <c r="A414" t="s">
        <v>2084</v>
      </c>
      <c r="B414" t="s">
        <v>2085</v>
      </c>
      <c r="C414" t="s">
        <v>36</v>
      </c>
      <c r="D414" t="s">
        <v>2</v>
      </c>
      <c r="E414" t="s">
        <v>66</v>
      </c>
      <c r="F414" t="s">
        <v>96</v>
      </c>
      <c r="G414" t="s">
        <v>97</v>
      </c>
      <c r="H414" t="s">
        <v>40</v>
      </c>
      <c r="I414" t="s">
        <v>2086</v>
      </c>
      <c r="J414" t="s">
        <v>2087</v>
      </c>
      <c r="K414" t="s">
        <v>2088</v>
      </c>
      <c r="L414" t="s">
        <v>2088</v>
      </c>
      <c r="M414" t="s">
        <v>101</v>
      </c>
      <c r="N414" t="s">
        <v>36</v>
      </c>
      <c r="O414" t="s">
        <v>102</v>
      </c>
      <c r="P414" t="s">
        <v>2085</v>
      </c>
      <c r="Q414" t="s">
        <v>2088</v>
      </c>
      <c r="R414" t="s">
        <v>103</v>
      </c>
      <c r="S414" t="s">
        <v>2088</v>
      </c>
      <c r="T4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45713.380555555559</v>
      </c>
      <c r="U4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45713.49722222222</v>
      </c>
      <c r="V414" s="5">
        <f>IFERROR(Table2[[#This Row],[Fecha cierre/actualización]]-Table2[[#This Row],[Fecha creación]],"Revisar")</f>
        <v>0.11666666666133096</v>
      </c>
      <c r="W414" s="5">
        <f>IFERROR(Table2[[#This Row],[Días resolución/en proceso]]*24,"Revisar")</f>
        <v>2.7999999998719431</v>
      </c>
      <c r="X414" s="5">
        <f>_xlfn.XLOOKUP(Table2[[#This Row],[Acuerdo de nivel de servicio]],SLA!B:B,SLA!C:C)</f>
        <v>0</v>
      </c>
      <c r="Y414" s="5">
        <f>IFERROR(ROUND(Table2[[#This Row],[Fecha cierre/actualización]]-Table2[[#This Row],[Fecha creación]],0)*14,"Revisar")</f>
        <v>0</v>
      </c>
      <c r="Z414" s="5">
        <f>+Table2[[#This Row],[SLA horas - base ]]+Table2[[#This Row],[SLA horas - adic por cambio días]]</f>
        <v>0</v>
      </c>
      <c r="AA414" s="19" t="str">
        <f>IF(Table2[[#This Row],[SLA horas - base ]]=0,"No tiene SLA",IF(Table2[[#This Row],[Horas resolución/en proceso]]&lt;=Table2[[#This Row],[SLA horas - total]],"Cumplido","Vencido"))</f>
        <v>No tiene SLA</v>
      </c>
      <c r="AC414"/>
    </row>
    <row r="415" spans="1:29">
      <c r="A415" t="s">
        <v>2089</v>
      </c>
      <c r="B415" t="s">
        <v>2090</v>
      </c>
      <c r="C415" t="s">
        <v>36</v>
      </c>
      <c r="D415" t="s">
        <v>2091</v>
      </c>
      <c r="E415" t="s">
        <v>66</v>
      </c>
      <c r="F415" t="s">
        <v>96</v>
      </c>
      <c r="G415" t="s">
        <v>687</v>
      </c>
      <c r="H415" t="s">
        <v>41</v>
      </c>
      <c r="I415" t="s">
        <v>2092</v>
      </c>
      <c r="J415" t="s">
        <v>2093</v>
      </c>
      <c r="K415" t="s">
        <v>2094</v>
      </c>
      <c r="L415" t="s">
        <v>2094</v>
      </c>
      <c r="M415" t="s">
        <v>101</v>
      </c>
      <c r="N415" t="s">
        <v>36</v>
      </c>
      <c r="O415" t="s">
        <v>102</v>
      </c>
      <c r="P415" t="s">
        <v>2090</v>
      </c>
      <c r="Q415" t="s">
        <v>2094</v>
      </c>
      <c r="R415" t="s">
        <v>103</v>
      </c>
      <c r="S415" t="s">
        <v>2094</v>
      </c>
      <c r="T4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45713.461111111108</v>
      </c>
      <c r="U4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45716.429166666669</v>
      </c>
      <c r="V415" s="5">
        <f>IFERROR(Table2[[#This Row],[Fecha cierre/actualización]]-Table2[[#This Row],[Fecha creación]],"Revisar")</f>
        <v>2.9680555555605679</v>
      </c>
      <c r="W415" s="5">
        <f>IFERROR(Table2[[#This Row],[Días resolución/en proceso]]*24,"Revisar")</f>
        <v>71.233333333453629</v>
      </c>
      <c r="X415" s="5">
        <f>_xlfn.XLOOKUP(Table2[[#This Row],[Acuerdo de nivel de servicio]],SLA!B:B,SLA!C:C)</f>
        <v>0</v>
      </c>
      <c r="Y415" s="5">
        <f>IFERROR(ROUND(Table2[[#This Row],[Fecha cierre/actualización]]-Table2[[#This Row],[Fecha creación]],0)*14,"Revisar")</f>
        <v>42</v>
      </c>
      <c r="Z415" s="5">
        <f>+Table2[[#This Row],[SLA horas - base ]]+Table2[[#This Row],[SLA horas - adic por cambio días]]</f>
        <v>42</v>
      </c>
      <c r="AA415" s="19" t="str">
        <f>IF(Table2[[#This Row],[SLA horas - base ]]=0,"No tiene SLA",IF(Table2[[#This Row],[Horas resolución/en proceso]]&lt;=Table2[[#This Row],[SLA horas - total]],"Cumplido","Vencido"))</f>
        <v>No tiene SLA</v>
      </c>
      <c r="AC415"/>
    </row>
    <row r="416" spans="1:29">
      <c r="A416" t="s">
        <v>2095</v>
      </c>
      <c r="B416" t="s">
        <v>2096</v>
      </c>
      <c r="C416" t="s">
        <v>36</v>
      </c>
      <c r="D416" t="s">
        <v>2</v>
      </c>
      <c r="E416" t="s">
        <v>48</v>
      </c>
      <c r="F416" t="s">
        <v>96</v>
      </c>
      <c r="G416" t="s">
        <v>106</v>
      </c>
      <c r="H416" t="s">
        <v>31</v>
      </c>
      <c r="I416" t="s">
        <v>1706</v>
      </c>
      <c r="J416" t="s">
        <v>2097</v>
      </c>
      <c r="K416" t="s">
        <v>2098</v>
      </c>
      <c r="L416" t="s">
        <v>2098</v>
      </c>
      <c r="M416" t="s">
        <v>101</v>
      </c>
      <c r="N416" t="s">
        <v>154</v>
      </c>
      <c r="O416" t="s">
        <v>102</v>
      </c>
      <c r="P416" t="s">
        <v>2096</v>
      </c>
      <c r="Q416" t="s">
        <v>2098</v>
      </c>
      <c r="R416" t="s">
        <v>103</v>
      </c>
      <c r="S416" t="s">
        <v>2098</v>
      </c>
      <c r="T4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45712.390972222223</v>
      </c>
      <c r="U4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45712.539583333331</v>
      </c>
      <c r="V416" s="5">
        <f>IFERROR(Table2[[#This Row],[Fecha cierre/actualización]]-Table2[[#This Row],[Fecha creación]],"Revisar")</f>
        <v>0.14861111110803904</v>
      </c>
      <c r="W416" s="5">
        <f>IFERROR(Table2[[#This Row],[Días resolución/en proceso]]*24,"Revisar")</f>
        <v>3.566666666592937</v>
      </c>
      <c r="X416" s="5">
        <f>_xlfn.XLOOKUP(Table2[[#This Row],[Acuerdo de nivel de servicio]],SLA!B:B,SLA!C:C)</f>
        <v>0</v>
      </c>
      <c r="Y416" s="5">
        <f>IFERROR(ROUND(Table2[[#This Row],[Fecha cierre/actualización]]-Table2[[#This Row],[Fecha creación]],0)*14,"Revisar")</f>
        <v>0</v>
      </c>
      <c r="Z416" s="5">
        <f>+Table2[[#This Row],[SLA horas - base ]]+Table2[[#This Row],[SLA horas - adic por cambio días]]</f>
        <v>0</v>
      </c>
      <c r="AA416" s="19" t="str">
        <f>IF(Table2[[#This Row],[SLA horas - base ]]=0,"No tiene SLA",IF(Table2[[#This Row],[Horas resolución/en proceso]]&lt;=Table2[[#This Row],[SLA horas - total]],"Cumplido","Vencido"))</f>
        <v>No tiene SLA</v>
      </c>
      <c r="AC416"/>
    </row>
    <row r="417" spans="1:29">
      <c r="A417" t="s">
        <v>2099</v>
      </c>
      <c r="B417" t="s">
        <v>2100</v>
      </c>
      <c r="C417" t="s">
        <v>36</v>
      </c>
      <c r="D417" t="s">
        <v>2</v>
      </c>
      <c r="E417" t="s">
        <v>67</v>
      </c>
      <c r="F417" t="s">
        <v>96</v>
      </c>
      <c r="G417" t="s">
        <v>106</v>
      </c>
      <c r="H417" t="s">
        <v>27</v>
      </c>
      <c r="I417" t="s">
        <v>2101</v>
      </c>
      <c r="J417" t="s">
        <v>2102</v>
      </c>
      <c r="K417" t="s">
        <v>2103</v>
      </c>
      <c r="L417" t="s">
        <v>2103</v>
      </c>
      <c r="M417" t="s">
        <v>101</v>
      </c>
      <c r="N417" t="s">
        <v>154</v>
      </c>
      <c r="O417" t="s">
        <v>102</v>
      </c>
      <c r="P417" t="s">
        <v>2100</v>
      </c>
      <c r="Q417" t="s">
        <v>2103</v>
      </c>
      <c r="R417" t="s">
        <v>103</v>
      </c>
      <c r="S417" t="s">
        <v>2103</v>
      </c>
      <c r="T4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45713.500694444447</v>
      </c>
      <c r="U4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45714.477083333331</v>
      </c>
      <c r="V417" s="5">
        <f>IFERROR(Table2[[#This Row],[Fecha cierre/actualización]]-Table2[[#This Row],[Fecha creación]],"Revisar")</f>
        <v>0.976388888884685</v>
      </c>
      <c r="W417" s="5">
        <f>IFERROR(Table2[[#This Row],[Días resolución/en proceso]]*24,"Revisar")</f>
        <v>23.43333333323244</v>
      </c>
      <c r="X417" s="5">
        <f>_xlfn.XLOOKUP(Table2[[#This Row],[Acuerdo de nivel de servicio]],SLA!B:B,SLA!C:C)</f>
        <v>0</v>
      </c>
      <c r="Y417" s="5">
        <f>IFERROR(ROUND(Table2[[#This Row],[Fecha cierre/actualización]]-Table2[[#This Row],[Fecha creación]],0)*14,"Revisar")</f>
        <v>14</v>
      </c>
      <c r="Z417" s="5">
        <f>+Table2[[#This Row],[SLA horas - base ]]+Table2[[#This Row],[SLA horas - adic por cambio días]]</f>
        <v>14</v>
      </c>
      <c r="AA417" s="19" t="str">
        <f>IF(Table2[[#This Row],[SLA horas - base ]]=0,"No tiene SLA",IF(Table2[[#This Row],[Horas resolución/en proceso]]&lt;=Table2[[#This Row],[SLA horas - total]],"Cumplido","Vencido"))</f>
        <v>No tiene SLA</v>
      </c>
      <c r="AC417"/>
    </row>
    <row r="418" spans="1:29">
      <c r="A418" t="s">
        <v>2104</v>
      </c>
      <c r="B418" t="s">
        <v>2105</v>
      </c>
      <c r="C418" t="s">
        <v>36</v>
      </c>
      <c r="D418" t="s">
        <v>95</v>
      </c>
      <c r="E418" t="s">
        <v>66</v>
      </c>
      <c r="F418" t="s">
        <v>96</v>
      </c>
      <c r="G418" t="s">
        <v>97</v>
      </c>
      <c r="H418" t="s">
        <v>37</v>
      </c>
      <c r="I418" t="s">
        <v>2106</v>
      </c>
      <c r="J418" t="s">
        <v>2107</v>
      </c>
      <c r="K418" t="s">
        <v>2108</v>
      </c>
      <c r="L418" t="s">
        <v>2108</v>
      </c>
      <c r="M418" t="s">
        <v>101</v>
      </c>
      <c r="N418" t="s">
        <v>36</v>
      </c>
      <c r="O418" t="s">
        <v>102</v>
      </c>
      <c r="P418" t="s">
        <v>2105</v>
      </c>
      <c r="Q418" t="s">
        <v>2108</v>
      </c>
      <c r="R418" t="s">
        <v>103</v>
      </c>
      <c r="S418" t="s">
        <v>2108</v>
      </c>
      <c r="T4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45712.498611111114</v>
      </c>
      <c r="U4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45726.701388888891</v>
      </c>
      <c r="V418" s="5">
        <f>IFERROR(Table2[[#This Row],[Fecha cierre/actualización]]-Table2[[#This Row],[Fecha creación]],"Revisar")</f>
        <v>14.202777777776646</v>
      </c>
      <c r="W418" s="5">
        <f>IFERROR(Table2[[#This Row],[Días resolución/en proceso]]*24,"Revisar")</f>
        <v>340.8666666666395</v>
      </c>
      <c r="X418" s="5">
        <f>_xlfn.XLOOKUP(Table2[[#This Row],[Acuerdo de nivel de servicio]],SLA!B:B,SLA!C:C)</f>
        <v>0</v>
      </c>
      <c r="Y418" s="5">
        <f>IFERROR(ROUND(Table2[[#This Row],[Fecha cierre/actualización]]-Table2[[#This Row],[Fecha creación]],0)*14,"Revisar")</f>
        <v>196</v>
      </c>
      <c r="Z418" s="5">
        <f>+Table2[[#This Row],[SLA horas - base ]]+Table2[[#This Row],[SLA horas - adic por cambio días]]</f>
        <v>196</v>
      </c>
      <c r="AA418" s="19" t="str">
        <f>IF(Table2[[#This Row],[SLA horas - base ]]=0,"No tiene SLA",IF(Table2[[#This Row],[Horas resolución/en proceso]]&lt;=Table2[[#This Row],[SLA horas - total]],"Cumplido","Vencido"))</f>
        <v>No tiene SLA</v>
      </c>
      <c r="AC418"/>
    </row>
    <row r="419" spans="1:29">
      <c r="A419" t="s">
        <v>2109</v>
      </c>
      <c r="B419" t="s">
        <v>2110</v>
      </c>
      <c r="C419" t="s">
        <v>36</v>
      </c>
      <c r="D419" t="s">
        <v>2</v>
      </c>
      <c r="E419" t="s">
        <v>55</v>
      </c>
      <c r="F419" t="s">
        <v>96</v>
      </c>
      <c r="G419" t="s">
        <v>106</v>
      </c>
      <c r="H419" t="s">
        <v>28</v>
      </c>
      <c r="I419" t="s">
        <v>2111</v>
      </c>
      <c r="J419" t="s">
        <v>2112</v>
      </c>
      <c r="K419" t="s">
        <v>2111</v>
      </c>
      <c r="L419" t="s">
        <v>2111</v>
      </c>
      <c r="M419" t="s">
        <v>153</v>
      </c>
      <c r="N419" t="s">
        <v>154</v>
      </c>
      <c r="O419" t="s">
        <v>36</v>
      </c>
      <c r="P419" t="s">
        <v>2110</v>
      </c>
      <c r="Q419" t="s">
        <v>2111</v>
      </c>
      <c r="R419" t="s">
        <v>103</v>
      </c>
      <c r="S419" t="s">
        <v>2111</v>
      </c>
      <c r="T4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45712.525000000001</v>
      </c>
      <c r="U4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45712.581944444442</v>
      </c>
      <c r="V419" s="5">
        <f>IFERROR(Table2[[#This Row],[Fecha cierre/actualización]]-Table2[[#This Row],[Fecha creación]],"Revisar")</f>
        <v>5.694444444088731E-2</v>
      </c>
      <c r="W419" s="5">
        <f>IFERROR(Table2[[#This Row],[Días resolución/en proceso]]*24,"Revisar")</f>
        <v>1.3666666665812954</v>
      </c>
      <c r="X419" s="5">
        <f>_xlfn.XLOOKUP(Table2[[#This Row],[Acuerdo de nivel de servicio]],SLA!B:B,SLA!C:C)</f>
        <v>0</v>
      </c>
      <c r="Y419" s="5">
        <f>IFERROR(ROUND(Table2[[#This Row],[Fecha cierre/actualización]]-Table2[[#This Row],[Fecha creación]],0)*14,"Revisar")</f>
        <v>0</v>
      </c>
      <c r="Z419" s="5">
        <f>+Table2[[#This Row],[SLA horas - base ]]+Table2[[#This Row],[SLA horas - adic por cambio días]]</f>
        <v>0</v>
      </c>
      <c r="AA419" s="19" t="str">
        <f>IF(Table2[[#This Row],[SLA horas - base ]]=0,"No tiene SLA",IF(Table2[[#This Row],[Horas resolución/en proceso]]&lt;=Table2[[#This Row],[SLA horas - total]],"Cumplido","Vencido"))</f>
        <v>No tiene SLA</v>
      </c>
      <c r="AC419"/>
    </row>
    <row r="420" spans="1:29">
      <c r="A420" t="s">
        <v>2113</v>
      </c>
      <c r="B420" t="s">
        <v>2114</v>
      </c>
      <c r="C420" t="s">
        <v>36</v>
      </c>
      <c r="D420" t="s">
        <v>2</v>
      </c>
      <c r="E420" t="s">
        <v>55</v>
      </c>
      <c r="F420" t="s">
        <v>96</v>
      </c>
      <c r="G420" t="s">
        <v>106</v>
      </c>
      <c r="H420" t="s">
        <v>32</v>
      </c>
      <c r="I420" t="s">
        <v>2115</v>
      </c>
      <c r="J420" t="s">
        <v>2116</v>
      </c>
      <c r="K420" t="s">
        <v>2117</v>
      </c>
      <c r="L420" t="s">
        <v>2117</v>
      </c>
      <c r="M420" t="s">
        <v>153</v>
      </c>
      <c r="N420" t="s">
        <v>154</v>
      </c>
      <c r="O420" t="s">
        <v>36</v>
      </c>
      <c r="P420" t="s">
        <v>2114</v>
      </c>
      <c r="Q420" t="s">
        <v>2117</v>
      </c>
      <c r="R420" t="s">
        <v>103</v>
      </c>
      <c r="S420" t="s">
        <v>2117</v>
      </c>
      <c r="T4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45712.770833333336</v>
      </c>
      <c r="U4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45714.480555555558</v>
      </c>
      <c r="V420" s="5">
        <f>IFERROR(Table2[[#This Row],[Fecha cierre/actualización]]-Table2[[#This Row],[Fecha creación]],"Revisar")</f>
        <v>1.7097222222218988</v>
      </c>
      <c r="W420" s="5">
        <f>IFERROR(Table2[[#This Row],[Días resolución/en proceso]]*24,"Revisar")</f>
        <v>41.033333333325572</v>
      </c>
      <c r="X420" s="5">
        <f>_xlfn.XLOOKUP(Table2[[#This Row],[Acuerdo de nivel de servicio]],SLA!B:B,SLA!C:C)</f>
        <v>0</v>
      </c>
      <c r="Y420" s="5">
        <f>IFERROR(ROUND(Table2[[#This Row],[Fecha cierre/actualización]]-Table2[[#This Row],[Fecha creación]],0)*14,"Revisar")</f>
        <v>28</v>
      </c>
      <c r="Z420" s="5">
        <f>+Table2[[#This Row],[SLA horas - base ]]+Table2[[#This Row],[SLA horas - adic por cambio días]]</f>
        <v>28</v>
      </c>
      <c r="AA420" s="19" t="str">
        <f>IF(Table2[[#This Row],[SLA horas - base ]]=0,"No tiene SLA",IF(Table2[[#This Row],[Horas resolución/en proceso]]&lt;=Table2[[#This Row],[SLA horas - total]],"Cumplido","Vencido"))</f>
        <v>No tiene SLA</v>
      </c>
      <c r="AC420"/>
    </row>
    <row r="421" spans="1:29">
      <c r="A421" t="s">
        <v>2118</v>
      </c>
      <c r="B421" t="s">
        <v>2119</v>
      </c>
      <c r="C421" t="s">
        <v>36</v>
      </c>
      <c r="D421" t="s">
        <v>2</v>
      </c>
      <c r="E421" t="s">
        <v>55</v>
      </c>
      <c r="F421" t="s">
        <v>96</v>
      </c>
      <c r="G421" t="s">
        <v>106</v>
      </c>
      <c r="H421" t="s">
        <v>30</v>
      </c>
      <c r="I421" t="s">
        <v>2115</v>
      </c>
      <c r="J421" t="s">
        <v>2120</v>
      </c>
      <c r="K421" t="s">
        <v>2121</v>
      </c>
      <c r="L421" t="s">
        <v>2121</v>
      </c>
      <c r="M421" t="s">
        <v>110</v>
      </c>
      <c r="N421" t="s">
        <v>36</v>
      </c>
      <c r="O421" t="s">
        <v>36</v>
      </c>
      <c r="P421" t="s">
        <v>2119</v>
      </c>
      <c r="Q421" t="s">
        <v>2121</v>
      </c>
      <c r="R421" t="s">
        <v>103</v>
      </c>
      <c r="S421" t="s">
        <v>2121</v>
      </c>
      <c r="T4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45712.775000000001</v>
      </c>
      <c r="U4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45713.438888888886</v>
      </c>
      <c r="V421" s="5">
        <f>IFERROR(Table2[[#This Row],[Fecha cierre/actualización]]-Table2[[#This Row],[Fecha creación]],"Revisar")</f>
        <v>0.663888888884685</v>
      </c>
      <c r="W421" s="5">
        <f>IFERROR(Table2[[#This Row],[Días resolución/en proceso]]*24,"Revisar")</f>
        <v>15.93333333323244</v>
      </c>
      <c r="X421" s="5">
        <f>_xlfn.XLOOKUP(Table2[[#This Row],[Acuerdo de nivel de servicio]],SLA!B:B,SLA!C:C)</f>
        <v>0</v>
      </c>
      <c r="Y421" s="5">
        <f>IFERROR(ROUND(Table2[[#This Row],[Fecha cierre/actualización]]-Table2[[#This Row],[Fecha creación]],0)*14,"Revisar")</f>
        <v>14</v>
      </c>
      <c r="Z421" s="5">
        <f>+Table2[[#This Row],[SLA horas - base ]]+Table2[[#This Row],[SLA horas - adic por cambio días]]</f>
        <v>14</v>
      </c>
      <c r="AA421" s="19" t="str">
        <f>IF(Table2[[#This Row],[SLA horas - base ]]=0,"No tiene SLA",IF(Table2[[#This Row],[Horas resolución/en proceso]]&lt;=Table2[[#This Row],[SLA horas - total]],"Cumplido","Vencido"))</f>
        <v>No tiene SLA</v>
      </c>
      <c r="AC421"/>
    </row>
    <row r="422" spans="1:29">
      <c r="A422" t="s">
        <v>2122</v>
      </c>
      <c r="B422" t="s">
        <v>2123</v>
      </c>
      <c r="C422" t="s">
        <v>36</v>
      </c>
      <c r="D422" t="s">
        <v>2</v>
      </c>
      <c r="E422" t="s">
        <v>55</v>
      </c>
      <c r="F422" t="s">
        <v>96</v>
      </c>
      <c r="G422" t="s">
        <v>106</v>
      </c>
      <c r="H422" t="s">
        <v>32</v>
      </c>
      <c r="I422" t="s">
        <v>2124</v>
      </c>
      <c r="J422" t="s">
        <v>2125</v>
      </c>
      <c r="K422" t="s">
        <v>2126</v>
      </c>
      <c r="L422" t="s">
        <v>2126</v>
      </c>
      <c r="M422" t="s">
        <v>153</v>
      </c>
      <c r="N422" t="s">
        <v>154</v>
      </c>
      <c r="O422" t="s">
        <v>36</v>
      </c>
      <c r="P422" t="s">
        <v>2123</v>
      </c>
      <c r="Q422" t="s">
        <v>2126</v>
      </c>
      <c r="R422" t="s">
        <v>103</v>
      </c>
      <c r="S422" t="s">
        <v>2126</v>
      </c>
      <c r="T4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45713.481944444444</v>
      </c>
      <c r="U4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45716.488888888889</v>
      </c>
      <c r="V422" s="5">
        <f>IFERROR(Table2[[#This Row],[Fecha cierre/actualización]]-Table2[[#This Row],[Fecha creación]],"Revisar")</f>
        <v>3.0069444444452529</v>
      </c>
      <c r="W422" s="5">
        <f>IFERROR(Table2[[#This Row],[Días resolución/en proceso]]*24,"Revisar")</f>
        <v>72.166666666686069</v>
      </c>
      <c r="X422" s="5">
        <f>_xlfn.XLOOKUP(Table2[[#This Row],[Acuerdo de nivel de servicio]],SLA!B:B,SLA!C:C)</f>
        <v>0</v>
      </c>
      <c r="Y422" s="5">
        <f>IFERROR(ROUND(Table2[[#This Row],[Fecha cierre/actualización]]-Table2[[#This Row],[Fecha creación]],0)*14,"Revisar")</f>
        <v>42</v>
      </c>
      <c r="Z422" s="5">
        <f>+Table2[[#This Row],[SLA horas - base ]]+Table2[[#This Row],[SLA horas - adic por cambio días]]</f>
        <v>42</v>
      </c>
      <c r="AA422" s="19" t="str">
        <f>IF(Table2[[#This Row],[SLA horas - base ]]=0,"No tiene SLA",IF(Table2[[#This Row],[Horas resolución/en proceso]]&lt;=Table2[[#This Row],[SLA horas - total]],"Cumplido","Vencido"))</f>
        <v>No tiene SLA</v>
      </c>
      <c r="AC422"/>
    </row>
    <row r="423" spans="1:29">
      <c r="A423" t="s">
        <v>2127</v>
      </c>
      <c r="B423" t="s">
        <v>2128</v>
      </c>
      <c r="C423" t="s">
        <v>36</v>
      </c>
      <c r="D423" t="s">
        <v>95</v>
      </c>
      <c r="E423" t="s">
        <v>52</v>
      </c>
      <c r="F423" t="s">
        <v>96</v>
      </c>
      <c r="G423" t="s">
        <v>687</v>
      </c>
      <c r="H423" t="s">
        <v>54</v>
      </c>
      <c r="I423" t="s">
        <v>2128</v>
      </c>
      <c r="J423" t="s">
        <v>2129</v>
      </c>
      <c r="K423" t="s">
        <v>2130</v>
      </c>
      <c r="L423" t="s">
        <v>2130</v>
      </c>
      <c r="M423" t="s">
        <v>101</v>
      </c>
      <c r="N423" t="s">
        <v>36</v>
      </c>
      <c r="O423" t="s">
        <v>311</v>
      </c>
      <c r="P423" t="s">
        <v>2128</v>
      </c>
      <c r="Q423" t="s">
        <v>2130</v>
      </c>
      <c r="R423" t="s">
        <v>103</v>
      </c>
      <c r="S423" t="s">
        <v>2130</v>
      </c>
      <c r="T4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45712.569444444445</v>
      </c>
      <c r="U4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45722.634027777778</v>
      </c>
      <c r="V423" s="5">
        <f>IFERROR(Table2[[#This Row],[Fecha cierre/actualización]]-Table2[[#This Row],[Fecha creación]],"Revisar")</f>
        <v>10.064583333332848</v>
      </c>
      <c r="W423" s="5">
        <f>IFERROR(Table2[[#This Row],[Días resolución/en proceso]]*24,"Revisar")</f>
        <v>241.54999999998836</v>
      </c>
      <c r="X423" s="5">
        <f>_xlfn.XLOOKUP(Table2[[#This Row],[Acuerdo de nivel de servicio]],SLA!B:B,SLA!C:C)</f>
        <v>0</v>
      </c>
      <c r="Y423" s="5">
        <f>IFERROR(ROUND(Table2[[#This Row],[Fecha cierre/actualización]]-Table2[[#This Row],[Fecha creación]],0)*14,"Revisar")</f>
        <v>140</v>
      </c>
      <c r="Z423" s="5">
        <f>+Table2[[#This Row],[SLA horas - base ]]+Table2[[#This Row],[SLA horas - adic por cambio días]]</f>
        <v>140</v>
      </c>
      <c r="AA423" s="19" t="str">
        <f>IF(Table2[[#This Row],[SLA horas - base ]]=0,"No tiene SLA",IF(Table2[[#This Row],[Horas resolución/en proceso]]&lt;=Table2[[#This Row],[SLA horas - total]],"Cumplido","Vencido"))</f>
        <v>No tiene SLA</v>
      </c>
      <c r="AC423"/>
    </row>
    <row r="424" spans="1:29">
      <c r="A424" t="s">
        <v>2131</v>
      </c>
      <c r="B424" t="s">
        <v>2132</v>
      </c>
      <c r="C424" t="s">
        <v>36</v>
      </c>
      <c r="D424" t="s">
        <v>269</v>
      </c>
      <c r="E424" t="s">
        <v>55</v>
      </c>
      <c r="F424" t="s">
        <v>96</v>
      </c>
      <c r="G424" t="s">
        <v>270</v>
      </c>
      <c r="H424" t="s">
        <v>36</v>
      </c>
      <c r="I424" t="s">
        <v>2133</v>
      </c>
      <c r="J424" t="s">
        <v>2134</v>
      </c>
      <c r="K424" t="s">
        <v>2135</v>
      </c>
      <c r="L424" t="s">
        <v>2135</v>
      </c>
      <c r="M424" t="s">
        <v>36</v>
      </c>
      <c r="N424" t="s">
        <v>36</v>
      </c>
      <c r="O424" t="s">
        <v>36</v>
      </c>
      <c r="P424" t="s">
        <v>2132</v>
      </c>
      <c r="Q424" t="s">
        <v>2135</v>
      </c>
      <c r="R424" t="s">
        <v>103</v>
      </c>
      <c r="S424" t="s">
        <v>2135</v>
      </c>
      <c r="T4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45712.575694444444</v>
      </c>
      <c r="U4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45716.513888888891</v>
      </c>
      <c r="V424" s="5">
        <f>IFERROR(Table2[[#This Row],[Fecha cierre/actualización]]-Table2[[#This Row],[Fecha creación]],"Revisar")</f>
        <v>3.9381944444467081</v>
      </c>
      <c r="W424" s="5">
        <f>IFERROR(Table2[[#This Row],[Días resolución/en proceso]]*24,"Revisar")</f>
        <v>94.516666666720994</v>
      </c>
      <c r="X424" s="5">
        <f>_xlfn.XLOOKUP(Table2[[#This Row],[Acuerdo de nivel de servicio]],SLA!B:B,SLA!C:C)</f>
        <v>0</v>
      </c>
      <c r="Y424" s="5">
        <f>IFERROR(ROUND(Table2[[#This Row],[Fecha cierre/actualización]]-Table2[[#This Row],[Fecha creación]],0)*14,"Revisar")</f>
        <v>56</v>
      </c>
      <c r="Z424" s="5">
        <f>+Table2[[#This Row],[SLA horas - base ]]+Table2[[#This Row],[SLA horas - adic por cambio días]]</f>
        <v>56</v>
      </c>
      <c r="AA424" s="19" t="str">
        <f>IF(Table2[[#This Row],[SLA horas - base ]]=0,"No tiene SLA",IF(Table2[[#This Row],[Horas resolución/en proceso]]&lt;=Table2[[#This Row],[SLA horas - total]],"Cumplido","Vencido"))</f>
        <v>No tiene SLA</v>
      </c>
      <c r="AC424"/>
    </row>
    <row r="425" spans="1:29">
      <c r="A425" t="s">
        <v>2136</v>
      </c>
      <c r="B425" t="s">
        <v>2137</v>
      </c>
      <c r="C425" t="s">
        <v>36</v>
      </c>
      <c r="D425" t="s">
        <v>269</v>
      </c>
      <c r="E425" t="s">
        <v>55</v>
      </c>
      <c r="F425" t="s">
        <v>96</v>
      </c>
      <c r="G425" t="s">
        <v>270</v>
      </c>
      <c r="H425" t="s">
        <v>36</v>
      </c>
      <c r="I425" t="s">
        <v>2133</v>
      </c>
      <c r="J425" t="s">
        <v>2138</v>
      </c>
      <c r="K425" t="s">
        <v>2135</v>
      </c>
      <c r="L425" t="s">
        <v>2135</v>
      </c>
      <c r="M425" t="s">
        <v>36</v>
      </c>
      <c r="N425" t="s">
        <v>36</v>
      </c>
      <c r="O425" t="s">
        <v>36</v>
      </c>
      <c r="P425" t="s">
        <v>2137</v>
      </c>
      <c r="Q425" t="s">
        <v>2135</v>
      </c>
      <c r="R425" t="s">
        <v>103</v>
      </c>
      <c r="S425" t="s">
        <v>2135</v>
      </c>
      <c r="T4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45712.586805555555</v>
      </c>
      <c r="U4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45716.513888888891</v>
      </c>
      <c r="V425" s="5">
        <f>IFERROR(Table2[[#This Row],[Fecha cierre/actualización]]-Table2[[#This Row],[Fecha creación]],"Revisar")</f>
        <v>3.9270833333357587</v>
      </c>
      <c r="W425" s="5">
        <f>IFERROR(Table2[[#This Row],[Días resolución/en proceso]]*24,"Revisar")</f>
        <v>94.250000000058208</v>
      </c>
      <c r="X425" s="5">
        <f>_xlfn.XLOOKUP(Table2[[#This Row],[Acuerdo de nivel de servicio]],SLA!B:B,SLA!C:C)</f>
        <v>0</v>
      </c>
      <c r="Y425" s="5">
        <f>IFERROR(ROUND(Table2[[#This Row],[Fecha cierre/actualización]]-Table2[[#This Row],[Fecha creación]],0)*14,"Revisar")</f>
        <v>56</v>
      </c>
      <c r="Z425" s="5">
        <f>+Table2[[#This Row],[SLA horas - base ]]+Table2[[#This Row],[SLA horas - adic por cambio días]]</f>
        <v>56</v>
      </c>
      <c r="AA425" s="19" t="str">
        <f>IF(Table2[[#This Row],[SLA horas - base ]]=0,"No tiene SLA",IF(Table2[[#This Row],[Horas resolución/en proceso]]&lt;=Table2[[#This Row],[SLA horas - total]],"Cumplido","Vencido"))</f>
        <v>No tiene SLA</v>
      </c>
      <c r="AC425"/>
    </row>
    <row r="426" spans="1:29">
      <c r="A426" t="s">
        <v>2139</v>
      </c>
      <c r="B426" t="s">
        <v>2140</v>
      </c>
      <c r="C426" t="s">
        <v>36</v>
      </c>
      <c r="D426" t="s">
        <v>95</v>
      </c>
      <c r="E426" t="s">
        <v>38</v>
      </c>
      <c r="F426" t="s">
        <v>96</v>
      </c>
      <c r="G426" t="s">
        <v>106</v>
      </c>
      <c r="H426" t="s">
        <v>38</v>
      </c>
      <c r="I426" t="s">
        <v>2115</v>
      </c>
      <c r="J426" t="s">
        <v>2141</v>
      </c>
      <c r="K426" t="s">
        <v>2142</v>
      </c>
      <c r="L426" t="s">
        <v>2142</v>
      </c>
      <c r="M426" t="s">
        <v>110</v>
      </c>
      <c r="N426" t="s">
        <v>36</v>
      </c>
      <c r="O426" t="s">
        <v>36</v>
      </c>
      <c r="P426" t="s">
        <v>2140</v>
      </c>
      <c r="Q426" t="s">
        <v>2142</v>
      </c>
      <c r="R426" t="s">
        <v>103</v>
      </c>
      <c r="S426" t="s">
        <v>2142</v>
      </c>
      <c r="T4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45713.36041666667</v>
      </c>
      <c r="U4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45721.726388888892</v>
      </c>
      <c r="V426" s="5">
        <f>IFERROR(Table2[[#This Row],[Fecha cierre/actualización]]-Table2[[#This Row],[Fecha creación]],"Revisar")</f>
        <v>8.3659722222218988</v>
      </c>
      <c r="W426" s="5">
        <f>IFERROR(Table2[[#This Row],[Días resolución/en proceso]]*24,"Revisar")</f>
        <v>200.78333333332557</v>
      </c>
      <c r="X426" s="5">
        <f>_xlfn.XLOOKUP(Table2[[#This Row],[Acuerdo de nivel de servicio]],SLA!B:B,SLA!C:C)</f>
        <v>0</v>
      </c>
      <c r="Y426" s="5">
        <f>IFERROR(ROUND(Table2[[#This Row],[Fecha cierre/actualización]]-Table2[[#This Row],[Fecha creación]],0)*14,"Revisar")</f>
        <v>112</v>
      </c>
      <c r="Z426" s="5">
        <f>+Table2[[#This Row],[SLA horas - base ]]+Table2[[#This Row],[SLA horas - adic por cambio días]]</f>
        <v>112</v>
      </c>
      <c r="AA426" s="19" t="str">
        <f>IF(Table2[[#This Row],[SLA horas - base ]]=0,"No tiene SLA",IF(Table2[[#This Row],[Horas resolución/en proceso]]&lt;=Table2[[#This Row],[SLA horas - total]],"Cumplido","Vencido"))</f>
        <v>No tiene SLA</v>
      </c>
      <c r="AC426"/>
    </row>
    <row r="427" spans="1:29">
      <c r="A427" t="s">
        <v>2143</v>
      </c>
      <c r="B427" t="s">
        <v>2144</v>
      </c>
      <c r="C427" t="s">
        <v>36</v>
      </c>
      <c r="D427" t="s">
        <v>95</v>
      </c>
      <c r="E427" t="s">
        <v>38</v>
      </c>
      <c r="F427" t="s">
        <v>96</v>
      </c>
      <c r="G427" t="s">
        <v>106</v>
      </c>
      <c r="H427" t="s">
        <v>38</v>
      </c>
      <c r="I427" t="s">
        <v>2115</v>
      </c>
      <c r="J427" t="s">
        <v>2145</v>
      </c>
      <c r="K427" t="s">
        <v>2146</v>
      </c>
      <c r="L427" t="s">
        <v>2146</v>
      </c>
      <c r="M427" t="s">
        <v>110</v>
      </c>
      <c r="N427" t="s">
        <v>36</v>
      </c>
      <c r="O427" t="s">
        <v>36</v>
      </c>
      <c r="P427" t="s">
        <v>2144</v>
      </c>
      <c r="Q427" t="s">
        <v>2146</v>
      </c>
      <c r="R427" t="s">
        <v>103</v>
      </c>
      <c r="S427" t="s">
        <v>2146</v>
      </c>
      <c r="T4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45713.362500000003</v>
      </c>
      <c r="U4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45726.462500000001</v>
      </c>
      <c r="V427" s="5">
        <f>IFERROR(Table2[[#This Row],[Fecha cierre/actualización]]-Table2[[#This Row],[Fecha creación]],"Revisar")</f>
        <v>13.099999999998545</v>
      </c>
      <c r="W427" s="5">
        <f>IFERROR(Table2[[#This Row],[Días resolución/en proceso]]*24,"Revisar")</f>
        <v>314.39999999996508</v>
      </c>
      <c r="X427" s="5">
        <f>_xlfn.XLOOKUP(Table2[[#This Row],[Acuerdo de nivel de servicio]],SLA!B:B,SLA!C:C)</f>
        <v>0</v>
      </c>
      <c r="Y427" s="5">
        <f>IFERROR(ROUND(Table2[[#This Row],[Fecha cierre/actualización]]-Table2[[#This Row],[Fecha creación]],0)*14,"Revisar")</f>
        <v>182</v>
      </c>
      <c r="Z427" s="5">
        <f>+Table2[[#This Row],[SLA horas - base ]]+Table2[[#This Row],[SLA horas - adic por cambio días]]</f>
        <v>182</v>
      </c>
      <c r="AA427" s="19" t="str">
        <f>IF(Table2[[#This Row],[SLA horas - base ]]=0,"No tiene SLA",IF(Table2[[#This Row],[Horas resolución/en proceso]]&lt;=Table2[[#This Row],[SLA horas - total]],"Cumplido","Vencido"))</f>
        <v>No tiene SLA</v>
      </c>
      <c r="AC427"/>
    </row>
    <row r="428" spans="1:29">
      <c r="A428" t="s">
        <v>2147</v>
      </c>
      <c r="B428" t="s">
        <v>2148</v>
      </c>
      <c r="C428" t="s">
        <v>36</v>
      </c>
      <c r="D428" t="s">
        <v>95</v>
      </c>
      <c r="E428" t="s">
        <v>38</v>
      </c>
      <c r="F428" t="s">
        <v>96</v>
      </c>
      <c r="G428" t="s">
        <v>106</v>
      </c>
      <c r="H428" t="s">
        <v>38</v>
      </c>
      <c r="I428" t="s">
        <v>2148</v>
      </c>
      <c r="J428" t="s">
        <v>2149</v>
      </c>
      <c r="K428" t="s">
        <v>2150</v>
      </c>
      <c r="L428" t="s">
        <v>2150</v>
      </c>
      <c r="M428" t="s">
        <v>110</v>
      </c>
      <c r="N428" t="s">
        <v>36</v>
      </c>
      <c r="O428" t="s">
        <v>36</v>
      </c>
      <c r="P428" t="s">
        <v>2148</v>
      </c>
      <c r="Q428" t="s">
        <v>2150</v>
      </c>
      <c r="R428" t="s">
        <v>103</v>
      </c>
      <c r="S428" t="s">
        <v>2151</v>
      </c>
      <c r="T4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45713.421527777777</v>
      </c>
      <c r="U4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45722.386805555558</v>
      </c>
      <c r="V428" s="5">
        <f>IFERROR(Table2[[#This Row],[Fecha cierre/actualización]]-Table2[[#This Row],[Fecha creación]],"Revisar")</f>
        <v>8.9652777777810115</v>
      </c>
      <c r="W428" s="5">
        <f>IFERROR(Table2[[#This Row],[Días resolución/en proceso]]*24,"Revisar")</f>
        <v>215.16666666674428</v>
      </c>
      <c r="X428" s="5">
        <f>_xlfn.XLOOKUP(Table2[[#This Row],[Acuerdo de nivel de servicio]],SLA!B:B,SLA!C:C)</f>
        <v>0</v>
      </c>
      <c r="Y428" s="5">
        <f>IFERROR(ROUND(Table2[[#This Row],[Fecha cierre/actualización]]-Table2[[#This Row],[Fecha creación]],0)*14,"Revisar")</f>
        <v>126</v>
      </c>
      <c r="Z428" s="5">
        <f>+Table2[[#This Row],[SLA horas - base ]]+Table2[[#This Row],[SLA horas - adic por cambio días]]</f>
        <v>126</v>
      </c>
      <c r="AA428" s="19" t="str">
        <f>IF(Table2[[#This Row],[SLA horas - base ]]=0,"No tiene SLA",IF(Table2[[#This Row],[Horas resolución/en proceso]]&lt;=Table2[[#This Row],[SLA horas - total]],"Cumplido","Vencido"))</f>
        <v>No tiene SLA</v>
      </c>
      <c r="AC428"/>
    </row>
    <row r="429" spans="1:29">
      <c r="A429" t="s">
        <v>2152</v>
      </c>
      <c r="B429" t="s">
        <v>2124</v>
      </c>
      <c r="C429" t="s">
        <v>36</v>
      </c>
      <c r="D429" t="s">
        <v>95</v>
      </c>
      <c r="E429" t="s">
        <v>66</v>
      </c>
      <c r="F429" t="s">
        <v>96</v>
      </c>
      <c r="G429" t="s">
        <v>106</v>
      </c>
      <c r="H429" t="s">
        <v>30</v>
      </c>
      <c r="I429" t="s">
        <v>2153</v>
      </c>
      <c r="J429" t="s">
        <v>2154</v>
      </c>
      <c r="K429" t="s">
        <v>2155</v>
      </c>
      <c r="L429" t="s">
        <v>2155</v>
      </c>
      <c r="M429" t="s">
        <v>110</v>
      </c>
      <c r="N429" t="s">
        <v>36</v>
      </c>
      <c r="O429" t="s">
        <v>36</v>
      </c>
      <c r="P429" t="s">
        <v>2124</v>
      </c>
      <c r="Q429" t="s">
        <v>2155</v>
      </c>
      <c r="R429" t="s">
        <v>103</v>
      </c>
      <c r="S429" t="s">
        <v>2155</v>
      </c>
      <c r="T4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45713.48541666667</v>
      </c>
      <c r="U4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45716.431250000001</v>
      </c>
      <c r="V429" s="5">
        <f>IFERROR(Table2[[#This Row],[Fecha cierre/actualización]]-Table2[[#This Row],[Fecha creación]],"Revisar")</f>
        <v>2.9458333333313931</v>
      </c>
      <c r="W429" s="5">
        <f>IFERROR(Table2[[#This Row],[Días resolución/en proceso]]*24,"Revisar")</f>
        <v>70.699999999953434</v>
      </c>
      <c r="X429" s="5">
        <f>_xlfn.XLOOKUP(Table2[[#This Row],[Acuerdo de nivel de servicio]],SLA!B:B,SLA!C:C)</f>
        <v>0</v>
      </c>
      <c r="Y429" s="5">
        <f>IFERROR(ROUND(Table2[[#This Row],[Fecha cierre/actualización]]-Table2[[#This Row],[Fecha creación]],0)*14,"Revisar")</f>
        <v>42</v>
      </c>
      <c r="Z429" s="5">
        <f>+Table2[[#This Row],[SLA horas - base ]]+Table2[[#This Row],[SLA horas - adic por cambio días]]</f>
        <v>42</v>
      </c>
      <c r="AA429" s="19" t="str">
        <f>IF(Table2[[#This Row],[SLA horas - base ]]=0,"No tiene SLA",IF(Table2[[#This Row],[Horas resolución/en proceso]]&lt;=Table2[[#This Row],[SLA horas - total]],"Cumplido","Vencido"))</f>
        <v>No tiene SLA</v>
      </c>
      <c r="AC429"/>
    </row>
    <row r="430" spans="1:29">
      <c r="A430" t="s">
        <v>2156</v>
      </c>
      <c r="B430" t="s">
        <v>2157</v>
      </c>
      <c r="C430" t="s">
        <v>36</v>
      </c>
      <c r="D430" t="s">
        <v>95</v>
      </c>
      <c r="E430" t="s">
        <v>55</v>
      </c>
      <c r="F430" t="s">
        <v>96</v>
      </c>
      <c r="G430" t="s">
        <v>30</v>
      </c>
      <c r="H430" t="s">
        <v>30</v>
      </c>
      <c r="I430" t="s">
        <v>2158</v>
      </c>
      <c r="J430" t="s">
        <v>2159</v>
      </c>
      <c r="K430" t="s">
        <v>2160</v>
      </c>
      <c r="L430" t="s">
        <v>2160</v>
      </c>
      <c r="M430" t="s">
        <v>36</v>
      </c>
      <c r="N430" t="s">
        <v>36</v>
      </c>
      <c r="O430" t="s">
        <v>36</v>
      </c>
      <c r="P430" t="s">
        <v>2157</v>
      </c>
      <c r="Q430" t="s">
        <v>2160</v>
      </c>
      <c r="R430" t="s">
        <v>103</v>
      </c>
      <c r="S430" t="s">
        <v>2160</v>
      </c>
      <c r="T4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45713.4375</v>
      </c>
      <c r="U4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45716.664583333331</v>
      </c>
      <c r="V430" s="5">
        <f>IFERROR(Table2[[#This Row],[Fecha cierre/actualización]]-Table2[[#This Row],[Fecha creación]],"Revisar")</f>
        <v>3.2270833333313931</v>
      </c>
      <c r="W430" s="5">
        <f>IFERROR(Table2[[#This Row],[Días resolución/en proceso]]*24,"Revisar")</f>
        <v>77.449999999953434</v>
      </c>
      <c r="X430" s="5">
        <f>_xlfn.XLOOKUP(Table2[[#This Row],[Acuerdo de nivel de servicio]],SLA!B:B,SLA!C:C)</f>
        <v>0</v>
      </c>
      <c r="Y430" s="5">
        <f>IFERROR(ROUND(Table2[[#This Row],[Fecha cierre/actualización]]-Table2[[#This Row],[Fecha creación]],0)*14,"Revisar")</f>
        <v>42</v>
      </c>
      <c r="Z430" s="5">
        <f>+Table2[[#This Row],[SLA horas - base ]]+Table2[[#This Row],[SLA horas - adic por cambio días]]</f>
        <v>42</v>
      </c>
      <c r="AA430" s="19" t="str">
        <f>IF(Table2[[#This Row],[SLA horas - base ]]=0,"No tiene SLA",IF(Table2[[#This Row],[Horas resolución/en proceso]]&lt;=Table2[[#This Row],[SLA horas - total]],"Cumplido","Vencido"))</f>
        <v>No tiene SLA</v>
      </c>
      <c r="AC430"/>
    </row>
    <row r="431" spans="1:29">
      <c r="A431" t="s">
        <v>2161</v>
      </c>
      <c r="B431" t="s">
        <v>2090</v>
      </c>
      <c r="C431" t="s">
        <v>36</v>
      </c>
      <c r="D431" t="s">
        <v>95</v>
      </c>
      <c r="E431" t="s">
        <v>55</v>
      </c>
      <c r="F431" t="s">
        <v>96</v>
      </c>
      <c r="G431" t="s">
        <v>106</v>
      </c>
      <c r="H431" t="s">
        <v>28</v>
      </c>
      <c r="I431" t="s">
        <v>2162</v>
      </c>
      <c r="J431" t="s">
        <v>2163</v>
      </c>
      <c r="K431" t="s">
        <v>2164</v>
      </c>
      <c r="L431" t="s">
        <v>2164</v>
      </c>
      <c r="M431" t="s">
        <v>101</v>
      </c>
      <c r="N431" t="s">
        <v>36</v>
      </c>
      <c r="O431" t="s">
        <v>311</v>
      </c>
      <c r="P431" t="s">
        <v>2090</v>
      </c>
      <c r="Q431" t="s">
        <v>2164</v>
      </c>
      <c r="R431" t="s">
        <v>103</v>
      </c>
      <c r="S431" t="s">
        <v>2164</v>
      </c>
      <c r="T4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45713.461111111108</v>
      </c>
      <c r="U4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45714.479166666664</v>
      </c>
      <c r="V431" s="5">
        <f>IFERROR(Table2[[#This Row],[Fecha cierre/actualización]]-Table2[[#This Row],[Fecha creación]],"Revisar")</f>
        <v>1.0180555555562023</v>
      </c>
      <c r="W431" s="5">
        <f>IFERROR(Table2[[#This Row],[Días resolución/en proceso]]*24,"Revisar")</f>
        <v>24.433333333348855</v>
      </c>
      <c r="X431" s="5">
        <f>_xlfn.XLOOKUP(Table2[[#This Row],[Acuerdo de nivel de servicio]],SLA!B:B,SLA!C:C)</f>
        <v>0</v>
      </c>
      <c r="Y431" s="5">
        <f>IFERROR(ROUND(Table2[[#This Row],[Fecha cierre/actualización]]-Table2[[#This Row],[Fecha creación]],0)*14,"Revisar")</f>
        <v>14</v>
      </c>
      <c r="Z431" s="5">
        <f>+Table2[[#This Row],[SLA horas - base ]]+Table2[[#This Row],[SLA horas - adic por cambio días]]</f>
        <v>14</v>
      </c>
      <c r="AA431" s="19" t="str">
        <f>IF(Table2[[#This Row],[SLA horas - base ]]=0,"No tiene SLA",IF(Table2[[#This Row],[Horas resolución/en proceso]]&lt;=Table2[[#This Row],[SLA horas - total]],"Cumplido","Vencido"))</f>
        <v>No tiene SLA</v>
      </c>
      <c r="AC431"/>
    </row>
    <row r="432" spans="1:29">
      <c r="A432" t="s">
        <v>2165</v>
      </c>
      <c r="B432" t="s">
        <v>2166</v>
      </c>
      <c r="C432" t="s">
        <v>36</v>
      </c>
      <c r="D432" t="s">
        <v>95</v>
      </c>
      <c r="E432" t="s">
        <v>38</v>
      </c>
      <c r="F432" t="s">
        <v>96</v>
      </c>
      <c r="G432" t="s">
        <v>106</v>
      </c>
      <c r="H432" t="s">
        <v>38</v>
      </c>
      <c r="I432" t="s">
        <v>2167</v>
      </c>
      <c r="J432" t="s">
        <v>2168</v>
      </c>
      <c r="K432" t="s">
        <v>2169</v>
      </c>
      <c r="L432" t="s">
        <v>2169</v>
      </c>
      <c r="M432" t="s">
        <v>110</v>
      </c>
      <c r="N432" t="s">
        <v>36</v>
      </c>
      <c r="O432" t="s">
        <v>36</v>
      </c>
      <c r="P432" t="s">
        <v>2166</v>
      </c>
      <c r="Q432" t="s">
        <v>2169</v>
      </c>
      <c r="R432" t="s">
        <v>103</v>
      </c>
      <c r="S432" t="s">
        <v>2169</v>
      </c>
      <c r="T4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45713.486805555556</v>
      </c>
      <c r="U4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45736.469444444447</v>
      </c>
      <c r="V432" s="5">
        <f>IFERROR(Table2[[#This Row],[Fecha cierre/actualización]]-Table2[[#This Row],[Fecha creación]],"Revisar")</f>
        <v>22.982638888890506</v>
      </c>
      <c r="W432" s="5">
        <f>IFERROR(Table2[[#This Row],[Días resolución/en proceso]]*24,"Revisar")</f>
        <v>551.58333333337214</v>
      </c>
      <c r="X432" s="5">
        <f>_xlfn.XLOOKUP(Table2[[#This Row],[Acuerdo de nivel de servicio]],SLA!B:B,SLA!C:C)</f>
        <v>0</v>
      </c>
      <c r="Y432" s="5">
        <f>IFERROR(ROUND(Table2[[#This Row],[Fecha cierre/actualización]]-Table2[[#This Row],[Fecha creación]],0)*14,"Revisar")</f>
        <v>322</v>
      </c>
      <c r="Z432" s="5">
        <f>+Table2[[#This Row],[SLA horas - base ]]+Table2[[#This Row],[SLA horas - adic por cambio días]]</f>
        <v>322</v>
      </c>
      <c r="AA432" s="19" t="str">
        <f>IF(Table2[[#This Row],[SLA horas - base ]]=0,"No tiene SLA",IF(Table2[[#This Row],[Horas resolución/en proceso]]&lt;=Table2[[#This Row],[SLA horas - total]],"Cumplido","Vencido"))</f>
        <v>No tiene SLA</v>
      </c>
      <c r="AC432"/>
    </row>
    <row r="433" spans="1:29">
      <c r="A433" t="s">
        <v>2170</v>
      </c>
      <c r="B433" t="s">
        <v>2171</v>
      </c>
      <c r="C433" t="s">
        <v>36</v>
      </c>
      <c r="D433" t="s">
        <v>2</v>
      </c>
      <c r="E433" t="s">
        <v>29</v>
      </c>
      <c r="F433" t="s">
        <v>96</v>
      </c>
      <c r="G433" t="s">
        <v>106</v>
      </c>
      <c r="H433" t="s">
        <v>32</v>
      </c>
      <c r="I433" t="s">
        <v>2172</v>
      </c>
      <c r="J433" t="s">
        <v>2173</v>
      </c>
      <c r="K433" t="s">
        <v>2174</v>
      </c>
      <c r="L433" t="s">
        <v>2174</v>
      </c>
      <c r="M433" t="s">
        <v>153</v>
      </c>
      <c r="N433" t="s">
        <v>154</v>
      </c>
      <c r="O433" t="s">
        <v>36</v>
      </c>
      <c r="P433" t="s">
        <v>2171</v>
      </c>
      <c r="Q433" t="s">
        <v>2174</v>
      </c>
      <c r="R433" t="s">
        <v>103</v>
      </c>
      <c r="S433" t="s">
        <v>2174</v>
      </c>
      <c r="T4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45714.35</v>
      </c>
      <c r="U4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45716.658333333333</v>
      </c>
      <c r="V433" s="5">
        <f>IFERROR(Table2[[#This Row],[Fecha cierre/actualización]]-Table2[[#This Row],[Fecha creación]],"Revisar")</f>
        <v>2.3083333333343035</v>
      </c>
      <c r="W433" s="5">
        <f>IFERROR(Table2[[#This Row],[Días resolución/en proceso]]*24,"Revisar")</f>
        <v>55.400000000023283</v>
      </c>
      <c r="X433" s="5">
        <f>_xlfn.XLOOKUP(Table2[[#This Row],[Acuerdo de nivel de servicio]],SLA!B:B,SLA!C:C)</f>
        <v>0</v>
      </c>
      <c r="Y433" s="5">
        <f>IFERROR(ROUND(Table2[[#This Row],[Fecha cierre/actualización]]-Table2[[#This Row],[Fecha creación]],0)*14,"Revisar")</f>
        <v>28</v>
      </c>
      <c r="Z433" s="5">
        <f>+Table2[[#This Row],[SLA horas - base ]]+Table2[[#This Row],[SLA horas - adic por cambio días]]</f>
        <v>28</v>
      </c>
      <c r="AA433" s="19" t="str">
        <f>IF(Table2[[#This Row],[SLA horas - base ]]=0,"No tiene SLA",IF(Table2[[#This Row],[Horas resolución/en proceso]]&lt;=Table2[[#This Row],[SLA horas - total]],"Cumplido","Vencido"))</f>
        <v>No tiene SLA</v>
      </c>
      <c r="AC433"/>
    </row>
    <row r="434" spans="1:29">
      <c r="A434" t="s">
        <v>2175</v>
      </c>
      <c r="B434" t="s">
        <v>2176</v>
      </c>
      <c r="C434" t="s">
        <v>36</v>
      </c>
      <c r="D434" t="s">
        <v>95</v>
      </c>
      <c r="E434" t="s">
        <v>55</v>
      </c>
      <c r="F434" t="s">
        <v>96</v>
      </c>
      <c r="G434" t="s">
        <v>106</v>
      </c>
      <c r="H434" t="s">
        <v>58</v>
      </c>
      <c r="I434" t="s">
        <v>2177</v>
      </c>
      <c r="J434" t="s">
        <v>2178</v>
      </c>
      <c r="K434" t="s">
        <v>2179</v>
      </c>
      <c r="L434" t="s">
        <v>2179</v>
      </c>
      <c r="M434" t="s">
        <v>153</v>
      </c>
      <c r="N434" t="s">
        <v>36</v>
      </c>
      <c r="O434" t="s">
        <v>36</v>
      </c>
      <c r="P434" t="s">
        <v>2176</v>
      </c>
      <c r="Q434" t="s">
        <v>2179</v>
      </c>
      <c r="R434" t="s">
        <v>103</v>
      </c>
      <c r="S434" t="s">
        <v>2179</v>
      </c>
      <c r="T4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45714.440972222219</v>
      </c>
      <c r="U4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45716.661111111112</v>
      </c>
      <c r="V434" s="5">
        <f>IFERROR(Table2[[#This Row],[Fecha cierre/actualización]]-Table2[[#This Row],[Fecha creación]],"Revisar")</f>
        <v>2.2201388888934162</v>
      </c>
      <c r="W434" s="5">
        <f>IFERROR(Table2[[#This Row],[Días resolución/en proceso]]*24,"Revisar")</f>
        <v>53.283333333441988</v>
      </c>
      <c r="X434" s="5">
        <f>_xlfn.XLOOKUP(Table2[[#This Row],[Acuerdo de nivel de servicio]],SLA!B:B,SLA!C:C)</f>
        <v>0</v>
      </c>
      <c r="Y434" s="5">
        <f>IFERROR(ROUND(Table2[[#This Row],[Fecha cierre/actualización]]-Table2[[#This Row],[Fecha creación]],0)*14,"Revisar")</f>
        <v>28</v>
      </c>
      <c r="Z434" s="5">
        <f>+Table2[[#This Row],[SLA horas - base ]]+Table2[[#This Row],[SLA horas - adic por cambio días]]</f>
        <v>28</v>
      </c>
      <c r="AA434" s="19" t="str">
        <f>IF(Table2[[#This Row],[SLA horas - base ]]=0,"No tiene SLA",IF(Table2[[#This Row],[Horas resolución/en proceso]]&lt;=Table2[[#This Row],[SLA horas - total]],"Cumplido","Vencido"))</f>
        <v>No tiene SLA</v>
      </c>
      <c r="AC434"/>
    </row>
    <row r="435" spans="1:29">
      <c r="A435" t="s">
        <v>2180</v>
      </c>
      <c r="B435" t="s">
        <v>2181</v>
      </c>
      <c r="C435" t="s">
        <v>36</v>
      </c>
      <c r="D435" t="s">
        <v>2</v>
      </c>
      <c r="E435" t="s">
        <v>66</v>
      </c>
      <c r="F435" t="s">
        <v>96</v>
      </c>
      <c r="G435" t="s">
        <v>97</v>
      </c>
      <c r="H435" t="s">
        <v>51</v>
      </c>
      <c r="I435" t="s">
        <v>2182</v>
      </c>
      <c r="J435" t="s">
        <v>2183</v>
      </c>
      <c r="K435" t="s">
        <v>2184</v>
      </c>
      <c r="L435" t="s">
        <v>2185</v>
      </c>
      <c r="M435" t="s">
        <v>101</v>
      </c>
      <c r="N435" t="s">
        <v>36</v>
      </c>
      <c r="O435" t="s">
        <v>102</v>
      </c>
      <c r="P435" t="s">
        <v>2181</v>
      </c>
      <c r="Q435" t="s">
        <v>2184</v>
      </c>
      <c r="R435" t="s">
        <v>103</v>
      </c>
      <c r="S435" t="s">
        <v>2184</v>
      </c>
      <c r="T4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45714.467361111114</v>
      </c>
      <c r="U4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45714.488888888889</v>
      </c>
      <c r="V435" s="5">
        <f>IFERROR(Table2[[#This Row],[Fecha cierre/actualización]]-Table2[[#This Row],[Fecha creación]],"Revisar")</f>
        <v>2.1527777775190771E-2</v>
      </c>
      <c r="W435" s="5">
        <f>IFERROR(Table2[[#This Row],[Días resolución/en proceso]]*24,"Revisar")</f>
        <v>0.5166666666045785</v>
      </c>
      <c r="X435" s="5">
        <f>_xlfn.XLOOKUP(Table2[[#This Row],[Acuerdo de nivel de servicio]],SLA!B:B,SLA!C:C)</f>
        <v>0</v>
      </c>
      <c r="Y435" s="5">
        <f>IFERROR(ROUND(Table2[[#This Row],[Fecha cierre/actualización]]-Table2[[#This Row],[Fecha creación]],0)*14,"Revisar")</f>
        <v>0</v>
      </c>
      <c r="Z435" s="5">
        <f>+Table2[[#This Row],[SLA horas - base ]]+Table2[[#This Row],[SLA horas - adic por cambio días]]</f>
        <v>0</v>
      </c>
      <c r="AA435" s="19" t="str">
        <f>IF(Table2[[#This Row],[SLA horas - base ]]=0,"No tiene SLA",IF(Table2[[#This Row],[Horas resolución/en proceso]]&lt;=Table2[[#This Row],[SLA horas - total]],"Cumplido","Vencido"))</f>
        <v>No tiene SLA</v>
      </c>
      <c r="AC435"/>
    </row>
    <row r="436" spans="1:29">
      <c r="A436" t="s">
        <v>2186</v>
      </c>
      <c r="B436" t="s">
        <v>2187</v>
      </c>
      <c r="C436" t="s">
        <v>36</v>
      </c>
      <c r="D436" t="s">
        <v>2</v>
      </c>
      <c r="E436" t="s">
        <v>48</v>
      </c>
      <c r="F436" t="s">
        <v>96</v>
      </c>
      <c r="G436" t="s">
        <v>106</v>
      </c>
      <c r="H436" t="s">
        <v>27</v>
      </c>
      <c r="I436" t="s">
        <v>2188</v>
      </c>
      <c r="J436" t="s">
        <v>2189</v>
      </c>
      <c r="K436" t="s">
        <v>2190</v>
      </c>
      <c r="L436" t="s">
        <v>2190</v>
      </c>
      <c r="M436" t="s">
        <v>101</v>
      </c>
      <c r="N436" t="s">
        <v>154</v>
      </c>
      <c r="O436" t="s">
        <v>102</v>
      </c>
      <c r="P436" t="s">
        <v>2187</v>
      </c>
      <c r="Q436" t="s">
        <v>2190</v>
      </c>
      <c r="R436" t="s">
        <v>103</v>
      </c>
      <c r="S436" t="s">
        <v>2190</v>
      </c>
      <c r="T4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45714.479861111111</v>
      </c>
      <c r="U4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45720.707638888889</v>
      </c>
      <c r="V436" s="5">
        <f>IFERROR(Table2[[#This Row],[Fecha cierre/actualización]]-Table2[[#This Row],[Fecha creación]],"Revisar")</f>
        <v>6.2277777777781012</v>
      </c>
      <c r="W436" s="5">
        <f>IFERROR(Table2[[#This Row],[Días resolución/en proceso]]*24,"Revisar")</f>
        <v>149.46666666667443</v>
      </c>
      <c r="X436" s="5">
        <f>_xlfn.XLOOKUP(Table2[[#This Row],[Acuerdo de nivel de servicio]],SLA!B:B,SLA!C:C)</f>
        <v>0</v>
      </c>
      <c r="Y436" s="5">
        <f>IFERROR(ROUND(Table2[[#This Row],[Fecha cierre/actualización]]-Table2[[#This Row],[Fecha creación]],0)*14,"Revisar")</f>
        <v>84</v>
      </c>
      <c r="Z436" s="5">
        <f>+Table2[[#This Row],[SLA horas - base ]]+Table2[[#This Row],[SLA horas - adic por cambio días]]</f>
        <v>84</v>
      </c>
      <c r="AA436" s="19" t="str">
        <f>IF(Table2[[#This Row],[SLA horas - base ]]=0,"No tiene SLA",IF(Table2[[#This Row],[Horas resolución/en proceso]]&lt;=Table2[[#This Row],[SLA horas - total]],"Cumplido","Vencido"))</f>
        <v>No tiene SLA</v>
      </c>
      <c r="AC436"/>
    </row>
    <row r="437" spans="1:29">
      <c r="A437" t="s">
        <v>2191</v>
      </c>
      <c r="B437" t="s">
        <v>2192</v>
      </c>
      <c r="C437" t="s">
        <v>36</v>
      </c>
      <c r="D437" t="s">
        <v>95</v>
      </c>
      <c r="E437" t="s">
        <v>52</v>
      </c>
      <c r="F437" t="s">
        <v>96</v>
      </c>
      <c r="G437" t="s">
        <v>373</v>
      </c>
      <c r="H437" t="s">
        <v>53</v>
      </c>
      <c r="I437" t="s">
        <v>2193</v>
      </c>
      <c r="J437" t="s">
        <v>2194</v>
      </c>
      <c r="K437" t="s">
        <v>2195</v>
      </c>
      <c r="L437" t="s">
        <v>2195</v>
      </c>
      <c r="M437" t="s">
        <v>36</v>
      </c>
      <c r="N437" t="s">
        <v>36</v>
      </c>
      <c r="O437" t="s">
        <v>513</v>
      </c>
      <c r="P437" t="s">
        <v>2192</v>
      </c>
      <c r="Q437" t="s">
        <v>2195</v>
      </c>
      <c r="R437" t="s">
        <v>103</v>
      </c>
      <c r="S437" t="s">
        <v>2195</v>
      </c>
      <c r="T4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45714.675000000003</v>
      </c>
      <c r="U4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45730.688194444447</v>
      </c>
      <c r="V437" s="5">
        <f>IFERROR(Table2[[#This Row],[Fecha cierre/actualización]]-Table2[[#This Row],[Fecha creación]],"Revisar")</f>
        <v>16.013194444443798</v>
      </c>
      <c r="W437" s="5">
        <f>IFERROR(Table2[[#This Row],[Días resolución/en proceso]]*24,"Revisar")</f>
        <v>384.31666666665114</v>
      </c>
      <c r="X437" s="5">
        <f>_xlfn.XLOOKUP(Table2[[#This Row],[Acuerdo de nivel de servicio]],SLA!B:B,SLA!C:C)</f>
        <v>0</v>
      </c>
      <c r="Y437" s="5">
        <f>IFERROR(ROUND(Table2[[#This Row],[Fecha cierre/actualización]]-Table2[[#This Row],[Fecha creación]],0)*14,"Revisar")</f>
        <v>224</v>
      </c>
      <c r="Z437" s="5">
        <f>+Table2[[#This Row],[SLA horas - base ]]+Table2[[#This Row],[SLA horas - adic por cambio días]]</f>
        <v>224</v>
      </c>
      <c r="AA437" s="19" t="str">
        <f>IF(Table2[[#This Row],[SLA horas - base ]]=0,"No tiene SLA",IF(Table2[[#This Row],[Horas resolución/en proceso]]&lt;=Table2[[#This Row],[SLA horas - total]],"Cumplido","Vencido"))</f>
        <v>No tiene SLA</v>
      </c>
      <c r="AC437"/>
    </row>
    <row r="438" spans="1:29">
      <c r="A438" t="s">
        <v>2196</v>
      </c>
      <c r="B438" t="s">
        <v>2197</v>
      </c>
      <c r="C438" t="s">
        <v>36</v>
      </c>
      <c r="D438" t="s">
        <v>2</v>
      </c>
      <c r="E438" t="s">
        <v>55</v>
      </c>
      <c r="F438" t="s">
        <v>96</v>
      </c>
      <c r="G438" t="s">
        <v>106</v>
      </c>
      <c r="H438" t="s">
        <v>31</v>
      </c>
      <c r="I438" t="s">
        <v>2198</v>
      </c>
      <c r="J438" t="s">
        <v>1838</v>
      </c>
      <c r="K438" t="s">
        <v>2199</v>
      </c>
      <c r="L438" t="s">
        <v>2199</v>
      </c>
      <c r="M438" t="s">
        <v>101</v>
      </c>
      <c r="N438" t="s">
        <v>154</v>
      </c>
      <c r="O438" t="s">
        <v>102</v>
      </c>
      <c r="P438" t="s">
        <v>2197</v>
      </c>
      <c r="Q438" t="s">
        <v>2199</v>
      </c>
      <c r="R438" t="s">
        <v>103</v>
      </c>
      <c r="S438" t="s">
        <v>2199</v>
      </c>
      <c r="T4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45714.719444444447</v>
      </c>
      <c r="U4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45716.489583333336</v>
      </c>
      <c r="V438" s="5">
        <f>IFERROR(Table2[[#This Row],[Fecha cierre/actualización]]-Table2[[#This Row],[Fecha creación]],"Revisar")</f>
        <v>1.7701388888890506</v>
      </c>
      <c r="W438" s="5">
        <f>IFERROR(Table2[[#This Row],[Días resolución/en proceso]]*24,"Revisar")</f>
        <v>42.483333333337214</v>
      </c>
      <c r="X438" s="5">
        <f>_xlfn.XLOOKUP(Table2[[#This Row],[Acuerdo de nivel de servicio]],SLA!B:B,SLA!C:C)</f>
        <v>0</v>
      </c>
      <c r="Y438" s="5">
        <f>IFERROR(ROUND(Table2[[#This Row],[Fecha cierre/actualización]]-Table2[[#This Row],[Fecha creación]],0)*14,"Revisar")</f>
        <v>28</v>
      </c>
      <c r="Z438" s="5">
        <f>+Table2[[#This Row],[SLA horas - base ]]+Table2[[#This Row],[SLA horas - adic por cambio días]]</f>
        <v>28</v>
      </c>
      <c r="AA438" s="19" t="str">
        <f>IF(Table2[[#This Row],[SLA horas - base ]]=0,"No tiene SLA",IF(Table2[[#This Row],[Horas resolución/en proceso]]&lt;=Table2[[#This Row],[SLA horas - total]],"Cumplido","Vencido"))</f>
        <v>No tiene SLA</v>
      </c>
      <c r="AC438"/>
    </row>
    <row r="439" spans="1:29">
      <c r="A439" t="s">
        <v>2200</v>
      </c>
      <c r="B439" t="s">
        <v>2201</v>
      </c>
      <c r="C439" t="s">
        <v>36</v>
      </c>
      <c r="D439" t="s">
        <v>2</v>
      </c>
      <c r="E439" t="s">
        <v>38</v>
      </c>
      <c r="F439" t="s">
        <v>96</v>
      </c>
      <c r="G439" t="s">
        <v>106</v>
      </c>
      <c r="H439" t="s">
        <v>38</v>
      </c>
      <c r="I439" t="s">
        <v>2202</v>
      </c>
      <c r="J439" t="s">
        <v>2203</v>
      </c>
      <c r="K439" t="s">
        <v>2204</v>
      </c>
      <c r="L439" t="s">
        <v>2204</v>
      </c>
      <c r="M439" t="s">
        <v>110</v>
      </c>
      <c r="N439" t="s">
        <v>36</v>
      </c>
      <c r="O439" t="s">
        <v>36</v>
      </c>
      <c r="P439" t="s">
        <v>2201</v>
      </c>
      <c r="Q439" t="s">
        <v>2204</v>
      </c>
      <c r="R439" t="s">
        <v>103</v>
      </c>
      <c r="S439" t="s">
        <v>2205</v>
      </c>
      <c r="T4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45714.679166666669</v>
      </c>
      <c r="U4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45723.636805555558</v>
      </c>
      <c r="V439" s="5">
        <f>IFERROR(Table2[[#This Row],[Fecha cierre/actualización]]-Table2[[#This Row],[Fecha creación]],"Revisar")</f>
        <v>8.9576388888890506</v>
      </c>
      <c r="W439" s="5">
        <f>IFERROR(Table2[[#This Row],[Días resolución/en proceso]]*24,"Revisar")</f>
        <v>214.98333333333721</v>
      </c>
      <c r="X439" s="5">
        <f>_xlfn.XLOOKUP(Table2[[#This Row],[Acuerdo de nivel de servicio]],SLA!B:B,SLA!C:C)</f>
        <v>0</v>
      </c>
      <c r="Y439" s="5">
        <f>IFERROR(ROUND(Table2[[#This Row],[Fecha cierre/actualización]]-Table2[[#This Row],[Fecha creación]],0)*14,"Revisar")</f>
        <v>126</v>
      </c>
      <c r="Z439" s="5">
        <f>+Table2[[#This Row],[SLA horas - base ]]+Table2[[#This Row],[SLA horas - adic por cambio días]]</f>
        <v>126</v>
      </c>
      <c r="AA439" s="19" t="str">
        <f>IF(Table2[[#This Row],[SLA horas - base ]]=0,"No tiene SLA",IF(Table2[[#This Row],[Horas resolución/en proceso]]&lt;=Table2[[#This Row],[SLA horas - total]],"Cumplido","Vencido"))</f>
        <v>No tiene SLA</v>
      </c>
      <c r="AC439"/>
    </row>
    <row r="440" spans="1:29">
      <c r="A440" t="s">
        <v>2206</v>
      </c>
      <c r="B440" t="s">
        <v>2207</v>
      </c>
      <c r="C440" t="s">
        <v>36</v>
      </c>
      <c r="D440" t="s">
        <v>269</v>
      </c>
      <c r="E440" t="s">
        <v>48</v>
      </c>
      <c r="F440" t="s">
        <v>96</v>
      </c>
      <c r="G440" t="s">
        <v>270</v>
      </c>
      <c r="H440" t="s">
        <v>36</v>
      </c>
      <c r="I440" t="s">
        <v>2208</v>
      </c>
      <c r="J440" t="s">
        <v>2209</v>
      </c>
      <c r="K440" t="s">
        <v>2210</v>
      </c>
      <c r="L440" t="s">
        <v>2210</v>
      </c>
      <c r="M440" t="s">
        <v>36</v>
      </c>
      <c r="N440" t="s">
        <v>36</v>
      </c>
      <c r="O440" t="s">
        <v>36</v>
      </c>
      <c r="P440" t="s">
        <v>2207</v>
      </c>
      <c r="Q440" t="s">
        <v>2210</v>
      </c>
      <c r="R440" t="s">
        <v>103</v>
      </c>
      <c r="S440" t="s">
        <v>2210</v>
      </c>
      <c r="T4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45714.707638888889</v>
      </c>
      <c r="U4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45719.375</v>
      </c>
      <c r="V440" s="5">
        <f>IFERROR(Table2[[#This Row],[Fecha cierre/actualización]]-Table2[[#This Row],[Fecha creación]],"Revisar")</f>
        <v>4.6673611111109494</v>
      </c>
      <c r="W440" s="5">
        <f>IFERROR(Table2[[#This Row],[Días resolución/en proceso]]*24,"Revisar")</f>
        <v>112.01666666666279</v>
      </c>
      <c r="X440" s="5">
        <f>_xlfn.XLOOKUP(Table2[[#This Row],[Acuerdo de nivel de servicio]],SLA!B:B,SLA!C:C)</f>
        <v>0</v>
      </c>
      <c r="Y440" s="5">
        <f>IFERROR(ROUND(Table2[[#This Row],[Fecha cierre/actualización]]-Table2[[#This Row],[Fecha creación]],0)*14,"Revisar")</f>
        <v>70</v>
      </c>
      <c r="Z440" s="5">
        <f>+Table2[[#This Row],[SLA horas - base ]]+Table2[[#This Row],[SLA horas - adic por cambio días]]</f>
        <v>70</v>
      </c>
      <c r="AA440" s="19" t="str">
        <f>IF(Table2[[#This Row],[SLA horas - base ]]=0,"No tiene SLA",IF(Table2[[#This Row],[Horas resolución/en proceso]]&lt;=Table2[[#This Row],[SLA horas - total]],"Cumplido","Vencido"))</f>
        <v>No tiene SLA</v>
      </c>
      <c r="AC440"/>
    </row>
    <row r="441" spans="1:29">
      <c r="A441" t="s">
        <v>2211</v>
      </c>
      <c r="B441" t="s">
        <v>2212</v>
      </c>
      <c r="C441" t="s">
        <v>36</v>
      </c>
      <c r="D441" t="s">
        <v>95</v>
      </c>
      <c r="E441" t="s">
        <v>66</v>
      </c>
      <c r="F441" t="s">
        <v>96</v>
      </c>
      <c r="G441" t="s">
        <v>97</v>
      </c>
      <c r="H441" t="s">
        <v>50</v>
      </c>
      <c r="I441" t="s">
        <v>2213</v>
      </c>
      <c r="J441" t="s">
        <v>2214</v>
      </c>
      <c r="K441" t="s">
        <v>2215</v>
      </c>
      <c r="L441" t="s">
        <v>2215</v>
      </c>
      <c r="M441" t="s">
        <v>524</v>
      </c>
      <c r="N441" t="s">
        <v>36</v>
      </c>
      <c r="O441" t="s">
        <v>36</v>
      </c>
      <c r="P441" t="s">
        <v>2212</v>
      </c>
      <c r="Q441" t="s">
        <v>2215</v>
      </c>
      <c r="R441" t="s">
        <v>103</v>
      </c>
      <c r="S441" t="s">
        <v>2215</v>
      </c>
      <c r="T4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45714.798611111109</v>
      </c>
      <c r="U4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45721.454861111109</v>
      </c>
      <c r="V441" s="5">
        <f>IFERROR(Table2[[#This Row],[Fecha cierre/actualización]]-Table2[[#This Row],[Fecha creación]],"Revisar")</f>
        <v>6.65625</v>
      </c>
      <c r="W441" s="5">
        <f>IFERROR(Table2[[#This Row],[Días resolución/en proceso]]*24,"Revisar")</f>
        <v>159.75</v>
      </c>
      <c r="X441" s="5">
        <f>_xlfn.XLOOKUP(Table2[[#This Row],[Acuerdo de nivel de servicio]],SLA!B:B,SLA!C:C)</f>
        <v>0</v>
      </c>
      <c r="Y441" s="5">
        <f>IFERROR(ROUND(Table2[[#This Row],[Fecha cierre/actualización]]-Table2[[#This Row],[Fecha creación]],0)*14,"Revisar")</f>
        <v>98</v>
      </c>
      <c r="Z441" s="5">
        <f>+Table2[[#This Row],[SLA horas - base ]]+Table2[[#This Row],[SLA horas - adic por cambio días]]</f>
        <v>98</v>
      </c>
      <c r="AA441" s="19" t="str">
        <f>IF(Table2[[#This Row],[SLA horas - base ]]=0,"No tiene SLA",IF(Table2[[#This Row],[Horas resolución/en proceso]]&lt;=Table2[[#This Row],[SLA horas - total]],"Cumplido","Vencido"))</f>
        <v>No tiene SLA</v>
      </c>
      <c r="AC441"/>
    </row>
    <row r="442" spans="1:29">
      <c r="A442" t="s">
        <v>2216</v>
      </c>
      <c r="B442" t="s">
        <v>2217</v>
      </c>
      <c r="C442" t="s">
        <v>36</v>
      </c>
      <c r="D442" t="s">
        <v>2</v>
      </c>
      <c r="E442" t="s">
        <v>66</v>
      </c>
      <c r="F442" t="s">
        <v>96</v>
      </c>
      <c r="G442" t="s">
        <v>97</v>
      </c>
      <c r="H442" t="s">
        <v>51</v>
      </c>
      <c r="I442" t="s">
        <v>2218</v>
      </c>
      <c r="J442" t="s">
        <v>2219</v>
      </c>
      <c r="K442" t="s">
        <v>2220</v>
      </c>
      <c r="L442" t="s">
        <v>2220</v>
      </c>
      <c r="M442" t="s">
        <v>101</v>
      </c>
      <c r="N442" t="s">
        <v>36</v>
      </c>
      <c r="O442" t="s">
        <v>102</v>
      </c>
      <c r="P442" t="s">
        <v>2217</v>
      </c>
      <c r="Q442" t="s">
        <v>2220</v>
      </c>
      <c r="R442" t="s">
        <v>103</v>
      </c>
      <c r="S442" t="s">
        <v>2220</v>
      </c>
      <c r="T4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45716.374305555553</v>
      </c>
      <c r="U4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45719.587500000001</v>
      </c>
      <c r="V442" s="5">
        <f>IFERROR(Table2[[#This Row],[Fecha cierre/actualización]]-Table2[[#This Row],[Fecha creación]],"Revisar")</f>
        <v>3.2131944444481633</v>
      </c>
      <c r="W442" s="5">
        <f>IFERROR(Table2[[#This Row],[Días resolución/en proceso]]*24,"Revisar")</f>
        <v>77.116666666755918</v>
      </c>
      <c r="X442" s="5">
        <f>_xlfn.XLOOKUP(Table2[[#This Row],[Acuerdo de nivel de servicio]],SLA!B:B,SLA!C:C)</f>
        <v>0</v>
      </c>
      <c r="Y442" s="5">
        <f>IFERROR(ROUND(Table2[[#This Row],[Fecha cierre/actualización]]-Table2[[#This Row],[Fecha creación]],0)*14,"Revisar")</f>
        <v>42</v>
      </c>
      <c r="Z442" s="5">
        <f>+Table2[[#This Row],[SLA horas - base ]]+Table2[[#This Row],[SLA horas - adic por cambio días]]</f>
        <v>42</v>
      </c>
      <c r="AA442" s="19" t="str">
        <f>IF(Table2[[#This Row],[SLA horas - base ]]=0,"No tiene SLA",IF(Table2[[#This Row],[Horas resolución/en proceso]]&lt;=Table2[[#This Row],[SLA horas - total]],"Cumplido","Vencido"))</f>
        <v>No tiene SLA</v>
      </c>
      <c r="AC442"/>
    </row>
    <row r="443" spans="1:29">
      <c r="A443" t="s">
        <v>2221</v>
      </c>
      <c r="B443" t="s">
        <v>2222</v>
      </c>
      <c r="C443" t="s">
        <v>36</v>
      </c>
      <c r="D443" t="s">
        <v>95</v>
      </c>
      <c r="E443" t="s">
        <v>38</v>
      </c>
      <c r="F443" t="s">
        <v>21</v>
      </c>
      <c r="G443" t="s">
        <v>106</v>
      </c>
      <c r="H443" t="s">
        <v>38</v>
      </c>
      <c r="I443" t="s">
        <v>2223</v>
      </c>
      <c r="J443" t="s">
        <v>131</v>
      </c>
      <c r="K443" t="s">
        <v>36</v>
      </c>
      <c r="L443" t="s">
        <v>2224</v>
      </c>
      <c r="M443" t="s">
        <v>110</v>
      </c>
      <c r="N443" t="s">
        <v>36</v>
      </c>
      <c r="O443" t="s">
        <v>36</v>
      </c>
      <c r="P443" t="s">
        <v>2222</v>
      </c>
      <c r="Q443" t="s">
        <v>36</v>
      </c>
      <c r="R443" t="s">
        <v>103</v>
      </c>
      <c r="S443" t="s">
        <v>36</v>
      </c>
      <c r="T4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45716.37222222222</v>
      </c>
      <c r="U4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45716.509722222225</v>
      </c>
      <c r="V443" s="5">
        <f>IFERROR(Table2[[#This Row],[Fecha cierre/actualización]]-Table2[[#This Row],[Fecha creación]],"Revisar")</f>
        <v>0.13750000000436557</v>
      </c>
      <c r="W443" s="5">
        <f>IFERROR(Table2[[#This Row],[Días resolución/en proceso]]*24,"Revisar")</f>
        <v>3.3000000001047738</v>
      </c>
      <c r="X443" s="5">
        <f>_xlfn.XLOOKUP(Table2[[#This Row],[Acuerdo de nivel de servicio]],SLA!B:B,SLA!C:C)</f>
        <v>0</v>
      </c>
      <c r="Y443" s="5">
        <f>IFERROR(ROUND(Table2[[#This Row],[Fecha cierre/actualización]]-Table2[[#This Row],[Fecha creación]],0)*14,"Revisar")</f>
        <v>0</v>
      </c>
      <c r="Z443" s="5">
        <f>+Table2[[#This Row],[SLA horas - base ]]+Table2[[#This Row],[SLA horas - adic por cambio días]]</f>
        <v>0</v>
      </c>
      <c r="AA443" s="19" t="str">
        <f>IF(Table2[[#This Row],[SLA horas - base ]]=0,"No tiene SLA",IF(Table2[[#This Row],[Horas resolución/en proceso]]&lt;=Table2[[#This Row],[SLA horas - total]],"Cumplido","Vencido"))</f>
        <v>No tiene SLA</v>
      </c>
      <c r="AC443"/>
    </row>
    <row r="444" spans="1:29">
      <c r="A444" t="s">
        <v>2225</v>
      </c>
      <c r="B444" t="s">
        <v>2226</v>
      </c>
      <c r="C444" t="s">
        <v>36</v>
      </c>
      <c r="D444" t="s">
        <v>95</v>
      </c>
      <c r="E444" t="s">
        <v>55</v>
      </c>
      <c r="F444" t="s">
        <v>96</v>
      </c>
      <c r="G444" t="s">
        <v>106</v>
      </c>
      <c r="H444" t="s">
        <v>28</v>
      </c>
      <c r="I444" t="s">
        <v>2226</v>
      </c>
      <c r="J444" t="s">
        <v>2227</v>
      </c>
      <c r="K444" t="s">
        <v>2012</v>
      </c>
      <c r="L444" t="s">
        <v>2012</v>
      </c>
      <c r="M444" t="s">
        <v>101</v>
      </c>
      <c r="N444" t="s">
        <v>36</v>
      </c>
      <c r="O444" t="s">
        <v>781</v>
      </c>
      <c r="P444" t="s">
        <v>2226</v>
      </c>
      <c r="Q444" t="s">
        <v>2012</v>
      </c>
      <c r="R444" t="s">
        <v>103</v>
      </c>
      <c r="S444" t="s">
        <v>2228</v>
      </c>
      <c r="T4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45716.493750000001</v>
      </c>
      <c r="U4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45730.680555555555</v>
      </c>
      <c r="V444" s="5">
        <f>IFERROR(Table2[[#This Row],[Fecha cierre/actualización]]-Table2[[#This Row],[Fecha creación]],"Revisar")</f>
        <v>14.186805555553292</v>
      </c>
      <c r="W444" s="5">
        <f>IFERROR(Table2[[#This Row],[Días resolución/en proceso]]*24,"Revisar")</f>
        <v>340.48333333327901</v>
      </c>
      <c r="X444" s="5">
        <f>_xlfn.XLOOKUP(Table2[[#This Row],[Acuerdo de nivel de servicio]],SLA!B:B,SLA!C:C)</f>
        <v>0</v>
      </c>
      <c r="Y444" s="5">
        <f>IFERROR(ROUND(Table2[[#This Row],[Fecha cierre/actualización]]-Table2[[#This Row],[Fecha creación]],0)*14,"Revisar")</f>
        <v>196</v>
      </c>
      <c r="Z444" s="5">
        <f>+Table2[[#This Row],[SLA horas - base ]]+Table2[[#This Row],[SLA horas - adic por cambio días]]</f>
        <v>196</v>
      </c>
      <c r="AA444" s="19" t="str">
        <f>IF(Table2[[#This Row],[SLA horas - base ]]=0,"No tiene SLA",IF(Table2[[#This Row],[Horas resolución/en proceso]]&lt;=Table2[[#This Row],[SLA horas - total]],"Cumplido","Vencido"))</f>
        <v>No tiene SLA</v>
      </c>
      <c r="AC444"/>
    </row>
    <row r="445" spans="1:29">
      <c r="A445" t="s">
        <v>2229</v>
      </c>
      <c r="B445" t="s">
        <v>2230</v>
      </c>
      <c r="C445" t="s">
        <v>36</v>
      </c>
      <c r="D445" t="s">
        <v>269</v>
      </c>
      <c r="E445" t="s">
        <v>48</v>
      </c>
      <c r="F445" t="s">
        <v>96</v>
      </c>
      <c r="G445" t="s">
        <v>270</v>
      </c>
      <c r="H445" t="s">
        <v>36</v>
      </c>
      <c r="I445" t="s">
        <v>2231</v>
      </c>
      <c r="J445" t="s">
        <v>2232</v>
      </c>
      <c r="K445" t="s">
        <v>2233</v>
      </c>
      <c r="L445" t="s">
        <v>2233</v>
      </c>
      <c r="M445" t="s">
        <v>36</v>
      </c>
      <c r="N445" t="s">
        <v>36</v>
      </c>
      <c r="O445" t="s">
        <v>36</v>
      </c>
      <c r="P445" t="s">
        <v>2230</v>
      </c>
      <c r="Q445" t="s">
        <v>2233</v>
      </c>
      <c r="R445" t="s">
        <v>103</v>
      </c>
      <c r="S445" t="s">
        <v>2233</v>
      </c>
      <c r="T4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45716.645138888889</v>
      </c>
      <c r="U4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45727.415972222225</v>
      </c>
      <c r="V445" s="5">
        <f>IFERROR(Table2[[#This Row],[Fecha cierre/actualización]]-Table2[[#This Row],[Fecha creación]],"Revisar")</f>
        <v>10.770833333335759</v>
      </c>
      <c r="W445" s="5">
        <f>IFERROR(Table2[[#This Row],[Días resolución/en proceso]]*24,"Revisar")</f>
        <v>258.50000000005821</v>
      </c>
      <c r="X445" s="5">
        <f>_xlfn.XLOOKUP(Table2[[#This Row],[Acuerdo de nivel de servicio]],SLA!B:B,SLA!C:C)</f>
        <v>0</v>
      </c>
      <c r="Y445" s="5">
        <f>IFERROR(ROUND(Table2[[#This Row],[Fecha cierre/actualización]]-Table2[[#This Row],[Fecha creación]],0)*14,"Revisar")</f>
        <v>154</v>
      </c>
      <c r="Z445" s="5">
        <f>+Table2[[#This Row],[SLA horas - base ]]+Table2[[#This Row],[SLA horas - adic por cambio días]]</f>
        <v>154</v>
      </c>
      <c r="AA445" s="19" t="str">
        <f>IF(Table2[[#This Row],[SLA horas - base ]]=0,"No tiene SLA",IF(Table2[[#This Row],[Horas resolución/en proceso]]&lt;=Table2[[#This Row],[SLA horas - total]],"Cumplido","Vencido"))</f>
        <v>No tiene SLA</v>
      </c>
      <c r="AC445"/>
    </row>
    <row r="446" spans="1:29">
      <c r="A446" t="s">
        <v>2234</v>
      </c>
      <c r="B446" t="s">
        <v>2235</v>
      </c>
      <c r="C446" t="s">
        <v>36</v>
      </c>
      <c r="D446" t="s">
        <v>2</v>
      </c>
      <c r="E446" t="s">
        <v>48</v>
      </c>
      <c r="F446" t="s">
        <v>96</v>
      </c>
      <c r="G446" t="s">
        <v>106</v>
      </c>
      <c r="H446" t="s">
        <v>38</v>
      </c>
      <c r="I446" t="s">
        <v>2236</v>
      </c>
      <c r="J446" t="s">
        <v>2237</v>
      </c>
      <c r="K446" t="s">
        <v>2238</v>
      </c>
      <c r="L446" t="s">
        <v>2238</v>
      </c>
      <c r="M446" t="s">
        <v>110</v>
      </c>
      <c r="N446" t="s">
        <v>36</v>
      </c>
      <c r="O446" t="s">
        <v>36</v>
      </c>
      <c r="P446" t="s">
        <v>2235</v>
      </c>
      <c r="Q446" t="s">
        <v>2238</v>
      </c>
      <c r="R446" t="s">
        <v>103</v>
      </c>
      <c r="S446" t="s">
        <v>2238</v>
      </c>
      <c r="T4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45716.68472222222</v>
      </c>
      <c r="U4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45720.37222222222</v>
      </c>
      <c r="V446" s="5">
        <f>IFERROR(Table2[[#This Row],[Fecha cierre/actualización]]-Table2[[#This Row],[Fecha creación]],"Revisar")</f>
        <v>3.6875</v>
      </c>
      <c r="W446" s="5">
        <f>IFERROR(Table2[[#This Row],[Días resolución/en proceso]]*24,"Revisar")</f>
        <v>88.5</v>
      </c>
      <c r="X446" s="5">
        <f>_xlfn.XLOOKUP(Table2[[#This Row],[Acuerdo de nivel de servicio]],SLA!B:B,SLA!C:C)</f>
        <v>0</v>
      </c>
      <c r="Y446" s="5">
        <f>IFERROR(ROUND(Table2[[#This Row],[Fecha cierre/actualización]]-Table2[[#This Row],[Fecha creación]],0)*14,"Revisar")</f>
        <v>56</v>
      </c>
      <c r="Z446" s="5">
        <f>+Table2[[#This Row],[SLA horas - base ]]+Table2[[#This Row],[SLA horas - adic por cambio días]]</f>
        <v>56</v>
      </c>
      <c r="AA446" s="19" t="str">
        <f>IF(Table2[[#This Row],[SLA horas - base ]]=0,"No tiene SLA",IF(Table2[[#This Row],[Horas resolución/en proceso]]&lt;=Table2[[#This Row],[SLA horas - total]],"Cumplido","Vencido"))</f>
        <v>No tiene SLA</v>
      </c>
      <c r="AC446"/>
    </row>
    <row r="447" spans="1:29">
      <c r="A447" t="s">
        <v>2239</v>
      </c>
      <c r="B447" t="s">
        <v>2240</v>
      </c>
      <c r="C447" t="s">
        <v>36</v>
      </c>
      <c r="D447" t="s">
        <v>2</v>
      </c>
      <c r="E447" t="s">
        <v>66</v>
      </c>
      <c r="F447" t="s">
        <v>96</v>
      </c>
      <c r="G447" t="s">
        <v>687</v>
      </c>
      <c r="H447" t="s">
        <v>64</v>
      </c>
      <c r="I447" t="s">
        <v>2241</v>
      </c>
      <c r="J447" t="s">
        <v>2242</v>
      </c>
      <c r="K447" t="s">
        <v>2243</v>
      </c>
      <c r="L447" t="s">
        <v>2243</v>
      </c>
      <c r="M447" t="s">
        <v>101</v>
      </c>
      <c r="N447" t="s">
        <v>36</v>
      </c>
      <c r="O447" t="s">
        <v>102</v>
      </c>
      <c r="P447" t="s">
        <v>2240</v>
      </c>
      <c r="Q447" t="s">
        <v>2243</v>
      </c>
      <c r="R447" t="s">
        <v>103</v>
      </c>
      <c r="S447" t="s">
        <v>2243</v>
      </c>
      <c r="T4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45716.428472222222</v>
      </c>
      <c r="U4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45734.42083333333</v>
      </c>
      <c r="V447" s="5">
        <f>IFERROR(Table2[[#This Row],[Fecha cierre/actualización]]-Table2[[#This Row],[Fecha creación]],"Revisar")</f>
        <v>17.992361111108039</v>
      </c>
      <c r="W447" s="5">
        <f>IFERROR(Table2[[#This Row],[Días resolución/en proceso]]*24,"Revisar")</f>
        <v>431.81666666659294</v>
      </c>
      <c r="X447" s="5">
        <f>_xlfn.XLOOKUP(Table2[[#This Row],[Acuerdo de nivel de servicio]],SLA!B:B,SLA!C:C)</f>
        <v>0</v>
      </c>
      <c r="Y447" s="5">
        <f>IFERROR(ROUND(Table2[[#This Row],[Fecha cierre/actualización]]-Table2[[#This Row],[Fecha creación]],0)*14,"Revisar")</f>
        <v>252</v>
      </c>
      <c r="Z447" s="5">
        <f>+Table2[[#This Row],[SLA horas - base ]]+Table2[[#This Row],[SLA horas - adic por cambio días]]</f>
        <v>252</v>
      </c>
      <c r="AA447" s="19" t="str">
        <f>IF(Table2[[#This Row],[SLA horas - base ]]=0,"No tiene SLA",IF(Table2[[#This Row],[Horas resolución/en proceso]]&lt;=Table2[[#This Row],[SLA horas - total]],"Cumplido","Vencido"))</f>
        <v>No tiene SLA</v>
      </c>
      <c r="AC447"/>
    </row>
    <row r="448" spans="1:29">
      <c r="A448" t="s">
        <v>2244</v>
      </c>
      <c r="B448" t="s">
        <v>2245</v>
      </c>
      <c r="C448" t="s">
        <v>36</v>
      </c>
      <c r="D448" t="s">
        <v>2</v>
      </c>
      <c r="E448" t="s">
        <v>55</v>
      </c>
      <c r="F448" t="s">
        <v>96</v>
      </c>
      <c r="G448" t="s">
        <v>36</v>
      </c>
      <c r="H448" t="s">
        <v>28</v>
      </c>
      <c r="I448" t="s">
        <v>2246</v>
      </c>
      <c r="J448" t="s">
        <v>2247</v>
      </c>
      <c r="K448" t="s">
        <v>2248</v>
      </c>
      <c r="L448" t="s">
        <v>2248</v>
      </c>
      <c r="M448" t="s">
        <v>101</v>
      </c>
      <c r="N448" t="s">
        <v>36</v>
      </c>
      <c r="O448" t="s">
        <v>102</v>
      </c>
      <c r="P448" t="s">
        <v>2245</v>
      </c>
      <c r="Q448" t="s">
        <v>2248</v>
      </c>
      <c r="R448" t="s">
        <v>103</v>
      </c>
      <c r="S448" t="s">
        <v>2248</v>
      </c>
      <c r="T4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45716.397916666669</v>
      </c>
      <c r="U4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45716.45416666667</v>
      </c>
      <c r="V448" s="5">
        <f>IFERROR(Table2[[#This Row],[Fecha cierre/actualización]]-Table2[[#This Row],[Fecha creación]],"Revisar")</f>
        <v>5.6250000001455192E-2</v>
      </c>
      <c r="W448" s="5">
        <f>IFERROR(Table2[[#This Row],[Días resolución/en proceso]]*24,"Revisar")</f>
        <v>1.3500000000349246</v>
      </c>
      <c r="X448" s="5">
        <f>_xlfn.XLOOKUP(Table2[[#This Row],[Acuerdo de nivel de servicio]],SLA!B:B,SLA!C:C)</f>
        <v>0</v>
      </c>
      <c r="Y448" s="5">
        <f>IFERROR(ROUND(Table2[[#This Row],[Fecha cierre/actualización]]-Table2[[#This Row],[Fecha creación]],0)*14,"Revisar")</f>
        <v>0</v>
      </c>
      <c r="Z448" s="5">
        <f>+Table2[[#This Row],[SLA horas - base ]]+Table2[[#This Row],[SLA horas - adic por cambio días]]</f>
        <v>0</v>
      </c>
      <c r="AA448" s="19" t="str">
        <f>IF(Table2[[#This Row],[SLA horas - base ]]=0,"No tiene SLA",IF(Table2[[#This Row],[Horas resolución/en proceso]]&lt;=Table2[[#This Row],[SLA horas - total]],"Cumplido","Vencido"))</f>
        <v>No tiene SLA</v>
      </c>
      <c r="AC448"/>
    </row>
    <row r="449" spans="1:29">
      <c r="A449" t="s">
        <v>2249</v>
      </c>
      <c r="B449" t="s">
        <v>2250</v>
      </c>
      <c r="C449" t="s">
        <v>36</v>
      </c>
      <c r="D449" t="s">
        <v>2</v>
      </c>
      <c r="E449" t="s">
        <v>36</v>
      </c>
      <c r="F449" t="s">
        <v>21</v>
      </c>
      <c r="G449" t="s">
        <v>36</v>
      </c>
      <c r="H449" t="s">
        <v>28</v>
      </c>
      <c r="I449" t="s">
        <v>36</v>
      </c>
      <c r="J449" t="s">
        <v>131</v>
      </c>
      <c r="K449" t="s">
        <v>36</v>
      </c>
      <c r="L449" t="s">
        <v>2251</v>
      </c>
      <c r="M449" t="s">
        <v>101</v>
      </c>
      <c r="N449" t="s">
        <v>36</v>
      </c>
      <c r="O449" t="s">
        <v>102</v>
      </c>
      <c r="P449" t="s">
        <v>2250</v>
      </c>
      <c r="Q449" t="s">
        <v>36</v>
      </c>
      <c r="R449" t="s">
        <v>103</v>
      </c>
      <c r="S449" t="s">
        <v>36</v>
      </c>
      <c r="T4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45716.461805555555</v>
      </c>
      <c r="U4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45716.480555555558</v>
      </c>
      <c r="V449" s="5">
        <f>IFERROR(Table2[[#This Row],[Fecha cierre/actualización]]-Table2[[#This Row],[Fecha creación]],"Revisar")</f>
        <v>1.8750000002910383E-2</v>
      </c>
      <c r="W449" s="5">
        <f>IFERROR(Table2[[#This Row],[Días resolución/en proceso]]*24,"Revisar")</f>
        <v>0.45000000006984919</v>
      </c>
      <c r="X449" s="5">
        <f>_xlfn.XLOOKUP(Table2[[#This Row],[Acuerdo de nivel de servicio]],SLA!B:B,SLA!C:C)</f>
        <v>0</v>
      </c>
      <c r="Y449" s="5">
        <f>IFERROR(ROUND(Table2[[#This Row],[Fecha cierre/actualización]]-Table2[[#This Row],[Fecha creación]],0)*14,"Revisar")</f>
        <v>0</v>
      </c>
      <c r="Z449" s="5">
        <f>+Table2[[#This Row],[SLA horas - base ]]+Table2[[#This Row],[SLA horas - adic por cambio días]]</f>
        <v>0</v>
      </c>
      <c r="AA449" s="19" t="str">
        <f>IF(Table2[[#This Row],[SLA horas - base ]]=0,"No tiene SLA",IF(Table2[[#This Row],[Horas resolución/en proceso]]&lt;=Table2[[#This Row],[SLA horas - total]],"Cumplido","Vencido"))</f>
        <v>No tiene SLA</v>
      </c>
      <c r="AC449"/>
    </row>
    <row r="450" spans="1:29">
      <c r="A450" t="s">
        <v>2252</v>
      </c>
      <c r="B450" t="s">
        <v>2253</v>
      </c>
      <c r="C450" t="s">
        <v>36</v>
      </c>
      <c r="D450" t="s">
        <v>2</v>
      </c>
      <c r="E450" t="s">
        <v>55</v>
      </c>
      <c r="F450" t="s">
        <v>96</v>
      </c>
      <c r="G450" t="s">
        <v>106</v>
      </c>
      <c r="H450" t="s">
        <v>27</v>
      </c>
      <c r="I450" t="s">
        <v>2254</v>
      </c>
      <c r="J450" t="s">
        <v>2255</v>
      </c>
      <c r="K450" t="s">
        <v>2256</v>
      </c>
      <c r="L450" t="s">
        <v>2256</v>
      </c>
      <c r="M450" t="s">
        <v>101</v>
      </c>
      <c r="N450" t="s">
        <v>154</v>
      </c>
      <c r="O450" t="s">
        <v>102</v>
      </c>
      <c r="P450" t="s">
        <v>2253</v>
      </c>
      <c r="Q450" t="s">
        <v>2256</v>
      </c>
      <c r="R450" t="s">
        <v>103</v>
      </c>
      <c r="S450" t="s">
        <v>2256</v>
      </c>
      <c r="T4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45716.443749999999</v>
      </c>
      <c r="U4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45716.521527777775</v>
      </c>
      <c r="V450" s="5">
        <f>IFERROR(Table2[[#This Row],[Fecha cierre/actualización]]-Table2[[#This Row],[Fecha creación]],"Revisar")</f>
        <v>7.7777777776645962E-2</v>
      </c>
      <c r="W450" s="5">
        <f>IFERROR(Table2[[#This Row],[Días resolución/en proceso]]*24,"Revisar")</f>
        <v>1.8666666666395031</v>
      </c>
      <c r="X450" s="5">
        <f>_xlfn.XLOOKUP(Table2[[#This Row],[Acuerdo de nivel de servicio]],SLA!B:B,SLA!C:C)</f>
        <v>0</v>
      </c>
      <c r="Y450" s="5">
        <f>IFERROR(ROUND(Table2[[#This Row],[Fecha cierre/actualización]]-Table2[[#This Row],[Fecha creación]],0)*14,"Revisar")</f>
        <v>0</v>
      </c>
      <c r="Z450" s="5">
        <f>+Table2[[#This Row],[SLA horas - base ]]+Table2[[#This Row],[SLA horas - adic por cambio días]]</f>
        <v>0</v>
      </c>
      <c r="AA450" s="19" t="str">
        <f>IF(Table2[[#This Row],[SLA horas - base ]]=0,"No tiene SLA",IF(Table2[[#This Row],[Horas resolución/en proceso]]&lt;=Table2[[#This Row],[SLA horas - total]],"Cumplido","Vencido"))</f>
        <v>No tiene SLA</v>
      </c>
      <c r="AC450"/>
    </row>
    <row r="451" spans="1:29">
      <c r="A451" t="s">
        <v>2257</v>
      </c>
      <c r="B451" t="s">
        <v>2258</v>
      </c>
      <c r="C451" t="s">
        <v>36</v>
      </c>
      <c r="D451" t="s">
        <v>95</v>
      </c>
      <c r="E451" t="s">
        <v>55</v>
      </c>
      <c r="F451" t="s">
        <v>96</v>
      </c>
      <c r="G451" t="s">
        <v>97</v>
      </c>
      <c r="H451" t="s">
        <v>27</v>
      </c>
      <c r="I451" t="s">
        <v>2259</v>
      </c>
      <c r="J451" t="s">
        <v>2260</v>
      </c>
      <c r="K451" t="s">
        <v>2261</v>
      </c>
      <c r="L451" t="s">
        <v>2261</v>
      </c>
      <c r="M451" t="s">
        <v>524</v>
      </c>
      <c r="N451" t="s">
        <v>36</v>
      </c>
      <c r="O451" t="s">
        <v>36</v>
      </c>
      <c r="P451" t="s">
        <v>2258</v>
      </c>
      <c r="Q451" t="s">
        <v>2261</v>
      </c>
      <c r="R451" t="s">
        <v>103</v>
      </c>
      <c r="S451" t="s">
        <v>2261</v>
      </c>
      <c r="T4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45716.745833333334</v>
      </c>
      <c r="U4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45720.479861111111</v>
      </c>
      <c r="V451" s="5">
        <f>IFERROR(Table2[[#This Row],[Fecha cierre/actualización]]-Table2[[#This Row],[Fecha creación]],"Revisar")</f>
        <v>3.734027777776646</v>
      </c>
      <c r="W451" s="5">
        <f>IFERROR(Table2[[#This Row],[Días resolución/en proceso]]*24,"Revisar")</f>
        <v>89.616666666639503</v>
      </c>
      <c r="X451" s="5">
        <f>_xlfn.XLOOKUP(Table2[[#This Row],[Acuerdo de nivel de servicio]],SLA!B:B,SLA!C:C)</f>
        <v>0</v>
      </c>
      <c r="Y451" s="5">
        <f>IFERROR(ROUND(Table2[[#This Row],[Fecha cierre/actualización]]-Table2[[#This Row],[Fecha creación]],0)*14,"Revisar")</f>
        <v>56</v>
      </c>
      <c r="Z451" s="5">
        <f>+Table2[[#This Row],[SLA horas - base ]]+Table2[[#This Row],[SLA horas - adic por cambio días]]</f>
        <v>56</v>
      </c>
      <c r="AA451" s="19" t="str">
        <f>IF(Table2[[#This Row],[SLA horas - base ]]=0,"No tiene SLA",IF(Table2[[#This Row],[Horas resolución/en proceso]]&lt;=Table2[[#This Row],[SLA horas - total]],"Cumplido","Vencido"))</f>
        <v>No tiene SLA</v>
      </c>
      <c r="AC451"/>
    </row>
    <row r="452" spans="1:29">
      <c r="A452" t="s">
        <v>2262</v>
      </c>
      <c r="B452" t="s">
        <v>2263</v>
      </c>
      <c r="C452" t="s">
        <v>36</v>
      </c>
      <c r="D452" t="s">
        <v>2</v>
      </c>
      <c r="E452" t="s">
        <v>55</v>
      </c>
      <c r="F452" t="s">
        <v>96</v>
      </c>
      <c r="G452" t="s">
        <v>36</v>
      </c>
      <c r="H452" t="s">
        <v>31</v>
      </c>
      <c r="I452" t="s">
        <v>2263</v>
      </c>
      <c r="J452" t="s">
        <v>2264</v>
      </c>
      <c r="K452" t="s">
        <v>2265</v>
      </c>
      <c r="L452" t="s">
        <v>2265</v>
      </c>
      <c r="M452" t="s">
        <v>101</v>
      </c>
      <c r="N452" t="s">
        <v>36</v>
      </c>
      <c r="O452" t="s">
        <v>102</v>
      </c>
      <c r="P452" t="s">
        <v>2263</v>
      </c>
      <c r="Q452" t="s">
        <v>2265</v>
      </c>
      <c r="R452" t="s">
        <v>103</v>
      </c>
      <c r="S452" t="s">
        <v>2265</v>
      </c>
      <c r="T4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45719.642361111109</v>
      </c>
      <c r="U4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45719.643055555556</v>
      </c>
      <c r="V452" s="5">
        <f>IFERROR(Table2[[#This Row],[Fecha cierre/actualización]]-Table2[[#This Row],[Fecha creación]],"Revisar")</f>
        <v>6.944444467080757E-4</v>
      </c>
      <c r="W452" s="5">
        <f>IFERROR(Table2[[#This Row],[Días resolución/en proceso]]*24,"Revisar")</f>
        <v>1.6666666720993817E-2</v>
      </c>
      <c r="X452" s="5">
        <f>_xlfn.XLOOKUP(Table2[[#This Row],[Acuerdo de nivel de servicio]],SLA!B:B,SLA!C:C)</f>
        <v>0</v>
      </c>
      <c r="Y452" s="5">
        <f>IFERROR(ROUND(Table2[[#This Row],[Fecha cierre/actualización]]-Table2[[#This Row],[Fecha creación]],0)*14,"Revisar")</f>
        <v>0</v>
      </c>
      <c r="Z452" s="5">
        <f>+Table2[[#This Row],[SLA horas - base ]]+Table2[[#This Row],[SLA horas - adic por cambio días]]</f>
        <v>0</v>
      </c>
      <c r="AA452" s="19" t="str">
        <f>IF(Table2[[#This Row],[SLA horas - base ]]=0,"No tiene SLA",IF(Table2[[#This Row],[Horas resolución/en proceso]]&lt;=Table2[[#This Row],[SLA horas - total]],"Cumplido","Vencido"))</f>
        <v>No tiene SLA</v>
      </c>
      <c r="AC452"/>
    </row>
    <row r="453" spans="1:29">
      <c r="A453" t="s">
        <v>2266</v>
      </c>
      <c r="B453" t="s">
        <v>2267</v>
      </c>
      <c r="C453" t="s">
        <v>36</v>
      </c>
      <c r="D453" t="s">
        <v>2</v>
      </c>
      <c r="E453" t="s">
        <v>55</v>
      </c>
      <c r="F453" t="s">
        <v>96</v>
      </c>
      <c r="G453" t="s">
        <v>106</v>
      </c>
      <c r="H453" t="s">
        <v>28</v>
      </c>
      <c r="I453" t="s">
        <v>2268</v>
      </c>
      <c r="J453" t="s">
        <v>2269</v>
      </c>
      <c r="K453" t="s">
        <v>2270</v>
      </c>
      <c r="L453" t="s">
        <v>2270</v>
      </c>
      <c r="M453" t="s">
        <v>153</v>
      </c>
      <c r="N453" t="s">
        <v>154</v>
      </c>
      <c r="O453" t="s">
        <v>36</v>
      </c>
      <c r="P453" t="s">
        <v>2267</v>
      </c>
      <c r="Q453" t="s">
        <v>2270</v>
      </c>
      <c r="R453" t="s">
        <v>103</v>
      </c>
      <c r="S453" t="s">
        <v>2270</v>
      </c>
      <c r="T4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45719.65625</v>
      </c>
      <c r="U4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45719.811111111114</v>
      </c>
      <c r="V453" s="5">
        <f>IFERROR(Table2[[#This Row],[Fecha cierre/actualización]]-Table2[[#This Row],[Fecha creación]],"Revisar")</f>
        <v>0.15486111111385981</v>
      </c>
      <c r="W453" s="5">
        <f>IFERROR(Table2[[#This Row],[Días resolución/en proceso]]*24,"Revisar")</f>
        <v>3.7166666667326353</v>
      </c>
      <c r="X453" s="5">
        <f>_xlfn.XLOOKUP(Table2[[#This Row],[Acuerdo de nivel de servicio]],SLA!B:B,SLA!C:C)</f>
        <v>0</v>
      </c>
      <c r="Y453" s="5">
        <f>IFERROR(ROUND(Table2[[#This Row],[Fecha cierre/actualización]]-Table2[[#This Row],[Fecha creación]],0)*14,"Revisar")</f>
        <v>0</v>
      </c>
      <c r="Z453" s="5">
        <f>+Table2[[#This Row],[SLA horas - base ]]+Table2[[#This Row],[SLA horas - adic por cambio días]]</f>
        <v>0</v>
      </c>
      <c r="AA453" s="19" t="str">
        <f>IF(Table2[[#This Row],[SLA horas - base ]]=0,"No tiene SLA",IF(Table2[[#This Row],[Horas resolución/en proceso]]&lt;=Table2[[#This Row],[SLA horas - total]],"Cumplido","Vencido"))</f>
        <v>No tiene SLA</v>
      </c>
      <c r="AC453"/>
    </row>
    <row r="454" spans="1:29">
      <c r="A454" t="s">
        <v>2271</v>
      </c>
      <c r="B454" t="s">
        <v>2272</v>
      </c>
      <c r="C454" t="s">
        <v>149</v>
      </c>
      <c r="D454" t="s">
        <v>2</v>
      </c>
      <c r="E454" t="s">
        <v>55</v>
      </c>
      <c r="F454" t="s">
        <v>96</v>
      </c>
      <c r="G454" t="s">
        <v>106</v>
      </c>
      <c r="H454" t="s">
        <v>27</v>
      </c>
      <c r="I454" t="s">
        <v>2273</v>
      </c>
      <c r="J454" t="s">
        <v>2274</v>
      </c>
      <c r="K454" t="s">
        <v>2275</v>
      </c>
      <c r="L454" t="s">
        <v>2276</v>
      </c>
      <c r="M454" t="s">
        <v>101</v>
      </c>
      <c r="N454" t="s">
        <v>154</v>
      </c>
      <c r="O454" t="s">
        <v>102</v>
      </c>
      <c r="P454" t="s">
        <v>2272</v>
      </c>
      <c r="Q454" t="s">
        <v>2275</v>
      </c>
      <c r="R454" t="s">
        <v>103</v>
      </c>
      <c r="S454" t="s">
        <v>2275</v>
      </c>
      <c r="T4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45719.49722222222</v>
      </c>
      <c r="U4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45743.65625</v>
      </c>
      <c r="V454" s="5">
        <f>IFERROR(Table2[[#This Row],[Fecha cierre/actualización]]-Table2[[#This Row],[Fecha creación]],"Revisar")</f>
        <v>24.159027777779556</v>
      </c>
      <c r="W454" s="5">
        <f>IFERROR(Table2[[#This Row],[Días resolución/en proceso]]*24,"Revisar")</f>
        <v>579.81666666670935</v>
      </c>
      <c r="X454" s="5">
        <f>_xlfn.XLOOKUP(Table2[[#This Row],[Acuerdo de nivel de servicio]],SLA!B:B,SLA!C:C)</f>
        <v>12.5</v>
      </c>
      <c r="Y454" s="5">
        <f>IFERROR(ROUND(Table2[[#This Row],[Fecha cierre/actualización]]-Table2[[#This Row],[Fecha creación]],0)*14,"Revisar")</f>
        <v>336</v>
      </c>
      <c r="Z454" s="5">
        <f>+Table2[[#This Row],[SLA horas - base ]]+Table2[[#This Row],[SLA horas - adic por cambio días]]</f>
        <v>348.5</v>
      </c>
      <c r="AA454" s="19" t="str">
        <f>IF(Table2[[#This Row],[SLA horas - base ]]=0,"No tiene SLA",IF(Table2[[#This Row],[Horas resolución/en proceso]]&lt;=Table2[[#This Row],[SLA horas - total]],"Cumplido","Vencido"))</f>
        <v>Vencido</v>
      </c>
      <c r="AC454"/>
    </row>
    <row r="455" spans="1:29">
      <c r="A455" t="s">
        <v>2277</v>
      </c>
      <c r="B455" t="s">
        <v>2278</v>
      </c>
      <c r="C455" t="s">
        <v>36</v>
      </c>
      <c r="D455" t="s">
        <v>2</v>
      </c>
      <c r="E455" t="s">
        <v>55</v>
      </c>
      <c r="F455" t="s">
        <v>96</v>
      </c>
      <c r="G455" t="s">
        <v>106</v>
      </c>
      <c r="H455" t="s">
        <v>31</v>
      </c>
      <c r="I455" t="s">
        <v>2279</v>
      </c>
      <c r="J455" t="s">
        <v>2280</v>
      </c>
      <c r="K455" t="s">
        <v>2281</v>
      </c>
      <c r="L455" t="s">
        <v>2281</v>
      </c>
      <c r="M455" t="s">
        <v>101</v>
      </c>
      <c r="N455" t="s">
        <v>154</v>
      </c>
      <c r="O455" t="s">
        <v>102</v>
      </c>
      <c r="P455" t="s">
        <v>2278</v>
      </c>
      <c r="Q455" t="s">
        <v>2281</v>
      </c>
      <c r="R455" t="s">
        <v>103</v>
      </c>
      <c r="S455" t="s">
        <v>2281</v>
      </c>
      <c r="T4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45719.589583333334</v>
      </c>
      <c r="U4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45719.73541666667</v>
      </c>
      <c r="V455" s="5">
        <f>IFERROR(Table2[[#This Row],[Fecha cierre/actualización]]-Table2[[#This Row],[Fecha creación]],"Revisar")</f>
        <v>0.14583333333575865</v>
      </c>
      <c r="W455" s="5">
        <f>IFERROR(Table2[[#This Row],[Días resolución/en proceso]]*24,"Revisar")</f>
        <v>3.5000000000582077</v>
      </c>
      <c r="X455" s="5">
        <f>_xlfn.XLOOKUP(Table2[[#This Row],[Acuerdo de nivel de servicio]],SLA!B:B,SLA!C:C)</f>
        <v>0</v>
      </c>
      <c r="Y455" s="5">
        <f>IFERROR(ROUND(Table2[[#This Row],[Fecha cierre/actualización]]-Table2[[#This Row],[Fecha creación]],0)*14,"Revisar")</f>
        <v>0</v>
      </c>
      <c r="Z455" s="5">
        <f>+Table2[[#This Row],[SLA horas - base ]]+Table2[[#This Row],[SLA horas - adic por cambio días]]</f>
        <v>0</v>
      </c>
      <c r="AA455" s="19" t="str">
        <f>IF(Table2[[#This Row],[SLA horas - base ]]=0,"No tiene SLA",IF(Table2[[#This Row],[Horas resolución/en proceso]]&lt;=Table2[[#This Row],[SLA horas - total]],"Cumplido","Vencido"))</f>
        <v>No tiene SLA</v>
      </c>
      <c r="AC455"/>
    </row>
    <row r="456" spans="1:29">
      <c r="A456" t="s">
        <v>2282</v>
      </c>
      <c r="B456" t="s">
        <v>2283</v>
      </c>
      <c r="C456" t="s">
        <v>36</v>
      </c>
      <c r="D456" t="s">
        <v>2</v>
      </c>
      <c r="E456" t="s">
        <v>55</v>
      </c>
      <c r="F456" t="s">
        <v>96</v>
      </c>
      <c r="G456" t="s">
        <v>106</v>
      </c>
      <c r="H456" t="s">
        <v>28</v>
      </c>
      <c r="I456" t="s">
        <v>2284</v>
      </c>
      <c r="J456" t="s">
        <v>2285</v>
      </c>
      <c r="K456" t="s">
        <v>2286</v>
      </c>
      <c r="L456" t="s">
        <v>2286</v>
      </c>
      <c r="M456" t="s">
        <v>153</v>
      </c>
      <c r="N456" t="s">
        <v>154</v>
      </c>
      <c r="O456" t="s">
        <v>36</v>
      </c>
      <c r="P456" t="s">
        <v>2283</v>
      </c>
      <c r="Q456" t="s">
        <v>2286</v>
      </c>
      <c r="R456" t="s">
        <v>103</v>
      </c>
      <c r="S456" t="s">
        <v>2286</v>
      </c>
      <c r="T4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45719.390277777777</v>
      </c>
      <c r="U4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45719.462500000001</v>
      </c>
      <c r="V456" s="5">
        <f>IFERROR(Table2[[#This Row],[Fecha cierre/actualización]]-Table2[[#This Row],[Fecha creación]],"Revisar")</f>
        <v>7.2222222224809229E-2</v>
      </c>
      <c r="W456" s="5">
        <f>IFERROR(Table2[[#This Row],[Días resolución/en proceso]]*24,"Revisar")</f>
        <v>1.7333333333954215</v>
      </c>
      <c r="X456" s="5">
        <f>_xlfn.XLOOKUP(Table2[[#This Row],[Acuerdo de nivel de servicio]],SLA!B:B,SLA!C:C)</f>
        <v>0</v>
      </c>
      <c r="Y456" s="5">
        <f>IFERROR(ROUND(Table2[[#This Row],[Fecha cierre/actualización]]-Table2[[#This Row],[Fecha creación]],0)*14,"Revisar")</f>
        <v>0</v>
      </c>
      <c r="Z456" s="5">
        <f>+Table2[[#This Row],[SLA horas - base ]]+Table2[[#This Row],[SLA horas - adic por cambio días]]</f>
        <v>0</v>
      </c>
      <c r="AA456" s="19" t="str">
        <f>IF(Table2[[#This Row],[SLA horas - base ]]=0,"No tiene SLA",IF(Table2[[#This Row],[Horas resolución/en proceso]]&lt;=Table2[[#This Row],[SLA horas - total]],"Cumplido","Vencido"))</f>
        <v>No tiene SLA</v>
      </c>
      <c r="AC456"/>
    </row>
    <row r="457" spans="1:29">
      <c r="A457" t="s">
        <v>2287</v>
      </c>
      <c r="B457" t="s">
        <v>2288</v>
      </c>
      <c r="C457" t="s">
        <v>36</v>
      </c>
      <c r="D457" t="s">
        <v>2</v>
      </c>
      <c r="E457" t="s">
        <v>48</v>
      </c>
      <c r="F457" t="s">
        <v>96</v>
      </c>
      <c r="G457" t="s">
        <v>106</v>
      </c>
      <c r="H457" t="s">
        <v>31</v>
      </c>
      <c r="I457" t="s">
        <v>2238</v>
      </c>
      <c r="J457" t="s">
        <v>2289</v>
      </c>
      <c r="K457" t="s">
        <v>2290</v>
      </c>
      <c r="L457" t="s">
        <v>2290</v>
      </c>
      <c r="M457" t="s">
        <v>101</v>
      </c>
      <c r="N457" t="s">
        <v>154</v>
      </c>
      <c r="O457" t="s">
        <v>102</v>
      </c>
      <c r="P457" t="s">
        <v>2288</v>
      </c>
      <c r="Q457" t="s">
        <v>2290</v>
      </c>
      <c r="R457" t="s">
        <v>103</v>
      </c>
      <c r="S457" t="s">
        <v>2290</v>
      </c>
      <c r="T4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45719.658333333333</v>
      </c>
      <c r="U4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45726.453472222223</v>
      </c>
      <c r="V457" s="5">
        <f>IFERROR(Table2[[#This Row],[Fecha cierre/actualización]]-Table2[[#This Row],[Fecha creación]],"Revisar")</f>
        <v>6.7951388888905058</v>
      </c>
      <c r="W457" s="5">
        <f>IFERROR(Table2[[#This Row],[Días resolución/en proceso]]*24,"Revisar")</f>
        <v>163.08333333337214</v>
      </c>
      <c r="X457" s="5">
        <f>_xlfn.XLOOKUP(Table2[[#This Row],[Acuerdo de nivel de servicio]],SLA!B:B,SLA!C:C)</f>
        <v>0</v>
      </c>
      <c r="Y457" s="5">
        <f>IFERROR(ROUND(Table2[[#This Row],[Fecha cierre/actualización]]-Table2[[#This Row],[Fecha creación]],0)*14,"Revisar")</f>
        <v>98</v>
      </c>
      <c r="Z457" s="5">
        <f>+Table2[[#This Row],[SLA horas - base ]]+Table2[[#This Row],[SLA horas - adic por cambio días]]</f>
        <v>98</v>
      </c>
      <c r="AA457" s="19" t="str">
        <f>IF(Table2[[#This Row],[SLA horas - base ]]=0,"No tiene SLA",IF(Table2[[#This Row],[Horas resolución/en proceso]]&lt;=Table2[[#This Row],[SLA horas - total]],"Cumplido","Vencido"))</f>
        <v>No tiene SLA</v>
      </c>
      <c r="AC457"/>
    </row>
    <row r="458" spans="1:29">
      <c r="A458" t="s">
        <v>2291</v>
      </c>
      <c r="B458" t="s">
        <v>2292</v>
      </c>
      <c r="C458" t="s">
        <v>496</v>
      </c>
      <c r="D458" t="s">
        <v>95</v>
      </c>
      <c r="E458" t="s">
        <v>55</v>
      </c>
      <c r="F458" t="s">
        <v>2293</v>
      </c>
      <c r="G458" t="s">
        <v>97</v>
      </c>
      <c r="H458" t="s">
        <v>40</v>
      </c>
      <c r="I458" t="s">
        <v>2294</v>
      </c>
      <c r="J458" t="s">
        <v>131</v>
      </c>
      <c r="K458" t="s">
        <v>36</v>
      </c>
      <c r="L458" t="s">
        <v>2295</v>
      </c>
      <c r="M458" t="s">
        <v>101</v>
      </c>
      <c r="N458" t="s">
        <v>36</v>
      </c>
      <c r="O458" t="s">
        <v>102</v>
      </c>
      <c r="P458" t="s">
        <v>2292</v>
      </c>
      <c r="Q458" t="s">
        <v>36</v>
      </c>
      <c r="R458" t="s">
        <v>467</v>
      </c>
      <c r="S458" t="s">
        <v>36</v>
      </c>
      <c r="T4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45719.63958333333</v>
      </c>
      <c r="U4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45807.436805555553</v>
      </c>
      <c r="V458" s="5">
        <f>IFERROR(Table2[[#This Row],[Fecha cierre/actualización]]-Table2[[#This Row],[Fecha creación]],"Revisar")</f>
        <v>87.797222222223354</v>
      </c>
      <c r="W458" s="5">
        <f>IFERROR(Table2[[#This Row],[Días resolución/en proceso]]*24,"Revisar")</f>
        <v>2107.1333333333605</v>
      </c>
      <c r="X458" s="5">
        <f>_xlfn.XLOOKUP(Table2[[#This Row],[Acuerdo de nivel de servicio]],SLA!B:B,SLA!C:C)</f>
        <v>72</v>
      </c>
      <c r="Y458" s="5">
        <f>IFERROR(ROUND(Table2[[#This Row],[Fecha cierre/actualización]]-Table2[[#This Row],[Fecha creación]],0)*14,"Revisar")</f>
        <v>1232</v>
      </c>
      <c r="Z458" s="5">
        <f>+Table2[[#This Row],[SLA horas - base ]]+Table2[[#This Row],[SLA horas - adic por cambio días]]</f>
        <v>1304</v>
      </c>
      <c r="AA458" s="19" t="str">
        <f>IF(Table2[[#This Row],[SLA horas - base ]]=0,"No tiene SLA",IF(Table2[[#This Row],[Horas resolución/en proceso]]&lt;=Table2[[#This Row],[SLA horas - total]],"Cumplido","Vencido"))</f>
        <v>Vencido</v>
      </c>
      <c r="AC458"/>
    </row>
    <row r="459" spans="1:29">
      <c r="A459" t="s">
        <v>2296</v>
      </c>
      <c r="B459" t="s">
        <v>2297</v>
      </c>
      <c r="C459" t="s">
        <v>119</v>
      </c>
      <c r="D459" t="s">
        <v>2</v>
      </c>
      <c r="E459" t="s">
        <v>48</v>
      </c>
      <c r="F459" t="s">
        <v>96</v>
      </c>
      <c r="G459" t="s">
        <v>106</v>
      </c>
      <c r="H459" t="s">
        <v>28</v>
      </c>
      <c r="I459" t="s">
        <v>2298</v>
      </c>
      <c r="J459" t="s">
        <v>2299</v>
      </c>
      <c r="K459" t="s">
        <v>2300</v>
      </c>
      <c r="L459" t="s">
        <v>2301</v>
      </c>
      <c r="M459" t="s">
        <v>153</v>
      </c>
      <c r="N459" t="s">
        <v>154</v>
      </c>
      <c r="O459" t="s">
        <v>36</v>
      </c>
      <c r="P459" t="s">
        <v>2297</v>
      </c>
      <c r="Q459" t="s">
        <v>2300</v>
      </c>
      <c r="R459" t="s">
        <v>103</v>
      </c>
      <c r="S459" t="s">
        <v>2300</v>
      </c>
      <c r="T4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45719.679861111108</v>
      </c>
      <c r="U4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45749.513888888891</v>
      </c>
      <c r="V459" s="5">
        <f>IFERROR(Table2[[#This Row],[Fecha cierre/actualización]]-Table2[[#This Row],[Fecha creación]],"Revisar")</f>
        <v>29.834027777782467</v>
      </c>
      <c r="W459" s="5">
        <f>IFERROR(Table2[[#This Row],[Días resolución/en proceso]]*24,"Revisar")</f>
        <v>716.0166666667792</v>
      </c>
      <c r="X459" s="5">
        <f>_xlfn.XLOOKUP(Table2[[#This Row],[Acuerdo de nivel de servicio]],SLA!B:B,SLA!C:C)</f>
        <v>72</v>
      </c>
      <c r="Y459" s="5">
        <f>IFERROR(ROUND(Table2[[#This Row],[Fecha cierre/actualización]]-Table2[[#This Row],[Fecha creación]],0)*14,"Revisar")</f>
        <v>420</v>
      </c>
      <c r="Z459" s="5">
        <f>+Table2[[#This Row],[SLA horas - base ]]+Table2[[#This Row],[SLA horas - adic por cambio días]]</f>
        <v>492</v>
      </c>
      <c r="AA459" s="19" t="str">
        <f>IF(Table2[[#This Row],[SLA horas - base ]]=0,"No tiene SLA",IF(Table2[[#This Row],[Horas resolución/en proceso]]&lt;=Table2[[#This Row],[SLA horas - total]],"Cumplido","Vencido"))</f>
        <v>Vencido</v>
      </c>
      <c r="AC459"/>
    </row>
    <row r="460" spans="1:29">
      <c r="A460" t="s">
        <v>2302</v>
      </c>
      <c r="B460" t="s">
        <v>2303</v>
      </c>
      <c r="C460" t="s">
        <v>36</v>
      </c>
      <c r="D460" t="s">
        <v>95</v>
      </c>
      <c r="E460" t="s">
        <v>66</v>
      </c>
      <c r="F460" t="s">
        <v>96</v>
      </c>
      <c r="G460" t="s">
        <v>106</v>
      </c>
      <c r="H460" t="s">
        <v>30</v>
      </c>
      <c r="I460" t="s">
        <v>2304</v>
      </c>
      <c r="J460" t="s">
        <v>2305</v>
      </c>
      <c r="K460" t="s">
        <v>2306</v>
      </c>
      <c r="L460" t="s">
        <v>2306</v>
      </c>
      <c r="M460" t="s">
        <v>110</v>
      </c>
      <c r="N460" t="s">
        <v>36</v>
      </c>
      <c r="O460" t="s">
        <v>36</v>
      </c>
      <c r="P460" t="s">
        <v>2303</v>
      </c>
      <c r="Q460" t="s">
        <v>2306</v>
      </c>
      <c r="R460" t="s">
        <v>103</v>
      </c>
      <c r="S460" t="s">
        <v>2306</v>
      </c>
      <c r="T4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45719.759027777778</v>
      </c>
      <c r="U4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45720.477777777778</v>
      </c>
      <c r="V460" s="5">
        <f>IFERROR(Table2[[#This Row],[Fecha cierre/actualización]]-Table2[[#This Row],[Fecha creación]],"Revisar")</f>
        <v>0.71875</v>
      </c>
      <c r="W460" s="5">
        <f>IFERROR(Table2[[#This Row],[Días resolución/en proceso]]*24,"Revisar")</f>
        <v>17.25</v>
      </c>
      <c r="X460" s="5">
        <f>_xlfn.XLOOKUP(Table2[[#This Row],[Acuerdo de nivel de servicio]],SLA!B:B,SLA!C:C)</f>
        <v>0</v>
      </c>
      <c r="Y460" s="5">
        <f>IFERROR(ROUND(Table2[[#This Row],[Fecha cierre/actualización]]-Table2[[#This Row],[Fecha creación]],0)*14,"Revisar")</f>
        <v>14</v>
      </c>
      <c r="Z460" s="5">
        <f>+Table2[[#This Row],[SLA horas - base ]]+Table2[[#This Row],[SLA horas - adic por cambio días]]</f>
        <v>14</v>
      </c>
      <c r="AA460" s="19" t="str">
        <f>IF(Table2[[#This Row],[SLA horas - base ]]=0,"No tiene SLA",IF(Table2[[#This Row],[Horas resolución/en proceso]]&lt;=Table2[[#This Row],[SLA horas - total]],"Cumplido","Vencido"))</f>
        <v>No tiene SLA</v>
      </c>
      <c r="AC460"/>
    </row>
    <row r="461" spans="1:29">
      <c r="A461" t="s">
        <v>2307</v>
      </c>
      <c r="B461" t="s">
        <v>2304</v>
      </c>
      <c r="C461" t="s">
        <v>496</v>
      </c>
      <c r="D461" t="s">
        <v>95</v>
      </c>
      <c r="E461" t="s">
        <v>42</v>
      </c>
      <c r="F461" t="s">
        <v>96</v>
      </c>
      <c r="G461" t="s">
        <v>687</v>
      </c>
      <c r="H461" t="s">
        <v>43</v>
      </c>
      <c r="I461" t="s">
        <v>2304</v>
      </c>
      <c r="J461" t="s">
        <v>2308</v>
      </c>
      <c r="K461" t="s">
        <v>2309</v>
      </c>
      <c r="L461" t="s">
        <v>2309</v>
      </c>
      <c r="M461" t="s">
        <v>101</v>
      </c>
      <c r="N461" t="s">
        <v>36</v>
      </c>
      <c r="O461" t="s">
        <v>102</v>
      </c>
      <c r="P461" t="s">
        <v>2304</v>
      </c>
      <c r="Q461" t="s">
        <v>2309</v>
      </c>
      <c r="R461" t="s">
        <v>467</v>
      </c>
      <c r="S461" t="s">
        <v>2309</v>
      </c>
      <c r="T4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45720.453472222223</v>
      </c>
      <c r="U4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45740.679861111108</v>
      </c>
      <c r="V461" s="5">
        <f>IFERROR(Table2[[#This Row],[Fecha cierre/actualización]]-Table2[[#This Row],[Fecha creación]],"Revisar")</f>
        <v>20.226388888884685</v>
      </c>
      <c r="W461" s="5">
        <f>IFERROR(Table2[[#This Row],[Días resolución/en proceso]]*24,"Revisar")</f>
        <v>485.43333333323244</v>
      </c>
      <c r="X461" s="5">
        <f>_xlfn.XLOOKUP(Table2[[#This Row],[Acuerdo de nivel de servicio]],SLA!B:B,SLA!C:C)</f>
        <v>72</v>
      </c>
      <c r="Y461" s="5">
        <f>IFERROR(ROUND(Table2[[#This Row],[Fecha cierre/actualización]]-Table2[[#This Row],[Fecha creación]],0)*14,"Revisar")</f>
        <v>280</v>
      </c>
      <c r="Z461" s="5">
        <f>+Table2[[#This Row],[SLA horas - base ]]+Table2[[#This Row],[SLA horas - adic por cambio días]]</f>
        <v>352</v>
      </c>
      <c r="AA461" s="19" t="str">
        <f>IF(Table2[[#This Row],[SLA horas - base ]]=0,"No tiene SLA",IF(Table2[[#This Row],[Horas resolución/en proceso]]&lt;=Table2[[#This Row],[SLA horas - total]],"Cumplido","Vencido"))</f>
        <v>Vencido</v>
      </c>
      <c r="AC461"/>
    </row>
    <row r="462" spans="1:29">
      <c r="A462" t="s">
        <v>2310</v>
      </c>
      <c r="B462" t="s">
        <v>2311</v>
      </c>
      <c r="C462" t="s">
        <v>36</v>
      </c>
      <c r="D462" t="s">
        <v>2</v>
      </c>
      <c r="E462" t="s">
        <v>55</v>
      </c>
      <c r="F462" t="s">
        <v>96</v>
      </c>
      <c r="G462" t="s">
        <v>106</v>
      </c>
      <c r="H462" t="s">
        <v>27</v>
      </c>
      <c r="I462" t="s">
        <v>2312</v>
      </c>
      <c r="J462" t="s">
        <v>2313</v>
      </c>
      <c r="K462" t="s">
        <v>2314</v>
      </c>
      <c r="L462" t="s">
        <v>2314</v>
      </c>
      <c r="M462" t="s">
        <v>101</v>
      </c>
      <c r="N462" t="s">
        <v>154</v>
      </c>
      <c r="O462" t="s">
        <v>102</v>
      </c>
      <c r="P462" t="s">
        <v>2311</v>
      </c>
      <c r="Q462" t="s">
        <v>2314</v>
      </c>
      <c r="R462" t="s">
        <v>103</v>
      </c>
      <c r="S462" t="s">
        <v>2314</v>
      </c>
      <c r="T4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45720.518750000003</v>
      </c>
      <c r="U4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45721.443055555559</v>
      </c>
      <c r="V462" s="5">
        <f>IFERROR(Table2[[#This Row],[Fecha cierre/actualización]]-Table2[[#This Row],[Fecha creación]],"Revisar")</f>
        <v>0.92430555555620231</v>
      </c>
      <c r="W462" s="5">
        <f>IFERROR(Table2[[#This Row],[Días resolución/en proceso]]*24,"Revisar")</f>
        <v>22.183333333348855</v>
      </c>
      <c r="X462" s="5">
        <f>_xlfn.XLOOKUP(Table2[[#This Row],[Acuerdo de nivel de servicio]],SLA!B:B,SLA!C:C)</f>
        <v>0</v>
      </c>
      <c r="Y462" s="5">
        <f>IFERROR(ROUND(Table2[[#This Row],[Fecha cierre/actualización]]-Table2[[#This Row],[Fecha creación]],0)*14,"Revisar")</f>
        <v>14</v>
      </c>
      <c r="Z462" s="5">
        <f>+Table2[[#This Row],[SLA horas - base ]]+Table2[[#This Row],[SLA horas - adic por cambio días]]</f>
        <v>14</v>
      </c>
      <c r="AA462" s="19" t="str">
        <f>IF(Table2[[#This Row],[SLA horas - base ]]=0,"No tiene SLA",IF(Table2[[#This Row],[Horas resolución/en proceso]]&lt;=Table2[[#This Row],[SLA horas - total]],"Cumplido","Vencido"))</f>
        <v>No tiene SLA</v>
      </c>
      <c r="AC462"/>
    </row>
    <row r="463" spans="1:29">
      <c r="A463" t="s">
        <v>2315</v>
      </c>
      <c r="B463" t="s">
        <v>2316</v>
      </c>
      <c r="C463" t="s">
        <v>2317</v>
      </c>
      <c r="D463" t="s">
        <v>95</v>
      </c>
      <c r="E463" t="s">
        <v>55</v>
      </c>
      <c r="F463" t="s">
        <v>96</v>
      </c>
      <c r="G463" t="s">
        <v>97</v>
      </c>
      <c r="H463" t="s">
        <v>37</v>
      </c>
      <c r="I463" t="s">
        <v>2318</v>
      </c>
      <c r="J463" t="s">
        <v>2319</v>
      </c>
      <c r="K463" t="s">
        <v>2320</v>
      </c>
      <c r="L463" t="s">
        <v>2320</v>
      </c>
      <c r="M463" t="s">
        <v>524</v>
      </c>
      <c r="N463" t="s">
        <v>36</v>
      </c>
      <c r="O463" t="s">
        <v>36</v>
      </c>
      <c r="P463" t="s">
        <v>2316</v>
      </c>
      <c r="Q463" t="s">
        <v>2320</v>
      </c>
      <c r="R463" t="s">
        <v>467</v>
      </c>
      <c r="S463" t="s">
        <v>2320</v>
      </c>
      <c r="T4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45721.693749999999</v>
      </c>
      <c r="U4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45740.604166666664</v>
      </c>
      <c r="V463" s="5">
        <f>IFERROR(Table2[[#This Row],[Fecha cierre/actualización]]-Table2[[#This Row],[Fecha creación]],"Revisar")</f>
        <v>18.910416666665697</v>
      </c>
      <c r="W463" s="5">
        <f>IFERROR(Table2[[#This Row],[Días resolución/en proceso]]*24,"Revisar")</f>
        <v>453.84999999997672</v>
      </c>
      <c r="X463" s="5">
        <f>_xlfn.XLOOKUP(Table2[[#This Row],[Acuerdo de nivel de servicio]],SLA!B:B,SLA!C:C)</f>
        <v>120</v>
      </c>
      <c r="Y463" s="5">
        <f>IFERROR(ROUND(Table2[[#This Row],[Fecha cierre/actualización]]-Table2[[#This Row],[Fecha creación]],0)*14,"Revisar")</f>
        <v>266</v>
      </c>
      <c r="Z463" s="5">
        <f>+Table2[[#This Row],[SLA horas - base ]]+Table2[[#This Row],[SLA horas - adic por cambio días]]</f>
        <v>386</v>
      </c>
      <c r="AA463" s="19" t="str">
        <f>IF(Table2[[#This Row],[SLA horas - base ]]=0,"No tiene SLA",IF(Table2[[#This Row],[Horas resolución/en proceso]]&lt;=Table2[[#This Row],[SLA horas - total]],"Cumplido","Vencido"))</f>
        <v>Vencido</v>
      </c>
      <c r="AC463"/>
    </row>
    <row r="464" spans="1:29">
      <c r="A464" t="s">
        <v>2321</v>
      </c>
      <c r="B464" t="s">
        <v>2322</v>
      </c>
      <c r="C464" t="s">
        <v>36</v>
      </c>
      <c r="D464" t="s">
        <v>95</v>
      </c>
      <c r="E464" t="s">
        <v>61</v>
      </c>
      <c r="F464" t="s">
        <v>96</v>
      </c>
      <c r="G464" t="s">
        <v>687</v>
      </c>
      <c r="H464" t="s">
        <v>63</v>
      </c>
      <c r="I464" t="s">
        <v>2322</v>
      </c>
      <c r="J464" t="s">
        <v>2323</v>
      </c>
      <c r="K464" t="s">
        <v>2324</v>
      </c>
      <c r="L464" t="s">
        <v>2324</v>
      </c>
      <c r="M464" t="s">
        <v>101</v>
      </c>
      <c r="N464" t="s">
        <v>36</v>
      </c>
      <c r="O464" t="s">
        <v>311</v>
      </c>
      <c r="P464" t="s">
        <v>2322</v>
      </c>
      <c r="Q464" t="s">
        <v>2324</v>
      </c>
      <c r="R464" t="s">
        <v>103</v>
      </c>
      <c r="S464" t="s">
        <v>2324</v>
      </c>
      <c r="T4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45721.691666666666</v>
      </c>
      <c r="U4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45722.633333333331</v>
      </c>
      <c r="V464" s="5">
        <f>IFERROR(Table2[[#This Row],[Fecha cierre/actualización]]-Table2[[#This Row],[Fecha creación]],"Revisar")</f>
        <v>0.94166666666569654</v>
      </c>
      <c r="W464" s="5">
        <f>IFERROR(Table2[[#This Row],[Días resolución/en proceso]]*24,"Revisar")</f>
        <v>22.599999999976717</v>
      </c>
      <c r="X464" s="5">
        <f>_xlfn.XLOOKUP(Table2[[#This Row],[Acuerdo de nivel de servicio]],SLA!B:B,SLA!C:C)</f>
        <v>0</v>
      </c>
      <c r="Y464" s="5">
        <f>IFERROR(ROUND(Table2[[#This Row],[Fecha cierre/actualización]]-Table2[[#This Row],[Fecha creación]],0)*14,"Revisar")</f>
        <v>14</v>
      </c>
      <c r="Z464" s="5">
        <f>+Table2[[#This Row],[SLA horas - base ]]+Table2[[#This Row],[SLA horas - adic por cambio días]]</f>
        <v>14</v>
      </c>
      <c r="AA464" s="19" t="str">
        <f>IF(Table2[[#This Row],[SLA horas - base ]]=0,"No tiene SLA",IF(Table2[[#This Row],[Horas resolución/en proceso]]&lt;=Table2[[#This Row],[SLA horas - total]],"Cumplido","Vencido"))</f>
        <v>No tiene SLA</v>
      </c>
      <c r="AC464"/>
    </row>
    <row r="465" spans="1:29">
      <c r="A465" t="s">
        <v>2325</v>
      </c>
      <c r="B465" t="s">
        <v>2326</v>
      </c>
      <c r="C465" t="s">
        <v>36</v>
      </c>
      <c r="D465" t="s">
        <v>2</v>
      </c>
      <c r="E465" t="s">
        <v>55</v>
      </c>
      <c r="F465" t="s">
        <v>96</v>
      </c>
      <c r="G465" t="s">
        <v>106</v>
      </c>
      <c r="H465" t="s">
        <v>32</v>
      </c>
      <c r="I465" t="s">
        <v>2327</v>
      </c>
      <c r="J465" t="s">
        <v>2328</v>
      </c>
      <c r="K465" t="s">
        <v>2329</v>
      </c>
      <c r="L465" t="s">
        <v>2329</v>
      </c>
      <c r="M465" t="s">
        <v>153</v>
      </c>
      <c r="N465" t="s">
        <v>154</v>
      </c>
      <c r="O465" t="s">
        <v>36</v>
      </c>
      <c r="P465" t="s">
        <v>2326</v>
      </c>
      <c r="Q465" t="s">
        <v>2329</v>
      </c>
      <c r="R465" t="s">
        <v>103</v>
      </c>
      <c r="S465" t="s">
        <v>2329</v>
      </c>
      <c r="T4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45722.479861111111</v>
      </c>
      <c r="U4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45722.717361111114</v>
      </c>
      <c r="V465" s="5">
        <f>IFERROR(Table2[[#This Row],[Fecha cierre/actualización]]-Table2[[#This Row],[Fecha creación]],"Revisar")</f>
        <v>0.23750000000291038</v>
      </c>
      <c r="W465" s="5">
        <f>IFERROR(Table2[[#This Row],[Días resolución/en proceso]]*24,"Revisar")</f>
        <v>5.7000000000698492</v>
      </c>
      <c r="X465" s="5">
        <f>_xlfn.XLOOKUP(Table2[[#This Row],[Acuerdo de nivel de servicio]],SLA!B:B,SLA!C:C)</f>
        <v>0</v>
      </c>
      <c r="Y465" s="5">
        <f>IFERROR(ROUND(Table2[[#This Row],[Fecha cierre/actualización]]-Table2[[#This Row],[Fecha creación]],0)*14,"Revisar")</f>
        <v>0</v>
      </c>
      <c r="Z465" s="5">
        <f>+Table2[[#This Row],[SLA horas - base ]]+Table2[[#This Row],[SLA horas - adic por cambio días]]</f>
        <v>0</v>
      </c>
      <c r="AA465" s="19" t="str">
        <f>IF(Table2[[#This Row],[SLA horas - base ]]=0,"No tiene SLA",IF(Table2[[#This Row],[Horas resolución/en proceso]]&lt;=Table2[[#This Row],[SLA horas - total]],"Cumplido","Vencido"))</f>
        <v>No tiene SLA</v>
      </c>
      <c r="AC465"/>
    </row>
    <row r="466" spans="1:29">
      <c r="A466" t="s">
        <v>2330</v>
      </c>
      <c r="B466" t="s">
        <v>2331</v>
      </c>
      <c r="C466" t="s">
        <v>36</v>
      </c>
      <c r="D466" t="s">
        <v>2</v>
      </c>
      <c r="E466" t="s">
        <v>38</v>
      </c>
      <c r="F466" t="s">
        <v>96</v>
      </c>
      <c r="G466" t="s">
        <v>30</v>
      </c>
      <c r="H466" t="s">
        <v>38</v>
      </c>
      <c r="I466" t="s">
        <v>2332</v>
      </c>
      <c r="J466" t="s">
        <v>2333</v>
      </c>
      <c r="K466" t="s">
        <v>2334</v>
      </c>
      <c r="L466" t="s">
        <v>2334</v>
      </c>
      <c r="M466" t="s">
        <v>36</v>
      </c>
      <c r="N466" t="s">
        <v>36</v>
      </c>
      <c r="O466" t="s">
        <v>36</v>
      </c>
      <c r="P466" t="s">
        <v>2331</v>
      </c>
      <c r="Q466" t="s">
        <v>2334</v>
      </c>
      <c r="R466" t="s">
        <v>103</v>
      </c>
      <c r="S466" t="s">
        <v>2334</v>
      </c>
      <c r="T4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45720.488888888889</v>
      </c>
      <c r="U4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45848.500694444447</v>
      </c>
      <c r="V466" s="5">
        <f>IFERROR(Table2[[#This Row],[Fecha cierre/actualización]]-Table2[[#This Row],[Fecha creación]],"Revisar")</f>
        <v>128.01180555555766</v>
      </c>
      <c r="W466" s="5">
        <f>IFERROR(Table2[[#This Row],[Días resolución/en proceso]]*24,"Revisar")</f>
        <v>3072.2833333333838</v>
      </c>
      <c r="X466" s="5">
        <f>_xlfn.XLOOKUP(Table2[[#This Row],[Acuerdo de nivel de servicio]],SLA!B:B,SLA!C:C)</f>
        <v>0</v>
      </c>
      <c r="Y466" s="5">
        <f>IFERROR(ROUND(Table2[[#This Row],[Fecha cierre/actualización]]-Table2[[#This Row],[Fecha creación]],0)*14,"Revisar")</f>
        <v>1792</v>
      </c>
      <c r="Z466" s="5">
        <f>+Table2[[#This Row],[SLA horas - base ]]+Table2[[#This Row],[SLA horas - adic por cambio días]]</f>
        <v>1792</v>
      </c>
      <c r="AA466" s="19" t="str">
        <f>IF(Table2[[#This Row],[SLA horas - base ]]=0,"No tiene SLA",IF(Table2[[#This Row],[Horas resolución/en proceso]]&lt;=Table2[[#This Row],[SLA horas - total]],"Cumplido","Vencido"))</f>
        <v>No tiene SLA</v>
      </c>
      <c r="AC466"/>
    </row>
    <row r="467" spans="1:29">
      <c r="A467" t="s">
        <v>2335</v>
      </c>
      <c r="B467" t="s">
        <v>2336</v>
      </c>
      <c r="C467" t="s">
        <v>36</v>
      </c>
      <c r="D467" t="s">
        <v>95</v>
      </c>
      <c r="E467" t="s">
        <v>55</v>
      </c>
      <c r="F467" t="s">
        <v>96</v>
      </c>
      <c r="G467" t="s">
        <v>106</v>
      </c>
      <c r="H467" t="s">
        <v>38</v>
      </c>
      <c r="I467" t="s">
        <v>2337</v>
      </c>
      <c r="J467" t="s">
        <v>2338</v>
      </c>
      <c r="K467" t="s">
        <v>2339</v>
      </c>
      <c r="L467" t="s">
        <v>2339</v>
      </c>
      <c r="M467" t="s">
        <v>110</v>
      </c>
      <c r="N467" t="s">
        <v>36</v>
      </c>
      <c r="O467" t="s">
        <v>36</v>
      </c>
      <c r="P467" t="s">
        <v>2336</v>
      </c>
      <c r="Q467" t="s">
        <v>2339</v>
      </c>
      <c r="R467" t="s">
        <v>103</v>
      </c>
      <c r="S467" t="s">
        <v>2339</v>
      </c>
      <c r="T4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45720.677083333336</v>
      </c>
      <c r="U4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45722.678472222222</v>
      </c>
      <c r="V467" s="5">
        <f>IFERROR(Table2[[#This Row],[Fecha cierre/actualización]]-Table2[[#This Row],[Fecha creación]],"Revisar")</f>
        <v>2.0013888888861402</v>
      </c>
      <c r="W467" s="5">
        <f>IFERROR(Table2[[#This Row],[Días resolución/en proceso]]*24,"Revisar")</f>
        <v>48.033333333267365</v>
      </c>
      <c r="X467" s="5">
        <f>_xlfn.XLOOKUP(Table2[[#This Row],[Acuerdo de nivel de servicio]],SLA!B:B,SLA!C:C)</f>
        <v>0</v>
      </c>
      <c r="Y467" s="5">
        <f>IFERROR(ROUND(Table2[[#This Row],[Fecha cierre/actualización]]-Table2[[#This Row],[Fecha creación]],0)*14,"Revisar")</f>
        <v>28</v>
      </c>
      <c r="Z467" s="5">
        <f>+Table2[[#This Row],[SLA horas - base ]]+Table2[[#This Row],[SLA horas - adic por cambio días]]</f>
        <v>28</v>
      </c>
      <c r="AA467" s="19" t="str">
        <f>IF(Table2[[#This Row],[SLA horas - base ]]=0,"No tiene SLA",IF(Table2[[#This Row],[Horas resolución/en proceso]]&lt;=Table2[[#This Row],[SLA horas - total]],"Cumplido","Vencido"))</f>
        <v>No tiene SLA</v>
      </c>
      <c r="AC467"/>
    </row>
    <row r="468" spans="1:29">
      <c r="A468" t="s">
        <v>2340</v>
      </c>
      <c r="B468" t="s">
        <v>2341</v>
      </c>
      <c r="C468" t="s">
        <v>36</v>
      </c>
      <c r="D468" t="s">
        <v>95</v>
      </c>
      <c r="E468" t="s">
        <v>38</v>
      </c>
      <c r="F468" t="s">
        <v>96</v>
      </c>
      <c r="G468" t="s">
        <v>106</v>
      </c>
      <c r="H468" t="s">
        <v>38</v>
      </c>
      <c r="I468" t="s">
        <v>2342</v>
      </c>
      <c r="J468" t="s">
        <v>2343</v>
      </c>
      <c r="K468" t="s">
        <v>2344</v>
      </c>
      <c r="L468" t="s">
        <v>2344</v>
      </c>
      <c r="M468" t="s">
        <v>110</v>
      </c>
      <c r="N468" t="s">
        <v>36</v>
      </c>
      <c r="O468" t="s">
        <v>36</v>
      </c>
      <c r="P468" t="s">
        <v>2341</v>
      </c>
      <c r="Q468" t="s">
        <v>2344</v>
      </c>
      <c r="R468" t="s">
        <v>103</v>
      </c>
      <c r="S468" t="s">
        <v>2344</v>
      </c>
      <c r="T4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45721.378472222219</v>
      </c>
      <c r="U4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45723.698611111111</v>
      </c>
      <c r="V468" s="5">
        <f>IFERROR(Table2[[#This Row],[Fecha cierre/actualización]]-Table2[[#This Row],[Fecha creación]],"Revisar")</f>
        <v>2.320138888891961</v>
      </c>
      <c r="W468" s="5">
        <f>IFERROR(Table2[[#This Row],[Días resolución/en proceso]]*24,"Revisar")</f>
        <v>55.683333333407063</v>
      </c>
      <c r="X468" s="5">
        <f>_xlfn.XLOOKUP(Table2[[#This Row],[Acuerdo de nivel de servicio]],SLA!B:B,SLA!C:C)</f>
        <v>0</v>
      </c>
      <c r="Y468" s="5">
        <f>IFERROR(ROUND(Table2[[#This Row],[Fecha cierre/actualización]]-Table2[[#This Row],[Fecha creación]],0)*14,"Revisar")</f>
        <v>28</v>
      </c>
      <c r="Z468" s="5">
        <f>+Table2[[#This Row],[SLA horas - base ]]+Table2[[#This Row],[SLA horas - adic por cambio días]]</f>
        <v>28</v>
      </c>
      <c r="AA468" s="19" t="str">
        <f>IF(Table2[[#This Row],[SLA horas - base ]]=0,"No tiene SLA",IF(Table2[[#This Row],[Horas resolución/en proceso]]&lt;=Table2[[#This Row],[SLA horas - total]],"Cumplido","Vencido"))</f>
        <v>No tiene SLA</v>
      </c>
      <c r="AC468"/>
    </row>
    <row r="469" spans="1:29">
      <c r="A469" t="s">
        <v>2345</v>
      </c>
      <c r="B469" t="s">
        <v>2346</v>
      </c>
      <c r="C469" t="s">
        <v>36</v>
      </c>
      <c r="D469" t="s">
        <v>95</v>
      </c>
      <c r="E469" t="s">
        <v>66</v>
      </c>
      <c r="F469" t="s">
        <v>96</v>
      </c>
      <c r="G469" t="s">
        <v>97</v>
      </c>
      <c r="H469" t="s">
        <v>47</v>
      </c>
      <c r="I469" t="s">
        <v>2347</v>
      </c>
      <c r="J469" t="s">
        <v>2348</v>
      </c>
      <c r="K469" t="s">
        <v>2349</v>
      </c>
      <c r="L469" t="s">
        <v>2349</v>
      </c>
      <c r="M469" t="s">
        <v>101</v>
      </c>
      <c r="N469" t="s">
        <v>36</v>
      </c>
      <c r="O469" t="s">
        <v>102</v>
      </c>
      <c r="P469" t="s">
        <v>2346</v>
      </c>
      <c r="Q469" t="s">
        <v>2349</v>
      </c>
      <c r="R469" t="s">
        <v>103</v>
      </c>
      <c r="S469" t="s">
        <v>2349</v>
      </c>
      <c r="T4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45723.709722222222</v>
      </c>
      <c r="U4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45727.425000000003</v>
      </c>
      <c r="V469" s="5">
        <f>IFERROR(Table2[[#This Row],[Fecha cierre/actualización]]-Table2[[#This Row],[Fecha creación]],"Revisar")</f>
        <v>3.7152777777810115</v>
      </c>
      <c r="W469" s="5">
        <f>IFERROR(Table2[[#This Row],[Días resolución/en proceso]]*24,"Revisar")</f>
        <v>89.166666666744277</v>
      </c>
      <c r="X469" s="5">
        <f>_xlfn.XLOOKUP(Table2[[#This Row],[Acuerdo de nivel de servicio]],SLA!B:B,SLA!C:C)</f>
        <v>0</v>
      </c>
      <c r="Y469" s="5">
        <f>IFERROR(ROUND(Table2[[#This Row],[Fecha cierre/actualización]]-Table2[[#This Row],[Fecha creación]],0)*14,"Revisar")</f>
        <v>56</v>
      </c>
      <c r="Z469" s="5">
        <f>+Table2[[#This Row],[SLA horas - base ]]+Table2[[#This Row],[SLA horas - adic por cambio días]]</f>
        <v>56</v>
      </c>
      <c r="AA469" s="19" t="str">
        <f>IF(Table2[[#This Row],[SLA horas - base ]]=0,"No tiene SLA",IF(Table2[[#This Row],[Horas resolución/en proceso]]&lt;=Table2[[#This Row],[SLA horas - total]],"Cumplido","Vencido"))</f>
        <v>No tiene SLA</v>
      </c>
      <c r="AC469"/>
    </row>
    <row r="470" spans="1:29">
      <c r="A470" t="s">
        <v>2350</v>
      </c>
      <c r="B470" t="s">
        <v>2351</v>
      </c>
      <c r="C470" t="s">
        <v>119</v>
      </c>
      <c r="D470" t="s">
        <v>2</v>
      </c>
      <c r="E470" t="s">
        <v>55</v>
      </c>
      <c r="F470" t="s">
        <v>96</v>
      </c>
      <c r="G470" t="s">
        <v>106</v>
      </c>
      <c r="H470" t="s">
        <v>28</v>
      </c>
      <c r="I470" t="s">
        <v>2352</v>
      </c>
      <c r="J470" t="s">
        <v>2353</v>
      </c>
      <c r="K470" t="s">
        <v>2354</v>
      </c>
      <c r="L470" t="s">
        <v>2354</v>
      </c>
      <c r="M470" t="s">
        <v>153</v>
      </c>
      <c r="N470" t="s">
        <v>154</v>
      </c>
      <c r="O470" t="s">
        <v>36</v>
      </c>
      <c r="P470" t="s">
        <v>2351</v>
      </c>
      <c r="Q470" t="s">
        <v>2354</v>
      </c>
      <c r="R470" t="s">
        <v>467</v>
      </c>
      <c r="S470" t="s">
        <v>2355</v>
      </c>
      <c r="T4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45721.506944444445</v>
      </c>
      <c r="U4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45757.438888888886</v>
      </c>
      <c r="V470" s="5">
        <f>IFERROR(Table2[[#This Row],[Fecha cierre/actualización]]-Table2[[#This Row],[Fecha creación]],"Revisar")</f>
        <v>35.931944444440887</v>
      </c>
      <c r="W470" s="5">
        <f>IFERROR(Table2[[#This Row],[Días resolución/en proceso]]*24,"Revisar")</f>
        <v>862.3666666665813</v>
      </c>
      <c r="X470" s="5">
        <f>_xlfn.XLOOKUP(Table2[[#This Row],[Acuerdo de nivel de servicio]],SLA!B:B,SLA!C:C)</f>
        <v>72</v>
      </c>
      <c r="Y470" s="5">
        <f>IFERROR(ROUND(Table2[[#This Row],[Fecha cierre/actualización]]-Table2[[#This Row],[Fecha creación]],0)*14,"Revisar")</f>
        <v>504</v>
      </c>
      <c r="Z470" s="5">
        <f>+Table2[[#This Row],[SLA horas - base ]]+Table2[[#This Row],[SLA horas - adic por cambio días]]</f>
        <v>576</v>
      </c>
      <c r="AA470" s="19" t="str">
        <f>IF(Table2[[#This Row],[SLA horas - base ]]=0,"No tiene SLA",IF(Table2[[#This Row],[Horas resolución/en proceso]]&lt;=Table2[[#This Row],[SLA horas - total]],"Cumplido","Vencido"))</f>
        <v>Vencido</v>
      </c>
      <c r="AC470"/>
    </row>
    <row r="471" spans="1:29">
      <c r="A471" t="s">
        <v>2356</v>
      </c>
      <c r="B471" t="s">
        <v>2357</v>
      </c>
      <c r="C471" t="s">
        <v>36</v>
      </c>
      <c r="D471" t="s">
        <v>269</v>
      </c>
      <c r="E471" t="s">
        <v>55</v>
      </c>
      <c r="F471" t="s">
        <v>96</v>
      </c>
      <c r="G471" t="s">
        <v>270</v>
      </c>
      <c r="H471" t="s">
        <v>36</v>
      </c>
      <c r="I471" t="s">
        <v>2358</v>
      </c>
      <c r="J471" t="s">
        <v>2359</v>
      </c>
      <c r="K471" t="s">
        <v>2360</v>
      </c>
      <c r="L471" t="s">
        <v>2360</v>
      </c>
      <c r="M471" t="s">
        <v>36</v>
      </c>
      <c r="N471" t="s">
        <v>36</v>
      </c>
      <c r="O471" t="s">
        <v>36</v>
      </c>
      <c r="P471" t="s">
        <v>2357</v>
      </c>
      <c r="Q471" t="s">
        <v>2360</v>
      </c>
      <c r="R471" t="s">
        <v>103</v>
      </c>
      <c r="S471" t="s">
        <v>2360</v>
      </c>
      <c r="T4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45722.460416666669</v>
      </c>
      <c r="U4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45722.773611111108</v>
      </c>
      <c r="V471" s="5">
        <f>IFERROR(Table2[[#This Row],[Fecha cierre/actualización]]-Table2[[#This Row],[Fecha creación]],"Revisar")</f>
        <v>0.31319444443943212</v>
      </c>
      <c r="W471" s="5">
        <f>IFERROR(Table2[[#This Row],[Días resolución/en proceso]]*24,"Revisar")</f>
        <v>7.5166666665463708</v>
      </c>
      <c r="X471" s="5">
        <f>_xlfn.XLOOKUP(Table2[[#This Row],[Acuerdo de nivel de servicio]],SLA!B:B,SLA!C:C)</f>
        <v>0</v>
      </c>
      <c r="Y471" s="5">
        <f>IFERROR(ROUND(Table2[[#This Row],[Fecha cierre/actualización]]-Table2[[#This Row],[Fecha creación]],0)*14,"Revisar")</f>
        <v>0</v>
      </c>
      <c r="Z471" s="5">
        <f>+Table2[[#This Row],[SLA horas - base ]]+Table2[[#This Row],[SLA horas - adic por cambio días]]</f>
        <v>0</v>
      </c>
      <c r="AA471" s="19" t="str">
        <f>IF(Table2[[#This Row],[SLA horas - base ]]=0,"No tiene SLA",IF(Table2[[#This Row],[Horas resolución/en proceso]]&lt;=Table2[[#This Row],[SLA horas - total]],"Cumplido","Vencido"))</f>
        <v>No tiene SLA</v>
      </c>
      <c r="AC471"/>
    </row>
    <row r="472" spans="1:29">
      <c r="A472" t="s">
        <v>2361</v>
      </c>
      <c r="B472" t="s">
        <v>2362</v>
      </c>
      <c r="C472" t="s">
        <v>36</v>
      </c>
      <c r="D472" t="s">
        <v>95</v>
      </c>
      <c r="E472" t="s">
        <v>66</v>
      </c>
      <c r="F472" t="s">
        <v>96</v>
      </c>
      <c r="G472" t="s">
        <v>373</v>
      </c>
      <c r="H472" t="s">
        <v>53</v>
      </c>
      <c r="I472" t="s">
        <v>2363</v>
      </c>
      <c r="J472" t="s">
        <v>2364</v>
      </c>
      <c r="K472" t="s">
        <v>2365</v>
      </c>
      <c r="L472" t="s">
        <v>2365</v>
      </c>
      <c r="M472" t="s">
        <v>36</v>
      </c>
      <c r="N472" t="s">
        <v>36</v>
      </c>
      <c r="O472" t="s">
        <v>513</v>
      </c>
      <c r="P472" t="s">
        <v>2362</v>
      </c>
      <c r="Q472" t="s">
        <v>2365</v>
      </c>
      <c r="R472" t="s">
        <v>103</v>
      </c>
      <c r="S472" t="s">
        <v>2365</v>
      </c>
      <c r="T4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45723.541666666664</v>
      </c>
      <c r="U4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45730.6875</v>
      </c>
      <c r="V472" s="5">
        <f>IFERROR(Table2[[#This Row],[Fecha cierre/actualización]]-Table2[[#This Row],[Fecha creación]],"Revisar")</f>
        <v>7.1458333333357587</v>
      </c>
      <c r="W472" s="5">
        <f>IFERROR(Table2[[#This Row],[Días resolución/en proceso]]*24,"Revisar")</f>
        <v>171.50000000005821</v>
      </c>
      <c r="X472" s="5">
        <f>_xlfn.XLOOKUP(Table2[[#This Row],[Acuerdo de nivel de servicio]],SLA!B:B,SLA!C:C)</f>
        <v>0</v>
      </c>
      <c r="Y472" s="5">
        <f>IFERROR(ROUND(Table2[[#This Row],[Fecha cierre/actualización]]-Table2[[#This Row],[Fecha creación]],0)*14,"Revisar")</f>
        <v>98</v>
      </c>
      <c r="Z472" s="5">
        <f>+Table2[[#This Row],[SLA horas - base ]]+Table2[[#This Row],[SLA horas - adic por cambio días]]</f>
        <v>98</v>
      </c>
      <c r="AA472" s="19" t="str">
        <f>IF(Table2[[#This Row],[SLA horas - base ]]=0,"No tiene SLA",IF(Table2[[#This Row],[Horas resolución/en proceso]]&lt;=Table2[[#This Row],[SLA horas - total]],"Cumplido","Vencido"))</f>
        <v>No tiene SLA</v>
      </c>
      <c r="AC472"/>
    </row>
    <row r="473" spans="1:29">
      <c r="A473" t="s">
        <v>2366</v>
      </c>
      <c r="B473" t="s">
        <v>2367</v>
      </c>
      <c r="C473" t="s">
        <v>36</v>
      </c>
      <c r="D473" t="s">
        <v>2</v>
      </c>
      <c r="E473" t="s">
        <v>38</v>
      </c>
      <c r="F473" t="s">
        <v>96</v>
      </c>
      <c r="G473" t="s">
        <v>106</v>
      </c>
      <c r="H473" t="s">
        <v>38</v>
      </c>
      <c r="I473" t="s">
        <v>2368</v>
      </c>
      <c r="J473" t="s">
        <v>2369</v>
      </c>
      <c r="K473" t="s">
        <v>2370</v>
      </c>
      <c r="L473" t="s">
        <v>2370</v>
      </c>
      <c r="M473" t="s">
        <v>110</v>
      </c>
      <c r="N473" t="s">
        <v>36</v>
      </c>
      <c r="O473" t="s">
        <v>36</v>
      </c>
      <c r="P473" t="s">
        <v>2367</v>
      </c>
      <c r="Q473" t="s">
        <v>2370</v>
      </c>
      <c r="R473" t="s">
        <v>103</v>
      </c>
      <c r="S473" t="s">
        <v>2371</v>
      </c>
      <c r="T4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45720.397916666669</v>
      </c>
      <c r="U4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45721.428472222222</v>
      </c>
      <c r="V473" s="5">
        <f>IFERROR(Table2[[#This Row],[Fecha cierre/actualización]]-Table2[[#This Row],[Fecha creación]],"Revisar")</f>
        <v>1.0305555555532919</v>
      </c>
      <c r="W473" s="5">
        <f>IFERROR(Table2[[#This Row],[Días resolución/en proceso]]*24,"Revisar")</f>
        <v>24.733333333279006</v>
      </c>
      <c r="X473" s="5">
        <f>_xlfn.XLOOKUP(Table2[[#This Row],[Acuerdo de nivel de servicio]],SLA!B:B,SLA!C:C)</f>
        <v>0</v>
      </c>
      <c r="Y473" s="5">
        <f>IFERROR(ROUND(Table2[[#This Row],[Fecha cierre/actualización]]-Table2[[#This Row],[Fecha creación]],0)*14,"Revisar")</f>
        <v>14</v>
      </c>
      <c r="Z473" s="5">
        <f>+Table2[[#This Row],[SLA horas - base ]]+Table2[[#This Row],[SLA horas - adic por cambio días]]</f>
        <v>14</v>
      </c>
      <c r="AA473" s="19" t="str">
        <f>IF(Table2[[#This Row],[SLA horas - base ]]=0,"No tiene SLA",IF(Table2[[#This Row],[Horas resolución/en proceso]]&lt;=Table2[[#This Row],[SLA horas - total]],"Cumplido","Vencido"))</f>
        <v>No tiene SLA</v>
      </c>
      <c r="AC473"/>
    </row>
    <row r="474" spans="1:29">
      <c r="A474" t="s">
        <v>2372</v>
      </c>
      <c r="B474" t="s">
        <v>2373</v>
      </c>
      <c r="C474" t="s">
        <v>119</v>
      </c>
      <c r="D474" t="s">
        <v>95</v>
      </c>
      <c r="E474" t="s">
        <v>38</v>
      </c>
      <c r="F474" t="s">
        <v>96</v>
      </c>
      <c r="G474" t="s">
        <v>106</v>
      </c>
      <c r="H474" t="s">
        <v>38</v>
      </c>
      <c r="I474" t="s">
        <v>2374</v>
      </c>
      <c r="J474" t="s">
        <v>2375</v>
      </c>
      <c r="K474" t="s">
        <v>2376</v>
      </c>
      <c r="L474" t="s">
        <v>2376</v>
      </c>
      <c r="M474" t="s">
        <v>110</v>
      </c>
      <c r="N474" t="s">
        <v>36</v>
      </c>
      <c r="O474" t="s">
        <v>36</v>
      </c>
      <c r="P474" t="s">
        <v>2373</v>
      </c>
      <c r="Q474" t="s">
        <v>2376</v>
      </c>
      <c r="R474" t="s">
        <v>103</v>
      </c>
      <c r="S474" t="s">
        <v>2376</v>
      </c>
      <c r="T4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45723.697222222225</v>
      </c>
      <c r="U4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45740.613194444442</v>
      </c>
      <c r="V474" s="5">
        <f>IFERROR(Table2[[#This Row],[Fecha cierre/actualización]]-Table2[[#This Row],[Fecha creación]],"Revisar")</f>
        <v>16.915972222217533</v>
      </c>
      <c r="W474" s="5">
        <f>IFERROR(Table2[[#This Row],[Días resolución/en proceso]]*24,"Revisar")</f>
        <v>405.9833333332208</v>
      </c>
      <c r="X474" s="5">
        <f>_xlfn.XLOOKUP(Table2[[#This Row],[Acuerdo de nivel de servicio]],SLA!B:B,SLA!C:C)</f>
        <v>72</v>
      </c>
      <c r="Y474" s="5">
        <f>IFERROR(ROUND(Table2[[#This Row],[Fecha cierre/actualización]]-Table2[[#This Row],[Fecha creación]],0)*14,"Revisar")</f>
        <v>238</v>
      </c>
      <c r="Z474" s="5">
        <f>+Table2[[#This Row],[SLA horas - base ]]+Table2[[#This Row],[SLA horas - adic por cambio días]]</f>
        <v>310</v>
      </c>
      <c r="AA474" s="19" t="str">
        <f>IF(Table2[[#This Row],[SLA horas - base ]]=0,"No tiene SLA",IF(Table2[[#This Row],[Horas resolución/en proceso]]&lt;=Table2[[#This Row],[SLA horas - total]],"Cumplido","Vencido"))</f>
        <v>Vencido</v>
      </c>
      <c r="AC474"/>
    </row>
    <row r="475" spans="1:29">
      <c r="A475" t="s">
        <v>2377</v>
      </c>
      <c r="B475" t="s">
        <v>2378</v>
      </c>
      <c r="C475" t="s">
        <v>36</v>
      </c>
      <c r="D475" t="s">
        <v>269</v>
      </c>
      <c r="E475" t="s">
        <v>48</v>
      </c>
      <c r="F475" t="s">
        <v>96</v>
      </c>
      <c r="G475" t="s">
        <v>270</v>
      </c>
      <c r="H475" t="s">
        <v>36</v>
      </c>
      <c r="I475" t="s">
        <v>2379</v>
      </c>
      <c r="J475" t="s">
        <v>2380</v>
      </c>
      <c r="K475" t="s">
        <v>2381</v>
      </c>
      <c r="L475" t="s">
        <v>2381</v>
      </c>
      <c r="M475" t="s">
        <v>36</v>
      </c>
      <c r="N475" t="s">
        <v>36</v>
      </c>
      <c r="O475" t="s">
        <v>36</v>
      </c>
      <c r="P475" t="s">
        <v>2378</v>
      </c>
      <c r="Q475" t="s">
        <v>2381</v>
      </c>
      <c r="R475" t="s">
        <v>103</v>
      </c>
      <c r="S475" t="s">
        <v>2381</v>
      </c>
      <c r="T4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45723.762499999997</v>
      </c>
      <c r="U4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45728.454861111109</v>
      </c>
      <c r="V475" s="5">
        <f>IFERROR(Table2[[#This Row],[Fecha cierre/actualización]]-Table2[[#This Row],[Fecha creación]],"Revisar")</f>
        <v>4.6923611111124046</v>
      </c>
      <c r="W475" s="5">
        <f>IFERROR(Table2[[#This Row],[Días resolución/en proceso]]*24,"Revisar")</f>
        <v>112.61666666669771</v>
      </c>
      <c r="X475" s="5">
        <f>_xlfn.XLOOKUP(Table2[[#This Row],[Acuerdo de nivel de servicio]],SLA!B:B,SLA!C:C)</f>
        <v>0</v>
      </c>
      <c r="Y475" s="5">
        <f>IFERROR(ROUND(Table2[[#This Row],[Fecha cierre/actualización]]-Table2[[#This Row],[Fecha creación]],0)*14,"Revisar")</f>
        <v>70</v>
      </c>
      <c r="Z475" s="5">
        <f>+Table2[[#This Row],[SLA horas - base ]]+Table2[[#This Row],[SLA horas - adic por cambio días]]</f>
        <v>70</v>
      </c>
      <c r="AA475" s="19" t="str">
        <f>IF(Table2[[#This Row],[SLA horas - base ]]=0,"No tiene SLA",IF(Table2[[#This Row],[Horas resolución/en proceso]]&lt;=Table2[[#This Row],[SLA horas - total]],"Cumplido","Vencido"))</f>
        <v>No tiene SLA</v>
      </c>
      <c r="AC475"/>
    </row>
    <row r="476" spans="1:29">
      <c r="A476" t="s">
        <v>2382</v>
      </c>
      <c r="B476" t="s">
        <v>2383</v>
      </c>
      <c r="C476" t="s">
        <v>36</v>
      </c>
      <c r="D476" t="s">
        <v>2</v>
      </c>
      <c r="E476" t="s">
        <v>66</v>
      </c>
      <c r="F476" t="s">
        <v>96</v>
      </c>
      <c r="G476" t="s">
        <v>97</v>
      </c>
      <c r="H476" t="s">
        <v>46</v>
      </c>
      <c r="I476" t="s">
        <v>2384</v>
      </c>
      <c r="J476" t="s">
        <v>2385</v>
      </c>
      <c r="K476" t="s">
        <v>2386</v>
      </c>
      <c r="L476" t="s">
        <v>2386</v>
      </c>
      <c r="M476" t="s">
        <v>101</v>
      </c>
      <c r="N476" t="s">
        <v>36</v>
      </c>
      <c r="O476" t="s">
        <v>102</v>
      </c>
      <c r="P476" t="s">
        <v>2383</v>
      </c>
      <c r="Q476" t="s">
        <v>2386</v>
      </c>
      <c r="R476" t="s">
        <v>103</v>
      </c>
      <c r="S476" t="s">
        <v>2386</v>
      </c>
      <c r="T4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45723.415972222225</v>
      </c>
      <c r="U4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45723.435416666667</v>
      </c>
      <c r="V476" s="5">
        <f>IFERROR(Table2[[#This Row],[Fecha cierre/actualización]]-Table2[[#This Row],[Fecha creación]],"Revisar")</f>
        <v>1.9444444442342501E-2</v>
      </c>
      <c r="W476" s="5">
        <f>IFERROR(Table2[[#This Row],[Días resolución/en proceso]]*24,"Revisar")</f>
        <v>0.46666666661622003</v>
      </c>
      <c r="X476" s="5">
        <f>_xlfn.XLOOKUP(Table2[[#This Row],[Acuerdo de nivel de servicio]],SLA!B:B,SLA!C:C)</f>
        <v>0</v>
      </c>
      <c r="Y476" s="5">
        <f>IFERROR(ROUND(Table2[[#This Row],[Fecha cierre/actualización]]-Table2[[#This Row],[Fecha creación]],0)*14,"Revisar")</f>
        <v>0</v>
      </c>
      <c r="Z476" s="5">
        <f>+Table2[[#This Row],[SLA horas - base ]]+Table2[[#This Row],[SLA horas - adic por cambio días]]</f>
        <v>0</v>
      </c>
      <c r="AA476" s="19" t="str">
        <f>IF(Table2[[#This Row],[SLA horas - base ]]=0,"No tiene SLA",IF(Table2[[#This Row],[Horas resolución/en proceso]]&lt;=Table2[[#This Row],[SLA horas - total]],"Cumplido","Vencido"))</f>
        <v>No tiene SLA</v>
      </c>
      <c r="AC476"/>
    </row>
    <row r="477" spans="1:29">
      <c r="A477" t="s">
        <v>2387</v>
      </c>
      <c r="B477" t="s">
        <v>2388</v>
      </c>
      <c r="C477" t="s">
        <v>36</v>
      </c>
      <c r="D477" t="s">
        <v>95</v>
      </c>
      <c r="E477" t="s">
        <v>66</v>
      </c>
      <c r="F477" t="s">
        <v>96</v>
      </c>
      <c r="G477" t="s">
        <v>106</v>
      </c>
      <c r="H477" t="s">
        <v>28</v>
      </c>
      <c r="I477" t="s">
        <v>2389</v>
      </c>
      <c r="J477" t="s">
        <v>2390</v>
      </c>
      <c r="K477" t="s">
        <v>2391</v>
      </c>
      <c r="L477" t="s">
        <v>2391</v>
      </c>
      <c r="M477" t="s">
        <v>101</v>
      </c>
      <c r="N477" t="s">
        <v>36</v>
      </c>
      <c r="O477" t="s">
        <v>311</v>
      </c>
      <c r="P477" t="s">
        <v>2388</v>
      </c>
      <c r="Q477" t="s">
        <v>2391</v>
      </c>
      <c r="R477" t="s">
        <v>103</v>
      </c>
      <c r="S477" t="s">
        <v>2391</v>
      </c>
      <c r="T4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45720.424305555556</v>
      </c>
      <c r="U4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45720.509722222225</v>
      </c>
      <c r="V477" s="5">
        <f>IFERROR(Table2[[#This Row],[Fecha cierre/actualización]]-Table2[[#This Row],[Fecha creación]],"Revisar")</f>
        <v>8.5416666668606922E-2</v>
      </c>
      <c r="W477" s="5">
        <f>IFERROR(Table2[[#This Row],[Días resolución/en proceso]]*24,"Revisar")</f>
        <v>2.0500000000465661</v>
      </c>
      <c r="X477" s="5">
        <f>_xlfn.XLOOKUP(Table2[[#This Row],[Acuerdo de nivel de servicio]],SLA!B:B,SLA!C:C)</f>
        <v>0</v>
      </c>
      <c r="Y477" s="5">
        <f>IFERROR(ROUND(Table2[[#This Row],[Fecha cierre/actualización]]-Table2[[#This Row],[Fecha creación]],0)*14,"Revisar")</f>
        <v>0</v>
      </c>
      <c r="Z477" s="5">
        <f>+Table2[[#This Row],[SLA horas - base ]]+Table2[[#This Row],[SLA horas - adic por cambio días]]</f>
        <v>0</v>
      </c>
      <c r="AA477" s="19" t="str">
        <f>IF(Table2[[#This Row],[SLA horas - base ]]=0,"No tiene SLA",IF(Table2[[#This Row],[Horas resolución/en proceso]]&lt;=Table2[[#This Row],[SLA horas - total]],"Cumplido","Vencido"))</f>
        <v>No tiene SLA</v>
      </c>
      <c r="AC477"/>
    </row>
    <row r="478" spans="1:29">
      <c r="A478" t="s">
        <v>2392</v>
      </c>
      <c r="B478" t="s">
        <v>2393</v>
      </c>
      <c r="C478" t="s">
        <v>36</v>
      </c>
      <c r="D478" t="s">
        <v>95</v>
      </c>
      <c r="E478" t="s">
        <v>66</v>
      </c>
      <c r="F478" t="s">
        <v>96</v>
      </c>
      <c r="G478" t="s">
        <v>97</v>
      </c>
      <c r="H478" t="s">
        <v>46</v>
      </c>
      <c r="I478" t="s">
        <v>2393</v>
      </c>
      <c r="J478" t="s">
        <v>2394</v>
      </c>
      <c r="K478" t="s">
        <v>2395</v>
      </c>
      <c r="L478" t="s">
        <v>2395</v>
      </c>
      <c r="M478" t="s">
        <v>101</v>
      </c>
      <c r="N478" t="s">
        <v>36</v>
      </c>
      <c r="O478" t="s">
        <v>102</v>
      </c>
      <c r="P478" t="s">
        <v>2393</v>
      </c>
      <c r="Q478" t="s">
        <v>2395</v>
      </c>
      <c r="R478" t="s">
        <v>103</v>
      </c>
      <c r="S478" t="s">
        <v>2395</v>
      </c>
      <c r="T4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45721.380555555559</v>
      </c>
      <c r="U4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45721.433333333334</v>
      </c>
      <c r="V478" s="5">
        <f>IFERROR(Table2[[#This Row],[Fecha cierre/actualización]]-Table2[[#This Row],[Fecha creación]],"Revisar")</f>
        <v>5.2777777775190771E-2</v>
      </c>
      <c r="W478" s="5">
        <f>IFERROR(Table2[[#This Row],[Días resolución/en proceso]]*24,"Revisar")</f>
        <v>1.2666666666045785</v>
      </c>
      <c r="X478" s="5">
        <f>_xlfn.XLOOKUP(Table2[[#This Row],[Acuerdo de nivel de servicio]],SLA!B:B,SLA!C:C)</f>
        <v>0</v>
      </c>
      <c r="Y478" s="5">
        <f>IFERROR(ROUND(Table2[[#This Row],[Fecha cierre/actualización]]-Table2[[#This Row],[Fecha creación]],0)*14,"Revisar")</f>
        <v>0</v>
      </c>
      <c r="Z478" s="5">
        <f>+Table2[[#This Row],[SLA horas - base ]]+Table2[[#This Row],[SLA horas - adic por cambio días]]</f>
        <v>0</v>
      </c>
      <c r="AA478" s="19" t="str">
        <f>IF(Table2[[#This Row],[SLA horas - base ]]=0,"No tiene SLA",IF(Table2[[#This Row],[Horas resolución/en proceso]]&lt;=Table2[[#This Row],[SLA horas - total]],"Cumplido","Vencido"))</f>
        <v>No tiene SLA</v>
      </c>
      <c r="AC478"/>
    </row>
    <row r="479" spans="1:29">
      <c r="A479" t="s">
        <v>2396</v>
      </c>
      <c r="B479" t="s">
        <v>2397</v>
      </c>
      <c r="C479" t="s">
        <v>36</v>
      </c>
      <c r="D479" t="s">
        <v>2</v>
      </c>
      <c r="E479" t="s">
        <v>55</v>
      </c>
      <c r="F479" t="s">
        <v>96</v>
      </c>
      <c r="G479" t="s">
        <v>106</v>
      </c>
      <c r="H479" t="s">
        <v>27</v>
      </c>
      <c r="I479" t="s">
        <v>2352</v>
      </c>
      <c r="J479" t="s">
        <v>2398</v>
      </c>
      <c r="K479" t="s">
        <v>2399</v>
      </c>
      <c r="L479" t="s">
        <v>2399</v>
      </c>
      <c r="M479" t="s">
        <v>101</v>
      </c>
      <c r="N479" t="s">
        <v>154</v>
      </c>
      <c r="O479" t="s">
        <v>102</v>
      </c>
      <c r="P479" t="s">
        <v>2397</v>
      </c>
      <c r="Q479" t="s">
        <v>2399</v>
      </c>
      <c r="R479" t="s">
        <v>103</v>
      </c>
      <c r="S479" t="s">
        <v>2400</v>
      </c>
      <c r="T4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45721.496527777781</v>
      </c>
      <c r="U4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45729.638888888891</v>
      </c>
      <c r="V479" s="5">
        <f>IFERROR(Table2[[#This Row],[Fecha cierre/actualización]]-Table2[[#This Row],[Fecha creación]],"Revisar")</f>
        <v>8.1423611111094942</v>
      </c>
      <c r="W479" s="5">
        <f>IFERROR(Table2[[#This Row],[Días resolución/en proceso]]*24,"Revisar")</f>
        <v>195.41666666662786</v>
      </c>
      <c r="X479" s="5">
        <f>_xlfn.XLOOKUP(Table2[[#This Row],[Acuerdo de nivel de servicio]],SLA!B:B,SLA!C:C)</f>
        <v>0</v>
      </c>
      <c r="Y479" s="5">
        <f>IFERROR(ROUND(Table2[[#This Row],[Fecha cierre/actualización]]-Table2[[#This Row],[Fecha creación]],0)*14,"Revisar")</f>
        <v>112</v>
      </c>
      <c r="Z479" s="5">
        <f>+Table2[[#This Row],[SLA horas - base ]]+Table2[[#This Row],[SLA horas - adic por cambio días]]</f>
        <v>112</v>
      </c>
      <c r="AA479" s="19" t="str">
        <f>IF(Table2[[#This Row],[SLA horas - base ]]=0,"No tiene SLA",IF(Table2[[#This Row],[Horas resolución/en proceso]]&lt;=Table2[[#This Row],[SLA horas - total]],"Cumplido","Vencido"))</f>
        <v>No tiene SLA</v>
      </c>
      <c r="AC479"/>
    </row>
    <row r="480" spans="1:29">
      <c r="A480" t="s">
        <v>2401</v>
      </c>
      <c r="B480" t="s">
        <v>2402</v>
      </c>
      <c r="C480" t="s">
        <v>36</v>
      </c>
      <c r="D480" t="s">
        <v>95</v>
      </c>
      <c r="E480" t="s">
        <v>66</v>
      </c>
      <c r="F480" t="s">
        <v>96</v>
      </c>
      <c r="G480" t="s">
        <v>106</v>
      </c>
      <c r="H480" t="s">
        <v>56</v>
      </c>
      <c r="I480" t="s">
        <v>2403</v>
      </c>
      <c r="J480" t="s">
        <v>2404</v>
      </c>
      <c r="K480" t="s">
        <v>2405</v>
      </c>
      <c r="L480" t="s">
        <v>2405</v>
      </c>
      <c r="M480" t="s">
        <v>101</v>
      </c>
      <c r="N480" t="s">
        <v>36</v>
      </c>
      <c r="O480" t="s">
        <v>311</v>
      </c>
      <c r="P480" t="s">
        <v>2402</v>
      </c>
      <c r="Q480" t="s">
        <v>2405</v>
      </c>
      <c r="R480" t="s">
        <v>103</v>
      </c>
      <c r="S480" t="s">
        <v>2405</v>
      </c>
      <c r="T4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45721.68472222222</v>
      </c>
      <c r="U4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45727.476388888892</v>
      </c>
      <c r="V480" s="5">
        <f>IFERROR(Table2[[#This Row],[Fecha cierre/actualización]]-Table2[[#This Row],[Fecha creación]],"Revisar")</f>
        <v>5.7916666666715173</v>
      </c>
      <c r="W480" s="5">
        <f>IFERROR(Table2[[#This Row],[Días resolución/en proceso]]*24,"Revisar")</f>
        <v>139.00000000011642</v>
      </c>
      <c r="X480" s="5">
        <f>_xlfn.XLOOKUP(Table2[[#This Row],[Acuerdo de nivel de servicio]],SLA!B:B,SLA!C:C)</f>
        <v>0</v>
      </c>
      <c r="Y480" s="5">
        <f>IFERROR(ROUND(Table2[[#This Row],[Fecha cierre/actualización]]-Table2[[#This Row],[Fecha creación]],0)*14,"Revisar")</f>
        <v>84</v>
      </c>
      <c r="Z480" s="5">
        <f>+Table2[[#This Row],[SLA horas - base ]]+Table2[[#This Row],[SLA horas - adic por cambio días]]</f>
        <v>84</v>
      </c>
      <c r="AA480" s="19" t="str">
        <f>IF(Table2[[#This Row],[SLA horas - base ]]=0,"No tiene SLA",IF(Table2[[#This Row],[Horas resolución/en proceso]]&lt;=Table2[[#This Row],[SLA horas - total]],"Cumplido","Vencido"))</f>
        <v>No tiene SLA</v>
      </c>
      <c r="AC480"/>
    </row>
    <row r="481" spans="1:29">
      <c r="A481" t="s">
        <v>2406</v>
      </c>
      <c r="B481" t="s">
        <v>2407</v>
      </c>
      <c r="C481" t="s">
        <v>36</v>
      </c>
      <c r="D481" t="s">
        <v>2</v>
      </c>
      <c r="E481" t="s">
        <v>66</v>
      </c>
      <c r="F481" t="s">
        <v>96</v>
      </c>
      <c r="G481" t="s">
        <v>36</v>
      </c>
      <c r="H481" t="s">
        <v>51</v>
      </c>
      <c r="I481" t="s">
        <v>2408</v>
      </c>
      <c r="J481" t="s">
        <v>2409</v>
      </c>
      <c r="K481" t="s">
        <v>2410</v>
      </c>
      <c r="L481" t="s">
        <v>2411</v>
      </c>
      <c r="M481" t="s">
        <v>101</v>
      </c>
      <c r="N481" t="s">
        <v>36</v>
      </c>
      <c r="O481" t="s">
        <v>102</v>
      </c>
      <c r="P481" t="s">
        <v>2407</v>
      </c>
      <c r="Q481" t="s">
        <v>2410</v>
      </c>
      <c r="R481" t="s">
        <v>103</v>
      </c>
      <c r="S481" t="s">
        <v>2410</v>
      </c>
      <c r="T4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45721.298611111109</v>
      </c>
      <c r="U4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45790.523611111108</v>
      </c>
      <c r="V481" s="5">
        <f>IFERROR(Table2[[#This Row],[Fecha cierre/actualización]]-Table2[[#This Row],[Fecha creación]],"Revisar")</f>
        <v>69.224999999998545</v>
      </c>
      <c r="W481" s="5">
        <f>IFERROR(Table2[[#This Row],[Días resolución/en proceso]]*24,"Revisar")</f>
        <v>1661.3999999999651</v>
      </c>
      <c r="X481" s="5">
        <f>_xlfn.XLOOKUP(Table2[[#This Row],[Acuerdo de nivel de servicio]],SLA!B:B,SLA!C:C)</f>
        <v>0</v>
      </c>
      <c r="Y481" s="5">
        <f>IFERROR(ROUND(Table2[[#This Row],[Fecha cierre/actualización]]-Table2[[#This Row],[Fecha creación]],0)*14,"Revisar")</f>
        <v>966</v>
      </c>
      <c r="Z481" s="5">
        <f>+Table2[[#This Row],[SLA horas - base ]]+Table2[[#This Row],[SLA horas - adic por cambio días]]</f>
        <v>966</v>
      </c>
      <c r="AA481" s="19" t="str">
        <f>IF(Table2[[#This Row],[SLA horas - base ]]=0,"No tiene SLA",IF(Table2[[#This Row],[Horas resolución/en proceso]]&lt;=Table2[[#This Row],[SLA horas - total]],"Cumplido","Vencido"))</f>
        <v>No tiene SLA</v>
      </c>
      <c r="AC481"/>
    </row>
    <row r="482" spans="1:29">
      <c r="A482" t="s">
        <v>2412</v>
      </c>
      <c r="B482" t="s">
        <v>2413</v>
      </c>
      <c r="C482" t="s">
        <v>36</v>
      </c>
      <c r="D482" t="s">
        <v>2</v>
      </c>
      <c r="E482" t="s">
        <v>55</v>
      </c>
      <c r="F482" t="s">
        <v>96</v>
      </c>
      <c r="G482" t="s">
        <v>36</v>
      </c>
      <c r="H482" t="s">
        <v>32</v>
      </c>
      <c r="I482" t="s">
        <v>2414</v>
      </c>
      <c r="J482" t="s">
        <v>2415</v>
      </c>
      <c r="K482" t="s">
        <v>2416</v>
      </c>
      <c r="L482" t="s">
        <v>2416</v>
      </c>
      <c r="M482" t="s">
        <v>101</v>
      </c>
      <c r="N482" t="s">
        <v>36</v>
      </c>
      <c r="O482" t="s">
        <v>102</v>
      </c>
      <c r="P482" t="s">
        <v>2413</v>
      </c>
      <c r="Q482" t="s">
        <v>2416</v>
      </c>
      <c r="R482" t="s">
        <v>103</v>
      </c>
      <c r="S482" t="s">
        <v>2416</v>
      </c>
      <c r="T4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45721.425000000003</v>
      </c>
      <c r="U4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45721.680555555555</v>
      </c>
      <c r="V482" s="5">
        <f>IFERROR(Table2[[#This Row],[Fecha cierre/actualización]]-Table2[[#This Row],[Fecha creación]],"Revisar")</f>
        <v>0.25555555555183673</v>
      </c>
      <c r="W482" s="5">
        <f>IFERROR(Table2[[#This Row],[Días resolución/en proceso]]*24,"Revisar")</f>
        <v>6.1333333332440816</v>
      </c>
      <c r="X482" s="5">
        <f>_xlfn.XLOOKUP(Table2[[#This Row],[Acuerdo de nivel de servicio]],SLA!B:B,SLA!C:C)</f>
        <v>0</v>
      </c>
      <c r="Y482" s="5">
        <f>IFERROR(ROUND(Table2[[#This Row],[Fecha cierre/actualización]]-Table2[[#This Row],[Fecha creación]],0)*14,"Revisar")</f>
        <v>0</v>
      </c>
      <c r="Z482" s="5">
        <f>+Table2[[#This Row],[SLA horas - base ]]+Table2[[#This Row],[SLA horas - adic por cambio días]]</f>
        <v>0</v>
      </c>
      <c r="AA482" s="19" t="str">
        <f>IF(Table2[[#This Row],[SLA horas - base ]]=0,"No tiene SLA",IF(Table2[[#This Row],[Horas resolución/en proceso]]&lt;=Table2[[#This Row],[SLA horas - total]],"Cumplido","Vencido"))</f>
        <v>No tiene SLA</v>
      </c>
      <c r="AC482"/>
    </row>
    <row r="483" spans="1:29">
      <c r="A483" t="s">
        <v>2417</v>
      </c>
      <c r="B483" t="s">
        <v>2418</v>
      </c>
      <c r="C483" t="s">
        <v>36</v>
      </c>
      <c r="D483" t="s">
        <v>2</v>
      </c>
      <c r="E483" t="s">
        <v>55</v>
      </c>
      <c r="F483" t="s">
        <v>96</v>
      </c>
      <c r="G483" t="s">
        <v>36</v>
      </c>
      <c r="H483" t="s">
        <v>28</v>
      </c>
      <c r="I483" t="s">
        <v>2419</v>
      </c>
      <c r="J483" t="s">
        <v>131</v>
      </c>
      <c r="K483" t="s">
        <v>2419</v>
      </c>
      <c r="L483" t="s">
        <v>2419</v>
      </c>
      <c r="M483" t="s">
        <v>101</v>
      </c>
      <c r="N483" t="s">
        <v>36</v>
      </c>
      <c r="O483" t="s">
        <v>102</v>
      </c>
      <c r="P483" t="s">
        <v>2418</v>
      </c>
      <c r="Q483" t="s">
        <v>2419</v>
      </c>
      <c r="R483" t="s">
        <v>103</v>
      </c>
      <c r="S483" t="s">
        <v>2419</v>
      </c>
      <c r="T4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45722.527777777781</v>
      </c>
      <c r="U4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45722.545138888891</v>
      </c>
      <c r="V483" s="5">
        <f>IFERROR(Table2[[#This Row],[Fecha cierre/actualización]]-Table2[[#This Row],[Fecha creación]],"Revisar")</f>
        <v>1.7361111109494232E-2</v>
      </c>
      <c r="W483" s="5">
        <f>IFERROR(Table2[[#This Row],[Días resolución/en proceso]]*24,"Revisar")</f>
        <v>0.41666666662786156</v>
      </c>
      <c r="X483" s="5">
        <f>_xlfn.XLOOKUP(Table2[[#This Row],[Acuerdo de nivel de servicio]],SLA!B:B,SLA!C:C)</f>
        <v>0</v>
      </c>
      <c r="Y483" s="5">
        <f>IFERROR(ROUND(Table2[[#This Row],[Fecha cierre/actualización]]-Table2[[#This Row],[Fecha creación]],0)*14,"Revisar")</f>
        <v>0</v>
      </c>
      <c r="Z483" s="5">
        <f>+Table2[[#This Row],[SLA horas - base ]]+Table2[[#This Row],[SLA horas - adic por cambio días]]</f>
        <v>0</v>
      </c>
      <c r="AA483" s="19" t="str">
        <f>IF(Table2[[#This Row],[SLA horas - base ]]=0,"No tiene SLA",IF(Table2[[#This Row],[Horas resolución/en proceso]]&lt;=Table2[[#This Row],[SLA horas - total]],"Cumplido","Vencido"))</f>
        <v>No tiene SLA</v>
      </c>
      <c r="AC483"/>
    </row>
    <row r="484" spans="1:29">
      <c r="A484" t="s">
        <v>2420</v>
      </c>
      <c r="B484" t="s">
        <v>2421</v>
      </c>
      <c r="C484" t="s">
        <v>36</v>
      </c>
      <c r="D484" t="s">
        <v>2</v>
      </c>
      <c r="E484" t="s">
        <v>66</v>
      </c>
      <c r="F484" t="s">
        <v>96</v>
      </c>
      <c r="G484" t="s">
        <v>36</v>
      </c>
      <c r="H484" t="s">
        <v>41</v>
      </c>
      <c r="I484" t="s">
        <v>2422</v>
      </c>
      <c r="J484" t="s">
        <v>2423</v>
      </c>
      <c r="K484" t="s">
        <v>2424</v>
      </c>
      <c r="L484" t="s">
        <v>2424</v>
      </c>
      <c r="M484" t="s">
        <v>101</v>
      </c>
      <c r="N484" t="s">
        <v>36</v>
      </c>
      <c r="O484" t="s">
        <v>102</v>
      </c>
      <c r="P484" t="s">
        <v>2421</v>
      </c>
      <c r="Q484" t="s">
        <v>2424</v>
      </c>
      <c r="R484" t="s">
        <v>103</v>
      </c>
      <c r="S484" t="s">
        <v>2424</v>
      </c>
      <c r="T4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45722.684027777781</v>
      </c>
      <c r="U4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45723.459722222222</v>
      </c>
      <c r="V484" s="5">
        <f>IFERROR(Table2[[#This Row],[Fecha cierre/actualización]]-Table2[[#This Row],[Fecha creación]],"Revisar")</f>
        <v>0.77569444444088731</v>
      </c>
      <c r="W484" s="5">
        <f>IFERROR(Table2[[#This Row],[Días resolución/en proceso]]*24,"Revisar")</f>
        <v>18.616666666581295</v>
      </c>
      <c r="X484" s="5">
        <f>_xlfn.XLOOKUP(Table2[[#This Row],[Acuerdo de nivel de servicio]],SLA!B:B,SLA!C:C)</f>
        <v>0</v>
      </c>
      <c r="Y484" s="5">
        <f>IFERROR(ROUND(Table2[[#This Row],[Fecha cierre/actualización]]-Table2[[#This Row],[Fecha creación]],0)*14,"Revisar")</f>
        <v>14</v>
      </c>
      <c r="Z484" s="5">
        <f>+Table2[[#This Row],[SLA horas - base ]]+Table2[[#This Row],[SLA horas - adic por cambio días]]</f>
        <v>14</v>
      </c>
      <c r="AA484" s="19" t="str">
        <f>IF(Table2[[#This Row],[SLA horas - base ]]=0,"No tiene SLA",IF(Table2[[#This Row],[Horas resolución/en proceso]]&lt;=Table2[[#This Row],[SLA horas - total]],"Cumplido","Vencido"))</f>
        <v>No tiene SLA</v>
      </c>
      <c r="AC484"/>
    </row>
    <row r="485" spans="1:29">
      <c r="A485" t="s">
        <v>2425</v>
      </c>
      <c r="B485" t="s">
        <v>2426</v>
      </c>
      <c r="C485" t="s">
        <v>36</v>
      </c>
      <c r="D485" t="s">
        <v>2</v>
      </c>
      <c r="E485" t="s">
        <v>36</v>
      </c>
      <c r="F485" t="s">
        <v>21</v>
      </c>
      <c r="G485" t="s">
        <v>36</v>
      </c>
      <c r="H485" t="s">
        <v>28</v>
      </c>
      <c r="I485" t="s">
        <v>36</v>
      </c>
      <c r="J485" t="s">
        <v>131</v>
      </c>
      <c r="K485" t="s">
        <v>36</v>
      </c>
      <c r="L485" t="s">
        <v>2427</v>
      </c>
      <c r="M485" t="s">
        <v>101</v>
      </c>
      <c r="N485" t="s">
        <v>36</v>
      </c>
      <c r="O485" t="s">
        <v>102</v>
      </c>
      <c r="P485" t="s">
        <v>2426</v>
      </c>
      <c r="Q485" t="s">
        <v>36</v>
      </c>
      <c r="R485" t="s">
        <v>103</v>
      </c>
      <c r="S485" t="s">
        <v>36</v>
      </c>
      <c r="T4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45723.469444444447</v>
      </c>
      <c r="U4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45723.486111111109</v>
      </c>
      <c r="V485" s="5">
        <f>IFERROR(Table2[[#This Row],[Fecha cierre/actualización]]-Table2[[#This Row],[Fecha creación]],"Revisar")</f>
        <v>1.6666666662786156E-2</v>
      </c>
      <c r="W485" s="5">
        <f>IFERROR(Table2[[#This Row],[Días resolución/en proceso]]*24,"Revisar")</f>
        <v>0.39999999990686774</v>
      </c>
      <c r="X485" s="5">
        <f>_xlfn.XLOOKUP(Table2[[#This Row],[Acuerdo de nivel de servicio]],SLA!B:B,SLA!C:C)</f>
        <v>0</v>
      </c>
      <c r="Y485" s="5">
        <f>IFERROR(ROUND(Table2[[#This Row],[Fecha cierre/actualización]]-Table2[[#This Row],[Fecha creación]],0)*14,"Revisar")</f>
        <v>0</v>
      </c>
      <c r="Z485" s="5">
        <f>+Table2[[#This Row],[SLA horas - base ]]+Table2[[#This Row],[SLA horas - adic por cambio días]]</f>
        <v>0</v>
      </c>
      <c r="AA485" s="19" t="str">
        <f>IF(Table2[[#This Row],[SLA horas - base ]]=0,"No tiene SLA",IF(Table2[[#This Row],[Horas resolución/en proceso]]&lt;=Table2[[#This Row],[SLA horas - total]],"Cumplido","Vencido"))</f>
        <v>No tiene SLA</v>
      </c>
      <c r="AC485"/>
    </row>
    <row r="486" spans="1:29">
      <c r="A486" t="s">
        <v>2428</v>
      </c>
      <c r="B486" t="s">
        <v>2429</v>
      </c>
      <c r="C486" t="s">
        <v>36</v>
      </c>
      <c r="D486" t="s">
        <v>2</v>
      </c>
      <c r="E486" t="s">
        <v>55</v>
      </c>
      <c r="F486" t="s">
        <v>96</v>
      </c>
      <c r="G486" t="s">
        <v>36</v>
      </c>
      <c r="H486" t="s">
        <v>28</v>
      </c>
      <c r="I486" t="s">
        <v>2430</v>
      </c>
      <c r="J486" t="s">
        <v>2431</v>
      </c>
      <c r="K486" t="s">
        <v>2432</v>
      </c>
      <c r="L486" t="s">
        <v>2432</v>
      </c>
      <c r="M486" t="s">
        <v>101</v>
      </c>
      <c r="N486" t="s">
        <v>36</v>
      </c>
      <c r="O486" t="s">
        <v>102</v>
      </c>
      <c r="P486" t="s">
        <v>2429</v>
      </c>
      <c r="Q486" t="s">
        <v>2432</v>
      </c>
      <c r="R486" t="s">
        <v>103</v>
      </c>
      <c r="S486" t="s">
        <v>2433</v>
      </c>
      <c r="T4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45723.533333333333</v>
      </c>
      <c r="U4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45727.429861111108</v>
      </c>
      <c r="V486" s="5">
        <f>IFERROR(Table2[[#This Row],[Fecha cierre/actualización]]-Table2[[#This Row],[Fecha creación]],"Revisar")</f>
        <v>3.8965277777751908</v>
      </c>
      <c r="W486" s="5">
        <f>IFERROR(Table2[[#This Row],[Días resolución/en proceso]]*24,"Revisar")</f>
        <v>93.516666666604578</v>
      </c>
      <c r="X486" s="5">
        <f>_xlfn.XLOOKUP(Table2[[#This Row],[Acuerdo de nivel de servicio]],SLA!B:B,SLA!C:C)</f>
        <v>0</v>
      </c>
      <c r="Y486" s="5">
        <f>IFERROR(ROUND(Table2[[#This Row],[Fecha cierre/actualización]]-Table2[[#This Row],[Fecha creación]],0)*14,"Revisar")</f>
        <v>56</v>
      </c>
      <c r="Z486" s="5">
        <f>+Table2[[#This Row],[SLA horas - base ]]+Table2[[#This Row],[SLA horas - adic por cambio días]]</f>
        <v>56</v>
      </c>
      <c r="AA486" s="19" t="str">
        <f>IF(Table2[[#This Row],[SLA horas - base ]]=0,"No tiene SLA",IF(Table2[[#This Row],[Horas resolución/en proceso]]&lt;=Table2[[#This Row],[SLA horas - total]],"Cumplido","Vencido"))</f>
        <v>No tiene SLA</v>
      </c>
      <c r="AC486"/>
    </row>
    <row r="487" spans="1:29">
      <c r="A487" t="s">
        <v>2434</v>
      </c>
      <c r="B487" t="s">
        <v>2435</v>
      </c>
      <c r="C487" t="s">
        <v>36</v>
      </c>
      <c r="D487" t="s">
        <v>95</v>
      </c>
      <c r="E487" t="s">
        <v>48</v>
      </c>
      <c r="F487" t="s">
        <v>96</v>
      </c>
      <c r="G487" t="s">
        <v>97</v>
      </c>
      <c r="H487" t="s">
        <v>51</v>
      </c>
      <c r="I487" t="s">
        <v>2436</v>
      </c>
      <c r="J487" t="s">
        <v>2437</v>
      </c>
      <c r="K487" t="s">
        <v>2438</v>
      </c>
      <c r="L487" t="s">
        <v>2438</v>
      </c>
      <c r="M487" t="s">
        <v>101</v>
      </c>
      <c r="N487" t="s">
        <v>36</v>
      </c>
      <c r="O487" t="s">
        <v>102</v>
      </c>
      <c r="P487" t="s">
        <v>2435</v>
      </c>
      <c r="Q487" t="s">
        <v>2438</v>
      </c>
      <c r="R487" t="s">
        <v>103</v>
      </c>
      <c r="S487" t="s">
        <v>2438</v>
      </c>
      <c r="T4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45722.656944444447</v>
      </c>
      <c r="U4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45726.649305555555</v>
      </c>
      <c r="V487" s="5">
        <f>IFERROR(Table2[[#This Row],[Fecha cierre/actualización]]-Table2[[#This Row],[Fecha creación]],"Revisar")</f>
        <v>3.992361111108039</v>
      </c>
      <c r="W487" s="5">
        <f>IFERROR(Table2[[#This Row],[Días resolución/en proceso]]*24,"Revisar")</f>
        <v>95.816666666592937</v>
      </c>
      <c r="X487" s="5">
        <f>_xlfn.XLOOKUP(Table2[[#This Row],[Acuerdo de nivel de servicio]],SLA!B:B,SLA!C:C)</f>
        <v>0</v>
      </c>
      <c r="Y487" s="5">
        <f>IFERROR(ROUND(Table2[[#This Row],[Fecha cierre/actualización]]-Table2[[#This Row],[Fecha creación]],0)*14,"Revisar")</f>
        <v>56</v>
      </c>
      <c r="Z487" s="5">
        <f>+Table2[[#This Row],[SLA horas - base ]]+Table2[[#This Row],[SLA horas - adic por cambio días]]</f>
        <v>56</v>
      </c>
      <c r="AA487" s="19" t="str">
        <f>IF(Table2[[#This Row],[SLA horas - base ]]=0,"No tiene SLA",IF(Table2[[#This Row],[Horas resolución/en proceso]]&lt;=Table2[[#This Row],[SLA horas - total]],"Cumplido","Vencido"))</f>
        <v>No tiene SLA</v>
      </c>
      <c r="AC487"/>
    </row>
    <row r="488" spans="1:29">
      <c r="A488" t="s">
        <v>2439</v>
      </c>
      <c r="B488" t="s">
        <v>2440</v>
      </c>
      <c r="C488" t="s">
        <v>36</v>
      </c>
      <c r="D488" t="s">
        <v>95</v>
      </c>
      <c r="E488" t="s">
        <v>55</v>
      </c>
      <c r="F488" t="s">
        <v>96</v>
      </c>
      <c r="G488" t="s">
        <v>106</v>
      </c>
      <c r="H488" t="s">
        <v>35</v>
      </c>
      <c r="I488" t="s">
        <v>2441</v>
      </c>
      <c r="J488" t="s">
        <v>2442</v>
      </c>
      <c r="K488" t="s">
        <v>2443</v>
      </c>
      <c r="L488" t="s">
        <v>2443</v>
      </c>
      <c r="M488" t="s">
        <v>110</v>
      </c>
      <c r="N488" t="s">
        <v>36</v>
      </c>
      <c r="O488" t="s">
        <v>36</v>
      </c>
      <c r="P488" t="s">
        <v>2440</v>
      </c>
      <c r="Q488" t="s">
        <v>2443</v>
      </c>
      <c r="R488" t="s">
        <v>103</v>
      </c>
      <c r="S488" t="s">
        <v>2443</v>
      </c>
      <c r="T4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45722.510416666664</v>
      </c>
      <c r="U4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45726.675694444442</v>
      </c>
      <c r="V488" s="5">
        <f>IFERROR(Table2[[#This Row],[Fecha cierre/actualización]]-Table2[[#This Row],[Fecha creación]],"Revisar")</f>
        <v>4.1652777777781012</v>
      </c>
      <c r="W488" s="5">
        <f>IFERROR(Table2[[#This Row],[Días resolución/en proceso]]*24,"Revisar")</f>
        <v>99.966666666674428</v>
      </c>
      <c r="X488" s="5">
        <f>_xlfn.XLOOKUP(Table2[[#This Row],[Acuerdo de nivel de servicio]],SLA!B:B,SLA!C:C)</f>
        <v>0</v>
      </c>
      <c r="Y488" s="5">
        <f>IFERROR(ROUND(Table2[[#This Row],[Fecha cierre/actualización]]-Table2[[#This Row],[Fecha creación]],0)*14,"Revisar")</f>
        <v>56</v>
      </c>
      <c r="Z488" s="5">
        <f>+Table2[[#This Row],[SLA horas - base ]]+Table2[[#This Row],[SLA horas - adic por cambio días]]</f>
        <v>56</v>
      </c>
      <c r="AA488" s="19" t="str">
        <f>IF(Table2[[#This Row],[SLA horas - base ]]=0,"No tiene SLA",IF(Table2[[#This Row],[Horas resolución/en proceso]]&lt;=Table2[[#This Row],[SLA horas - total]],"Cumplido","Vencido"))</f>
        <v>No tiene SLA</v>
      </c>
      <c r="AC488"/>
    </row>
    <row r="489" spans="1:29">
      <c r="A489" t="s">
        <v>2444</v>
      </c>
      <c r="B489" t="s">
        <v>2445</v>
      </c>
      <c r="C489" t="s">
        <v>36</v>
      </c>
      <c r="D489" t="s">
        <v>95</v>
      </c>
      <c r="E489" t="s">
        <v>55</v>
      </c>
      <c r="F489" t="s">
        <v>96</v>
      </c>
      <c r="G489" t="s">
        <v>106</v>
      </c>
      <c r="H489" t="s">
        <v>35</v>
      </c>
      <c r="I489" t="s">
        <v>2441</v>
      </c>
      <c r="J489" t="s">
        <v>2446</v>
      </c>
      <c r="K489" t="s">
        <v>2447</v>
      </c>
      <c r="L489" t="s">
        <v>2447</v>
      </c>
      <c r="M489" t="s">
        <v>110</v>
      </c>
      <c r="N489" t="s">
        <v>36</v>
      </c>
      <c r="O489" t="s">
        <v>36</v>
      </c>
      <c r="P489" t="s">
        <v>2445</v>
      </c>
      <c r="Q489" t="s">
        <v>2447</v>
      </c>
      <c r="R489" t="s">
        <v>103</v>
      </c>
      <c r="S489" t="s">
        <v>2447</v>
      </c>
      <c r="T4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45722.512499999997</v>
      </c>
      <c r="U4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45737.402083333334</v>
      </c>
      <c r="V489" s="5">
        <f>IFERROR(Table2[[#This Row],[Fecha cierre/actualización]]-Table2[[#This Row],[Fecha creación]],"Revisar")</f>
        <v>14.889583333337214</v>
      </c>
      <c r="W489" s="5">
        <f>IFERROR(Table2[[#This Row],[Días resolución/en proceso]]*24,"Revisar")</f>
        <v>357.35000000009313</v>
      </c>
      <c r="X489" s="5">
        <f>_xlfn.XLOOKUP(Table2[[#This Row],[Acuerdo de nivel de servicio]],SLA!B:B,SLA!C:C)</f>
        <v>0</v>
      </c>
      <c r="Y489" s="5">
        <f>IFERROR(ROUND(Table2[[#This Row],[Fecha cierre/actualización]]-Table2[[#This Row],[Fecha creación]],0)*14,"Revisar")</f>
        <v>210</v>
      </c>
      <c r="Z489" s="5">
        <f>+Table2[[#This Row],[SLA horas - base ]]+Table2[[#This Row],[SLA horas - adic por cambio días]]</f>
        <v>210</v>
      </c>
      <c r="AA489" s="19" t="str">
        <f>IF(Table2[[#This Row],[SLA horas - base ]]=0,"No tiene SLA",IF(Table2[[#This Row],[Horas resolución/en proceso]]&lt;=Table2[[#This Row],[SLA horas - total]],"Cumplido","Vencido"))</f>
        <v>No tiene SLA</v>
      </c>
      <c r="AC489"/>
    </row>
    <row r="490" spans="1:29">
      <c r="A490" t="s">
        <v>2448</v>
      </c>
      <c r="B490" t="s">
        <v>2449</v>
      </c>
      <c r="C490" t="s">
        <v>36</v>
      </c>
      <c r="D490" t="s">
        <v>2</v>
      </c>
      <c r="E490" t="s">
        <v>55</v>
      </c>
      <c r="F490" t="s">
        <v>96</v>
      </c>
      <c r="G490" t="s">
        <v>106</v>
      </c>
      <c r="H490" t="s">
        <v>28</v>
      </c>
      <c r="I490" t="s">
        <v>2450</v>
      </c>
      <c r="J490" t="s">
        <v>2451</v>
      </c>
      <c r="K490" t="s">
        <v>2452</v>
      </c>
      <c r="L490" t="s">
        <v>2452</v>
      </c>
      <c r="M490" t="s">
        <v>153</v>
      </c>
      <c r="N490" t="s">
        <v>154</v>
      </c>
      <c r="O490" t="s">
        <v>36</v>
      </c>
      <c r="P490" t="s">
        <v>2449</v>
      </c>
      <c r="Q490" t="s">
        <v>2452</v>
      </c>
      <c r="R490" t="s">
        <v>103</v>
      </c>
      <c r="S490" t="s">
        <v>2453</v>
      </c>
      <c r="T4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45722.638194444444</v>
      </c>
      <c r="U4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45737.807638888888</v>
      </c>
      <c r="V490" s="5">
        <f>IFERROR(Table2[[#This Row],[Fecha cierre/actualización]]-Table2[[#This Row],[Fecha creación]],"Revisar")</f>
        <v>15.169444444443798</v>
      </c>
      <c r="W490" s="5">
        <f>IFERROR(Table2[[#This Row],[Días resolución/en proceso]]*24,"Revisar")</f>
        <v>364.06666666665114</v>
      </c>
      <c r="X490" s="5">
        <f>_xlfn.XLOOKUP(Table2[[#This Row],[Acuerdo de nivel de servicio]],SLA!B:B,SLA!C:C)</f>
        <v>0</v>
      </c>
      <c r="Y490" s="5">
        <f>IFERROR(ROUND(Table2[[#This Row],[Fecha cierre/actualización]]-Table2[[#This Row],[Fecha creación]],0)*14,"Revisar")</f>
        <v>210</v>
      </c>
      <c r="Z490" s="5">
        <f>+Table2[[#This Row],[SLA horas - base ]]+Table2[[#This Row],[SLA horas - adic por cambio días]]</f>
        <v>210</v>
      </c>
      <c r="AA490" s="19" t="str">
        <f>IF(Table2[[#This Row],[SLA horas - base ]]=0,"No tiene SLA",IF(Table2[[#This Row],[Horas resolución/en proceso]]&lt;=Table2[[#This Row],[SLA horas - total]],"Cumplido","Vencido"))</f>
        <v>No tiene SLA</v>
      </c>
      <c r="AC490"/>
    </row>
    <row r="491" spans="1:29">
      <c r="A491" t="s">
        <v>2454</v>
      </c>
      <c r="B491" t="s">
        <v>2455</v>
      </c>
      <c r="C491" t="s">
        <v>36</v>
      </c>
      <c r="D491" t="s">
        <v>2</v>
      </c>
      <c r="E491" t="s">
        <v>55</v>
      </c>
      <c r="F491" t="s">
        <v>96</v>
      </c>
      <c r="G491" t="s">
        <v>106</v>
      </c>
      <c r="H491" t="s">
        <v>32</v>
      </c>
      <c r="I491" t="s">
        <v>2456</v>
      </c>
      <c r="J491" t="s">
        <v>2457</v>
      </c>
      <c r="K491" t="s">
        <v>2458</v>
      </c>
      <c r="L491" t="s">
        <v>2458</v>
      </c>
      <c r="M491" t="s">
        <v>153</v>
      </c>
      <c r="N491" t="s">
        <v>154</v>
      </c>
      <c r="O491" t="s">
        <v>36</v>
      </c>
      <c r="P491" t="s">
        <v>2455</v>
      </c>
      <c r="Q491" t="s">
        <v>2458</v>
      </c>
      <c r="R491" t="s">
        <v>103</v>
      </c>
      <c r="S491" t="s">
        <v>2458</v>
      </c>
      <c r="T4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45720.520833333336</v>
      </c>
      <c r="U4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45721.681250000001</v>
      </c>
      <c r="V491" s="5">
        <f>IFERROR(Table2[[#This Row],[Fecha cierre/actualización]]-Table2[[#This Row],[Fecha creación]],"Revisar")</f>
        <v>1.1604166666656965</v>
      </c>
      <c r="W491" s="5">
        <f>IFERROR(Table2[[#This Row],[Días resolución/en proceso]]*24,"Revisar")</f>
        <v>27.849999999976717</v>
      </c>
      <c r="X491" s="5">
        <f>_xlfn.XLOOKUP(Table2[[#This Row],[Acuerdo de nivel de servicio]],SLA!B:B,SLA!C:C)</f>
        <v>0</v>
      </c>
      <c r="Y491" s="5">
        <f>IFERROR(ROUND(Table2[[#This Row],[Fecha cierre/actualización]]-Table2[[#This Row],[Fecha creación]],0)*14,"Revisar")</f>
        <v>14</v>
      </c>
      <c r="Z491" s="5">
        <f>+Table2[[#This Row],[SLA horas - base ]]+Table2[[#This Row],[SLA horas - adic por cambio días]]</f>
        <v>14</v>
      </c>
      <c r="AA491" s="19" t="str">
        <f>IF(Table2[[#This Row],[SLA horas - base ]]=0,"No tiene SLA",IF(Table2[[#This Row],[Horas resolución/en proceso]]&lt;=Table2[[#This Row],[SLA horas - total]],"Cumplido","Vencido"))</f>
        <v>No tiene SLA</v>
      </c>
      <c r="AC491"/>
    </row>
    <row r="492" spans="1:29">
      <c r="A492" t="s">
        <v>2459</v>
      </c>
      <c r="B492" t="s">
        <v>2460</v>
      </c>
      <c r="C492" t="s">
        <v>36</v>
      </c>
      <c r="D492" t="s">
        <v>95</v>
      </c>
      <c r="E492" t="s">
        <v>66</v>
      </c>
      <c r="F492" t="s">
        <v>96</v>
      </c>
      <c r="G492" t="s">
        <v>97</v>
      </c>
      <c r="H492" t="s">
        <v>45</v>
      </c>
      <c r="I492" t="s">
        <v>2461</v>
      </c>
      <c r="J492" t="s">
        <v>2462</v>
      </c>
      <c r="K492" t="s">
        <v>2463</v>
      </c>
      <c r="L492" t="s">
        <v>2463</v>
      </c>
      <c r="M492" t="s">
        <v>101</v>
      </c>
      <c r="N492" t="s">
        <v>36</v>
      </c>
      <c r="O492" t="s">
        <v>102</v>
      </c>
      <c r="P492" t="s">
        <v>2460</v>
      </c>
      <c r="Q492" t="s">
        <v>2463</v>
      </c>
      <c r="R492" t="s">
        <v>103</v>
      </c>
      <c r="S492" t="s">
        <v>2463</v>
      </c>
      <c r="T4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45720.701388888891</v>
      </c>
      <c r="U4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45726.512499999997</v>
      </c>
      <c r="V492" s="5">
        <f>IFERROR(Table2[[#This Row],[Fecha cierre/actualización]]-Table2[[#This Row],[Fecha creación]],"Revisar")</f>
        <v>5.8111111111065838</v>
      </c>
      <c r="W492" s="5">
        <f>IFERROR(Table2[[#This Row],[Días resolución/en proceso]]*24,"Revisar")</f>
        <v>139.46666666655801</v>
      </c>
      <c r="X492" s="5">
        <f>_xlfn.XLOOKUP(Table2[[#This Row],[Acuerdo de nivel de servicio]],SLA!B:B,SLA!C:C)</f>
        <v>0</v>
      </c>
      <c r="Y492" s="5">
        <f>IFERROR(ROUND(Table2[[#This Row],[Fecha cierre/actualización]]-Table2[[#This Row],[Fecha creación]],0)*14,"Revisar")</f>
        <v>84</v>
      </c>
      <c r="Z492" s="5">
        <f>+Table2[[#This Row],[SLA horas - base ]]+Table2[[#This Row],[SLA horas - adic por cambio días]]</f>
        <v>84</v>
      </c>
      <c r="AA492" s="19" t="str">
        <f>IF(Table2[[#This Row],[SLA horas - base ]]=0,"No tiene SLA",IF(Table2[[#This Row],[Horas resolución/en proceso]]&lt;=Table2[[#This Row],[SLA horas - total]],"Cumplido","Vencido"))</f>
        <v>No tiene SLA</v>
      </c>
      <c r="AC492"/>
    </row>
    <row r="493" spans="1:29">
      <c r="A493" t="s">
        <v>2464</v>
      </c>
      <c r="B493" t="s">
        <v>2465</v>
      </c>
      <c r="C493" t="s">
        <v>36</v>
      </c>
      <c r="D493" t="s">
        <v>95</v>
      </c>
      <c r="E493" t="s">
        <v>52</v>
      </c>
      <c r="F493" t="s">
        <v>96</v>
      </c>
      <c r="G493" t="s">
        <v>373</v>
      </c>
      <c r="H493" t="s">
        <v>35</v>
      </c>
      <c r="I493" t="s">
        <v>2466</v>
      </c>
      <c r="J493" t="s">
        <v>2467</v>
      </c>
      <c r="K493" t="s">
        <v>2468</v>
      </c>
      <c r="L493" t="s">
        <v>2468</v>
      </c>
      <c r="M493" t="s">
        <v>36</v>
      </c>
      <c r="N493" t="s">
        <v>36</v>
      </c>
      <c r="O493" t="s">
        <v>311</v>
      </c>
      <c r="P493" t="s">
        <v>2465</v>
      </c>
      <c r="Q493" t="s">
        <v>2468</v>
      </c>
      <c r="R493" t="s">
        <v>103</v>
      </c>
      <c r="S493" t="s">
        <v>2468</v>
      </c>
      <c r="T4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45721.47152777778</v>
      </c>
      <c r="U4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45727.45208333333</v>
      </c>
      <c r="V493" s="5">
        <f>IFERROR(Table2[[#This Row],[Fecha cierre/actualización]]-Table2[[#This Row],[Fecha creación]],"Revisar")</f>
        <v>5.9805555555503815</v>
      </c>
      <c r="W493" s="5">
        <f>IFERROR(Table2[[#This Row],[Días resolución/en proceso]]*24,"Revisar")</f>
        <v>143.53333333320916</v>
      </c>
      <c r="X493" s="5">
        <f>_xlfn.XLOOKUP(Table2[[#This Row],[Acuerdo de nivel de servicio]],SLA!B:B,SLA!C:C)</f>
        <v>0</v>
      </c>
      <c r="Y493" s="5">
        <f>IFERROR(ROUND(Table2[[#This Row],[Fecha cierre/actualización]]-Table2[[#This Row],[Fecha creación]],0)*14,"Revisar")</f>
        <v>84</v>
      </c>
      <c r="Z493" s="5">
        <f>+Table2[[#This Row],[SLA horas - base ]]+Table2[[#This Row],[SLA horas - adic por cambio días]]</f>
        <v>84</v>
      </c>
      <c r="AA493" s="19" t="str">
        <f>IF(Table2[[#This Row],[SLA horas - base ]]=0,"No tiene SLA",IF(Table2[[#This Row],[Horas resolución/en proceso]]&lt;=Table2[[#This Row],[SLA horas - total]],"Cumplido","Vencido"))</f>
        <v>No tiene SLA</v>
      </c>
      <c r="AC493"/>
    </row>
    <row r="494" spans="1:29">
      <c r="A494" t="s">
        <v>2469</v>
      </c>
      <c r="B494" t="s">
        <v>2470</v>
      </c>
      <c r="C494" t="s">
        <v>36</v>
      </c>
      <c r="D494" t="s">
        <v>2</v>
      </c>
      <c r="E494" t="s">
        <v>55</v>
      </c>
      <c r="F494" t="s">
        <v>96</v>
      </c>
      <c r="G494" t="s">
        <v>106</v>
      </c>
      <c r="H494" t="s">
        <v>32</v>
      </c>
      <c r="I494" t="s">
        <v>2471</v>
      </c>
      <c r="J494" t="s">
        <v>2472</v>
      </c>
      <c r="K494" t="s">
        <v>1818</v>
      </c>
      <c r="L494" t="s">
        <v>1818</v>
      </c>
      <c r="M494" t="s">
        <v>153</v>
      </c>
      <c r="N494" t="s">
        <v>154</v>
      </c>
      <c r="O494" t="s">
        <v>36</v>
      </c>
      <c r="P494" t="s">
        <v>2470</v>
      </c>
      <c r="Q494" t="s">
        <v>1818</v>
      </c>
      <c r="R494" t="s">
        <v>103</v>
      </c>
      <c r="S494" t="s">
        <v>2473</v>
      </c>
      <c r="T4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45720.65625</v>
      </c>
      <c r="U4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45737.724305555559</v>
      </c>
      <c r="V494" s="5">
        <f>IFERROR(Table2[[#This Row],[Fecha cierre/actualización]]-Table2[[#This Row],[Fecha creación]],"Revisar")</f>
        <v>17.068055555559113</v>
      </c>
      <c r="W494" s="5">
        <f>IFERROR(Table2[[#This Row],[Días resolución/en proceso]]*24,"Revisar")</f>
        <v>409.6333333334187</v>
      </c>
      <c r="X494" s="5">
        <f>_xlfn.XLOOKUP(Table2[[#This Row],[Acuerdo de nivel de servicio]],SLA!B:B,SLA!C:C)</f>
        <v>0</v>
      </c>
      <c r="Y494" s="5">
        <f>IFERROR(ROUND(Table2[[#This Row],[Fecha cierre/actualización]]-Table2[[#This Row],[Fecha creación]],0)*14,"Revisar")</f>
        <v>238</v>
      </c>
      <c r="Z494" s="5">
        <f>+Table2[[#This Row],[SLA horas - base ]]+Table2[[#This Row],[SLA horas - adic por cambio días]]</f>
        <v>238</v>
      </c>
      <c r="AA494" s="19" t="str">
        <f>IF(Table2[[#This Row],[SLA horas - base ]]=0,"No tiene SLA",IF(Table2[[#This Row],[Horas resolución/en proceso]]&lt;=Table2[[#This Row],[SLA horas - total]],"Cumplido","Vencido"))</f>
        <v>No tiene SLA</v>
      </c>
      <c r="AC494"/>
    </row>
    <row r="495" spans="1:29">
      <c r="A495" t="s">
        <v>2474</v>
      </c>
      <c r="B495" t="s">
        <v>2475</v>
      </c>
      <c r="C495" t="s">
        <v>36</v>
      </c>
      <c r="D495" t="s">
        <v>95</v>
      </c>
      <c r="E495" t="s">
        <v>66</v>
      </c>
      <c r="F495" t="s">
        <v>96</v>
      </c>
      <c r="G495" t="s">
        <v>97</v>
      </c>
      <c r="H495" t="s">
        <v>40</v>
      </c>
      <c r="I495" t="s">
        <v>2476</v>
      </c>
      <c r="J495" t="s">
        <v>2477</v>
      </c>
      <c r="K495" t="s">
        <v>2478</v>
      </c>
      <c r="L495" t="s">
        <v>2478</v>
      </c>
      <c r="M495" t="s">
        <v>101</v>
      </c>
      <c r="N495" t="s">
        <v>36</v>
      </c>
      <c r="O495" t="s">
        <v>102</v>
      </c>
      <c r="P495" t="s">
        <v>2475</v>
      </c>
      <c r="Q495" t="s">
        <v>2478</v>
      </c>
      <c r="R495" t="s">
        <v>103</v>
      </c>
      <c r="S495" t="s">
        <v>2478</v>
      </c>
      <c r="T4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45720.693055555559</v>
      </c>
      <c r="U4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45721.410416666666</v>
      </c>
      <c r="V495" s="5">
        <f>IFERROR(Table2[[#This Row],[Fecha cierre/actualización]]-Table2[[#This Row],[Fecha creación]],"Revisar")</f>
        <v>0.71736111110658385</v>
      </c>
      <c r="W495" s="5">
        <f>IFERROR(Table2[[#This Row],[Días resolución/en proceso]]*24,"Revisar")</f>
        <v>17.216666666558012</v>
      </c>
      <c r="X495" s="5">
        <f>_xlfn.XLOOKUP(Table2[[#This Row],[Acuerdo de nivel de servicio]],SLA!B:B,SLA!C:C)</f>
        <v>0</v>
      </c>
      <c r="Y495" s="5">
        <f>IFERROR(ROUND(Table2[[#This Row],[Fecha cierre/actualización]]-Table2[[#This Row],[Fecha creación]],0)*14,"Revisar")</f>
        <v>14</v>
      </c>
      <c r="Z495" s="5">
        <f>+Table2[[#This Row],[SLA horas - base ]]+Table2[[#This Row],[SLA horas - adic por cambio días]]</f>
        <v>14</v>
      </c>
      <c r="AA495" s="19" t="str">
        <f>IF(Table2[[#This Row],[SLA horas - base ]]=0,"No tiene SLA",IF(Table2[[#This Row],[Horas resolución/en proceso]]&lt;=Table2[[#This Row],[SLA horas - total]],"Cumplido","Vencido"))</f>
        <v>No tiene SLA</v>
      </c>
      <c r="AC495"/>
    </row>
    <row r="496" spans="1:29">
      <c r="A496" t="s">
        <v>2479</v>
      </c>
      <c r="B496" t="s">
        <v>2480</v>
      </c>
      <c r="C496" t="s">
        <v>36</v>
      </c>
      <c r="D496" t="s">
        <v>2</v>
      </c>
      <c r="E496" t="s">
        <v>66</v>
      </c>
      <c r="F496" t="s">
        <v>96</v>
      </c>
      <c r="G496" t="s">
        <v>97</v>
      </c>
      <c r="H496" t="s">
        <v>46</v>
      </c>
      <c r="I496" t="s">
        <v>2481</v>
      </c>
      <c r="J496" t="s">
        <v>2482</v>
      </c>
      <c r="K496" t="s">
        <v>2483</v>
      </c>
      <c r="L496" t="s">
        <v>2483</v>
      </c>
      <c r="M496" t="s">
        <v>101</v>
      </c>
      <c r="N496" t="s">
        <v>36</v>
      </c>
      <c r="O496" t="s">
        <v>102</v>
      </c>
      <c r="P496" t="s">
        <v>2480</v>
      </c>
      <c r="Q496" t="s">
        <v>2483</v>
      </c>
      <c r="R496" t="s">
        <v>103</v>
      </c>
      <c r="S496" t="s">
        <v>2483</v>
      </c>
      <c r="T4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45723.366666666669</v>
      </c>
      <c r="U4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45723.443055555559</v>
      </c>
      <c r="V496" s="5">
        <f>IFERROR(Table2[[#This Row],[Fecha cierre/actualización]]-Table2[[#This Row],[Fecha creación]],"Revisar")</f>
        <v>7.6388888890505768E-2</v>
      </c>
      <c r="W496" s="5">
        <f>IFERROR(Table2[[#This Row],[Días resolución/en proceso]]*24,"Revisar")</f>
        <v>1.8333333333721384</v>
      </c>
      <c r="X496" s="5">
        <f>_xlfn.XLOOKUP(Table2[[#This Row],[Acuerdo de nivel de servicio]],SLA!B:B,SLA!C:C)</f>
        <v>0</v>
      </c>
      <c r="Y496" s="5">
        <f>IFERROR(ROUND(Table2[[#This Row],[Fecha cierre/actualización]]-Table2[[#This Row],[Fecha creación]],0)*14,"Revisar")</f>
        <v>0</v>
      </c>
      <c r="Z496" s="5">
        <f>+Table2[[#This Row],[SLA horas - base ]]+Table2[[#This Row],[SLA horas - adic por cambio días]]</f>
        <v>0</v>
      </c>
      <c r="AA496" s="19" t="str">
        <f>IF(Table2[[#This Row],[SLA horas - base ]]=0,"No tiene SLA",IF(Table2[[#This Row],[Horas resolución/en proceso]]&lt;=Table2[[#This Row],[SLA horas - total]],"Cumplido","Vencido"))</f>
        <v>No tiene SLA</v>
      </c>
      <c r="AC496"/>
    </row>
    <row r="497" spans="1:29">
      <c r="A497" t="s">
        <v>2484</v>
      </c>
      <c r="B497" t="s">
        <v>2485</v>
      </c>
      <c r="C497" t="s">
        <v>36</v>
      </c>
      <c r="D497" t="s">
        <v>269</v>
      </c>
      <c r="E497" t="s">
        <v>55</v>
      </c>
      <c r="F497" t="s">
        <v>96</v>
      </c>
      <c r="G497" t="s">
        <v>270</v>
      </c>
      <c r="H497" t="s">
        <v>36</v>
      </c>
      <c r="I497" t="s">
        <v>2486</v>
      </c>
      <c r="J497" t="s">
        <v>2487</v>
      </c>
      <c r="K497" t="s">
        <v>2488</v>
      </c>
      <c r="L497" t="s">
        <v>2488</v>
      </c>
      <c r="M497" t="s">
        <v>36</v>
      </c>
      <c r="N497" t="s">
        <v>36</v>
      </c>
      <c r="O497" t="s">
        <v>36</v>
      </c>
      <c r="P497" t="s">
        <v>2485</v>
      </c>
      <c r="Q497" t="s">
        <v>2488</v>
      </c>
      <c r="R497" t="s">
        <v>103</v>
      </c>
      <c r="S497" t="s">
        <v>2488</v>
      </c>
      <c r="T4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45720.710416666669</v>
      </c>
      <c r="U4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45722.702777777777</v>
      </c>
      <c r="V497" s="5">
        <f>IFERROR(Table2[[#This Row],[Fecha cierre/actualización]]-Table2[[#This Row],[Fecha creación]],"Revisar")</f>
        <v>1.992361111108039</v>
      </c>
      <c r="W497" s="5">
        <f>IFERROR(Table2[[#This Row],[Días resolución/en proceso]]*24,"Revisar")</f>
        <v>47.816666666592937</v>
      </c>
      <c r="X497" s="5">
        <f>_xlfn.XLOOKUP(Table2[[#This Row],[Acuerdo de nivel de servicio]],SLA!B:B,SLA!C:C)</f>
        <v>0</v>
      </c>
      <c r="Y497" s="5">
        <f>IFERROR(ROUND(Table2[[#This Row],[Fecha cierre/actualización]]-Table2[[#This Row],[Fecha creación]],0)*14,"Revisar")</f>
        <v>28</v>
      </c>
      <c r="Z497" s="5">
        <f>+Table2[[#This Row],[SLA horas - base ]]+Table2[[#This Row],[SLA horas - adic por cambio días]]</f>
        <v>28</v>
      </c>
      <c r="AA497" s="19" t="str">
        <f>IF(Table2[[#This Row],[SLA horas - base ]]=0,"No tiene SLA",IF(Table2[[#This Row],[Horas resolución/en proceso]]&lt;=Table2[[#This Row],[SLA horas - total]],"Cumplido","Vencido"))</f>
        <v>No tiene SLA</v>
      </c>
      <c r="AC497"/>
    </row>
    <row r="498" spans="1:29">
      <c r="A498" t="s">
        <v>2489</v>
      </c>
      <c r="B498" t="s">
        <v>2490</v>
      </c>
      <c r="C498" t="s">
        <v>36</v>
      </c>
      <c r="D498" t="s">
        <v>269</v>
      </c>
      <c r="E498" t="s">
        <v>55</v>
      </c>
      <c r="F498" t="s">
        <v>96</v>
      </c>
      <c r="G498" t="s">
        <v>270</v>
      </c>
      <c r="H498" t="s">
        <v>36</v>
      </c>
      <c r="I498" t="s">
        <v>2491</v>
      </c>
      <c r="J498" t="s">
        <v>2492</v>
      </c>
      <c r="K498" t="s">
        <v>2493</v>
      </c>
      <c r="L498" t="s">
        <v>2493</v>
      </c>
      <c r="M498" t="s">
        <v>36</v>
      </c>
      <c r="N498" t="s">
        <v>36</v>
      </c>
      <c r="O498" t="s">
        <v>36</v>
      </c>
      <c r="P498" t="s">
        <v>2490</v>
      </c>
      <c r="Q498" t="s">
        <v>2493</v>
      </c>
      <c r="R498" t="s">
        <v>103</v>
      </c>
      <c r="S498" t="s">
        <v>2493</v>
      </c>
      <c r="T4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45720.711111111108</v>
      </c>
      <c r="U4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45722.772916666669</v>
      </c>
      <c r="V498" s="5">
        <f>IFERROR(Table2[[#This Row],[Fecha cierre/actualización]]-Table2[[#This Row],[Fecha creación]],"Revisar")</f>
        <v>2.0618055555605679</v>
      </c>
      <c r="W498" s="5">
        <f>IFERROR(Table2[[#This Row],[Días resolución/en proceso]]*24,"Revisar")</f>
        <v>49.483333333453629</v>
      </c>
      <c r="X498" s="5">
        <f>_xlfn.XLOOKUP(Table2[[#This Row],[Acuerdo de nivel de servicio]],SLA!B:B,SLA!C:C)</f>
        <v>0</v>
      </c>
      <c r="Y498" s="5">
        <f>IFERROR(ROUND(Table2[[#This Row],[Fecha cierre/actualización]]-Table2[[#This Row],[Fecha creación]],0)*14,"Revisar")</f>
        <v>28</v>
      </c>
      <c r="Z498" s="5">
        <f>+Table2[[#This Row],[SLA horas - base ]]+Table2[[#This Row],[SLA horas - adic por cambio días]]</f>
        <v>28</v>
      </c>
      <c r="AA498" s="19" t="str">
        <f>IF(Table2[[#This Row],[SLA horas - base ]]=0,"No tiene SLA",IF(Table2[[#This Row],[Horas resolución/en proceso]]&lt;=Table2[[#This Row],[SLA horas - total]],"Cumplido","Vencido"))</f>
        <v>No tiene SLA</v>
      </c>
      <c r="AC498"/>
    </row>
    <row r="499" spans="1:29">
      <c r="A499" t="s">
        <v>2494</v>
      </c>
      <c r="B499" t="s">
        <v>2495</v>
      </c>
      <c r="C499" t="s">
        <v>36</v>
      </c>
      <c r="D499" t="s">
        <v>95</v>
      </c>
      <c r="E499" t="s">
        <v>66</v>
      </c>
      <c r="F499" t="s">
        <v>96</v>
      </c>
      <c r="G499" t="s">
        <v>373</v>
      </c>
      <c r="H499" t="s">
        <v>35</v>
      </c>
      <c r="I499" t="s">
        <v>2496</v>
      </c>
      <c r="J499" t="s">
        <v>713</v>
      </c>
      <c r="K499" t="s">
        <v>2497</v>
      </c>
      <c r="L499" t="s">
        <v>2497</v>
      </c>
      <c r="M499" t="s">
        <v>36</v>
      </c>
      <c r="N499" t="s">
        <v>36</v>
      </c>
      <c r="O499" t="s">
        <v>311</v>
      </c>
      <c r="P499" t="s">
        <v>2495</v>
      </c>
      <c r="Q499" t="s">
        <v>2497</v>
      </c>
      <c r="R499" t="s">
        <v>103</v>
      </c>
      <c r="S499" t="s">
        <v>2497</v>
      </c>
      <c r="T4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45720.617361111108</v>
      </c>
      <c r="U4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45733.645833333336</v>
      </c>
      <c r="V499" s="5">
        <f>IFERROR(Table2[[#This Row],[Fecha cierre/actualización]]-Table2[[#This Row],[Fecha creación]],"Revisar")</f>
        <v>13.02847222222772</v>
      </c>
      <c r="W499" s="5">
        <f>IFERROR(Table2[[#This Row],[Días resolución/en proceso]]*24,"Revisar")</f>
        <v>312.68333333346527</v>
      </c>
      <c r="X499" s="5">
        <f>_xlfn.XLOOKUP(Table2[[#This Row],[Acuerdo de nivel de servicio]],SLA!B:B,SLA!C:C)</f>
        <v>0</v>
      </c>
      <c r="Y499" s="5">
        <f>IFERROR(ROUND(Table2[[#This Row],[Fecha cierre/actualización]]-Table2[[#This Row],[Fecha creación]],0)*14,"Revisar")</f>
        <v>182</v>
      </c>
      <c r="Z499" s="5">
        <f>+Table2[[#This Row],[SLA horas - base ]]+Table2[[#This Row],[SLA horas - adic por cambio días]]</f>
        <v>182</v>
      </c>
      <c r="AA499" s="19" t="str">
        <f>IF(Table2[[#This Row],[SLA horas - base ]]=0,"No tiene SLA",IF(Table2[[#This Row],[Horas resolución/en proceso]]&lt;=Table2[[#This Row],[SLA horas - total]],"Cumplido","Vencido"))</f>
        <v>No tiene SLA</v>
      </c>
      <c r="AC499"/>
    </row>
    <row r="500" spans="1:29">
      <c r="A500" t="s">
        <v>2498</v>
      </c>
      <c r="B500" t="s">
        <v>2499</v>
      </c>
      <c r="C500" t="s">
        <v>36</v>
      </c>
      <c r="D500" t="s">
        <v>269</v>
      </c>
      <c r="E500" t="s">
        <v>55</v>
      </c>
      <c r="F500" t="s">
        <v>96</v>
      </c>
      <c r="G500" t="s">
        <v>270</v>
      </c>
      <c r="H500" t="s">
        <v>36</v>
      </c>
      <c r="I500" t="s">
        <v>2358</v>
      </c>
      <c r="J500" t="s">
        <v>2500</v>
      </c>
      <c r="K500" t="s">
        <v>2501</v>
      </c>
      <c r="L500" t="s">
        <v>2501</v>
      </c>
      <c r="M500" t="s">
        <v>36</v>
      </c>
      <c r="N500" t="s">
        <v>36</v>
      </c>
      <c r="O500" t="s">
        <v>36</v>
      </c>
      <c r="P500" t="s">
        <v>2499</v>
      </c>
      <c r="Q500" t="s">
        <v>2501</v>
      </c>
      <c r="R500" t="s">
        <v>103</v>
      </c>
      <c r="S500" t="s">
        <v>2501</v>
      </c>
      <c r="T5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45722.461805555555</v>
      </c>
      <c r="U5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45735.661111111112</v>
      </c>
      <c r="V500" s="5">
        <f>IFERROR(Table2[[#This Row],[Fecha cierre/actualización]]-Table2[[#This Row],[Fecha creación]],"Revisar")</f>
        <v>13.199305555557657</v>
      </c>
      <c r="W500" s="5">
        <f>IFERROR(Table2[[#This Row],[Días resolución/en proceso]]*24,"Revisar")</f>
        <v>316.78333333338378</v>
      </c>
      <c r="X500" s="5">
        <f>_xlfn.XLOOKUP(Table2[[#This Row],[Acuerdo de nivel de servicio]],SLA!B:B,SLA!C:C)</f>
        <v>0</v>
      </c>
      <c r="Y500" s="5">
        <f>IFERROR(ROUND(Table2[[#This Row],[Fecha cierre/actualización]]-Table2[[#This Row],[Fecha creación]],0)*14,"Revisar")</f>
        <v>182</v>
      </c>
      <c r="Z500" s="5">
        <f>+Table2[[#This Row],[SLA horas - base ]]+Table2[[#This Row],[SLA horas - adic por cambio días]]</f>
        <v>182</v>
      </c>
      <c r="AA500" s="19" t="str">
        <f>IF(Table2[[#This Row],[SLA horas - base ]]=0,"No tiene SLA",IF(Table2[[#This Row],[Horas resolución/en proceso]]&lt;=Table2[[#This Row],[SLA horas - total]],"Cumplido","Vencido"))</f>
        <v>No tiene SLA</v>
      </c>
      <c r="AC500"/>
    </row>
    <row r="501" spans="1:29">
      <c r="A501" t="s">
        <v>2502</v>
      </c>
      <c r="B501" t="s">
        <v>2503</v>
      </c>
      <c r="C501" t="s">
        <v>36</v>
      </c>
      <c r="D501" t="s">
        <v>2</v>
      </c>
      <c r="E501" t="s">
        <v>29</v>
      </c>
      <c r="F501" t="s">
        <v>96</v>
      </c>
      <c r="G501" t="s">
        <v>106</v>
      </c>
      <c r="H501" t="s">
        <v>30</v>
      </c>
      <c r="I501" t="s">
        <v>2504</v>
      </c>
      <c r="J501" t="s">
        <v>2505</v>
      </c>
      <c r="K501" t="s">
        <v>2342</v>
      </c>
      <c r="L501" t="s">
        <v>2342</v>
      </c>
      <c r="M501" t="s">
        <v>110</v>
      </c>
      <c r="N501" t="s">
        <v>36</v>
      </c>
      <c r="O501" t="s">
        <v>36</v>
      </c>
      <c r="P501" t="s">
        <v>2503</v>
      </c>
      <c r="Q501" t="s">
        <v>2342</v>
      </c>
      <c r="R501" t="s">
        <v>103</v>
      </c>
      <c r="S501" t="s">
        <v>2342</v>
      </c>
      <c r="T5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45720.664583333331</v>
      </c>
      <c r="U5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45721.629166666666</v>
      </c>
      <c r="V501" s="5">
        <f>IFERROR(Table2[[#This Row],[Fecha cierre/actualización]]-Table2[[#This Row],[Fecha creación]],"Revisar")</f>
        <v>0.96458333333430346</v>
      </c>
      <c r="W501" s="5">
        <f>IFERROR(Table2[[#This Row],[Días resolución/en proceso]]*24,"Revisar")</f>
        <v>23.150000000023283</v>
      </c>
      <c r="X501" s="5">
        <f>_xlfn.XLOOKUP(Table2[[#This Row],[Acuerdo de nivel de servicio]],SLA!B:B,SLA!C:C)</f>
        <v>0</v>
      </c>
      <c r="Y501" s="5">
        <f>IFERROR(ROUND(Table2[[#This Row],[Fecha cierre/actualización]]-Table2[[#This Row],[Fecha creación]],0)*14,"Revisar")</f>
        <v>14</v>
      </c>
      <c r="Z501" s="5">
        <f>+Table2[[#This Row],[SLA horas - base ]]+Table2[[#This Row],[SLA horas - adic por cambio días]]</f>
        <v>14</v>
      </c>
      <c r="AA501" s="19" t="str">
        <f>IF(Table2[[#This Row],[SLA horas - base ]]=0,"No tiene SLA",IF(Table2[[#This Row],[Horas resolución/en proceso]]&lt;=Table2[[#This Row],[SLA horas - total]],"Cumplido","Vencido"))</f>
        <v>No tiene SLA</v>
      </c>
      <c r="AC501"/>
    </row>
    <row r="502" spans="1:29">
      <c r="A502" t="s">
        <v>2506</v>
      </c>
      <c r="B502" t="s">
        <v>2507</v>
      </c>
      <c r="C502" t="s">
        <v>36</v>
      </c>
      <c r="D502" t="s">
        <v>95</v>
      </c>
      <c r="E502" t="s">
        <v>61</v>
      </c>
      <c r="F502" t="s">
        <v>96</v>
      </c>
      <c r="G502" t="s">
        <v>97</v>
      </c>
      <c r="H502" t="s">
        <v>37</v>
      </c>
      <c r="I502" t="s">
        <v>2508</v>
      </c>
      <c r="J502" t="s">
        <v>2509</v>
      </c>
      <c r="K502" t="s">
        <v>2510</v>
      </c>
      <c r="L502" t="s">
        <v>2510</v>
      </c>
      <c r="M502" t="s">
        <v>524</v>
      </c>
      <c r="N502" t="s">
        <v>36</v>
      </c>
      <c r="O502" t="s">
        <v>36</v>
      </c>
      <c r="P502" t="s">
        <v>2507</v>
      </c>
      <c r="Q502" t="s">
        <v>2510</v>
      </c>
      <c r="R502" t="s">
        <v>103</v>
      </c>
      <c r="S502" t="s">
        <v>2510</v>
      </c>
      <c r="T5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45721.652777777781</v>
      </c>
      <c r="U5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45721.693055555559</v>
      </c>
      <c r="V502" s="5">
        <f>IFERROR(Table2[[#This Row],[Fecha cierre/actualización]]-Table2[[#This Row],[Fecha creación]],"Revisar")</f>
        <v>4.0277777778101154E-2</v>
      </c>
      <c r="W502" s="5">
        <f>IFERROR(Table2[[#This Row],[Días resolución/en proceso]]*24,"Revisar")</f>
        <v>0.96666666667442769</v>
      </c>
      <c r="X502" s="5">
        <f>_xlfn.XLOOKUP(Table2[[#This Row],[Acuerdo de nivel de servicio]],SLA!B:B,SLA!C:C)</f>
        <v>0</v>
      </c>
      <c r="Y502" s="5">
        <f>IFERROR(ROUND(Table2[[#This Row],[Fecha cierre/actualización]]-Table2[[#This Row],[Fecha creación]],0)*14,"Revisar")</f>
        <v>0</v>
      </c>
      <c r="Z502" s="5">
        <f>+Table2[[#This Row],[SLA horas - base ]]+Table2[[#This Row],[SLA horas - adic por cambio días]]</f>
        <v>0</v>
      </c>
      <c r="AA502" s="19" t="str">
        <f>IF(Table2[[#This Row],[SLA horas - base ]]=0,"No tiene SLA",IF(Table2[[#This Row],[Horas resolución/en proceso]]&lt;=Table2[[#This Row],[SLA horas - total]],"Cumplido","Vencido"))</f>
        <v>No tiene SLA</v>
      </c>
      <c r="AC502"/>
    </row>
    <row r="503" spans="1:29">
      <c r="A503" t="s">
        <v>2511</v>
      </c>
      <c r="B503" t="s">
        <v>2512</v>
      </c>
      <c r="C503" t="s">
        <v>36</v>
      </c>
      <c r="D503" t="s">
        <v>2</v>
      </c>
      <c r="E503" t="s">
        <v>55</v>
      </c>
      <c r="F503" t="s">
        <v>96</v>
      </c>
      <c r="G503" t="s">
        <v>106</v>
      </c>
      <c r="H503" t="s">
        <v>27</v>
      </c>
      <c r="I503" t="s">
        <v>2513</v>
      </c>
      <c r="J503" t="s">
        <v>2514</v>
      </c>
      <c r="K503" t="s">
        <v>2515</v>
      </c>
      <c r="L503" t="s">
        <v>2515</v>
      </c>
      <c r="M503" t="s">
        <v>101</v>
      </c>
      <c r="N503" t="s">
        <v>154</v>
      </c>
      <c r="O503" t="s">
        <v>102</v>
      </c>
      <c r="P503" t="s">
        <v>2512</v>
      </c>
      <c r="Q503" t="s">
        <v>2515</v>
      </c>
      <c r="R503" t="s">
        <v>103</v>
      </c>
      <c r="S503" t="s">
        <v>2515</v>
      </c>
      <c r="T5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45720.666666666664</v>
      </c>
      <c r="U5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45721.647916666669</v>
      </c>
      <c r="V503" s="5">
        <f>IFERROR(Table2[[#This Row],[Fecha cierre/actualización]]-Table2[[#This Row],[Fecha creación]],"Revisar")</f>
        <v>0.98125000000436557</v>
      </c>
      <c r="W503" s="5">
        <f>IFERROR(Table2[[#This Row],[Días resolución/en proceso]]*24,"Revisar")</f>
        <v>23.550000000104774</v>
      </c>
      <c r="X503" s="5">
        <f>_xlfn.XLOOKUP(Table2[[#This Row],[Acuerdo de nivel de servicio]],SLA!B:B,SLA!C:C)</f>
        <v>0</v>
      </c>
      <c r="Y503" s="5">
        <f>IFERROR(ROUND(Table2[[#This Row],[Fecha cierre/actualización]]-Table2[[#This Row],[Fecha creación]],0)*14,"Revisar")</f>
        <v>14</v>
      </c>
      <c r="Z503" s="5">
        <f>+Table2[[#This Row],[SLA horas - base ]]+Table2[[#This Row],[SLA horas - adic por cambio días]]</f>
        <v>14</v>
      </c>
      <c r="AA503" s="19" t="str">
        <f>IF(Table2[[#This Row],[SLA horas - base ]]=0,"No tiene SLA",IF(Table2[[#This Row],[Horas resolución/en proceso]]&lt;=Table2[[#This Row],[SLA horas - total]],"Cumplido","Vencido"))</f>
        <v>No tiene SLA</v>
      </c>
      <c r="AC503"/>
    </row>
    <row r="504" spans="1:29">
      <c r="A504" t="s">
        <v>2516</v>
      </c>
      <c r="B504" t="s">
        <v>2517</v>
      </c>
      <c r="C504" t="s">
        <v>36</v>
      </c>
      <c r="D504" t="s">
        <v>2</v>
      </c>
      <c r="E504" t="s">
        <v>55</v>
      </c>
      <c r="F504" t="s">
        <v>96</v>
      </c>
      <c r="G504" t="s">
        <v>106</v>
      </c>
      <c r="H504" t="s">
        <v>27</v>
      </c>
      <c r="I504" t="s">
        <v>2518</v>
      </c>
      <c r="J504" t="s">
        <v>2519</v>
      </c>
      <c r="K504" t="s">
        <v>2520</v>
      </c>
      <c r="L504" t="s">
        <v>2520</v>
      </c>
      <c r="M504" t="s">
        <v>101</v>
      </c>
      <c r="N504" t="s">
        <v>154</v>
      </c>
      <c r="O504" t="s">
        <v>102</v>
      </c>
      <c r="P504" t="s">
        <v>2517</v>
      </c>
      <c r="Q504" t="s">
        <v>2520</v>
      </c>
      <c r="R504" t="s">
        <v>103</v>
      </c>
      <c r="S504" t="s">
        <v>2520</v>
      </c>
      <c r="T5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45721.519444444442</v>
      </c>
      <c r="U5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45721.652083333334</v>
      </c>
      <c r="V504" s="5">
        <f>IFERROR(Table2[[#This Row],[Fecha cierre/actualización]]-Table2[[#This Row],[Fecha creación]],"Revisar")</f>
        <v>0.13263888889196096</v>
      </c>
      <c r="W504" s="5">
        <f>IFERROR(Table2[[#This Row],[Días resolución/en proceso]]*24,"Revisar")</f>
        <v>3.183333333407063</v>
      </c>
      <c r="X504" s="5">
        <f>_xlfn.XLOOKUP(Table2[[#This Row],[Acuerdo de nivel de servicio]],SLA!B:B,SLA!C:C)</f>
        <v>0</v>
      </c>
      <c r="Y504" s="5">
        <f>IFERROR(ROUND(Table2[[#This Row],[Fecha cierre/actualización]]-Table2[[#This Row],[Fecha creación]],0)*14,"Revisar")</f>
        <v>0</v>
      </c>
      <c r="Z504" s="5">
        <f>+Table2[[#This Row],[SLA horas - base ]]+Table2[[#This Row],[SLA horas - adic por cambio días]]</f>
        <v>0</v>
      </c>
      <c r="AA504" s="19" t="str">
        <f>IF(Table2[[#This Row],[SLA horas - base ]]=0,"No tiene SLA",IF(Table2[[#This Row],[Horas resolución/en proceso]]&lt;=Table2[[#This Row],[SLA horas - total]],"Cumplido","Vencido"))</f>
        <v>No tiene SLA</v>
      </c>
      <c r="AC504"/>
    </row>
    <row r="505" spans="1:29">
      <c r="A505" t="s">
        <v>2521</v>
      </c>
      <c r="B505" t="s">
        <v>2522</v>
      </c>
      <c r="C505" t="s">
        <v>36</v>
      </c>
      <c r="D505" t="s">
        <v>2</v>
      </c>
      <c r="E505" t="s">
        <v>55</v>
      </c>
      <c r="F505" t="s">
        <v>96</v>
      </c>
      <c r="G505" t="s">
        <v>106</v>
      </c>
      <c r="H505" t="s">
        <v>27</v>
      </c>
      <c r="I505" t="s">
        <v>2523</v>
      </c>
      <c r="J505" t="s">
        <v>2524</v>
      </c>
      <c r="K505" t="s">
        <v>2525</v>
      </c>
      <c r="L505" t="s">
        <v>2525</v>
      </c>
      <c r="M505" t="s">
        <v>101</v>
      </c>
      <c r="N505" t="s">
        <v>154</v>
      </c>
      <c r="O505" t="s">
        <v>102</v>
      </c>
      <c r="P505" t="s">
        <v>2522</v>
      </c>
      <c r="Q505" t="s">
        <v>2525</v>
      </c>
      <c r="R505" t="s">
        <v>103</v>
      </c>
      <c r="S505" t="s">
        <v>2525</v>
      </c>
      <c r="T5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45722.407638888886</v>
      </c>
      <c r="U5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45722.508333333331</v>
      </c>
      <c r="V505" s="5">
        <f>IFERROR(Table2[[#This Row],[Fecha cierre/actualización]]-Table2[[#This Row],[Fecha creación]],"Revisar")</f>
        <v>0.10069444444525288</v>
      </c>
      <c r="W505" s="5">
        <f>IFERROR(Table2[[#This Row],[Días resolución/en proceso]]*24,"Revisar")</f>
        <v>2.4166666666860692</v>
      </c>
      <c r="X505" s="5">
        <f>_xlfn.XLOOKUP(Table2[[#This Row],[Acuerdo de nivel de servicio]],SLA!B:B,SLA!C:C)</f>
        <v>0</v>
      </c>
      <c r="Y505" s="5">
        <f>IFERROR(ROUND(Table2[[#This Row],[Fecha cierre/actualización]]-Table2[[#This Row],[Fecha creación]],0)*14,"Revisar")</f>
        <v>0</v>
      </c>
      <c r="Z505" s="5">
        <f>+Table2[[#This Row],[SLA horas - base ]]+Table2[[#This Row],[SLA horas - adic por cambio días]]</f>
        <v>0</v>
      </c>
      <c r="AA505" s="19" t="str">
        <f>IF(Table2[[#This Row],[SLA horas - base ]]=0,"No tiene SLA",IF(Table2[[#This Row],[Horas resolución/en proceso]]&lt;=Table2[[#This Row],[SLA horas - total]],"Cumplido","Vencido"))</f>
        <v>No tiene SLA</v>
      </c>
      <c r="AC505"/>
    </row>
    <row r="506" spans="1:29">
      <c r="A506" t="s">
        <v>2526</v>
      </c>
      <c r="B506" t="s">
        <v>2527</v>
      </c>
      <c r="C506" t="s">
        <v>36</v>
      </c>
      <c r="D506" t="s">
        <v>95</v>
      </c>
      <c r="E506" t="s">
        <v>55</v>
      </c>
      <c r="F506" t="s">
        <v>96</v>
      </c>
      <c r="G506" t="s">
        <v>106</v>
      </c>
      <c r="H506" t="s">
        <v>53</v>
      </c>
      <c r="I506" t="s">
        <v>2528</v>
      </c>
      <c r="J506" t="s">
        <v>2529</v>
      </c>
      <c r="K506" t="s">
        <v>2528</v>
      </c>
      <c r="L506" t="s">
        <v>2530</v>
      </c>
      <c r="M506" t="s">
        <v>110</v>
      </c>
      <c r="N506" t="s">
        <v>36</v>
      </c>
      <c r="O506" t="s">
        <v>36</v>
      </c>
      <c r="P506" t="s">
        <v>2527</v>
      </c>
      <c r="Q506" t="s">
        <v>2528</v>
      </c>
      <c r="R506" t="s">
        <v>103</v>
      </c>
      <c r="S506" t="s">
        <v>2528</v>
      </c>
      <c r="T5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45721.504861111112</v>
      </c>
      <c r="U5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45721.513888888891</v>
      </c>
      <c r="V506" s="5">
        <f>IFERROR(Table2[[#This Row],[Fecha cierre/actualización]]-Table2[[#This Row],[Fecha creación]],"Revisar")</f>
        <v>9.0277777781011537E-3</v>
      </c>
      <c r="W506" s="5">
        <f>IFERROR(Table2[[#This Row],[Días resolución/en proceso]]*24,"Revisar")</f>
        <v>0.21666666667442769</v>
      </c>
      <c r="X506" s="5">
        <f>_xlfn.XLOOKUP(Table2[[#This Row],[Acuerdo de nivel de servicio]],SLA!B:B,SLA!C:C)</f>
        <v>0</v>
      </c>
      <c r="Y506" s="5">
        <f>IFERROR(ROUND(Table2[[#This Row],[Fecha cierre/actualización]]-Table2[[#This Row],[Fecha creación]],0)*14,"Revisar")</f>
        <v>0</v>
      </c>
      <c r="Z506" s="5">
        <f>+Table2[[#This Row],[SLA horas - base ]]+Table2[[#This Row],[SLA horas - adic por cambio días]]</f>
        <v>0</v>
      </c>
      <c r="AA506" s="19" t="str">
        <f>IF(Table2[[#This Row],[SLA horas - base ]]=0,"No tiene SLA",IF(Table2[[#This Row],[Horas resolución/en proceso]]&lt;=Table2[[#This Row],[SLA horas - total]],"Cumplido","Vencido"))</f>
        <v>No tiene SLA</v>
      </c>
      <c r="AC506"/>
    </row>
    <row r="507" spans="1:29">
      <c r="A507" t="s">
        <v>2531</v>
      </c>
      <c r="B507" t="s">
        <v>2532</v>
      </c>
      <c r="C507" t="s">
        <v>36</v>
      </c>
      <c r="D507" t="s">
        <v>2</v>
      </c>
      <c r="E507" t="s">
        <v>55</v>
      </c>
      <c r="F507" t="s">
        <v>96</v>
      </c>
      <c r="G507" t="s">
        <v>106</v>
      </c>
      <c r="H507" t="s">
        <v>30</v>
      </c>
      <c r="I507" t="s">
        <v>2533</v>
      </c>
      <c r="J507" t="s">
        <v>2534</v>
      </c>
      <c r="K507" t="s">
        <v>2535</v>
      </c>
      <c r="L507" t="s">
        <v>2535</v>
      </c>
      <c r="M507" t="s">
        <v>110</v>
      </c>
      <c r="N507" t="s">
        <v>36</v>
      </c>
      <c r="O507" t="s">
        <v>36</v>
      </c>
      <c r="P507" t="s">
        <v>2532</v>
      </c>
      <c r="Q507" t="s">
        <v>2535</v>
      </c>
      <c r="R507" t="s">
        <v>103</v>
      </c>
      <c r="S507" t="s">
        <v>2535</v>
      </c>
      <c r="T5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45721.673611111109</v>
      </c>
      <c r="U5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45722.506944444445</v>
      </c>
      <c r="V507" s="5">
        <f>IFERROR(Table2[[#This Row],[Fecha cierre/actualización]]-Table2[[#This Row],[Fecha creación]],"Revisar")</f>
        <v>0.83333333333575865</v>
      </c>
      <c r="W507" s="5">
        <f>IFERROR(Table2[[#This Row],[Días resolución/en proceso]]*24,"Revisar")</f>
        <v>20.000000000058208</v>
      </c>
      <c r="X507" s="5">
        <f>_xlfn.XLOOKUP(Table2[[#This Row],[Acuerdo de nivel de servicio]],SLA!B:B,SLA!C:C)</f>
        <v>0</v>
      </c>
      <c r="Y507" s="5">
        <f>IFERROR(ROUND(Table2[[#This Row],[Fecha cierre/actualización]]-Table2[[#This Row],[Fecha creación]],0)*14,"Revisar")</f>
        <v>14</v>
      </c>
      <c r="Z507" s="5">
        <f>+Table2[[#This Row],[SLA horas - base ]]+Table2[[#This Row],[SLA horas - adic por cambio días]]</f>
        <v>14</v>
      </c>
      <c r="AA507" s="19" t="str">
        <f>IF(Table2[[#This Row],[SLA horas - base ]]=0,"No tiene SLA",IF(Table2[[#This Row],[Horas resolución/en proceso]]&lt;=Table2[[#This Row],[SLA horas - total]],"Cumplido","Vencido"))</f>
        <v>No tiene SLA</v>
      </c>
      <c r="AC507"/>
    </row>
    <row r="508" spans="1:29">
      <c r="A508" t="s">
        <v>2536</v>
      </c>
      <c r="B508" t="s">
        <v>2537</v>
      </c>
      <c r="C508" t="s">
        <v>36</v>
      </c>
      <c r="D508" t="s">
        <v>2</v>
      </c>
      <c r="E508" t="s">
        <v>55</v>
      </c>
      <c r="F508" t="s">
        <v>96</v>
      </c>
      <c r="G508" t="s">
        <v>106</v>
      </c>
      <c r="H508" t="s">
        <v>27</v>
      </c>
      <c r="I508" t="s">
        <v>2538</v>
      </c>
      <c r="J508" t="s">
        <v>1243</v>
      </c>
      <c r="K508" t="s">
        <v>2539</v>
      </c>
      <c r="L508" t="s">
        <v>2539</v>
      </c>
      <c r="M508" t="s">
        <v>101</v>
      </c>
      <c r="N508" t="s">
        <v>154</v>
      </c>
      <c r="O508" t="s">
        <v>102</v>
      </c>
      <c r="P508" t="s">
        <v>2537</v>
      </c>
      <c r="Q508" t="s">
        <v>2539</v>
      </c>
      <c r="R508" t="s">
        <v>103</v>
      </c>
      <c r="S508" t="s">
        <v>2539</v>
      </c>
      <c r="T5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45722.571527777778</v>
      </c>
      <c r="U5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45723.416666666664</v>
      </c>
      <c r="V508" s="5">
        <f>IFERROR(Table2[[#This Row],[Fecha cierre/actualización]]-Table2[[#This Row],[Fecha creación]],"Revisar")</f>
        <v>0.84513888888614019</v>
      </c>
      <c r="W508" s="5">
        <f>IFERROR(Table2[[#This Row],[Días resolución/en proceso]]*24,"Revisar")</f>
        <v>20.283333333267365</v>
      </c>
      <c r="X508" s="5">
        <f>_xlfn.XLOOKUP(Table2[[#This Row],[Acuerdo de nivel de servicio]],SLA!B:B,SLA!C:C)</f>
        <v>0</v>
      </c>
      <c r="Y508" s="5">
        <f>IFERROR(ROUND(Table2[[#This Row],[Fecha cierre/actualización]]-Table2[[#This Row],[Fecha creación]],0)*14,"Revisar")</f>
        <v>14</v>
      </c>
      <c r="Z508" s="5">
        <f>+Table2[[#This Row],[SLA horas - base ]]+Table2[[#This Row],[SLA horas - adic por cambio días]]</f>
        <v>14</v>
      </c>
      <c r="AA508" s="19" t="str">
        <f>IF(Table2[[#This Row],[SLA horas - base ]]=0,"No tiene SLA",IF(Table2[[#This Row],[Horas resolución/en proceso]]&lt;=Table2[[#This Row],[SLA horas - total]],"Cumplido","Vencido"))</f>
        <v>No tiene SLA</v>
      </c>
      <c r="AC508"/>
    </row>
    <row r="509" spans="1:29">
      <c r="A509" t="s">
        <v>2540</v>
      </c>
      <c r="B509" t="s">
        <v>2541</v>
      </c>
      <c r="C509" t="s">
        <v>36</v>
      </c>
      <c r="D509" t="s">
        <v>2</v>
      </c>
      <c r="E509" t="s">
        <v>55</v>
      </c>
      <c r="F509" t="s">
        <v>96</v>
      </c>
      <c r="G509" t="s">
        <v>106</v>
      </c>
      <c r="H509" t="s">
        <v>32</v>
      </c>
      <c r="I509" t="s">
        <v>2542</v>
      </c>
      <c r="J509" t="s">
        <v>2543</v>
      </c>
      <c r="K509" t="s">
        <v>2544</v>
      </c>
      <c r="L509" t="s">
        <v>2544</v>
      </c>
      <c r="M509" t="s">
        <v>153</v>
      </c>
      <c r="N509" t="s">
        <v>154</v>
      </c>
      <c r="O509" t="s">
        <v>36</v>
      </c>
      <c r="P509" t="s">
        <v>2541</v>
      </c>
      <c r="Q509" t="s">
        <v>2544</v>
      </c>
      <c r="R509" t="s">
        <v>103</v>
      </c>
      <c r="S509" t="s">
        <v>2545</v>
      </c>
      <c r="T5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45723.675694444442</v>
      </c>
      <c r="U5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45727.47152777778</v>
      </c>
      <c r="V509" s="5">
        <f>IFERROR(Table2[[#This Row],[Fecha cierre/actualización]]-Table2[[#This Row],[Fecha creación]],"Revisar")</f>
        <v>3.7958333333372138</v>
      </c>
      <c r="W509" s="5">
        <f>IFERROR(Table2[[#This Row],[Días resolución/en proceso]]*24,"Revisar")</f>
        <v>91.100000000093132</v>
      </c>
      <c r="X509" s="5">
        <f>_xlfn.XLOOKUP(Table2[[#This Row],[Acuerdo de nivel de servicio]],SLA!B:B,SLA!C:C)</f>
        <v>0</v>
      </c>
      <c r="Y509" s="5">
        <f>IFERROR(ROUND(Table2[[#This Row],[Fecha cierre/actualización]]-Table2[[#This Row],[Fecha creación]],0)*14,"Revisar")</f>
        <v>56</v>
      </c>
      <c r="Z509" s="5">
        <f>+Table2[[#This Row],[SLA horas - base ]]+Table2[[#This Row],[SLA horas - adic por cambio días]]</f>
        <v>56</v>
      </c>
      <c r="AA509" s="19" t="str">
        <f>IF(Table2[[#This Row],[SLA horas - base ]]=0,"No tiene SLA",IF(Table2[[#This Row],[Horas resolución/en proceso]]&lt;=Table2[[#This Row],[SLA horas - total]],"Cumplido","Vencido"))</f>
        <v>No tiene SLA</v>
      </c>
      <c r="AC509"/>
    </row>
    <row r="510" spans="1:29">
      <c r="A510" t="s">
        <v>2546</v>
      </c>
      <c r="B510" t="s">
        <v>2547</v>
      </c>
      <c r="C510" t="s">
        <v>36</v>
      </c>
      <c r="D510" t="s">
        <v>2</v>
      </c>
      <c r="E510" t="s">
        <v>29</v>
      </c>
      <c r="F510" t="s">
        <v>96</v>
      </c>
      <c r="G510" t="s">
        <v>106</v>
      </c>
      <c r="H510" t="s">
        <v>30</v>
      </c>
      <c r="I510" t="s">
        <v>2548</v>
      </c>
      <c r="J510" t="s">
        <v>2549</v>
      </c>
      <c r="K510" t="s">
        <v>2550</v>
      </c>
      <c r="L510" t="s">
        <v>2550</v>
      </c>
      <c r="M510" t="s">
        <v>110</v>
      </c>
      <c r="N510" t="s">
        <v>36</v>
      </c>
      <c r="O510" t="s">
        <v>36</v>
      </c>
      <c r="P510" t="s">
        <v>2547</v>
      </c>
      <c r="Q510" t="s">
        <v>2550</v>
      </c>
      <c r="R510" t="s">
        <v>103</v>
      </c>
      <c r="S510" t="s">
        <v>2550</v>
      </c>
      <c r="T5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45721.461805555555</v>
      </c>
      <c r="U5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45737.45</v>
      </c>
      <c r="V510" s="5">
        <f>IFERROR(Table2[[#This Row],[Fecha cierre/actualización]]-Table2[[#This Row],[Fecha creación]],"Revisar")</f>
        <v>15.988194444442343</v>
      </c>
      <c r="W510" s="5">
        <f>IFERROR(Table2[[#This Row],[Días resolución/en proceso]]*24,"Revisar")</f>
        <v>383.71666666661622</v>
      </c>
      <c r="X510" s="5">
        <f>_xlfn.XLOOKUP(Table2[[#This Row],[Acuerdo de nivel de servicio]],SLA!B:B,SLA!C:C)</f>
        <v>0</v>
      </c>
      <c r="Y510" s="5">
        <f>IFERROR(ROUND(Table2[[#This Row],[Fecha cierre/actualización]]-Table2[[#This Row],[Fecha creación]],0)*14,"Revisar")</f>
        <v>224</v>
      </c>
      <c r="Z510" s="5">
        <f>+Table2[[#This Row],[SLA horas - base ]]+Table2[[#This Row],[SLA horas - adic por cambio días]]</f>
        <v>224</v>
      </c>
      <c r="AA510" s="19" t="str">
        <f>IF(Table2[[#This Row],[SLA horas - base ]]=0,"No tiene SLA",IF(Table2[[#This Row],[Horas resolución/en proceso]]&lt;=Table2[[#This Row],[SLA horas - total]],"Cumplido","Vencido"))</f>
        <v>No tiene SLA</v>
      </c>
      <c r="AC510"/>
    </row>
    <row r="511" spans="1:29">
      <c r="A511" t="s">
        <v>2551</v>
      </c>
      <c r="B511" t="s">
        <v>2552</v>
      </c>
      <c r="C511" t="s">
        <v>36</v>
      </c>
      <c r="D511" t="s">
        <v>269</v>
      </c>
      <c r="E511" t="s">
        <v>55</v>
      </c>
      <c r="F511" t="s">
        <v>96</v>
      </c>
      <c r="G511" t="s">
        <v>270</v>
      </c>
      <c r="H511" t="s">
        <v>36</v>
      </c>
      <c r="I511" t="s">
        <v>2553</v>
      </c>
      <c r="J511" t="s">
        <v>2554</v>
      </c>
      <c r="K511" t="s">
        <v>2555</v>
      </c>
      <c r="L511" t="s">
        <v>2555</v>
      </c>
      <c r="M511" t="s">
        <v>36</v>
      </c>
      <c r="N511" t="s">
        <v>36</v>
      </c>
      <c r="O511" t="s">
        <v>36</v>
      </c>
      <c r="P511" t="s">
        <v>2552</v>
      </c>
      <c r="Q511" t="s">
        <v>2555</v>
      </c>
      <c r="R511" t="s">
        <v>103</v>
      </c>
      <c r="S511" t="s">
        <v>2555</v>
      </c>
      <c r="T5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45720.717361111114</v>
      </c>
      <c r="U5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45736.739583333336</v>
      </c>
      <c r="V511" s="5">
        <f>IFERROR(Table2[[#This Row],[Fecha cierre/actualización]]-Table2[[#This Row],[Fecha creación]],"Revisar")</f>
        <v>16.022222222221899</v>
      </c>
      <c r="W511" s="5">
        <f>IFERROR(Table2[[#This Row],[Días resolución/en proceso]]*24,"Revisar")</f>
        <v>384.53333333332557</v>
      </c>
      <c r="X511" s="5">
        <f>_xlfn.XLOOKUP(Table2[[#This Row],[Acuerdo de nivel de servicio]],SLA!B:B,SLA!C:C)</f>
        <v>0</v>
      </c>
      <c r="Y511" s="5">
        <f>IFERROR(ROUND(Table2[[#This Row],[Fecha cierre/actualización]]-Table2[[#This Row],[Fecha creación]],0)*14,"Revisar")</f>
        <v>224</v>
      </c>
      <c r="Z511" s="5">
        <f>+Table2[[#This Row],[SLA horas - base ]]+Table2[[#This Row],[SLA horas - adic por cambio días]]</f>
        <v>224</v>
      </c>
      <c r="AA511" s="19" t="str">
        <f>IF(Table2[[#This Row],[SLA horas - base ]]=0,"No tiene SLA",IF(Table2[[#This Row],[Horas resolución/en proceso]]&lt;=Table2[[#This Row],[SLA horas - total]],"Cumplido","Vencido"))</f>
        <v>No tiene SLA</v>
      </c>
      <c r="AC511"/>
    </row>
    <row r="512" spans="1:29">
      <c r="A512" t="s">
        <v>2556</v>
      </c>
      <c r="B512" t="s">
        <v>2557</v>
      </c>
      <c r="C512" t="s">
        <v>36</v>
      </c>
      <c r="D512" t="s">
        <v>95</v>
      </c>
      <c r="E512" t="s">
        <v>55</v>
      </c>
      <c r="F512" t="s">
        <v>96</v>
      </c>
      <c r="G512" t="s">
        <v>97</v>
      </c>
      <c r="H512" t="s">
        <v>37</v>
      </c>
      <c r="I512" t="s">
        <v>2558</v>
      </c>
      <c r="J512" t="s">
        <v>2559</v>
      </c>
      <c r="K512" t="s">
        <v>2452</v>
      </c>
      <c r="L512" t="s">
        <v>2452</v>
      </c>
      <c r="M512" t="s">
        <v>524</v>
      </c>
      <c r="N512" t="s">
        <v>36</v>
      </c>
      <c r="O512" t="s">
        <v>36</v>
      </c>
      <c r="P512" t="s">
        <v>2557</v>
      </c>
      <c r="Q512" t="s">
        <v>2452</v>
      </c>
      <c r="R512" t="s">
        <v>103</v>
      </c>
      <c r="S512" t="s">
        <v>2560</v>
      </c>
      <c r="T5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45721.668749999997</v>
      </c>
      <c r="U5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45737.807638888888</v>
      </c>
      <c r="V512" s="5">
        <f>IFERROR(Table2[[#This Row],[Fecha cierre/actualización]]-Table2[[#This Row],[Fecha creación]],"Revisar")</f>
        <v>16.138888888890506</v>
      </c>
      <c r="W512" s="5">
        <f>IFERROR(Table2[[#This Row],[Días resolución/en proceso]]*24,"Revisar")</f>
        <v>387.33333333337214</v>
      </c>
      <c r="X512" s="5">
        <f>_xlfn.XLOOKUP(Table2[[#This Row],[Acuerdo de nivel de servicio]],SLA!B:B,SLA!C:C)</f>
        <v>0</v>
      </c>
      <c r="Y512" s="5">
        <f>IFERROR(ROUND(Table2[[#This Row],[Fecha cierre/actualización]]-Table2[[#This Row],[Fecha creación]],0)*14,"Revisar")</f>
        <v>224</v>
      </c>
      <c r="Z512" s="5">
        <f>+Table2[[#This Row],[SLA horas - base ]]+Table2[[#This Row],[SLA horas - adic por cambio días]]</f>
        <v>224</v>
      </c>
      <c r="AA512" s="19" t="str">
        <f>IF(Table2[[#This Row],[SLA horas - base ]]=0,"No tiene SLA",IF(Table2[[#This Row],[Horas resolución/en proceso]]&lt;=Table2[[#This Row],[SLA horas - total]],"Cumplido","Vencido"))</f>
        <v>No tiene SLA</v>
      </c>
      <c r="AC512"/>
    </row>
    <row r="513" spans="1:29">
      <c r="A513" t="s">
        <v>2561</v>
      </c>
      <c r="B513" t="s">
        <v>2562</v>
      </c>
      <c r="C513" t="s">
        <v>36</v>
      </c>
      <c r="D513" t="s">
        <v>2</v>
      </c>
      <c r="E513" t="s">
        <v>38</v>
      </c>
      <c r="F513" t="s">
        <v>96</v>
      </c>
      <c r="G513" t="s">
        <v>106</v>
      </c>
      <c r="H513" t="s">
        <v>38</v>
      </c>
      <c r="I513" t="s">
        <v>2563</v>
      </c>
      <c r="J513" t="s">
        <v>2564</v>
      </c>
      <c r="K513" t="s">
        <v>2565</v>
      </c>
      <c r="L513" t="s">
        <v>2565</v>
      </c>
      <c r="M513" t="s">
        <v>110</v>
      </c>
      <c r="N513" t="s">
        <v>36</v>
      </c>
      <c r="O513" t="s">
        <v>36</v>
      </c>
      <c r="P513" t="s">
        <v>2562</v>
      </c>
      <c r="Q513" t="s">
        <v>2565</v>
      </c>
      <c r="R513" t="s">
        <v>103</v>
      </c>
      <c r="S513" t="s">
        <v>2565</v>
      </c>
      <c r="T5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45721.477083333331</v>
      </c>
      <c r="U5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45722.470833333333</v>
      </c>
      <c r="V513" s="5">
        <f>IFERROR(Table2[[#This Row],[Fecha cierre/actualización]]-Table2[[#This Row],[Fecha creación]],"Revisar")</f>
        <v>0.99375000000145519</v>
      </c>
      <c r="W513" s="5">
        <f>IFERROR(Table2[[#This Row],[Días resolución/en proceso]]*24,"Revisar")</f>
        <v>23.850000000034925</v>
      </c>
      <c r="X513" s="5">
        <f>_xlfn.XLOOKUP(Table2[[#This Row],[Acuerdo de nivel de servicio]],SLA!B:B,SLA!C:C)</f>
        <v>0</v>
      </c>
      <c r="Y513" s="5">
        <f>IFERROR(ROUND(Table2[[#This Row],[Fecha cierre/actualización]]-Table2[[#This Row],[Fecha creación]],0)*14,"Revisar")</f>
        <v>14</v>
      </c>
      <c r="Z513" s="5">
        <f>+Table2[[#This Row],[SLA horas - base ]]+Table2[[#This Row],[SLA horas - adic por cambio días]]</f>
        <v>14</v>
      </c>
      <c r="AA513" s="19" t="str">
        <f>IF(Table2[[#This Row],[SLA horas - base ]]=0,"No tiene SLA",IF(Table2[[#This Row],[Horas resolución/en proceso]]&lt;=Table2[[#This Row],[SLA horas - total]],"Cumplido","Vencido"))</f>
        <v>No tiene SLA</v>
      </c>
      <c r="AC513"/>
    </row>
    <row r="514" spans="1:29">
      <c r="A514" t="s">
        <v>2566</v>
      </c>
      <c r="B514" t="s">
        <v>2567</v>
      </c>
      <c r="C514" t="s">
        <v>36</v>
      </c>
      <c r="D514" t="s">
        <v>95</v>
      </c>
      <c r="E514" t="s">
        <v>38</v>
      </c>
      <c r="F514" t="s">
        <v>96</v>
      </c>
      <c r="G514" t="s">
        <v>106</v>
      </c>
      <c r="H514" t="s">
        <v>38</v>
      </c>
      <c r="I514" t="s">
        <v>2567</v>
      </c>
      <c r="J514" t="s">
        <v>2568</v>
      </c>
      <c r="K514" t="s">
        <v>2569</v>
      </c>
      <c r="L514" t="s">
        <v>2569</v>
      </c>
      <c r="M514" t="s">
        <v>110</v>
      </c>
      <c r="N514" t="s">
        <v>36</v>
      </c>
      <c r="O514" t="s">
        <v>36</v>
      </c>
      <c r="P514" t="s">
        <v>2567</v>
      </c>
      <c r="Q514" t="s">
        <v>2569</v>
      </c>
      <c r="R514" t="s">
        <v>103</v>
      </c>
      <c r="S514" t="s">
        <v>2569</v>
      </c>
      <c r="T5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45723.406944444447</v>
      </c>
      <c r="U5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45727.34097222222</v>
      </c>
      <c r="V514" s="5">
        <f>IFERROR(Table2[[#This Row],[Fecha cierre/actualización]]-Table2[[#This Row],[Fecha creación]],"Revisar")</f>
        <v>3.9340277777737356</v>
      </c>
      <c r="W514" s="5">
        <f>IFERROR(Table2[[#This Row],[Días resolución/en proceso]]*24,"Revisar")</f>
        <v>94.416666666569654</v>
      </c>
      <c r="X514" s="5">
        <f>_xlfn.XLOOKUP(Table2[[#This Row],[Acuerdo de nivel de servicio]],SLA!B:B,SLA!C:C)</f>
        <v>0</v>
      </c>
      <c r="Y514" s="5">
        <f>IFERROR(ROUND(Table2[[#This Row],[Fecha cierre/actualización]]-Table2[[#This Row],[Fecha creación]],0)*14,"Revisar")</f>
        <v>56</v>
      </c>
      <c r="Z514" s="5">
        <f>+Table2[[#This Row],[SLA horas - base ]]+Table2[[#This Row],[SLA horas - adic por cambio días]]</f>
        <v>56</v>
      </c>
      <c r="AA514" s="19" t="str">
        <f>IF(Table2[[#This Row],[SLA horas - base ]]=0,"No tiene SLA",IF(Table2[[#This Row],[Horas resolución/en proceso]]&lt;=Table2[[#This Row],[SLA horas - total]],"Cumplido","Vencido"))</f>
        <v>No tiene SLA</v>
      </c>
      <c r="AC514"/>
    </row>
    <row r="515" spans="1:29">
      <c r="A515" t="s">
        <v>2570</v>
      </c>
      <c r="B515" t="s">
        <v>2571</v>
      </c>
      <c r="C515" t="s">
        <v>36</v>
      </c>
      <c r="D515" t="s">
        <v>95</v>
      </c>
      <c r="E515" t="s">
        <v>66</v>
      </c>
      <c r="F515" t="s">
        <v>96</v>
      </c>
      <c r="G515" t="s">
        <v>97</v>
      </c>
      <c r="H515" t="s">
        <v>47</v>
      </c>
      <c r="I515" t="s">
        <v>2572</v>
      </c>
      <c r="J515" t="s">
        <v>2573</v>
      </c>
      <c r="K515" t="s">
        <v>2574</v>
      </c>
      <c r="L515" t="s">
        <v>2574</v>
      </c>
      <c r="M515" t="s">
        <v>101</v>
      </c>
      <c r="N515" t="s">
        <v>36</v>
      </c>
      <c r="O515" t="s">
        <v>102</v>
      </c>
      <c r="P515" t="s">
        <v>2571</v>
      </c>
      <c r="Q515" t="s">
        <v>2574</v>
      </c>
      <c r="R515" t="s">
        <v>103</v>
      </c>
      <c r="S515" t="s">
        <v>2574</v>
      </c>
      <c r="T5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45723.768750000003</v>
      </c>
      <c r="U5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45728.706250000003</v>
      </c>
      <c r="V515" s="5">
        <f>IFERROR(Table2[[#This Row],[Fecha cierre/actualización]]-Table2[[#This Row],[Fecha creación]],"Revisar")</f>
        <v>4.9375</v>
      </c>
      <c r="W515" s="5">
        <f>IFERROR(Table2[[#This Row],[Días resolución/en proceso]]*24,"Revisar")</f>
        <v>118.5</v>
      </c>
      <c r="X515" s="5">
        <f>_xlfn.XLOOKUP(Table2[[#This Row],[Acuerdo de nivel de servicio]],SLA!B:B,SLA!C:C)</f>
        <v>0</v>
      </c>
      <c r="Y515" s="5">
        <f>IFERROR(ROUND(Table2[[#This Row],[Fecha cierre/actualización]]-Table2[[#This Row],[Fecha creación]],0)*14,"Revisar")</f>
        <v>70</v>
      </c>
      <c r="Z515" s="5">
        <f>+Table2[[#This Row],[SLA horas - base ]]+Table2[[#This Row],[SLA horas - adic por cambio días]]</f>
        <v>70</v>
      </c>
      <c r="AA515" s="19" t="str">
        <f>IF(Table2[[#This Row],[SLA horas - base ]]=0,"No tiene SLA",IF(Table2[[#This Row],[Horas resolución/en proceso]]&lt;=Table2[[#This Row],[SLA horas - total]],"Cumplido","Vencido"))</f>
        <v>No tiene SLA</v>
      </c>
      <c r="AC515"/>
    </row>
    <row r="516" spans="1:29">
      <c r="A516" t="s">
        <v>2575</v>
      </c>
      <c r="B516" t="s">
        <v>2576</v>
      </c>
      <c r="C516" t="s">
        <v>496</v>
      </c>
      <c r="D516" t="s">
        <v>95</v>
      </c>
      <c r="E516" t="s">
        <v>42</v>
      </c>
      <c r="F516" t="s">
        <v>96</v>
      </c>
      <c r="G516" t="s">
        <v>97</v>
      </c>
      <c r="H516" t="s">
        <v>45</v>
      </c>
      <c r="I516" t="s">
        <v>2577</v>
      </c>
      <c r="J516" t="s">
        <v>2578</v>
      </c>
      <c r="K516" t="s">
        <v>2579</v>
      </c>
      <c r="L516" t="s">
        <v>2579</v>
      </c>
      <c r="M516" t="s">
        <v>101</v>
      </c>
      <c r="N516" t="s">
        <v>36</v>
      </c>
      <c r="O516" t="s">
        <v>102</v>
      </c>
      <c r="P516" t="s">
        <v>2576</v>
      </c>
      <c r="Q516" t="s">
        <v>2579</v>
      </c>
      <c r="R516" t="s">
        <v>467</v>
      </c>
      <c r="S516" t="s">
        <v>2579</v>
      </c>
      <c r="T5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45723.770833333336</v>
      </c>
      <c r="U5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45770.432638888888</v>
      </c>
      <c r="V516" s="5">
        <f>IFERROR(Table2[[#This Row],[Fecha cierre/actualización]]-Table2[[#This Row],[Fecha creación]],"Revisar")</f>
        <v>46.661805555551837</v>
      </c>
      <c r="W516" s="5">
        <f>IFERROR(Table2[[#This Row],[Días resolución/en proceso]]*24,"Revisar")</f>
        <v>1119.8833333332441</v>
      </c>
      <c r="X516" s="5">
        <f>_xlfn.XLOOKUP(Table2[[#This Row],[Acuerdo de nivel de servicio]],SLA!B:B,SLA!C:C)</f>
        <v>72</v>
      </c>
      <c r="Y516" s="5">
        <f>IFERROR(ROUND(Table2[[#This Row],[Fecha cierre/actualización]]-Table2[[#This Row],[Fecha creación]],0)*14,"Revisar")</f>
        <v>658</v>
      </c>
      <c r="Z516" s="5">
        <f>+Table2[[#This Row],[SLA horas - base ]]+Table2[[#This Row],[SLA horas - adic por cambio días]]</f>
        <v>730</v>
      </c>
      <c r="AA516" s="19" t="str">
        <f>IF(Table2[[#This Row],[SLA horas - base ]]=0,"No tiene SLA",IF(Table2[[#This Row],[Horas resolución/en proceso]]&lt;=Table2[[#This Row],[SLA horas - total]],"Cumplido","Vencido"))</f>
        <v>Vencido</v>
      </c>
      <c r="AC516"/>
    </row>
    <row r="517" spans="1:29">
      <c r="A517" t="s">
        <v>2580</v>
      </c>
      <c r="B517" t="s">
        <v>2581</v>
      </c>
      <c r="C517" t="s">
        <v>149</v>
      </c>
      <c r="D517" t="s">
        <v>2</v>
      </c>
      <c r="E517" t="s">
        <v>55</v>
      </c>
      <c r="F517" t="s">
        <v>96</v>
      </c>
      <c r="G517" t="s">
        <v>106</v>
      </c>
      <c r="H517" t="s">
        <v>31</v>
      </c>
      <c r="I517" t="s">
        <v>2582</v>
      </c>
      <c r="J517" t="s">
        <v>2583</v>
      </c>
      <c r="K517" t="s">
        <v>2582</v>
      </c>
      <c r="L517" t="s">
        <v>2584</v>
      </c>
      <c r="M517" t="s">
        <v>101</v>
      </c>
      <c r="N517" t="s">
        <v>154</v>
      </c>
      <c r="O517" t="s">
        <v>102</v>
      </c>
      <c r="P517" t="s">
        <v>2581</v>
      </c>
      <c r="Q517" t="s">
        <v>2582</v>
      </c>
      <c r="R517" t="s">
        <v>103</v>
      </c>
      <c r="S517" t="s">
        <v>2582</v>
      </c>
      <c r="T5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45721.353472222225</v>
      </c>
      <c r="U5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45743.656944444447</v>
      </c>
      <c r="V517" s="5">
        <f>IFERROR(Table2[[#This Row],[Fecha cierre/actualización]]-Table2[[#This Row],[Fecha creación]],"Revisar")</f>
        <v>22.303472222221899</v>
      </c>
      <c r="W517" s="5">
        <f>IFERROR(Table2[[#This Row],[Días resolución/en proceso]]*24,"Revisar")</f>
        <v>535.28333333332557</v>
      </c>
      <c r="X517" s="5">
        <f>_xlfn.XLOOKUP(Table2[[#This Row],[Acuerdo de nivel de servicio]],SLA!B:B,SLA!C:C)</f>
        <v>12.5</v>
      </c>
      <c r="Y517" s="5">
        <f>IFERROR(ROUND(Table2[[#This Row],[Fecha cierre/actualización]]-Table2[[#This Row],[Fecha creación]],0)*14,"Revisar")</f>
        <v>308</v>
      </c>
      <c r="Z517" s="5">
        <f>+Table2[[#This Row],[SLA horas - base ]]+Table2[[#This Row],[SLA horas - adic por cambio días]]</f>
        <v>320.5</v>
      </c>
      <c r="AA517" s="19" t="str">
        <f>IF(Table2[[#This Row],[SLA horas - base ]]=0,"No tiene SLA",IF(Table2[[#This Row],[Horas resolución/en proceso]]&lt;=Table2[[#This Row],[SLA horas - total]],"Cumplido","Vencido"))</f>
        <v>Vencido</v>
      </c>
      <c r="AC517"/>
    </row>
    <row r="518" spans="1:29">
      <c r="A518" t="s">
        <v>2585</v>
      </c>
      <c r="B518" t="s">
        <v>2510</v>
      </c>
      <c r="C518" t="s">
        <v>119</v>
      </c>
      <c r="D518" t="s">
        <v>2</v>
      </c>
      <c r="E518" t="s">
        <v>55</v>
      </c>
      <c r="F518" t="s">
        <v>96</v>
      </c>
      <c r="G518" t="s">
        <v>106</v>
      </c>
      <c r="H518" t="s">
        <v>28</v>
      </c>
      <c r="I518" t="s">
        <v>2586</v>
      </c>
      <c r="J518" t="s">
        <v>2587</v>
      </c>
      <c r="K518" t="s">
        <v>2588</v>
      </c>
      <c r="L518" t="s">
        <v>2588</v>
      </c>
      <c r="M518" t="s">
        <v>153</v>
      </c>
      <c r="N518" t="s">
        <v>154</v>
      </c>
      <c r="O518" t="s">
        <v>36</v>
      </c>
      <c r="P518" t="s">
        <v>2510</v>
      </c>
      <c r="Q518" t="s">
        <v>2588</v>
      </c>
      <c r="R518" t="s">
        <v>467</v>
      </c>
      <c r="S518" t="s">
        <v>2589</v>
      </c>
      <c r="T5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45721.693055555559</v>
      </c>
      <c r="U5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45745.476388888892</v>
      </c>
      <c r="V518" s="5">
        <f>IFERROR(Table2[[#This Row],[Fecha cierre/actualización]]-Table2[[#This Row],[Fecha creación]],"Revisar")</f>
        <v>23.783333333332848</v>
      </c>
      <c r="W518" s="5">
        <f>IFERROR(Table2[[#This Row],[Días resolución/en proceso]]*24,"Revisar")</f>
        <v>570.79999999998836</v>
      </c>
      <c r="X518" s="5">
        <f>_xlfn.XLOOKUP(Table2[[#This Row],[Acuerdo de nivel de servicio]],SLA!B:B,SLA!C:C)</f>
        <v>72</v>
      </c>
      <c r="Y518" s="5">
        <f>IFERROR(ROUND(Table2[[#This Row],[Fecha cierre/actualización]]-Table2[[#This Row],[Fecha creación]],0)*14,"Revisar")</f>
        <v>336</v>
      </c>
      <c r="Z518" s="5">
        <f>+Table2[[#This Row],[SLA horas - base ]]+Table2[[#This Row],[SLA horas - adic por cambio días]]</f>
        <v>408</v>
      </c>
      <c r="AA518" s="19" t="str">
        <f>IF(Table2[[#This Row],[SLA horas - base ]]=0,"No tiene SLA",IF(Table2[[#This Row],[Horas resolución/en proceso]]&lt;=Table2[[#This Row],[SLA horas - total]],"Cumplido","Vencido"))</f>
        <v>Vencido</v>
      </c>
      <c r="AC518"/>
    </row>
    <row r="519" spans="1:29">
      <c r="A519" t="s">
        <v>2590</v>
      </c>
      <c r="B519" t="s">
        <v>2591</v>
      </c>
      <c r="C519" t="s">
        <v>36</v>
      </c>
      <c r="D519" t="s">
        <v>2</v>
      </c>
      <c r="E519" t="s">
        <v>55</v>
      </c>
      <c r="F519" t="s">
        <v>96</v>
      </c>
      <c r="G519" t="s">
        <v>106</v>
      </c>
      <c r="H519" t="s">
        <v>30</v>
      </c>
      <c r="I519" t="s">
        <v>2450</v>
      </c>
      <c r="J519" t="s">
        <v>2592</v>
      </c>
      <c r="K519" t="s">
        <v>2593</v>
      </c>
      <c r="L519" t="s">
        <v>2593</v>
      </c>
      <c r="M519" t="s">
        <v>110</v>
      </c>
      <c r="N519" t="s">
        <v>36</v>
      </c>
      <c r="O519" t="s">
        <v>36</v>
      </c>
      <c r="P519" t="s">
        <v>2591</v>
      </c>
      <c r="Q519" t="s">
        <v>2593</v>
      </c>
      <c r="R519" t="s">
        <v>103</v>
      </c>
      <c r="S519" t="s">
        <v>2594</v>
      </c>
      <c r="T5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45722.63958333333</v>
      </c>
      <c r="U5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45779.986805555556</v>
      </c>
      <c r="V519" s="5">
        <f>IFERROR(Table2[[#This Row],[Fecha cierre/actualización]]-Table2[[#This Row],[Fecha creación]],"Revisar")</f>
        <v>57.347222222226264</v>
      </c>
      <c r="W519" s="5">
        <f>IFERROR(Table2[[#This Row],[Días resolución/en proceso]]*24,"Revisar")</f>
        <v>1376.3333333334303</v>
      </c>
      <c r="X519" s="5">
        <f>_xlfn.XLOOKUP(Table2[[#This Row],[Acuerdo de nivel de servicio]],SLA!B:B,SLA!C:C)</f>
        <v>0</v>
      </c>
      <c r="Y519" s="5">
        <f>IFERROR(ROUND(Table2[[#This Row],[Fecha cierre/actualización]]-Table2[[#This Row],[Fecha creación]],0)*14,"Revisar")</f>
        <v>798</v>
      </c>
      <c r="Z519" s="5">
        <f>+Table2[[#This Row],[SLA horas - base ]]+Table2[[#This Row],[SLA horas - adic por cambio días]]</f>
        <v>798</v>
      </c>
      <c r="AA519" s="19" t="str">
        <f>IF(Table2[[#This Row],[SLA horas - base ]]=0,"No tiene SLA",IF(Table2[[#This Row],[Horas resolución/en proceso]]&lt;=Table2[[#This Row],[SLA horas - total]],"Cumplido","Vencido"))</f>
        <v>No tiene SLA</v>
      </c>
      <c r="AC519"/>
    </row>
    <row r="520" spans="1:29">
      <c r="A520" t="s">
        <v>2595</v>
      </c>
      <c r="B520" t="s">
        <v>2596</v>
      </c>
      <c r="C520" t="s">
        <v>36</v>
      </c>
      <c r="D520" t="s">
        <v>2</v>
      </c>
      <c r="E520" t="s">
        <v>55</v>
      </c>
      <c r="F520" t="s">
        <v>96</v>
      </c>
      <c r="G520" t="s">
        <v>106</v>
      </c>
      <c r="H520" t="s">
        <v>32</v>
      </c>
      <c r="I520" t="s">
        <v>2597</v>
      </c>
      <c r="J520" t="s">
        <v>907</v>
      </c>
      <c r="K520" t="s">
        <v>2598</v>
      </c>
      <c r="L520" t="s">
        <v>2598</v>
      </c>
      <c r="M520" t="s">
        <v>153</v>
      </c>
      <c r="N520" t="s">
        <v>154</v>
      </c>
      <c r="O520" t="s">
        <v>36</v>
      </c>
      <c r="P520" t="s">
        <v>2596</v>
      </c>
      <c r="Q520" t="s">
        <v>2598</v>
      </c>
      <c r="R520" t="s">
        <v>103</v>
      </c>
      <c r="S520" t="s">
        <v>2599</v>
      </c>
      <c r="T5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45723.404861111114</v>
      </c>
      <c r="U5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45728.679861111108</v>
      </c>
      <c r="V520" s="5">
        <f>IFERROR(Table2[[#This Row],[Fecha cierre/actualización]]-Table2[[#This Row],[Fecha creación]],"Revisar")</f>
        <v>5.2749999999941792</v>
      </c>
      <c r="W520" s="5">
        <f>IFERROR(Table2[[#This Row],[Días resolución/en proceso]]*24,"Revisar")</f>
        <v>126.5999999998603</v>
      </c>
      <c r="X520" s="5">
        <f>_xlfn.XLOOKUP(Table2[[#This Row],[Acuerdo de nivel de servicio]],SLA!B:B,SLA!C:C)</f>
        <v>0</v>
      </c>
      <c r="Y520" s="5">
        <f>IFERROR(ROUND(Table2[[#This Row],[Fecha cierre/actualización]]-Table2[[#This Row],[Fecha creación]],0)*14,"Revisar")</f>
        <v>70</v>
      </c>
      <c r="Z520" s="5">
        <f>+Table2[[#This Row],[SLA horas - base ]]+Table2[[#This Row],[SLA horas - adic por cambio días]]</f>
        <v>70</v>
      </c>
      <c r="AA520" s="19" t="str">
        <f>IF(Table2[[#This Row],[SLA horas - base ]]=0,"No tiene SLA",IF(Table2[[#This Row],[Horas resolución/en proceso]]&lt;=Table2[[#This Row],[SLA horas - total]],"Cumplido","Vencido"))</f>
        <v>No tiene SLA</v>
      </c>
      <c r="AC520"/>
    </row>
    <row r="521" spans="1:29">
      <c r="A521" t="s">
        <v>2600</v>
      </c>
      <c r="B521" t="s">
        <v>2601</v>
      </c>
      <c r="C521" t="s">
        <v>36</v>
      </c>
      <c r="D521" t="s">
        <v>2</v>
      </c>
      <c r="E521" t="s">
        <v>55</v>
      </c>
      <c r="F521" t="s">
        <v>96</v>
      </c>
      <c r="G521" t="s">
        <v>106</v>
      </c>
      <c r="H521" t="s">
        <v>31</v>
      </c>
      <c r="I521" t="s">
        <v>2602</v>
      </c>
      <c r="J521" t="s">
        <v>2603</v>
      </c>
      <c r="K521" t="s">
        <v>2432</v>
      </c>
      <c r="L521" t="s">
        <v>2432</v>
      </c>
      <c r="M521" t="s">
        <v>101</v>
      </c>
      <c r="N521" t="s">
        <v>154</v>
      </c>
      <c r="O521" t="s">
        <v>102</v>
      </c>
      <c r="P521" t="s">
        <v>2601</v>
      </c>
      <c r="Q521" t="s">
        <v>2432</v>
      </c>
      <c r="R521" t="s">
        <v>103</v>
      </c>
      <c r="S521" t="s">
        <v>2604</v>
      </c>
      <c r="T5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45723.486805555556</v>
      </c>
      <c r="U5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45727.429861111108</v>
      </c>
      <c r="V521" s="5">
        <f>IFERROR(Table2[[#This Row],[Fecha cierre/actualización]]-Table2[[#This Row],[Fecha creación]],"Revisar")</f>
        <v>3.9430555555518367</v>
      </c>
      <c r="W521" s="5">
        <f>IFERROR(Table2[[#This Row],[Días resolución/en proceso]]*24,"Revisar")</f>
        <v>94.633333333244082</v>
      </c>
      <c r="X521" s="5">
        <f>_xlfn.XLOOKUP(Table2[[#This Row],[Acuerdo de nivel de servicio]],SLA!B:B,SLA!C:C)</f>
        <v>0</v>
      </c>
      <c r="Y521" s="5">
        <f>IFERROR(ROUND(Table2[[#This Row],[Fecha cierre/actualización]]-Table2[[#This Row],[Fecha creación]],0)*14,"Revisar")</f>
        <v>56</v>
      </c>
      <c r="Z521" s="5">
        <f>+Table2[[#This Row],[SLA horas - base ]]+Table2[[#This Row],[SLA horas - adic por cambio días]]</f>
        <v>56</v>
      </c>
      <c r="AA521" s="19" t="str">
        <f>IF(Table2[[#This Row],[SLA horas - base ]]=0,"No tiene SLA",IF(Table2[[#This Row],[Horas resolución/en proceso]]&lt;=Table2[[#This Row],[SLA horas - total]],"Cumplido","Vencido"))</f>
        <v>No tiene SLA</v>
      </c>
      <c r="AC521"/>
    </row>
    <row r="522" spans="1:29">
      <c r="A522" t="s">
        <v>2605</v>
      </c>
      <c r="B522" t="s">
        <v>2606</v>
      </c>
      <c r="C522" t="s">
        <v>36</v>
      </c>
      <c r="D522" t="s">
        <v>2</v>
      </c>
      <c r="E522" t="s">
        <v>48</v>
      </c>
      <c r="F522" t="s">
        <v>96</v>
      </c>
      <c r="G522" t="s">
        <v>106</v>
      </c>
      <c r="H522" t="s">
        <v>27</v>
      </c>
      <c r="I522" t="s">
        <v>2607</v>
      </c>
      <c r="J522" t="s">
        <v>2608</v>
      </c>
      <c r="K522" t="s">
        <v>2609</v>
      </c>
      <c r="L522" t="s">
        <v>2609</v>
      </c>
      <c r="M522" t="s">
        <v>101</v>
      </c>
      <c r="N522" t="s">
        <v>154</v>
      </c>
      <c r="O522" t="s">
        <v>102</v>
      </c>
      <c r="P522" t="s">
        <v>2606</v>
      </c>
      <c r="Q522" t="s">
        <v>2609</v>
      </c>
      <c r="R522" t="s">
        <v>103</v>
      </c>
      <c r="S522" t="s">
        <v>2609</v>
      </c>
      <c r="T5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45721.460416666669</v>
      </c>
      <c r="U5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45735.468055555553</v>
      </c>
      <c r="V522" s="5">
        <f>IFERROR(Table2[[#This Row],[Fecha cierre/actualización]]-Table2[[#This Row],[Fecha creación]],"Revisar")</f>
        <v>14.007638888884685</v>
      </c>
      <c r="W522" s="5">
        <f>IFERROR(Table2[[#This Row],[Días resolución/en proceso]]*24,"Revisar")</f>
        <v>336.18333333323244</v>
      </c>
      <c r="X522" s="5">
        <f>_xlfn.XLOOKUP(Table2[[#This Row],[Acuerdo de nivel de servicio]],SLA!B:B,SLA!C:C)</f>
        <v>0</v>
      </c>
      <c r="Y522" s="5">
        <f>IFERROR(ROUND(Table2[[#This Row],[Fecha cierre/actualización]]-Table2[[#This Row],[Fecha creación]],0)*14,"Revisar")</f>
        <v>196</v>
      </c>
      <c r="Z522" s="5">
        <f>+Table2[[#This Row],[SLA horas - base ]]+Table2[[#This Row],[SLA horas - adic por cambio días]]</f>
        <v>196</v>
      </c>
      <c r="AA522" s="19" t="str">
        <f>IF(Table2[[#This Row],[SLA horas - base ]]=0,"No tiene SLA",IF(Table2[[#This Row],[Horas resolución/en proceso]]&lt;=Table2[[#This Row],[SLA horas - total]],"Cumplido","Vencido"))</f>
        <v>No tiene SLA</v>
      </c>
      <c r="AC522"/>
    </row>
    <row r="523" spans="1:29">
      <c r="A523" t="s">
        <v>2610</v>
      </c>
      <c r="B523" t="s">
        <v>2611</v>
      </c>
      <c r="C523" t="s">
        <v>36</v>
      </c>
      <c r="D523" t="s">
        <v>269</v>
      </c>
      <c r="E523" t="s">
        <v>48</v>
      </c>
      <c r="F523" t="s">
        <v>96</v>
      </c>
      <c r="G523" t="s">
        <v>270</v>
      </c>
      <c r="H523" t="s">
        <v>36</v>
      </c>
      <c r="I523" t="s">
        <v>2612</v>
      </c>
      <c r="J523" t="s">
        <v>2613</v>
      </c>
      <c r="K523" t="s">
        <v>2614</v>
      </c>
      <c r="L523" t="s">
        <v>2614</v>
      </c>
      <c r="M523" t="s">
        <v>36</v>
      </c>
      <c r="N523" t="s">
        <v>36</v>
      </c>
      <c r="O523" t="s">
        <v>36</v>
      </c>
      <c r="P523" t="s">
        <v>2611</v>
      </c>
      <c r="Q523" t="s">
        <v>2614</v>
      </c>
      <c r="R523" t="s">
        <v>103</v>
      </c>
      <c r="S523" t="s">
        <v>2614</v>
      </c>
      <c r="T5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45723.732638888891</v>
      </c>
      <c r="U5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45730.367361111108</v>
      </c>
      <c r="V523" s="5">
        <f>IFERROR(Table2[[#This Row],[Fecha cierre/actualización]]-Table2[[#This Row],[Fecha creación]],"Revisar")</f>
        <v>6.6347222222175333</v>
      </c>
      <c r="W523" s="5">
        <f>IFERROR(Table2[[#This Row],[Días resolución/en proceso]]*24,"Revisar")</f>
        <v>159.2333333332208</v>
      </c>
      <c r="X523" s="5">
        <f>_xlfn.XLOOKUP(Table2[[#This Row],[Acuerdo de nivel de servicio]],SLA!B:B,SLA!C:C)</f>
        <v>0</v>
      </c>
      <c r="Y523" s="5">
        <f>IFERROR(ROUND(Table2[[#This Row],[Fecha cierre/actualización]]-Table2[[#This Row],[Fecha creación]],0)*14,"Revisar")</f>
        <v>98</v>
      </c>
      <c r="Z523" s="5">
        <f>+Table2[[#This Row],[SLA horas - base ]]+Table2[[#This Row],[SLA horas - adic por cambio días]]</f>
        <v>98</v>
      </c>
      <c r="AA523" s="19" t="str">
        <f>IF(Table2[[#This Row],[SLA horas - base ]]=0,"No tiene SLA",IF(Table2[[#This Row],[Horas resolución/en proceso]]&lt;=Table2[[#This Row],[SLA horas - total]],"Cumplido","Vencido"))</f>
        <v>No tiene SLA</v>
      </c>
      <c r="AC523"/>
    </row>
    <row r="524" spans="1:29">
      <c r="A524" t="s">
        <v>2615</v>
      </c>
      <c r="B524" t="s">
        <v>2616</v>
      </c>
      <c r="C524" t="s">
        <v>36</v>
      </c>
      <c r="D524" t="s">
        <v>95</v>
      </c>
      <c r="E524" t="s">
        <v>48</v>
      </c>
      <c r="F524" t="s">
        <v>96</v>
      </c>
      <c r="G524" t="s">
        <v>97</v>
      </c>
      <c r="H524" t="s">
        <v>50</v>
      </c>
      <c r="I524" t="s">
        <v>2617</v>
      </c>
      <c r="J524" t="s">
        <v>2618</v>
      </c>
      <c r="K524" t="s">
        <v>2619</v>
      </c>
      <c r="L524" t="s">
        <v>2619</v>
      </c>
      <c r="M524" t="s">
        <v>524</v>
      </c>
      <c r="N524" t="s">
        <v>36</v>
      </c>
      <c r="O524" t="s">
        <v>36</v>
      </c>
      <c r="P524" t="s">
        <v>2616</v>
      </c>
      <c r="Q524" t="s">
        <v>2619</v>
      </c>
      <c r="R524" t="s">
        <v>103</v>
      </c>
      <c r="S524" t="s">
        <v>2619</v>
      </c>
      <c r="T5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45723.393055555556</v>
      </c>
      <c r="U5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45729.40902777778</v>
      </c>
      <c r="V524" s="5">
        <f>IFERROR(Table2[[#This Row],[Fecha cierre/actualización]]-Table2[[#This Row],[Fecha creación]],"Revisar")</f>
        <v>6.015972222223354</v>
      </c>
      <c r="W524" s="5">
        <f>IFERROR(Table2[[#This Row],[Días resolución/en proceso]]*24,"Revisar")</f>
        <v>144.3833333333605</v>
      </c>
      <c r="X524" s="5">
        <f>_xlfn.XLOOKUP(Table2[[#This Row],[Acuerdo de nivel de servicio]],SLA!B:B,SLA!C:C)</f>
        <v>0</v>
      </c>
      <c r="Y524" s="5">
        <f>IFERROR(ROUND(Table2[[#This Row],[Fecha cierre/actualización]]-Table2[[#This Row],[Fecha creación]],0)*14,"Revisar")</f>
        <v>84</v>
      </c>
      <c r="Z524" s="5">
        <f>+Table2[[#This Row],[SLA horas - base ]]+Table2[[#This Row],[SLA horas - adic por cambio días]]</f>
        <v>84</v>
      </c>
      <c r="AA524" s="19" t="str">
        <f>IF(Table2[[#This Row],[SLA horas - base ]]=0,"No tiene SLA",IF(Table2[[#This Row],[Horas resolución/en proceso]]&lt;=Table2[[#This Row],[SLA horas - total]],"Cumplido","Vencido"))</f>
        <v>No tiene SLA</v>
      </c>
      <c r="AC524"/>
    </row>
    <row r="525" spans="1:29">
      <c r="A525" t="s">
        <v>2620</v>
      </c>
      <c r="B525" t="s">
        <v>2621</v>
      </c>
      <c r="C525" t="s">
        <v>2317</v>
      </c>
      <c r="D525" t="s">
        <v>95</v>
      </c>
      <c r="E525" t="s">
        <v>66</v>
      </c>
      <c r="F525" t="s">
        <v>96</v>
      </c>
      <c r="G525" t="s">
        <v>106</v>
      </c>
      <c r="H525" t="s">
        <v>28</v>
      </c>
      <c r="I525" t="s">
        <v>2622</v>
      </c>
      <c r="J525" t="s">
        <v>2623</v>
      </c>
      <c r="K525" t="s">
        <v>2624</v>
      </c>
      <c r="L525" t="s">
        <v>2624</v>
      </c>
      <c r="M525" t="s">
        <v>101</v>
      </c>
      <c r="N525" t="s">
        <v>36</v>
      </c>
      <c r="O525" t="s">
        <v>311</v>
      </c>
      <c r="P525" t="s">
        <v>2621</v>
      </c>
      <c r="Q525" t="s">
        <v>2624</v>
      </c>
      <c r="R525" t="s">
        <v>103</v>
      </c>
      <c r="S525" t="s">
        <v>2624</v>
      </c>
      <c r="T5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45723.452777777777</v>
      </c>
      <c r="U5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45742.370138888888</v>
      </c>
      <c r="V525" s="5">
        <f>IFERROR(Table2[[#This Row],[Fecha cierre/actualización]]-Table2[[#This Row],[Fecha creación]],"Revisar")</f>
        <v>18.917361111110949</v>
      </c>
      <c r="W525" s="5">
        <f>IFERROR(Table2[[#This Row],[Días resolución/en proceso]]*24,"Revisar")</f>
        <v>454.01666666666279</v>
      </c>
      <c r="X525" s="5">
        <f>_xlfn.XLOOKUP(Table2[[#This Row],[Acuerdo de nivel de servicio]],SLA!B:B,SLA!C:C)</f>
        <v>120</v>
      </c>
      <c r="Y525" s="5">
        <f>IFERROR(ROUND(Table2[[#This Row],[Fecha cierre/actualización]]-Table2[[#This Row],[Fecha creación]],0)*14,"Revisar")</f>
        <v>266</v>
      </c>
      <c r="Z525" s="5">
        <f>+Table2[[#This Row],[SLA horas - base ]]+Table2[[#This Row],[SLA horas - adic por cambio días]]</f>
        <v>386</v>
      </c>
      <c r="AA525" s="19" t="str">
        <f>IF(Table2[[#This Row],[SLA horas - base ]]=0,"No tiene SLA",IF(Table2[[#This Row],[Horas resolución/en proceso]]&lt;=Table2[[#This Row],[SLA horas - total]],"Cumplido","Vencido"))</f>
        <v>Vencido</v>
      </c>
      <c r="AC525"/>
    </row>
    <row r="526" spans="1:29">
      <c r="A526" t="s">
        <v>2625</v>
      </c>
      <c r="B526" t="s">
        <v>2626</v>
      </c>
      <c r="C526" t="s">
        <v>496</v>
      </c>
      <c r="D526" t="s">
        <v>95</v>
      </c>
      <c r="E526" t="s">
        <v>52</v>
      </c>
      <c r="F526" t="s">
        <v>96</v>
      </c>
      <c r="G526" t="s">
        <v>373</v>
      </c>
      <c r="H526" t="s">
        <v>35</v>
      </c>
      <c r="I526" t="s">
        <v>2627</v>
      </c>
      <c r="J526" t="s">
        <v>2628</v>
      </c>
      <c r="K526" t="s">
        <v>2629</v>
      </c>
      <c r="L526" t="s">
        <v>2629</v>
      </c>
      <c r="M526" t="s">
        <v>36</v>
      </c>
      <c r="N526" t="s">
        <v>36</v>
      </c>
      <c r="O526" t="s">
        <v>311</v>
      </c>
      <c r="P526" t="s">
        <v>2626</v>
      </c>
      <c r="Q526" t="s">
        <v>2629</v>
      </c>
      <c r="R526" t="s">
        <v>467</v>
      </c>
      <c r="S526" t="s">
        <v>2629</v>
      </c>
      <c r="T5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45723.798611111109</v>
      </c>
      <c r="U5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45740.711111111108</v>
      </c>
      <c r="V526" s="5">
        <f>IFERROR(Table2[[#This Row],[Fecha cierre/actualización]]-Table2[[#This Row],[Fecha creación]],"Revisar")</f>
        <v>16.912499999998545</v>
      </c>
      <c r="W526" s="5">
        <f>IFERROR(Table2[[#This Row],[Días resolución/en proceso]]*24,"Revisar")</f>
        <v>405.89999999996508</v>
      </c>
      <c r="X526" s="5">
        <f>_xlfn.XLOOKUP(Table2[[#This Row],[Acuerdo de nivel de servicio]],SLA!B:B,SLA!C:C)</f>
        <v>72</v>
      </c>
      <c r="Y526" s="5">
        <f>IFERROR(ROUND(Table2[[#This Row],[Fecha cierre/actualización]]-Table2[[#This Row],[Fecha creación]],0)*14,"Revisar")</f>
        <v>238</v>
      </c>
      <c r="Z526" s="5">
        <f>+Table2[[#This Row],[SLA horas - base ]]+Table2[[#This Row],[SLA horas - adic por cambio días]]</f>
        <v>310</v>
      </c>
      <c r="AA526" s="19" t="str">
        <f>IF(Table2[[#This Row],[SLA horas - base ]]=0,"No tiene SLA",IF(Table2[[#This Row],[Horas resolución/en proceso]]&lt;=Table2[[#This Row],[SLA horas - total]],"Cumplido","Vencido"))</f>
        <v>Vencido</v>
      </c>
      <c r="AC526"/>
    </row>
    <row r="527" spans="1:29">
      <c r="A527" t="s">
        <v>2630</v>
      </c>
      <c r="B527" t="s">
        <v>2631</v>
      </c>
      <c r="C527" t="s">
        <v>36</v>
      </c>
      <c r="D527" t="s">
        <v>2</v>
      </c>
      <c r="E527" t="s">
        <v>55</v>
      </c>
      <c r="F527" t="s">
        <v>96</v>
      </c>
      <c r="G527" t="s">
        <v>97</v>
      </c>
      <c r="H527" t="s">
        <v>30</v>
      </c>
      <c r="I527" t="s">
        <v>2632</v>
      </c>
      <c r="J527" t="s">
        <v>2633</v>
      </c>
      <c r="K527" t="s">
        <v>2634</v>
      </c>
      <c r="L527" t="s">
        <v>2634</v>
      </c>
      <c r="M527" t="s">
        <v>101</v>
      </c>
      <c r="N527" t="s">
        <v>36</v>
      </c>
      <c r="O527" t="s">
        <v>781</v>
      </c>
      <c r="P527" t="s">
        <v>2631</v>
      </c>
      <c r="Q527" t="s">
        <v>2634</v>
      </c>
      <c r="R527" t="s">
        <v>103</v>
      </c>
      <c r="S527" t="s">
        <v>2635</v>
      </c>
      <c r="T5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45726.413194444445</v>
      </c>
      <c r="U5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45738.640972222223</v>
      </c>
      <c r="V527" s="5">
        <f>IFERROR(Table2[[#This Row],[Fecha cierre/actualización]]-Table2[[#This Row],[Fecha creación]],"Revisar")</f>
        <v>12.227777777778101</v>
      </c>
      <c r="W527" s="5">
        <f>IFERROR(Table2[[#This Row],[Días resolución/en proceso]]*24,"Revisar")</f>
        <v>293.46666666667443</v>
      </c>
      <c r="X527" s="5">
        <f>_xlfn.XLOOKUP(Table2[[#This Row],[Acuerdo de nivel de servicio]],SLA!B:B,SLA!C:C)</f>
        <v>0</v>
      </c>
      <c r="Y527" s="5">
        <f>IFERROR(ROUND(Table2[[#This Row],[Fecha cierre/actualización]]-Table2[[#This Row],[Fecha creación]],0)*14,"Revisar")</f>
        <v>168</v>
      </c>
      <c r="Z527" s="5">
        <f>+Table2[[#This Row],[SLA horas - base ]]+Table2[[#This Row],[SLA horas - adic por cambio días]]</f>
        <v>168</v>
      </c>
      <c r="AA527" s="19" t="str">
        <f>IF(Table2[[#This Row],[SLA horas - base ]]=0,"No tiene SLA",IF(Table2[[#This Row],[Horas resolución/en proceso]]&lt;=Table2[[#This Row],[SLA horas - total]],"Cumplido","Vencido"))</f>
        <v>No tiene SLA</v>
      </c>
      <c r="AC527"/>
    </row>
    <row r="528" spans="1:29">
      <c r="A528" t="s">
        <v>2636</v>
      </c>
      <c r="B528" t="s">
        <v>2432</v>
      </c>
      <c r="C528" t="s">
        <v>2317</v>
      </c>
      <c r="D528" t="s">
        <v>95</v>
      </c>
      <c r="E528" t="s">
        <v>38</v>
      </c>
      <c r="F528" t="s">
        <v>96</v>
      </c>
      <c r="G528" t="s">
        <v>106</v>
      </c>
      <c r="H528" t="s">
        <v>38</v>
      </c>
      <c r="I528" t="s">
        <v>2637</v>
      </c>
      <c r="J528" t="s">
        <v>2638</v>
      </c>
      <c r="K528" t="s">
        <v>2639</v>
      </c>
      <c r="L528" t="s">
        <v>2639</v>
      </c>
      <c r="M528" t="s">
        <v>110</v>
      </c>
      <c r="N528" t="s">
        <v>36</v>
      </c>
      <c r="O528" t="s">
        <v>36</v>
      </c>
      <c r="P528" t="s">
        <v>2432</v>
      </c>
      <c r="Q528" t="s">
        <v>2639</v>
      </c>
      <c r="R528" t="s">
        <v>467</v>
      </c>
      <c r="S528" t="s">
        <v>2639</v>
      </c>
      <c r="T5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45727.429861111108</v>
      </c>
      <c r="U5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45796.640972222223</v>
      </c>
      <c r="V528" s="5">
        <f>IFERROR(Table2[[#This Row],[Fecha cierre/actualización]]-Table2[[#This Row],[Fecha creación]],"Revisar")</f>
        <v>69.211111111115315</v>
      </c>
      <c r="W528" s="5">
        <f>IFERROR(Table2[[#This Row],[Días resolución/en proceso]]*24,"Revisar")</f>
        <v>1661.0666666667676</v>
      </c>
      <c r="X528" s="5">
        <f>_xlfn.XLOOKUP(Table2[[#This Row],[Acuerdo de nivel de servicio]],SLA!B:B,SLA!C:C)</f>
        <v>120</v>
      </c>
      <c r="Y528" s="5">
        <f>IFERROR(ROUND(Table2[[#This Row],[Fecha cierre/actualización]]-Table2[[#This Row],[Fecha creación]],0)*14,"Revisar")</f>
        <v>966</v>
      </c>
      <c r="Z528" s="5">
        <f>+Table2[[#This Row],[SLA horas - base ]]+Table2[[#This Row],[SLA horas - adic por cambio días]]</f>
        <v>1086</v>
      </c>
      <c r="AA528" s="19" t="str">
        <f>IF(Table2[[#This Row],[SLA horas - base ]]=0,"No tiene SLA",IF(Table2[[#This Row],[Horas resolución/en proceso]]&lt;=Table2[[#This Row],[SLA horas - total]],"Cumplido","Vencido"))</f>
        <v>Vencido</v>
      </c>
      <c r="AC528"/>
    </row>
    <row r="529" spans="1:29">
      <c r="A529" t="s">
        <v>2640</v>
      </c>
      <c r="B529" t="s">
        <v>2641</v>
      </c>
      <c r="C529" t="s">
        <v>36</v>
      </c>
      <c r="D529" t="s">
        <v>2</v>
      </c>
      <c r="E529" t="s">
        <v>66</v>
      </c>
      <c r="F529" t="s">
        <v>96</v>
      </c>
      <c r="G529" t="s">
        <v>97</v>
      </c>
      <c r="H529" t="s">
        <v>51</v>
      </c>
      <c r="I529" t="s">
        <v>2642</v>
      </c>
      <c r="J529" t="s">
        <v>2643</v>
      </c>
      <c r="K529" t="s">
        <v>2644</v>
      </c>
      <c r="L529" t="s">
        <v>2644</v>
      </c>
      <c r="M529" t="s">
        <v>101</v>
      </c>
      <c r="N529" t="s">
        <v>36</v>
      </c>
      <c r="O529" t="s">
        <v>102</v>
      </c>
      <c r="P529" t="s">
        <v>2641</v>
      </c>
      <c r="Q529" t="s">
        <v>2644</v>
      </c>
      <c r="R529" t="s">
        <v>103</v>
      </c>
      <c r="S529" t="s">
        <v>2644</v>
      </c>
      <c r="T5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45726.557638888888</v>
      </c>
      <c r="U5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45726.677777777775</v>
      </c>
      <c r="V529" s="5">
        <f>IFERROR(Table2[[#This Row],[Fecha cierre/actualización]]-Table2[[#This Row],[Fecha creación]],"Revisar")</f>
        <v>0.12013888888759539</v>
      </c>
      <c r="W529" s="5">
        <f>IFERROR(Table2[[#This Row],[Días resolución/en proceso]]*24,"Revisar")</f>
        <v>2.8833333333022892</v>
      </c>
      <c r="X529" s="5">
        <f>_xlfn.XLOOKUP(Table2[[#This Row],[Acuerdo de nivel de servicio]],SLA!B:B,SLA!C:C)</f>
        <v>0</v>
      </c>
      <c r="Y529" s="5">
        <f>IFERROR(ROUND(Table2[[#This Row],[Fecha cierre/actualización]]-Table2[[#This Row],[Fecha creación]],0)*14,"Revisar")</f>
        <v>0</v>
      </c>
      <c r="Z529" s="5">
        <f>+Table2[[#This Row],[SLA horas - base ]]+Table2[[#This Row],[SLA horas - adic por cambio días]]</f>
        <v>0</v>
      </c>
      <c r="AA529" s="19" t="str">
        <f>IF(Table2[[#This Row],[SLA horas - base ]]=0,"No tiene SLA",IF(Table2[[#This Row],[Horas resolución/en proceso]]&lt;=Table2[[#This Row],[SLA horas - total]],"Cumplido","Vencido"))</f>
        <v>No tiene SLA</v>
      </c>
      <c r="AC529"/>
    </row>
    <row r="530" spans="1:29">
      <c r="A530" t="s">
        <v>2645</v>
      </c>
      <c r="B530" t="s">
        <v>2646</v>
      </c>
      <c r="C530" t="s">
        <v>36</v>
      </c>
      <c r="D530" t="s">
        <v>269</v>
      </c>
      <c r="E530" t="s">
        <v>38</v>
      </c>
      <c r="F530" t="s">
        <v>96</v>
      </c>
      <c r="G530" t="s">
        <v>270</v>
      </c>
      <c r="H530" t="s">
        <v>36</v>
      </c>
      <c r="I530" t="s">
        <v>2647</v>
      </c>
      <c r="J530" t="s">
        <v>2648</v>
      </c>
      <c r="K530" t="s">
        <v>2649</v>
      </c>
      <c r="L530" t="s">
        <v>2649</v>
      </c>
      <c r="M530" t="s">
        <v>36</v>
      </c>
      <c r="N530" t="s">
        <v>36</v>
      </c>
      <c r="O530" t="s">
        <v>36</v>
      </c>
      <c r="P530" t="s">
        <v>2646</v>
      </c>
      <c r="Q530" t="s">
        <v>2649</v>
      </c>
      <c r="R530" t="s">
        <v>103</v>
      </c>
      <c r="S530" t="s">
        <v>2649</v>
      </c>
      <c r="T5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45727.506944444445</v>
      </c>
      <c r="U5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45728.59097222222</v>
      </c>
      <c r="V530" s="5">
        <f>IFERROR(Table2[[#This Row],[Fecha cierre/actualización]]-Table2[[#This Row],[Fecha creación]],"Revisar")</f>
        <v>1.0840277777751908</v>
      </c>
      <c r="W530" s="5">
        <f>IFERROR(Table2[[#This Row],[Días resolución/en proceso]]*24,"Revisar")</f>
        <v>26.016666666604578</v>
      </c>
      <c r="X530" s="5">
        <f>_xlfn.XLOOKUP(Table2[[#This Row],[Acuerdo de nivel de servicio]],SLA!B:B,SLA!C:C)</f>
        <v>0</v>
      </c>
      <c r="Y530" s="5">
        <f>IFERROR(ROUND(Table2[[#This Row],[Fecha cierre/actualización]]-Table2[[#This Row],[Fecha creación]],0)*14,"Revisar")</f>
        <v>14</v>
      </c>
      <c r="Z530" s="5">
        <f>+Table2[[#This Row],[SLA horas - base ]]+Table2[[#This Row],[SLA horas - adic por cambio días]]</f>
        <v>14</v>
      </c>
      <c r="AA530" s="19" t="str">
        <f>IF(Table2[[#This Row],[SLA horas - base ]]=0,"No tiene SLA",IF(Table2[[#This Row],[Horas resolución/en proceso]]&lt;=Table2[[#This Row],[SLA horas - total]],"Cumplido","Vencido"))</f>
        <v>No tiene SLA</v>
      </c>
      <c r="AC530"/>
    </row>
    <row r="531" spans="1:29">
      <c r="A531" t="s">
        <v>2650</v>
      </c>
      <c r="B531" t="s">
        <v>2651</v>
      </c>
      <c r="C531" t="s">
        <v>36</v>
      </c>
      <c r="D531" t="s">
        <v>2</v>
      </c>
      <c r="E531" t="s">
        <v>48</v>
      </c>
      <c r="F531" t="s">
        <v>96</v>
      </c>
      <c r="G531" t="s">
        <v>106</v>
      </c>
      <c r="H531" t="s">
        <v>27</v>
      </c>
      <c r="I531" t="s">
        <v>2652</v>
      </c>
      <c r="J531" t="s">
        <v>2653</v>
      </c>
      <c r="K531" t="s">
        <v>2654</v>
      </c>
      <c r="L531" t="s">
        <v>2654</v>
      </c>
      <c r="M531" t="s">
        <v>101</v>
      </c>
      <c r="N531" t="s">
        <v>154</v>
      </c>
      <c r="O531" t="s">
        <v>102</v>
      </c>
      <c r="P531" t="s">
        <v>2651</v>
      </c>
      <c r="Q531" t="s">
        <v>2654</v>
      </c>
      <c r="R531" t="s">
        <v>103</v>
      </c>
      <c r="S531" t="s">
        <v>2654</v>
      </c>
      <c r="T5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45726.365277777775</v>
      </c>
      <c r="U5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45734.679861111108</v>
      </c>
      <c r="V531" s="5">
        <f>IFERROR(Table2[[#This Row],[Fecha cierre/actualización]]-Table2[[#This Row],[Fecha creación]],"Revisar")</f>
        <v>8.3145833333328483</v>
      </c>
      <c r="W531" s="5">
        <f>IFERROR(Table2[[#This Row],[Días resolución/en proceso]]*24,"Revisar")</f>
        <v>199.54999999998836</v>
      </c>
      <c r="X531" s="5">
        <f>_xlfn.XLOOKUP(Table2[[#This Row],[Acuerdo de nivel de servicio]],SLA!B:B,SLA!C:C)</f>
        <v>0</v>
      </c>
      <c r="Y531" s="5">
        <f>IFERROR(ROUND(Table2[[#This Row],[Fecha cierre/actualización]]-Table2[[#This Row],[Fecha creación]],0)*14,"Revisar")</f>
        <v>112</v>
      </c>
      <c r="Z531" s="5">
        <f>+Table2[[#This Row],[SLA horas - base ]]+Table2[[#This Row],[SLA horas - adic por cambio días]]</f>
        <v>112</v>
      </c>
      <c r="AA531" s="19" t="str">
        <f>IF(Table2[[#This Row],[SLA horas - base ]]=0,"No tiene SLA",IF(Table2[[#This Row],[Horas resolución/en proceso]]&lt;=Table2[[#This Row],[SLA horas - total]],"Cumplido","Vencido"))</f>
        <v>No tiene SLA</v>
      </c>
      <c r="AC531"/>
    </row>
    <row r="532" spans="1:29">
      <c r="A532" t="s">
        <v>2655</v>
      </c>
      <c r="B532" t="s">
        <v>2656</v>
      </c>
      <c r="C532" t="s">
        <v>36</v>
      </c>
      <c r="D532" t="s">
        <v>2</v>
      </c>
      <c r="E532" t="s">
        <v>55</v>
      </c>
      <c r="F532" t="s">
        <v>96</v>
      </c>
      <c r="G532" t="s">
        <v>106</v>
      </c>
      <c r="H532" t="s">
        <v>27</v>
      </c>
      <c r="I532" t="s">
        <v>2657</v>
      </c>
      <c r="J532" t="s">
        <v>2658</v>
      </c>
      <c r="K532" t="s">
        <v>2432</v>
      </c>
      <c r="L532" t="s">
        <v>2432</v>
      </c>
      <c r="M532" t="s">
        <v>101</v>
      </c>
      <c r="N532" t="s">
        <v>154</v>
      </c>
      <c r="O532" t="s">
        <v>102</v>
      </c>
      <c r="P532" t="s">
        <v>2656</v>
      </c>
      <c r="Q532" t="s">
        <v>2432</v>
      </c>
      <c r="R532" t="s">
        <v>103</v>
      </c>
      <c r="S532" t="s">
        <v>2604</v>
      </c>
      <c r="T5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45726.381249999999</v>
      </c>
      <c r="U5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45727.429861111108</v>
      </c>
      <c r="V532" s="5">
        <f>IFERROR(Table2[[#This Row],[Fecha cierre/actualización]]-Table2[[#This Row],[Fecha creación]],"Revisar")</f>
        <v>1.0486111111094942</v>
      </c>
      <c r="W532" s="5">
        <f>IFERROR(Table2[[#This Row],[Días resolución/en proceso]]*24,"Revisar")</f>
        <v>25.166666666627862</v>
      </c>
      <c r="X532" s="5">
        <f>_xlfn.XLOOKUP(Table2[[#This Row],[Acuerdo de nivel de servicio]],SLA!B:B,SLA!C:C)</f>
        <v>0</v>
      </c>
      <c r="Y532" s="5">
        <f>IFERROR(ROUND(Table2[[#This Row],[Fecha cierre/actualización]]-Table2[[#This Row],[Fecha creación]],0)*14,"Revisar")</f>
        <v>14</v>
      </c>
      <c r="Z532" s="5">
        <f>+Table2[[#This Row],[SLA horas - base ]]+Table2[[#This Row],[SLA horas - adic por cambio días]]</f>
        <v>14</v>
      </c>
      <c r="AA532" s="19" t="str">
        <f>IF(Table2[[#This Row],[SLA horas - base ]]=0,"No tiene SLA",IF(Table2[[#This Row],[Horas resolución/en proceso]]&lt;=Table2[[#This Row],[SLA horas - total]],"Cumplido","Vencido"))</f>
        <v>No tiene SLA</v>
      </c>
      <c r="AC532"/>
    </row>
    <row r="533" spans="1:29">
      <c r="A533" t="s">
        <v>2659</v>
      </c>
      <c r="B533" t="s">
        <v>2660</v>
      </c>
      <c r="C533" t="s">
        <v>36</v>
      </c>
      <c r="D533" t="s">
        <v>95</v>
      </c>
      <c r="E533" t="s">
        <v>52</v>
      </c>
      <c r="F533" t="s">
        <v>964</v>
      </c>
      <c r="G533" t="s">
        <v>373</v>
      </c>
      <c r="H533" t="s">
        <v>35</v>
      </c>
      <c r="I533" t="s">
        <v>2661</v>
      </c>
      <c r="J533" t="s">
        <v>131</v>
      </c>
      <c r="K533" t="s">
        <v>36</v>
      </c>
      <c r="L533" t="s">
        <v>2662</v>
      </c>
      <c r="M533" t="s">
        <v>36</v>
      </c>
      <c r="N533" t="s">
        <v>36</v>
      </c>
      <c r="O533" t="s">
        <v>311</v>
      </c>
      <c r="P533" t="s">
        <v>2660</v>
      </c>
      <c r="Q533" t="s">
        <v>36</v>
      </c>
      <c r="R533" t="s">
        <v>103</v>
      </c>
      <c r="S533" t="s">
        <v>36</v>
      </c>
      <c r="T5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45727.678472222222</v>
      </c>
      <c r="U5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45728.357638888891</v>
      </c>
      <c r="V533" s="5">
        <f>IFERROR(Table2[[#This Row],[Fecha cierre/actualización]]-Table2[[#This Row],[Fecha creación]],"Revisar")</f>
        <v>0.67916666666860692</v>
      </c>
      <c r="W533" s="5">
        <f>IFERROR(Table2[[#This Row],[Días resolución/en proceso]]*24,"Revisar")</f>
        <v>16.300000000046566</v>
      </c>
      <c r="X533" s="5">
        <f>_xlfn.XLOOKUP(Table2[[#This Row],[Acuerdo de nivel de servicio]],SLA!B:B,SLA!C:C)</f>
        <v>0</v>
      </c>
      <c r="Y533" s="5">
        <f>IFERROR(ROUND(Table2[[#This Row],[Fecha cierre/actualización]]-Table2[[#This Row],[Fecha creación]],0)*14,"Revisar")</f>
        <v>14</v>
      </c>
      <c r="Z533" s="5">
        <f>+Table2[[#This Row],[SLA horas - base ]]+Table2[[#This Row],[SLA horas - adic por cambio días]]</f>
        <v>14</v>
      </c>
      <c r="AA533" s="19" t="str">
        <f>IF(Table2[[#This Row],[SLA horas - base ]]=0,"No tiene SLA",IF(Table2[[#This Row],[Horas resolución/en proceso]]&lt;=Table2[[#This Row],[SLA horas - total]],"Cumplido","Vencido"))</f>
        <v>No tiene SLA</v>
      </c>
      <c r="AC533"/>
    </row>
    <row r="534" spans="1:29">
      <c r="A534" t="s">
        <v>2663</v>
      </c>
      <c r="B534" t="s">
        <v>2664</v>
      </c>
      <c r="C534" t="s">
        <v>36</v>
      </c>
      <c r="D534" t="s">
        <v>2</v>
      </c>
      <c r="E534" t="s">
        <v>61</v>
      </c>
      <c r="F534" t="s">
        <v>96</v>
      </c>
      <c r="G534" t="s">
        <v>687</v>
      </c>
      <c r="H534" t="s">
        <v>64</v>
      </c>
      <c r="I534" t="s">
        <v>2664</v>
      </c>
      <c r="J534" t="s">
        <v>2665</v>
      </c>
      <c r="K534" t="s">
        <v>2666</v>
      </c>
      <c r="L534" t="s">
        <v>2666</v>
      </c>
      <c r="M534" t="s">
        <v>101</v>
      </c>
      <c r="N534" t="s">
        <v>36</v>
      </c>
      <c r="O534" t="s">
        <v>102</v>
      </c>
      <c r="P534" t="s">
        <v>2664</v>
      </c>
      <c r="Q534" t="s">
        <v>2666</v>
      </c>
      <c r="R534" t="s">
        <v>103</v>
      </c>
      <c r="S534" t="s">
        <v>2666</v>
      </c>
      <c r="T5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45726.409722222219</v>
      </c>
      <c r="U5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45726.45</v>
      </c>
      <c r="V534" s="5">
        <f>IFERROR(Table2[[#This Row],[Fecha cierre/actualización]]-Table2[[#This Row],[Fecha creación]],"Revisar")</f>
        <v>4.0277777778101154E-2</v>
      </c>
      <c r="W534" s="5">
        <f>IFERROR(Table2[[#This Row],[Días resolución/en proceso]]*24,"Revisar")</f>
        <v>0.96666666667442769</v>
      </c>
      <c r="X534" s="5">
        <f>_xlfn.XLOOKUP(Table2[[#This Row],[Acuerdo de nivel de servicio]],SLA!B:B,SLA!C:C)</f>
        <v>0</v>
      </c>
      <c r="Y534" s="5">
        <f>IFERROR(ROUND(Table2[[#This Row],[Fecha cierre/actualización]]-Table2[[#This Row],[Fecha creación]],0)*14,"Revisar")</f>
        <v>0</v>
      </c>
      <c r="Z534" s="5">
        <f>+Table2[[#This Row],[SLA horas - base ]]+Table2[[#This Row],[SLA horas - adic por cambio días]]</f>
        <v>0</v>
      </c>
      <c r="AA534" s="19" t="str">
        <f>IF(Table2[[#This Row],[SLA horas - base ]]=0,"No tiene SLA",IF(Table2[[#This Row],[Horas resolución/en proceso]]&lt;=Table2[[#This Row],[SLA horas - total]],"Cumplido","Vencido"))</f>
        <v>No tiene SLA</v>
      </c>
      <c r="AC534"/>
    </row>
    <row r="535" spans="1:29">
      <c r="A535" t="s">
        <v>2667</v>
      </c>
      <c r="B535" t="s">
        <v>2668</v>
      </c>
      <c r="C535" t="s">
        <v>36</v>
      </c>
      <c r="D535" t="s">
        <v>2</v>
      </c>
      <c r="E535" t="s">
        <v>55</v>
      </c>
      <c r="F535" t="s">
        <v>96</v>
      </c>
      <c r="G535" t="s">
        <v>106</v>
      </c>
      <c r="H535" t="s">
        <v>28</v>
      </c>
      <c r="I535" t="s">
        <v>2669</v>
      </c>
      <c r="J535" t="s">
        <v>2670</v>
      </c>
      <c r="K535" t="s">
        <v>2671</v>
      </c>
      <c r="L535" t="s">
        <v>2671</v>
      </c>
      <c r="M535" t="s">
        <v>153</v>
      </c>
      <c r="N535" t="s">
        <v>154</v>
      </c>
      <c r="O535" t="s">
        <v>36</v>
      </c>
      <c r="P535" t="s">
        <v>2668</v>
      </c>
      <c r="Q535" t="s">
        <v>2671</v>
      </c>
      <c r="R535" t="s">
        <v>103</v>
      </c>
      <c r="S535" t="s">
        <v>2672</v>
      </c>
      <c r="T5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45727.675694444442</v>
      </c>
      <c r="U5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45730.513888888891</v>
      </c>
      <c r="V535" s="5">
        <f>IFERROR(Table2[[#This Row],[Fecha cierre/actualización]]-Table2[[#This Row],[Fecha creación]],"Revisar")</f>
        <v>2.8381944444481633</v>
      </c>
      <c r="W535" s="5">
        <f>IFERROR(Table2[[#This Row],[Días resolución/en proceso]]*24,"Revisar")</f>
        <v>68.116666666755918</v>
      </c>
      <c r="X535" s="5">
        <f>_xlfn.XLOOKUP(Table2[[#This Row],[Acuerdo de nivel de servicio]],SLA!B:B,SLA!C:C)</f>
        <v>0</v>
      </c>
      <c r="Y535" s="5">
        <f>IFERROR(ROUND(Table2[[#This Row],[Fecha cierre/actualización]]-Table2[[#This Row],[Fecha creación]],0)*14,"Revisar")</f>
        <v>42</v>
      </c>
      <c r="Z535" s="5">
        <f>+Table2[[#This Row],[SLA horas - base ]]+Table2[[#This Row],[SLA horas - adic por cambio días]]</f>
        <v>42</v>
      </c>
      <c r="AA535" s="19" t="str">
        <f>IF(Table2[[#This Row],[SLA horas - base ]]=0,"No tiene SLA",IF(Table2[[#This Row],[Horas resolución/en proceso]]&lt;=Table2[[#This Row],[SLA horas - total]],"Cumplido","Vencido"))</f>
        <v>No tiene SLA</v>
      </c>
      <c r="AC535"/>
    </row>
    <row r="536" spans="1:29">
      <c r="A536" t="s">
        <v>2673</v>
      </c>
      <c r="B536" t="s">
        <v>2674</v>
      </c>
      <c r="C536" t="s">
        <v>36</v>
      </c>
      <c r="D536" t="s">
        <v>2</v>
      </c>
      <c r="E536" t="s">
        <v>55</v>
      </c>
      <c r="F536" t="s">
        <v>96</v>
      </c>
      <c r="G536" t="s">
        <v>106</v>
      </c>
      <c r="H536" t="s">
        <v>30</v>
      </c>
      <c r="I536" t="s">
        <v>2675</v>
      </c>
      <c r="J536" t="s">
        <v>2676</v>
      </c>
      <c r="K536" t="s">
        <v>2677</v>
      </c>
      <c r="L536" t="s">
        <v>2677</v>
      </c>
      <c r="M536" t="s">
        <v>110</v>
      </c>
      <c r="N536" t="s">
        <v>36</v>
      </c>
      <c r="O536" t="s">
        <v>36</v>
      </c>
      <c r="P536" t="s">
        <v>2674</v>
      </c>
      <c r="Q536" t="s">
        <v>2677</v>
      </c>
      <c r="R536" t="s">
        <v>103</v>
      </c>
      <c r="S536" t="s">
        <v>2678</v>
      </c>
      <c r="T5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45727.697222222225</v>
      </c>
      <c r="U5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45729.388888888891</v>
      </c>
      <c r="V536" s="5">
        <f>IFERROR(Table2[[#This Row],[Fecha cierre/actualización]]-Table2[[#This Row],[Fecha creación]],"Revisar")</f>
        <v>1.6916666666656965</v>
      </c>
      <c r="W536" s="5">
        <f>IFERROR(Table2[[#This Row],[Días resolución/en proceso]]*24,"Revisar")</f>
        <v>40.599999999976717</v>
      </c>
      <c r="X536" s="5">
        <f>_xlfn.XLOOKUP(Table2[[#This Row],[Acuerdo de nivel de servicio]],SLA!B:B,SLA!C:C)</f>
        <v>0</v>
      </c>
      <c r="Y536" s="5">
        <f>IFERROR(ROUND(Table2[[#This Row],[Fecha cierre/actualización]]-Table2[[#This Row],[Fecha creación]],0)*14,"Revisar")</f>
        <v>28</v>
      </c>
      <c r="Z536" s="5">
        <f>+Table2[[#This Row],[SLA horas - base ]]+Table2[[#This Row],[SLA horas - adic por cambio días]]</f>
        <v>28</v>
      </c>
      <c r="AA536" s="19" t="str">
        <f>IF(Table2[[#This Row],[SLA horas - base ]]=0,"No tiene SLA",IF(Table2[[#This Row],[Horas resolución/en proceso]]&lt;=Table2[[#This Row],[SLA horas - total]],"Cumplido","Vencido"))</f>
        <v>No tiene SLA</v>
      </c>
      <c r="AC536"/>
    </row>
    <row r="537" spans="1:29">
      <c r="A537" t="s">
        <v>2679</v>
      </c>
      <c r="B537" t="s">
        <v>2680</v>
      </c>
      <c r="C537" t="s">
        <v>36</v>
      </c>
      <c r="D537" t="s">
        <v>95</v>
      </c>
      <c r="E537" t="s">
        <v>66</v>
      </c>
      <c r="F537" t="s">
        <v>96</v>
      </c>
      <c r="G537" t="s">
        <v>97</v>
      </c>
      <c r="H537" t="s">
        <v>51</v>
      </c>
      <c r="I537" t="s">
        <v>2681</v>
      </c>
      <c r="J537" t="s">
        <v>2682</v>
      </c>
      <c r="K537" t="s">
        <v>2683</v>
      </c>
      <c r="L537" t="s">
        <v>2683</v>
      </c>
      <c r="M537" t="s">
        <v>101</v>
      </c>
      <c r="N537" t="s">
        <v>36</v>
      </c>
      <c r="O537" t="s">
        <v>102</v>
      </c>
      <c r="P537" t="s">
        <v>2680</v>
      </c>
      <c r="Q537" t="s">
        <v>2683</v>
      </c>
      <c r="R537" t="s">
        <v>103</v>
      </c>
      <c r="S537" t="s">
        <v>2683</v>
      </c>
      <c r="T5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45726.450694444444</v>
      </c>
      <c r="U5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45734.425694444442</v>
      </c>
      <c r="V537" s="5">
        <f>IFERROR(Table2[[#This Row],[Fecha cierre/actualización]]-Table2[[#This Row],[Fecha creación]],"Revisar")</f>
        <v>7.9749999999985448</v>
      </c>
      <c r="W537" s="5">
        <f>IFERROR(Table2[[#This Row],[Días resolución/en proceso]]*24,"Revisar")</f>
        <v>191.39999999996508</v>
      </c>
      <c r="X537" s="5">
        <f>_xlfn.XLOOKUP(Table2[[#This Row],[Acuerdo de nivel de servicio]],SLA!B:B,SLA!C:C)</f>
        <v>0</v>
      </c>
      <c r="Y537" s="5">
        <f>IFERROR(ROUND(Table2[[#This Row],[Fecha cierre/actualización]]-Table2[[#This Row],[Fecha creación]],0)*14,"Revisar")</f>
        <v>112</v>
      </c>
      <c r="Z537" s="5">
        <f>+Table2[[#This Row],[SLA horas - base ]]+Table2[[#This Row],[SLA horas - adic por cambio días]]</f>
        <v>112</v>
      </c>
      <c r="AA537" s="19" t="str">
        <f>IF(Table2[[#This Row],[SLA horas - base ]]=0,"No tiene SLA",IF(Table2[[#This Row],[Horas resolución/en proceso]]&lt;=Table2[[#This Row],[SLA horas - total]],"Cumplido","Vencido"))</f>
        <v>No tiene SLA</v>
      </c>
      <c r="AC537"/>
    </row>
    <row r="538" spans="1:29">
      <c r="A538" t="s">
        <v>2684</v>
      </c>
      <c r="B538" t="s">
        <v>2685</v>
      </c>
      <c r="C538" t="s">
        <v>496</v>
      </c>
      <c r="D538" t="s">
        <v>95</v>
      </c>
      <c r="E538" t="s">
        <v>55</v>
      </c>
      <c r="F538" t="s">
        <v>96</v>
      </c>
      <c r="G538" t="s">
        <v>106</v>
      </c>
      <c r="H538" t="s">
        <v>30</v>
      </c>
      <c r="I538" t="s">
        <v>2686</v>
      </c>
      <c r="J538" t="s">
        <v>2687</v>
      </c>
      <c r="K538" t="s">
        <v>2688</v>
      </c>
      <c r="L538" t="s">
        <v>2688</v>
      </c>
      <c r="M538" t="s">
        <v>110</v>
      </c>
      <c r="N538" t="s">
        <v>36</v>
      </c>
      <c r="O538" t="s">
        <v>36</v>
      </c>
      <c r="P538" t="s">
        <v>2685</v>
      </c>
      <c r="Q538" t="s">
        <v>2688</v>
      </c>
      <c r="R538" t="s">
        <v>103</v>
      </c>
      <c r="S538" t="s">
        <v>2688</v>
      </c>
      <c r="T5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45728.479166666664</v>
      </c>
      <c r="U5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45740.369444444441</v>
      </c>
      <c r="V538" s="5">
        <f>IFERROR(Table2[[#This Row],[Fecha cierre/actualización]]-Table2[[#This Row],[Fecha creación]],"Revisar")</f>
        <v>11.890277777776646</v>
      </c>
      <c r="W538" s="5">
        <f>IFERROR(Table2[[#This Row],[Días resolución/en proceso]]*24,"Revisar")</f>
        <v>285.3666666666395</v>
      </c>
      <c r="X538" s="5">
        <f>_xlfn.XLOOKUP(Table2[[#This Row],[Acuerdo de nivel de servicio]],SLA!B:B,SLA!C:C)</f>
        <v>72</v>
      </c>
      <c r="Y538" s="5">
        <f>IFERROR(ROUND(Table2[[#This Row],[Fecha cierre/actualización]]-Table2[[#This Row],[Fecha creación]],0)*14,"Revisar")</f>
        <v>168</v>
      </c>
      <c r="Z538" s="5">
        <f>+Table2[[#This Row],[SLA horas - base ]]+Table2[[#This Row],[SLA horas - adic por cambio días]]</f>
        <v>240</v>
      </c>
      <c r="AA538" s="19" t="str">
        <f>IF(Table2[[#This Row],[SLA horas - base ]]=0,"No tiene SLA",IF(Table2[[#This Row],[Horas resolución/en proceso]]&lt;=Table2[[#This Row],[SLA horas - total]],"Cumplido","Vencido"))</f>
        <v>Vencido</v>
      </c>
      <c r="AC538"/>
    </row>
    <row r="539" spans="1:29">
      <c r="A539" t="s">
        <v>2689</v>
      </c>
      <c r="B539" t="s">
        <v>2690</v>
      </c>
      <c r="C539" t="s">
        <v>36</v>
      </c>
      <c r="D539" t="s">
        <v>95</v>
      </c>
      <c r="E539" t="s">
        <v>55</v>
      </c>
      <c r="F539" t="s">
        <v>96</v>
      </c>
      <c r="G539" t="s">
        <v>106</v>
      </c>
      <c r="H539" t="s">
        <v>30</v>
      </c>
      <c r="I539" t="s">
        <v>2691</v>
      </c>
      <c r="J539" t="s">
        <v>2692</v>
      </c>
      <c r="K539" t="s">
        <v>2671</v>
      </c>
      <c r="L539" t="s">
        <v>2671</v>
      </c>
      <c r="M539" t="s">
        <v>110</v>
      </c>
      <c r="N539" t="s">
        <v>36</v>
      </c>
      <c r="O539" t="s">
        <v>36</v>
      </c>
      <c r="P539" t="s">
        <v>2690</v>
      </c>
      <c r="Q539" t="s">
        <v>2671</v>
      </c>
      <c r="R539" t="s">
        <v>103</v>
      </c>
      <c r="S539" t="s">
        <v>2693</v>
      </c>
      <c r="T5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45728.578472222223</v>
      </c>
      <c r="U5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45730.513888888891</v>
      </c>
      <c r="V539" s="5">
        <f>IFERROR(Table2[[#This Row],[Fecha cierre/actualización]]-Table2[[#This Row],[Fecha creación]],"Revisar")</f>
        <v>1.9354166666671517</v>
      </c>
      <c r="W539" s="5">
        <f>IFERROR(Table2[[#This Row],[Días resolución/en proceso]]*24,"Revisar")</f>
        <v>46.450000000011642</v>
      </c>
      <c r="X539" s="5">
        <f>_xlfn.XLOOKUP(Table2[[#This Row],[Acuerdo de nivel de servicio]],SLA!B:B,SLA!C:C)</f>
        <v>0</v>
      </c>
      <c r="Y539" s="5">
        <f>IFERROR(ROUND(Table2[[#This Row],[Fecha cierre/actualización]]-Table2[[#This Row],[Fecha creación]],0)*14,"Revisar")</f>
        <v>28</v>
      </c>
      <c r="Z539" s="5">
        <f>+Table2[[#This Row],[SLA horas - base ]]+Table2[[#This Row],[SLA horas - adic por cambio días]]</f>
        <v>28</v>
      </c>
      <c r="AA539" s="19" t="str">
        <f>IF(Table2[[#This Row],[SLA horas - base ]]=0,"No tiene SLA",IF(Table2[[#This Row],[Horas resolución/en proceso]]&lt;=Table2[[#This Row],[SLA horas - total]],"Cumplido","Vencido"))</f>
        <v>No tiene SLA</v>
      </c>
      <c r="AC539"/>
    </row>
    <row r="540" spans="1:29">
      <c r="A540" t="s">
        <v>2694</v>
      </c>
      <c r="B540" t="s">
        <v>2695</v>
      </c>
      <c r="C540" t="s">
        <v>36</v>
      </c>
      <c r="D540" t="s">
        <v>2</v>
      </c>
      <c r="E540" t="s">
        <v>61</v>
      </c>
      <c r="F540" t="s">
        <v>96</v>
      </c>
      <c r="G540" t="s">
        <v>687</v>
      </c>
      <c r="H540" t="s">
        <v>49</v>
      </c>
      <c r="I540" t="s">
        <v>2696</v>
      </c>
      <c r="J540" t="s">
        <v>2697</v>
      </c>
      <c r="K540" t="s">
        <v>2698</v>
      </c>
      <c r="L540" t="s">
        <v>2698</v>
      </c>
      <c r="M540" t="s">
        <v>101</v>
      </c>
      <c r="N540" t="s">
        <v>36</v>
      </c>
      <c r="O540" t="s">
        <v>102</v>
      </c>
      <c r="P540" t="s">
        <v>2695</v>
      </c>
      <c r="Q540" t="s">
        <v>2698</v>
      </c>
      <c r="R540" t="s">
        <v>103</v>
      </c>
      <c r="S540" t="s">
        <v>2698</v>
      </c>
      <c r="T5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45726.458333333336</v>
      </c>
      <c r="U5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45726.949305555558</v>
      </c>
      <c r="V540" s="5">
        <f>IFERROR(Table2[[#This Row],[Fecha cierre/actualización]]-Table2[[#This Row],[Fecha creación]],"Revisar")</f>
        <v>0.49097222222189885</v>
      </c>
      <c r="W540" s="5">
        <f>IFERROR(Table2[[#This Row],[Días resolución/en proceso]]*24,"Revisar")</f>
        <v>11.783333333325572</v>
      </c>
      <c r="X540" s="5">
        <f>_xlfn.XLOOKUP(Table2[[#This Row],[Acuerdo de nivel de servicio]],SLA!B:B,SLA!C:C)</f>
        <v>0</v>
      </c>
      <c r="Y540" s="5">
        <f>IFERROR(ROUND(Table2[[#This Row],[Fecha cierre/actualización]]-Table2[[#This Row],[Fecha creación]],0)*14,"Revisar")</f>
        <v>0</v>
      </c>
      <c r="Z540" s="5">
        <f>+Table2[[#This Row],[SLA horas - base ]]+Table2[[#This Row],[SLA horas - adic por cambio días]]</f>
        <v>0</v>
      </c>
      <c r="AA540" s="19" t="str">
        <f>IF(Table2[[#This Row],[SLA horas - base ]]=0,"No tiene SLA",IF(Table2[[#This Row],[Horas resolución/en proceso]]&lt;=Table2[[#This Row],[SLA horas - total]],"Cumplido","Vencido"))</f>
        <v>No tiene SLA</v>
      </c>
      <c r="AC540"/>
    </row>
    <row r="541" spans="1:29">
      <c r="A541" t="s">
        <v>2699</v>
      </c>
      <c r="B541" t="s">
        <v>2700</v>
      </c>
      <c r="C541" t="s">
        <v>36</v>
      </c>
      <c r="D541" t="s">
        <v>95</v>
      </c>
      <c r="E541" t="s">
        <v>38</v>
      </c>
      <c r="F541" t="s">
        <v>96</v>
      </c>
      <c r="G541" t="s">
        <v>106</v>
      </c>
      <c r="H541" t="s">
        <v>38</v>
      </c>
      <c r="I541" t="s">
        <v>2701</v>
      </c>
      <c r="J541" t="s">
        <v>2702</v>
      </c>
      <c r="K541" t="s">
        <v>2703</v>
      </c>
      <c r="L541" t="s">
        <v>2703</v>
      </c>
      <c r="M541" t="s">
        <v>110</v>
      </c>
      <c r="N541" t="s">
        <v>36</v>
      </c>
      <c r="O541" t="s">
        <v>36</v>
      </c>
      <c r="P541" t="s">
        <v>2700</v>
      </c>
      <c r="Q541" t="s">
        <v>2703</v>
      </c>
      <c r="R541" t="s">
        <v>103</v>
      </c>
      <c r="S541" t="s">
        <v>2703</v>
      </c>
      <c r="T5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45728.739583333336</v>
      </c>
      <c r="U5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45733.524305555555</v>
      </c>
      <c r="V541" s="5">
        <f>IFERROR(Table2[[#This Row],[Fecha cierre/actualización]]-Table2[[#This Row],[Fecha creación]],"Revisar")</f>
        <v>4.7847222222189885</v>
      </c>
      <c r="W541" s="5">
        <f>IFERROR(Table2[[#This Row],[Días resolución/en proceso]]*24,"Revisar")</f>
        <v>114.83333333325572</v>
      </c>
      <c r="X541" s="5">
        <f>_xlfn.XLOOKUP(Table2[[#This Row],[Acuerdo de nivel de servicio]],SLA!B:B,SLA!C:C)</f>
        <v>0</v>
      </c>
      <c r="Y541" s="5">
        <f>IFERROR(ROUND(Table2[[#This Row],[Fecha cierre/actualización]]-Table2[[#This Row],[Fecha creación]],0)*14,"Revisar")</f>
        <v>70</v>
      </c>
      <c r="Z541" s="5">
        <f>+Table2[[#This Row],[SLA horas - base ]]+Table2[[#This Row],[SLA horas - adic por cambio días]]</f>
        <v>70</v>
      </c>
      <c r="AA541" s="19" t="str">
        <f>IF(Table2[[#This Row],[SLA horas - base ]]=0,"No tiene SLA",IF(Table2[[#This Row],[Horas resolución/en proceso]]&lt;=Table2[[#This Row],[SLA horas - total]],"Cumplido","Vencido"))</f>
        <v>No tiene SLA</v>
      </c>
      <c r="AC541"/>
    </row>
    <row r="542" spans="1:29">
      <c r="A542" t="s">
        <v>2704</v>
      </c>
      <c r="B542" t="s">
        <v>2705</v>
      </c>
      <c r="C542" t="s">
        <v>36</v>
      </c>
      <c r="D542" t="s">
        <v>2</v>
      </c>
      <c r="E542" t="s">
        <v>36</v>
      </c>
      <c r="F542" t="s">
        <v>21</v>
      </c>
      <c r="G542" t="s">
        <v>36</v>
      </c>
      <c r="H542" t="s">
        <v>28</v>
      </c>
      <c r="I542" t="s">
        <v>36</v>
      </c>
      <c r="J542" t="s">
        <v>131</v>
      </c>
      <c r="K542" t="s">
        <v>36</v>
      </c>
      <c r="L542" t="s">
        <v>2706</v>
      </c>
      <c r="M542" t="s">
        <v>101</v>
      </c>
      <c r="N542" t="s">
        <v>36</v>
      </c>
      <c r="O542" t="s">
        <v>102</v>
      </c>
      <c r="P542" t="s">
        <v>2705</v>
      </c>
      <c r="Q542" t="s">
        <v>36</v>
      </c>
      <c r="R542" t="s">
        <v>103</v>
      </c>
      <c r="S542" t="s">
        <v>36</v>
      </c>
      <c r="T5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45727.486805555556</v>
      </c>
      <c r="U5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45727.494444444441</v>
      </c>
      <c r="V542" s="5">
        <f>IFERROR(Table2[[#This Row],[Fecha cierre/actualización]]-Table2[[#This Row],[Fecha creación]],"Revisar")</f>
        <v>7.6388888846850023E-3</v>
      </c>
      <c r="W542" s="5">
        <f>IFERROR(Table2[[#This Row],[Días resolución/en proceso]]*24,"Revisar")</f>
        <v>0.18333333323244005</v>
      </c>
      <c r="X542" s="5">
        <f>_xlfn.XLOOKUP(Table2[[#This Row],[Acuerdo de nivel de servicio]],SLA!B:B,SLA!C:C)</f>
        <v>0</v>
      </c>
      <c r="Y542" s="5">
        <f>IFERROR(ROUND(Table2[[#This Row],[Fecha cierre/actualización]]-Table2[[#This Row],[Fecha creación]],0)*14,"Revisar")</f>
        <v>0</v>
      </c>
      <c r="Z542" s="5">
        <f>+Table2[[#This Row],[SLA horas - base ]]+Table2[[#This Row],[SLA horas - adic por cambio días]]</f>
        <v>0</v>
      </c>
      <c r="AA542" s="19" t="str">
        <f>IF(Table2[[#This Row],[SLA horas - base ]]=0,"No tiene SLA",IF(Table2[[#This Row],[Horas resolución/en proceso]]&lt;=Table2[[#This Row],[SLA horas - total]],"Cumplido","Vencido"))</f>
        <v>No tiene SLA</v>
      </c>
      <c r="AC542"/>
    </row>
    <row r="543" spans="1:29">
      <c r="A543" t="s">
        <v>2707</v>
      </c>
      <c r="B543" t="s">
        <v>2708</v>
      </c>
      <c r="C543" t="s">
        <v>36</v>
      </c>
      <c r="D543" t="s">
        <v>2</v>
      </c>
      <c r="E543" t="s">
        <v>36</v>
      </c>
      <c r="F543" t="s">
        <v>21</v>
      </c>
      <c r="G543" t="s">
        <v>36</v>
      </c>
      <c r="H543" t="s">
        <v>28</v>
      </c>
      <c r="I543" t="s">
        <v>36</v>
      </c>
      <c r="J543" t="s">
        <v>131</v>
      </c>
      <c r="K543" t="s">
        <v>36</v>
      </c>
      <c r="L543" t="s">
        <v>2706</v>
      </c>
      <c r="M543" t="s">
        <v>101</v>
      </c>
      <c r="N543" t="s">
        <v>36</v>
      </c>
      <c r="O543" t="s">
        <v>102</v>
      </c>
      <c r="P543" t="s">
        <v>2708</v>
      </c>
      <c r="Q543" t="s">
        <v>36</v>
      </c>
      <c r="R543" t="s">
        <v>103</v>
      </c>
      <c r="S543" t="s">
        <v>36</v>
      </c>
      <c r="T5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45727.488888888889</v>
      </c>
      <c r="U5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45727.494444444441</v>
      </c>
      <c r="V543" s="5">
        <f>IFERROR(Table2[[#This Row],[Fecha cierre/actualización]]-Table2[[#This Row],[Fecha creación]],"Revisar")</f>
        <v>5.5555555518367328E-3</v>
      </c>
      <c r="W543" s="5">
        <f>IFERROR(Table2[[#This Row],[Días resolución/en proceso]]*24,"Revisar")</f>
        <v>0.13333333324408159</v>
      </c>
      <c r="X543" s="5">
        <f>_xlfn.XLOOKUP(Table2[[#This Row],[Acuerdo de nivel de servicio]],SLA!B:B,SLA!C:C)</f>
        <v>0</v>
      </c>
      <c r="Y543" s="5">
        <f>IFERROR(ROUND(Table2[[#This Row],[Fecha cierre/actualización]]-Table2[[#This Row],[Fecha creación]],0)*14,"Revisar")</f>
        <v>0</v>
      </c>
      <c r="Z543" s="5">
        <f>+Table2[[#This Row],[SLA horas - base ]]+Table2[[#This Row],[SLA horas - adic por cambio días]]</f>
        <v>0</v>
      </c>
      <c r="AA543" s="19" t="str">
        <f>IF(Table2[[#This Row],[SLA horas - base ]]=0,"No tiene SLA",IF(Table2[[#This Row],[Horas resolución/en proceso]]&lt;=Table2[[#This Row],[SLA horas - total]],"Cumplido","Vencido"))</f>
        <v>No tiene SLA</v>
      </c>
      <c r="AC543"/>
    </row>
    <row r="544" spans="1:29">
      <c r="A544" t="s">
        <v>2709</v>
      </c>
      <c r="B544" t="s">
        <v>2710</v>
      </c>
      <c r="C544" t="s">
        <v>36</v>
      </c>
      <c r="D544" t="s">
        <v>2</v>
      </c>
      <c r="E544" t="s">
        <v>36</v>
      </c>
      <c r="F544" t="s">
        <v>21</v>
      </c>
      <c r="G544" t="s">
        <v>36</v>
      </c>
      <c r="H544" t="s">
        <v>28</v>
      </c>
      <c r="I544" t="s">
        <v>36</v>
      </c>
      <c r="J544" t="s">
        <v>131</v>
      </c>
      <c r="K544" t="s">
        <v>36</v>
      </c>
      <c r="L544" t="s">
        <v>2711</v>
      </c>
      <c r="M544" t="s">
        <v>101</v>
      </c>
      <c r="N544" t="s">
        <v>36</v>
      </c>
      <c r="O544" t="s">
        <v>102</v>
      </c>
      <c r="P544" t="s">
        <v>2710</v>
      </c>
      <c r="Q544" t="s">
        <v>36</v>
      </c>
      <c r="R544" t="s">
        <v>103</v>
      </c>
      <c r="S544" t="s">
        <v>36</v>
      </c>
      <c r="T5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45727.65902777778</v>
      </c>
      <c r="U5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45727.662499999999</v>
      </c>
      <c r="V544" s="5">
        <f>IFERROR(Table2[[#This Row],[Fecha cierre/actualización]]-Table2[[#This Row],[Fecha creación]],"Revisar")</f>
        <v>3.4722222189884633E-3</v>
      </c>
      <c r="W544" s="5">
        <f>IFERROR(Table2[[#This Row],[Días resolución/en proceso]]*24,"Revisar")</f>
        <v>8.3333333255723119E-2</v>
      </c>
      <c r="X544" s="5">
        <f>_xlfn.XLOOKUP(Table2[[#This Row],[Acuerdo de nivel de servicio]],SLA!B:B,SLA!C:C)</f>
        <v>0</v>
      </c>
      <c r="Y544" s="5">
        <f>IFERROR(ROUND(Table2[[#This Row],[Fecha cierre/actualización]]-Table2[[#This Row],[Fecha creación]],0)*14,"Revisar")</f>
        <v>0</v>
      </c>
      <c r="Z544" s="5">
        <f>+Table2[[#This Row],[SLA horas - base ]]+Table2[[#This Row],[SLA horas - adic por cambio días]]</f>
        <v>0</v>
      </c>
      <c r="AA544" s="19" t="str">
        <f>IF(Table2[[#This Row],[SLA horas - base ]]=0,"No tiene SLA",IF(Table2[[#This Row],[Horas resolución/en proceso]]&lt;=Table2[[#This Row],[SLA horas - total]],"Cumplido","Vencido"))</f>
        <v>No tiene SLA</v>
      </c>
      <c r="AC544"/>
    </row>
    <row r="545" spans="1:29">
      <c r="A545" t="s">
        <v>2712</v>
      </c>
      <c r="B545" t="s">
        <v>2713</v>
      </c>
      <c r="C545" t="s">
        <v>36</v>
      </c>
      <c r="D545" t="s">
        <v>2</v>
      </c>
      <c r="E545" t="s">
        <v>36</v>
      </c>
      <c r="F545" t="s">
        <v>21</v>
      </c>
      <c r="G545" t="s">
        <v>36</v>
      </c>
      <c r="H545" t="s">
        <v>28</v>
      </c>
      <c r="I545" t="s">
        <v>36</v>
      </c>
      <c r="J545" t="s">
        <v>131</v>
      </c>
      <c r="K545" t="s">
        <v>36</v>
      </c>
      <c r="L545" t="s">
        <v>2714</v>
      </c>
      <c r="M545" t="s">
        <v>101</v>
      </c>
      <c r="N545" t="s">
        <v>36</v>
      </c>
      <c r="O545" t="s">
        <v>102</v>
      </c>
      <c r="P545" t="s">
        <v>2713</v>
      </c>
      <c r="Q545" t="s">
        <v>36</v>
      </c>
      <c r="R545" t="s">
        <v>103</v>
      </c>
      <c r="S545" t="s">
        <v>36</v>
      </c>
      <c r="T5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45727.719444444447</v>
      </c>
      <c r="U5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45727.723611111112</v>
      </c>
      <c r="V545" s="5">
        <f>IFERROR(Table2[[#This Row],[Fecha cierre/actualización]]-Table2[[#This Row],[Fecha creación]],"Revisar")</f>
        <v>4.166666665696539E-3</v>
      </c>
      <c r="W545" s="5">
        <f>IFERROR(Table2[[#This Row],[Días resolución/en proceso]]*24,"Revisar")</f>
        <v>9.9999999976716936E-2</v>
      </c>
      <c r="X545" s="5">
        <f>_xlfn.XLOOKUP(Table2[[#This Row],[Acuerdo de nivel de servicio]],SLA!B:B,SLA!C:C)</f>
        <v>0</v>
      </c>
      <c r="Y545" s="5">
        <f>IFERROR(ROUND(Table2[[#This Row],[Fecha cierre/actualización]]-Table2[[#This Row],[Fecha creación]],0)*14,"Revisar")</f>
        <v>0</v>
      </c>
      <c r="Z545" s="5">
        <f>+Table2[[#This Row],[SLA horas - base ]]+Table2[[#This Row],[SLA horas - adic por cambio días]]</f>
        <v>0</v>
      </c>
      <c r="AA545" s="19" t="str">
        <f>IF(Table2[[#This Row],[SLA horas - base ]]=0,"No tiene SLA",IF(Table2[[#This Row],[Horas resolución/en proceso]]&lt;=Table2[[#This Row],[SLA horas - total]],"Cumplido","Vencido"))</f>
        <v>No tiene SLA</v>
      </c>
      <c r="AC545"/>
    </row>
    <row r="546" spans="1:29">
      <c r="A546" t="s">
        <v>2715</v>
      </c>
      <c r="B546" t="s">
        <v>2716</v>
      </c>
      <c r="C546" t="s">
        <v>36</v>
      </c>
      <c r="D546" t="s">
        <v>95</v>
      </c>
      <c r="E546" t="s">
        <v>38</v>
      </c>
      <c r="F546" t="s">
        <v>96</v>
      </c>
      <c r="G546" t="s">
        <v>106</v>
      </c>
      <c r="H546" t="s">
        <v>38</v>
      </c>
      <c r="I546" t="s">
        <v>2717</v>
      </c>
      <c r="J546" t="s">
        <v>2718</v>
      </c>
      <c r="K546" t="s">
        <v>2719</v>
      </c>
      <c r="L546" t="s">
        <v>2719</v>
      </c>
      <c r="M546" t="s">
        <v>110</v>
      </c>
      <c r="N546" t="s">
        <v>36</v>
      </c>
      <c r="O546" t="s">
        <v>36</v>
      </c>
      <c r="P546" t="s">
        <v>2716</v>
      </c>
      <c r="Q546" t="s">
        <v>2719</v>
      </c>
      <c r="R546" t="s">
        <v>103</v>
      </c>
      <c r="S546" t="s">
        <v>2719</v>
      </c>
      <c r="T5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45728.509722222225</v>
      </c>
      <c r="U5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45729.447916666664</v>
      </c>
      <c r="V546" s="5">
        <f>IFERROR(Table2[[#This Row],[Fecha cierre/actualización]]-Table2[[#This Row],[Fecha creación]],"Revisar")</f>
        <v>0.93819444443943212</v>
      </c>
      <c r="W546" s="5">
        <f>IFERROR(Table2[[#This Row],[Días resolución/en proceso]]*24,"Revisar")</f>
        <v>22.516666666546371</v>
      </c>
      <c r="X546" s="5">
        <f>_xlfn.XLOOKUP(Table2[[#This Row],[Acuerdo de nivel de servicio]],SLA!B:B,SLA!C:C)</f>
        <v>0</v>
      </c>
      <c r="Y546" s="5">
        <f>IFERROR(ROUND(Table2[[#This Row],[Fecha cierre/actualización]]-Table2[[#This Row],[Fecha creación]],0)*14,"Revisar")</f>
        <v>14</v>
      </c>
      <c r="Z546" s="5">
        <f>+Table2[[#This Row],[SLA horas - base ]]+Table2[[#This Row],[SLA horas - adic por cambio días]]</f>
        <v>14</v>
      </c>
      <c r="AA546" s="19" t="str">
        <f>IF(Table2[[#This Row],[SLA horas - base ]]=0,"No tiene SLA",IF(Table2[[#This Row],[Horas resolución/en proceso]]&lt;=Table2[[#This Row],[SLA horas - total]],"Cumplido","Vencido"))</f>
        <v>No tiene SLA</v>
      </c>
      <c r="AC546"/>
    </row>
    <row r="547" spans="1:29">
      <c r="A547" t="s">
        <v>2720</v>
      </c>
      <c r="B547" t="s">
        <v>2721</v>
      </c>
      <c r="C547" t="s">
        <v>36</v>
      </c>
      <c r="D547" t="s">
        <v>95</v>
      </c>
      <c r="E547" t="s">
        <v>66</v>
      </c>
      <c r="F547" t="s">
        <v>96</v>
      </c>
      <c r="G547" t="s">
        <v>97</v>
      </c>
      <c r="H547" t="s">
        <v>40</v>
      </c>
      <c r="I547" t="s">
        <v>2722</v>
      </c>
      <c r="J547" t="s">
        <v>2723</v>
      </c>
      <c r="K547" t="s">
        <v>2724</v>
      </c>
      <c r="L547" t="s">
        <v>2724</v>
      </c>
      <c r="M547" t="s">
        <v>101</v>
      </c>
      <c r="N547" t="s">
        <v>36</v>
      </c>
      <c r="O547" t="s">
        <v>102</v>
      </c>
      <c r="P547" t="s">
        <v>2721</v>
      </c>
      <c r="Q547" t="s">
        <v>2724</v>
      </c>
      <c r="R547" t="s">
        <v>103</v>
      </c>
      <c r="S547" t="s">
        <v>2724</v>
      </c>
      <c r="T5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45726.527777777781</v>
      </c>
      <c r="U5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45727.474999999999</v>
      </c>
      <c r="V547" s="5">
        <f>IFERROR(Table2[[#This Row],[Fecha cierre/actualización]]-Table2[[#This Row],[Fecha creación]],"Revisar")</f>
        <v>0.94722222221753327</v>
      </c>
      <c r="W547" s="5">
        <f>IFERROR(Table2[[#This Row],[Días resolución/en proceso]]*24,"Revisar")</f>
        <v>22.733333333220799</v>
      </c>
      <c r="X547" s="5">
        <f>_xlfn.XLOOKUP(Table2[[#This Row],[Acuerdo de nivel de servicio]],SLA!B:B,SLA!C:C)</f>
        <v>0</v>
      </c>
      <c r="Y547" s="5">
        <f>IFERROR(ROUND(Table2[[#This Row],[Fecha cierre/actualización]]-Table2[[#This Row],[Fecha creación]],0)*14,"Revisar")</f>
        <v>14</v>
      </c>
      <c r="Z547" s="5">
        <f>+Table2[[#This Row],[SLA horas - base ]]+Table2[[#This Row],[SLA horas - adic por cambio días]]</f>
        <v>14</v>
      </c>
      <c r="AA547" s="19" t="str">
        <f>IF(Table2[[#This Row],[SLA horas - base ]]=0,"No tiene SLA",IF(Table2[[#This Row],[Horas resolución/en proceso]]&lt;=Table2[[#This Row],[SLA horas - total]],"Cumplido","Vencido"))</f>
        <v>No tiene SLA</v>
      </c>
      <c r="AC547"/>
    </row>
    <row r="548" spans="1:29">
      <c r="A548" t="s">
        <v>2725</v>
      </c>
      <c r="B548" t="s">
        <v>2726</v>
      </c>
      <c r="C548" t="s">
        <v>36</v>
      </c>
      <c r="D548" t="s">
        <v>2</v>
      </c>
      <c r="E548" t="s">
        <v>38</v>
      </c>
      <c r="F548" t="s">
        <v>96</v>
      </c>
      <c r="G548" t="s">
        <v>106</v>
      </c>
      <c r="H548" t="s">
        <v>38</v>
      </c>
      <c r="I548" t="s">
        <v>2727</v>
      </c>
      <c r="J548" t="s">
        <v>2728</v>
      </c>
      <c r="K548" t="s">
        <v>2729</v>
      </c>
      <c r="L548" t="s">
        <v>2729</v>
      </c>
      <c r="M548" t="s">
        <v>110</v>
      </c>
      <c r="N548" t="s">
        <v>36</v>
      </c>
      <c r="O548" t="s">
        <v>36</v>
      </c>
      <c r="P548" t="s">
        <v>2726</v>
      </c>
      <c r="Q548" t="s">
        <v>2729</v>
      </c>
      <c r="R548" t="s">
        <v>103</v>
      </c>
      <c r="S548" t="s">
        <v>2729</v>
      </c>
      <c r="T5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45727.69027777778</v>
      </c>
      <c r="U5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45737.553472222222</v>
      </c>
      <c r="V548" s="5">
        <f>IFERROR(Table2[[#This Row],[Fecha cierre/actualización]]-Table2[[#This Row],[Fecha creación]],"Revisar")</f>
        <v>9.8631944444423425</v>
      </c>
      <c r="W548" s="5">
        <f>IFERROR(Table2[[#This Row],[Días resolución/en proceso]]*24,"Revisar")</f>
        <v>236.71666666661622</v>
      </c>
      <c r="X548" s="5">
        <f>_xlfn.XLOOKUP(Table2[[#This Row],[Acuerdo de nivel de servicio]],SLA!B:B,SLA!C:C)</f>
        <v>0</v>
      </c>
      <c r="Y548" s="5">
        <f>IFERROR(ROUND(Table2[[#This Row],[Fecha cierre/actualización]]-Table2[[#This Row],[Fecha creación]],0)*14,"Revisar")</f>
        <v>140</v>
      </c>
      <c r="Z548" s="5">
        <f>+Table2[[#This Row],[SLA horas - base ]]+Table2[[#This Row],[SLA horas - adic por cambio días]]</f>
        <v>140</v>
      </c>
      <c r="AA548" s="19" t="str">
        <f>IF(Table2[[#This Row],[SLA horas - base ]]=0,"No tiene SLA",IF(Table2[[#This Row],[Horas resolución/en proceso]]&lt;=Table2[[#This Row],[SLA horas - total]],"Cumplido","Vencido"))</f>
        <v>No tiene SLA</v>
      </c>
      <c r="AC548"/>
    </row>
    <row r="549" spans="1:29">
      <c r="A549" t="s">
        <v>2730</v>
      </c>
      <c r="B549" t="s">
        <v>2731</v>
      </c>
      <c r="C549" t="s">
        <v>496</v>
      </c>
      <c r="D549" t="s">
        <v>95</v>
      </c>
      <c r="E549" t="s">
        <v>38</v>
      </c>
      <c r="F549" t="s">
        <v>96</v>
      </c>
      <c r="G549" t="s">
        <v>106</v>
      </c>
      <c r="H549" t="s">
        <v>38</v>
      </c>
      <c r="I549" t="s">
        <v>2732</v>
      </c>
      <c r="J549" t="s">
        <v>2733</v>
      </c>
      <c r="K549" t="s">
        <v>2734</v>
      </c>
      <c r="L549" t="s">
        <v>2734</v>
      </c>
      <c r="M549" t="s">
        <v>110</v>
      </c>
      <c r="N549" t="s">
        <v>36</v>
      </c>
      <c r="O549" t="s">
        <v>36</v>
      </c>
      <c r="P549" t="s">
        <v>2731</v>
      </c>
      <c r="Q549" t="s">
        <v>2734</v>
      </c>
      <c r="R549" t="s">
        <v>467</v>
      </c>
      <c r="S549" t="s">
        <v>2734</v>
      </c>
      <c r="T5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45727.695138888892</v>
      </c>
      <c r="U5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45743.638194444444</v>
      </c>
      <c r="V549" s="5">
        <f>IFERROR(Table2[[#This Row],[Fecha cierre/actualización]]-Table2[[#This Row],[Fecha creación]],"Revisar")</f>
        <v>15.943055555551837</v>
      </c>
      <c r="W549" s="5">
        <f>IFERROR(Table2[[#This Row],[Días resolución/en proceso]]*24,"Revisar")</f>
        <v>382.63333333324408</v>
      </c>
      <c r="X549" s="5">
        <f>_xlfn.XLOOKUP(Table2[[#This Row],[Acuerdo de nivel de servicio]],SLA!B:B,SLA!C:C)</f>
        <v>72</v>
      </c>
      <c r="Y549" s="5">
        <f>IFERROR(ROUND(Table2[[#This Row],[Fecha cierre/actualización]]-Table2[[#This Row],[Fecha creación]],0)*14,"Revisar")</f>
        <v>224</v>
      </c>
      <c r="Z549" s="5">
        <f>+Table2[[#This Row],[SLA horas - base ]]+Table2[[#This Row],[SLA horas - adic por cambio días]]</f>
        <v>296</v>
      </c>
      <c r="AA549" s="19" t="str">
        <f>IF(Table2[[#This Row],[SLA horas - base ]]=0,"No tiene SLA",IF(Table2[[#This Row],[Horas resolución/en proceso]]&lt;=Table2[[#This Row],[SLA horas - total]],"Cumplido","Vencido"))</f>
        <v>Vencido</v>
      </c>
      <c r="AC549"/>
    </row>
    <row r="550" spans="1:29">
      <c r="A550" t="s">
        <v>2735</v>
      </c>
      <c r="B550" t="s">
        <v>2736</v>
      </c>
      <c r="C550" t="s">
        <v>36</v>
      </c>
      <c r="D550" t="s">
        <v>2</v>
      </c>
      <c r="E550" t="s">
        <v>38</v>
      </c>
      <c r="F550" t="s">
        <v>96</v>
      </c>
      <c r="G550" t="s">
        <v>106</v>
      </c>
      <c r="H550" t="s">
        <v>39</v>
      </c>
      <c r="I550" t="s">
        <v>2736</v>
      </c>
      <c r="J550" t="s">
        <v>2737</v>
      </c>
      <c r="K550" t="s">
        <v>2738</v>
      </c>
      <c r="L550" t="s">
        <v>2738</v>
      </c>
      <c r="M550" t="s">
        <v>153</v>
      </c>
      <c r="N550" t="s">
        <v>36</v>
      </c>
      <c r="O550" t="s">
        <v>36</v>
      </c>
      <c r="P550" t="s">
        <v>2736</v>
      </c>
      <c r="Q550" t="s">
        <v>2738</v>
      </c>
      <c r="R550" t="s">
        <v>103</v>
      </c>
      <c r="S550" t="s">
        <v>2738</v>
      </c>
      <c r="T5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45726.706250000003</v>
      </c>
      <c r="U5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45727.468055555553</v>
      </c>
      <c r="V550" s="5">
        <f>IFERROR(Table2[[#This Row],[Fecha cierre/actualización]]-Table2[[#This Row],[Fecha creación]],"Revisar")</f>
        <v>0.76180555555038154</v>
      </c>
      <c r="W550" s="5">
        <f>IFERROR(Table2[[#This Row],[Días resolución/en proceso]]*24,"Revisar")</f>
        <v>18.283333333209157</v>
      </c>
      <c r="X550" s="5">
        <f>_xlfn.XLOOKUP(Table2[[#This Row],[Acuerdo de nivel de servicio]],SLA!B:B,SLA!C:C)</f>
        <v>0</v>
      </c>
      <c r="Y550" s="5">
        <f>IFERROR(ROUND(Table2[[#This Row],[Fecha cierre/actualización]]-Table2[[#This Row],[Fecha creación]],0)*14,"Revisar")</f>
        <v>14</v>
      </c>
      <c r="Z550" s="5">
        <f>+Table2[[#This Row],[SLA horas - base ]]+Table2[[#This Row],[SLA horas - adic por cambio días]]</f>
        <v>14</v>
      </c>
      <c r="AA550" s="19" t="str">
        <f>IF(Table2[[#This Row],[SLA horas - base ]]=0,"No tiene SLA",IF(Table2[[#This Row],[Horas resolución/en proceso]]&lt;=Table2[[#This Row],[SLA horas - total]],"Cumplido","Vencido"))</f>
        <v>No tiene SLA</v>
      </c>
      <c r="AC550"/>
    </row>
    <row r="551" spans="1:29">
      <c r="A551" t="s">
        <v>2739</v>
      </c>
      <c r="B551" t="s">
        <v>2740</v>
      </c>
      <c r="C551" t="s">
        <v>36</v>
      </c>
      <c r="D551" t="s">
        <v>95</v>
      </c>
      <c r="E551" t="s">
        <v>66</v>
      </c>
      <c r="F551" t="s">
        <v>96</v>
      </c>
      <c r="G551" t="s">
        <v>97</v>
      </c>
      <c r="H551" t="s">
        <v>40</v>
      </c>
      <c r="I551" t="s">
        <v>2741</v>
      </c>
      <c r="J551" t="s">
        <v>2742</v>
      </c>
      <c r="K551" t="s">
        <v>2743</v>
      </c>
      <c r="L551" t="s">
        <v>2743</v>
      </c>
      <c r="M551" t="s">
        <v>101</v>
      </c>
      <c r="N551" t="s">
        <v>36</v>
      </c>
      <c r="O551" t="s">
        <v>102</v>
      </c>
      <c r="P551" t="s">
        <v>2740</v>
      </c>
      <c r="Q551" t="s">
        <v>2743</v>
      </c>
      <c r="R551" t="s">
        <v>103</v>
      </c>
      <c r="S551" t="s">
        <v>2743</v>
      </c>
      <c r="T5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45728.718055555553</v>
      </c>
      <c r="U5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45736.492361111108</v>
      </c>
      <c r="V551" s="5">
        <f>IFERROR(Table2[[#This Row],[Fecha cierre/actualización]]-Table2[[#This Row],[Fecha creación]],"Revisar")</f>
        <v>7.7743055555547471</v>
      </c>
      <c r="W551" s="5">
        <f>IFERROR(Table2[[#This Row],[Días resolución/en proceso]]*24,"Revisar")</f>
        <v>186.58333333331393</v>
      </c>
      <c r="X551" s="5">
        <f>_xlfn.XLOOKUP(Table2[[#This Row],[Acuerdo de nivel de servicio]],SLA!B:B,SLA!C:C)</f>
        <v>0</v>
      </c>
      <c r="Y551" s="5">
        <f>IFERROR(ROUND(Table2[[#This Row],[Fecha cierre/actualización]]-Table2[[#This Row],[Fecha creación]],0)*14,"Revisar")</f>
        <v>112</v>
      </c>
      <c r="Z551" s="5">
        <f>+Table2[[#This Row],[SLA horas - base ]]+Table2[[#This Row],[SLA horas - adic por cambio días]]</f>
        <v>112</v>
      </c>
      <c r="AA551" s="19" t="str">
        <f>IF(Table2[[#This Row],[SLA horas - base ]]=0,"No tiene SLA",IF(Table2[[#This Row],[Horas resolución/en proceso]]&lt;=Table2[[#This Row],[SLA horas - total]],"Cumplido","Vencido"))</f>
        <v>No tiene SLA</v>
      </c>
      <c r="AC551"/>
    </row>
    <row r="552" spans="1:29">
      <c r="A552" t="s">
        <v>2744</v>
      </c>
      <c r="B552" t="s">
        <v>2745</v>
      </c>
      <c r="C552" t="s">
        <v>36</v>
      </c>
      <c r="D552" t="s">
        <v>95</v>
      </c>
      <c r="E552" t="s">
        <v>38</v>
      </c>
      <c r="F552" t="s">
        <v>96</v>
      </c>
      <c r="G552" t="s">
        <v>106</v>
      </c>
      <c r="H552" t="s">
        <v>39</v>
      </c>
      <c r="I552" t="s">
        <v>2746</v>
      </c>
      <c r="J552" t="s">
        <v>2747</v>
      </c>
      <c r="K552" t="s">
        <v>2748</v>
      </c>
      <c r="L552" t="s">
        <v>2748</v>
      </c>
      <c r="M552" t="s">
        <v>153</v>
      </c>
      <c r="N552" t="s">
        <v>36</v>
      </c>
      <c r="O552" t="s">
        <v>36</v>
      </c>
      <c r="P552" t="s">
        <v>2745</v>
      </c>
      <c r="Q552" t="s">
        <v>2748</v>
      </c>
      <c r="R552" t="s">
        <v>103</v>
      </c>
      <c r="S552" t="s">
        <v>2748</v>
      </c>
      <c r="T5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45728.745138888888</v>
      </c>
      <c r="U5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45729.529166666667</v>
      </c>
      <c r="V552" s="5">
        <f>IFERROR(Table2[[#This Row],[Fecha cierre/actualización]]-Table2[[#This Row],[Fecha creación]],"Revisar")</f>
        <v>0.78402777777955635</v>
      </c>
      <c r="W552" s="5">
        <f>IFERROR(Table2[[#This Row],[Días resolución/en proceso]]*24,"Revisar")</f>
        <v>18.816666666709352</v>
      </c>
      <c r="X552" s="5">
        <f>_xlfn.XLOOKUP(Table2[[#This Row],[Acuerdo de nivel de servicio]],SLA!B:B,SLA!C:C)</f>
        <v>0</v>
      </c>
      <c r="Y552" s="5">
        <f>IFERROR(ROUND(Table2[[#This Row],[Fecha cierre/actualización]]-Table2[[#This Row],[Fecha creación]],0)*14,"Revisar")</f>
        <v>14</v>
      </c>
      <c r="Z552" s="5">
        <f>+Table2[[#This Row],[SLA horas - base ]]+Table2[[#This Row],[SLA horas - adic por cambio días]]</f>
        <v>14</v>
      </c>
      <c r="AA552" s="19" t="str">
        <f>IF(Table2[[#This Row],[SLA horas - base ]]=0,"No tiene SLA",IF(Table2[[#This Row],[Horas resolución/en proceso]]&lt;=Table2[[#This Row],[SLA horas - total]],"Cumplido","Vencido"))</f>
        <v>No tiene SLA</v>
      </c>
      <c r="AC552"/>
    </row>
    <row r="553" spans="1:29">
      <c r="A553" t="s">
        <v>2749</v>
      </c>
      <c r="B553" t="s">
        <v>2750</v>
      </c>
      <c r="C553" t="s">
        <v>36</v>
      </c>
      <c r="D553" t="s">
        <v>95</v>
      </c>
      <c r="E553" t="s">
        <v>38</v>
      </c>
      <c r="F553" t="s">
        <v>20</v>
      </c>
      <c r="G553" t="s">
        <v>106</v>
      </c>
      <c r="H553" t="s">
        <v>38</v>
      </c>
      <c r="I553" t="s">
        <v>2751</v>
      </c>
      <c r="J553" t="s">
        <v>131</v>
      </c>
      <c r="K553" t="s">
        <v>36</v>
      </c>
      <c r="L553" t="s">
        <v>2752</v>
      </c>
      <c r="M553" t="s">
        <v>110</v>
      </c>
      <c r="N553" t="s">
        <v>36</v>
      </c>
      <c r="O553" t="s">
        <v>36</v>
      </c>
      <c r="P553" t="s">
        <v>2750</v>
      </c>
      <c r="Q553" t="s">
        <v>36</v>
      </c>
      <c r="R553" t="s">
        <v>103</v>
      </c>
      <c r="S553" t="s">
        <v>36</v>
      </c>
      <c r="T5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45726.781944444447</v>
      </c>
      <c r="U5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45820.424305555556</v>
      </c>
      <c r="V553" s="5">
        <f>IFERROR(Table2[[#This Row],[Fecha cierre/actualización]]-Table2[[#This Row],[Fecha creación]],"Revisar")</f>
        <v>93.642361111109494</v>
      </c>
      <c r="W553" s="5">
        <f>IFERROR(Table2[[#This Row],[Días resolución/en proceso]]*24,"Revisar")</f>
        <v>2247.4166666666279</v>
      </c>
      <c r="X553" s="5">
        <f>_xlfn.XLOOKUP(Table2[[#This Row],[Acuerdo de nivel de servicio]],SLA!B:B,SLA!C:C)</f>
        <v>0</v>
      </c>
      <c r="Y553" s="5">
        <f>IFERROR(ROUND(Table2[[#This Row],[Fecha cierre/actualización]]-Table2[[#This Row],[Fecha creación]],0)*14,"Revisar")</f>
        <v>1316</v>
      </c>
      <c r="Z553" s="5">
        <f>+Table2[[#This Row],[SLA horas - base ]]+Table2[[#This Row],[SLA horas - adic por cambio días]]</f>
        <v>1316</v>
      </c>
      <c r="AA553" s="19" t="str">
        <f>IF(Table2[[#This Row],[SLA horas - base ]]=0,"No tiene SLA",IF(Table2[[#This Row],[Horas resolución/en proceso]]&lt;=Table2[[#This Row],[SLA horas - total]],"Cumplido","Vencido"))</f>
        <v>No tiene SLA</v>
      </c>
      <c r="AC553"/>
    </row>
    <row r="554" spans="1:29">
      <c r="A554" t="s">
        <v>2753</v>
      </c>
      <c r="B554" t="s">
        <v>2754</v>
      </c>
      <c r="C554" t="s">
        <v>36</v>
      </c>
      <c r="D554" t="s">
        <v>95</v>
      </c>
      <c r="E554" t="s">
        <v>38</v>
      </c>
      <c r="F554" t="s">
        <v>96</v>
      </c>
      <c r="G554" t="s">
        <v>106</v>
      </c>
      <c r="H554" t="s">
        <v>38</v>
      </c>
      <c r="I554" t="s">
        <v>2751</v>
      </c>
      <c r="J554" t="s">
        <v>2755</v>
      </c>
      <c r="K554" t="s">
        <v>2756</v>
      </c>
      <c r="L554" t="s">
        <v>2756</v>
      </c>
      <c r="M554" t="s">
        <v>110</v>
      </c>
      <c r="N554" t="s">
        <v>36</v>
      </c>
      <c r="O554" t="s">
        <v>36</v>
      </c>
      <c r="P554" t="s">
        <v>2754</v>
      </c>
      <c r="Q554" t="s">
        <v>2756</v>
      </c>
      <c r="R554" t="s">
        <v>103</v>
      </c>
      <c r="S554" t="s">
        <v>2756</v>
      </c>
      <c r="T5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45726.788888888892</v>
      </c>
      <c r="U5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45729.661111111112</v>
      </c>
      <c r="V554" s="5">
        <f>IFERROR(Table2[[#This Row],[Fecha cierre/actualización]]-Table2[[#This Row],[Fecha creación]],"Revisar")</f>
        <v>2.8722222222204437</v>
      </c>
      <c r="W554" s="5">
        <f>IFERROR(Table2[[#This Row],[Días resolución/en proceso]]*24,"Revisar")</f>
        <v>68.933333333290648</v>
      </c>
      <c r="X554" s="5">
        <f>_xlfn.XLOOKUP(Table2[[#This Row],[Acuerdo de nivel de servicio]],SLA!B:B,SLA!C:C)</f>
        <v>0</v>
      </c>
      <c r="Y554" s="5">
        <f>IFERROR(ROUND(Table2[[#This Row],[Fecha cierre/actualización]]-Table2[[#This Row],[Fecha creación]],0)*14,"Revisar")</f>
        <v>42</v>
      </c>
      <c r="Z554" s="5">
        <f>+Table2[[#This Row],[SLA horas - base ]]+Table2[[#This Row],[SLA horas - adic por cambio días]]</f>
        <v>42</v>
      </c>
      <c r="AA554" s="19" t="str">
        <f>IF(Table2[[#This Row],[SLA horas - base ]]=0,"No tiene SLA",IF(Table2[[#This Row],[Horas resolución/en proceso]]&lt;=Table2[[#This Row],[SLA horas - total]],"Cumplido","Vencido"))</f>
        <v>No tiene SLA</v>
      </c>
      <c r="AC554"/>
    </row>
    <row r="555" spans="1:29">
      <c r="A555" t="s">
        <v>2757</v>
      </c>
      <c r="B555" t="s">
        <v>2758</v>
      </c>
      <c r="C555" t="s">
        <v>36</v>
      </c>
      <c r="D555" t="s">
        <v>95</v>
      </c>
      <c r="E555" t="s">
        <v>38</v>
      </c>
      <c r="F555" t="s">
        <v>96</v>
      </c>
      <c r="G555" t="s">
        <v>106</v>
      </c>
      <c r="H555" t="s">
        <v>38</v>
      </c>
      <c r="I555" t="s">
        <v>2751</v>
      </c>
      <c r="J555" t="s">
        <v>2759</v>
      </c>
      <c r="K555" t="s">
        <v>2760</v>
      </c>
      <c r="L555" t="s">
        <v>2760</v>
      </c>
      <c r="M555" t="s">
        <v>110</v>
      </c>
      <c r="N555" t="s">
        <v>36</v>
      </c>
      <c r="O555" t="s">
        <v>36</v>
      </c>
      <c r="P555" t="s">
        <v>2758</v>
      </c>
      <c r="Q555" t="s">
        <v>2760</v>
      </c>
      <c r="R555" t="s">
        <v>103</v>
      </c>
      <c r="S555" t="s">
        <v>2760</v>
      </c>
      <c r="T5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45726.806944444441</v>
      </c>
      <c r="U5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45729.65625</v>
      </c>
      <c r="V555" s="5">
        <f>IFERROR(Table2[[#This Row],[Fecha cierre/actualización]]-Table2[[#This Row],[Fecha creación]],"Revisar")</f>
        <v>2.8493055555591127</v>
      </c>
      <c r="W555" s="5">
        <f>IFERROR(Table2[[#This Row],[Días resolución/en proceso]]*24,"Revisar")</f>
        <v>68.383333333418705</v>
      </c>
      <c r="X555" s="5">
        <f>_xlfn.XLOOKUP(Table2[[#This Row],[Acuerdo de nivel de servicio]],SLA!B:B,SLA!C:C)</f>
        <v>0</v>
      </c>
      <c r="Y555" s="5">
        <f>IFERROR(ROUND(Table2[[#This Row],[Fecha cierre/actualización]]-Table2[[#This Row],[Fecha creación]],0)*14,"Revisar")</f>
        <v>42</v>
      </c>
      <c r="Z555" s="5">
        <f>+Table2[[#This Row],[SLA horas - base ]]+Table2[[#This Row],[SLA horas - adic por cambio días]]</f>
        <v>42</v>
      </c>
      <c r="AA555" s="19" t="str">
        <f>IF(Table2[[#This Row],[SLA horas - base ]]=0,"No tiene SLA",IF(Table2[[#This Row],[Horas resolución/en proceso]]&lt;=Table2[[#This Row],[SLA horas - total]],"Cumplido","Vencido"))</f>
        <v>No tiene SLA</v>
      </c>
      <c r="AC555"/>
    </row>
    <row r="556" spans="1:29">
      <c r="A556" t="s">
        <v>2761</v>
      </c>
      <c r="B556" t="s">
        <v>2762</v>
      </c>
      <c r="C556" t="s">
        <v>36</v>
      </c>
      <c r="D556" t="s">
        <v>95</v>
      </c>
      <c r="E556" t="s">
        <v>38</v>
      </c>
      <c r="F556" t="s">
        <v>96</v>
      </c>
      <c r="G556" t="s">
        <v>106</v>
      </c>
      <c r="H556" t="s">
        <v>38</v>
      </c>
      <c r="I556" t="s">
        <v>2763</v>
      </c>
      <c r="J556" t="s">
        <v>2764</v>
      </c>
      <c r="K556" t="s">
        <v>2765</v>
      </c>
      <c r="L556" t="s">
        <v>2765</v>
      </c>
      <c r="M556" t="s">
        <v>110</v>
      </c>
      <c r="N556" t="s">
        <v>36</v>
      </c>
      <c r="O556" t="s">
        <v>36</v>
      </c>
      <c r="P556" t="s">
        <v>2762</v>
      </c>
      <c r="Q556" t="s">
        <v>2765</v>
      </c>
      <c r="R556" t="s">
        <v>103</v>
      </c>
      <c r="S556" t="s">
        <v>2765</v>
      </c>
      <c r="T5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45726.80972222222</v>
      </c>
      <c r="U5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45729.660416666666</v>
      </c>
      <c r="V556" s="5">
        <f>IFERROR(Table2[[#This Row],[Fecha cierre/actualización]]-Table2[[#This Row],[Fecha creación]],"Revisar")</f>
        <v>2.8506944444452529</v>
      </c>
      <c r="W556" s="5">
        <f>IFERROR(Table2[[#This Row],[Días resolución/en proceso]]*24,"Revisar")</f>
        <v>68.416666666686069</v>
      </c>
      <c r="X556" s="5">
        <f>_xlfn.XLOOKUP(Table2[[#This Row],[Acuerdo de nivel de servicio]],SLA!B:B,SLA!C:C)</f>
        <v>0</v>
      </c>
      <c r="Y556" s="5">
        <f>IFERROR(ROUND(Table2[[#This Row],[Fecha cierre/actualización]]-Table2[[#This Row],[Fecha creación]],0)*14,"Revisar")</f>
        <v>42</v>
      </c>
      <c r="Z556" s="5">
        <f>+Table2[[#This Row],[SLA horas - base ]]+Table2[[#This Row],[SLA horas - adic por cambio días]]</f>
        <v>42</v>
      </c>
      <c r="AA556" s="19" t="str">
        <f>IF(Table2[[#This Row],[SLA horas - base ]]=0,"No tiene SLA",IF(Table2[[#This Row],[Horas resolución/en proceso]]&lt;=Table2[[#This Row],[SLA horas - total]],"Cumplido","Vencido"))</f>
        <v>No tiene SLA</v>
      </c>
      <c r="AC556"/>
    </row>
    <row r="557" spans="1:29">
      <c r="A557" t="s">
        <v>2766</v>
      </c>
      <c r="B557" t="s">
        <v>2767</v>
      </c>
      <c r="C557" t="s">
        <v>36</v>
      </c>
      <c r="D557" t="s">
        <v>2</v>
      </c>
      <c r="E557" t="s">
        <v>55</v>
      </c>
      <c r="F557" t="s">
        <v>96</v>
      </c>
      <c r="G557" t="s">
        <v>106</v>
      </c>
      <c r="H557" t="s">
        <v>27</v>
      </c>
      <c r="I557" t="s">
        <v>2768</v>
      </c>
      <c r="J557" t="s">
        <v>2769</v>
      </c>
      <c r="K557" t="s">
        <v>2770</v>
      </c>
      <c r="L557" t="s">
        <v>2770</v>
      </c>
      <c r="M557" t="s">
        <v>101</v>
      </c>
      <c r="N557" t="s">
        <v>154</v>
      </c>
      <c r="O557" t="s">
        <v>102</v>
      </c>
      <c r="P557" t="s">
        <v>2767</v>
      </c>
      <c r="Q557" t="s">
        <v>2770</v>
      </c>
      <c r="R557" t="s">
        <v>103</v>
      </c>
      <c r="S557" t="s">
        <v>2770</v>
      </c>
      <c r="T5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45727.378472222219</v>
      </c>
      <c r="U5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45727.450694444444</v>
      </c>
      <c r="V557" s="5">
        <f>IFERROR(Table2[[#This Row],[Fecha cierre/actualización]]-Table2[[#This Row],[Fecha creación]],"Revisar")</f>
        <v>7.2222222224809229E-2</v>
      </c>
      <c r="W557" s="5">
        <f>IFERROR(Table2[[#This Row],[Días resolución/en proceso]]*24,"Revisar")</f>
        <v>1.7333333333954215</v>
      </c>
      <c r="X557" s="5">
        <f>_xlfn.XLOOKUP(Table2[[#This Row],[Acuerdo de nivel de servicio]],SLA!B:B,SLA!C:C)</f>
        <v>0</v>
      </c>
      <c r="Y557" s="5">
        <f>IFERROR(ROUND(Table2[[#This Row],[Fecha cierre/actualización]]-Table2[[#This Row],[Fecha creación]],0)*14,"Revisar")</f>
        <v>0</v>
      </c>
      <c r="Z557" s="5">
        <f>+Table2[[#This Row],[SLA horas - base ]]+Table2[[#This Row],[SLA horas - adic por cambio días]]</f>
        <v>0</v>
      </c>
      <c r="AA557" s="19" t="str">
        <f>IF(Table2[[#This Row],[SLA horas - base ]]=0,"No tiene SLA",IF(Table2[[#This Row],[Horas resolución/en proceso]]&lt;=Table2[[#This Row],[SLA horas - total]],"Cumplido","Vencido"))</f>
        <v>No tiene SLA</v>
      </c>
      <c r="AC557"/>
    </row>
    <row r="558" spans="1:29">
      <c r="A558" t="s">
        <v>2771</v>
      </c>
      <c r="B558" t="s">
        <v>2772</v>
      </c>
      <c r="C558" t="s">
        <v>36</v>
      </c>
      <c r="D558" t="s">
        <v>2</v>
      </c>
      <c r="E558" t="s">
        <v>55</v>
      </c>
      <c r="F558" t="s">
        <v>96</v>
      </c>
      <c r="G558" t="s">
        <v>106</v>
      </c>
      <c r="H558" t="s">
        <v>27</v>
      </c>
      <c r="I558" t="s">
        <v>2773</v>
      </c>
      <c r="J558" t="s">
        <v>2774</v>
      </c>
      <c r="K558" t="s">
        <v>2775</v>
      </c>
      <c r="L558" t="s">
        <v>2775</v>
      </c>
      <c r="M558" t="s">
        <v>101</v>
      </c>
      <c r="N558" t="s">
        <v>154</v>
      </c>
      <c r="O558" t="s">
        <v>102</v>
      </c>
      <c r="P558" t="s">
        <v>2772</v>
      </c>
      <c r="Q558" t="s">
        <v>2775</v>
      </c>
      <c r="R558" t="s">
        <v>103</v>
      </c>
      <c r="S558" t="s">
        <v>2775</v>
      </c>
      <c r="T5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45727.412499999999</v>
      </c>
      <c r="U5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45729.433333333334</v>
      </c>
      <c r="V558" s="5">
        <f>IFERROR(Table2[[#This Row],[Fecha cierre/actualización]]-Table2[[#This Row],[Fecha creación]],"Revisar")</f>
        <v>2.0208333333357587</v>
      </c>
      <c r="W558" s="5">
        <f>IFERROR(Table2[[#This Row],[Días resolución/en proceso]]*24,"Revisar")</f>
        <v>48.500000000058208</v>
      </c>
      <c r="X558" s="5">
        <f>_xlfn.XLOOKUP(Table2[[#This Row],[Acuerdo de nivel de servicio]],SLA!B:B,SLA!C:C)</f>
        <v>0</v>
      </c>
      <c r="Y558" s="5">
        <f>IFERROR(ROUND(Table2[[#This Row],[Fecha cierre/actualización]]-Table2[[#This Row],[Fecha creación]],0)*14,"Revisar")</f>
        <v>28</v>
      </c>
      <c r="Z558" s="5">
        <f>+Table2[[#This Row],[SLA horas - base ]]+Table2[[#This Row],[SLA horas - adic por cambio días]]</f>
        <v>28</v>
      </c>
      <c r="AA558" s="19" t="str">
        <f>IF(Table2[[#This Row],[SLA horas - base ]]=0,"No tiene SLA",IF(Table2[[#This Row],[Horas resolución/en proceso]]&lt;=Table2[[#This Row],[SLA horas - total]],"Cumplido","Vencido"))</f>
        <v>No tiene SLA</v>
      </c>
      <c r="AC558"/>
    </row>
    <row r="559" spans="1:29">
      <c r="A559" t="s">
        <v>2776</v>
      </c>
      <c r="B559" t="s">
        <v>2777</v>
      </c>
      <c r="C559" t="s">
        <v>36</v>
      </c>
      <c r="D559" t="s">
        <v>2</v>
      </c>
      <c r="E559" t="s">
        <v>55</v>
      </c>
      <c r="F559" t="s">
        <v>96</v>
      </c>
      <c r="G559" t="s">
        <v>106</v>
      </c>
      <c r="H559" t="s">
        <v>28</v>
      </c>
      <c r="I559" t="s">
        <v>2778</v>
      </c>
      <c r="J559" t="s">
        <v>2779</v>
      </c>
      <c r="K559" t="s">
        <v>2778</v>
      </c>
      <c r="L559" t="s">
        <v>2778</v>
      </c>
      <c r="M559" t="s">
        <v>153</v>
      </c>
      <c r="N559" t="s">
        <v>154</v>
      </c>
      <c r="O559" t="s">
        <v>36</v>
      </c>
      <c r="P559" t="s">
        <v>2777</v>
      </c>
      <c r="Q559" t="s">
        <v>2778</v>
      </c>
      <c r="R559" t="s">
        <v>103</v>
      </c>
      <c r="S559" t="s">
        <v>2778</v>
      </c>
      <c r="T5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45727.474305555559</v>
      </c>
      <c r="U5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45727.48541666667</v>
      </c>
      <c r="V559" s="5">
        <f>IFERROR(Table2[[#This Row],[Fecha cierre/actualización]]-Table2[[#This Row],[Fecha creación]],"Revisar")</f>
        <v>1.1111111110949423E-2</v>
      </c>
      <c r="W559" s="5">
        <f>IFERROR(Table2[[#This Row],[Días resolución/en proceso]]*24,"Revisar")</f>
        <v>0.26666666666278616</v>
      </c>
      <c r="X559" s="5">
        <f>_xlfn.XLOOKUP(Table2[[#This Row],[Acuerdo de nivel de servicio]],SLA!B:B,SLA!C:C)</f>
        <v>0</v>
      </c>
      <c r="Y559" s="5">
        <f>IFERROR(ROUND(Table2[[#This Row],[Fecha cierre/actualización]]-Table2[[#This Row],[Fecha creación]],0)*14,"Revisar")</f>
        <v>0</v>
      </c>
      <c r="Z559" s="5">
        <f>+Table2[[#This Row],[SLA horas - base ]]+Table2[[#This Row],[SLA horas - adic por cambio días]]</f>
        <v>0</v>
      </c>
      <c r="AA559" s="19" t="str">
        <f>IF(Table2[[#This Row],[SLA horas - base ]]=0,"No tiene SLA",IF(Table2[[#This Row],[Horas resolución/en proceso]]&lt;=Table2[[#This Row],[SLA horas - total]],"Cumplido","Vencido"))</f>
        <v>No tiene SLA</v>
      </c>
      <c r="AC559"/>
    </row>
    <row r="560" spans="1:29">
      <c r="A560" t="s">
        <v>2780</v>
      </c>
      <c r="B560" t="s">
        <v>2781</v>
      </c>
      <c r="C560" t="s">
        <v>36</v>
      </c>
      <c r="D560" t="s">
        <v>95</v>
      </c>
      <c r="E560" t="s">
        <v>38</v>
      </c>
      <c r="F560" t="s">
        <v>96</v>
      </c>
      <c r="G560" t="s">
        <v>106</v>
      </c>
      <c r="H560" t="s">
        <v>38</v>
      </c>
      <c r="I560" t="s">
        <v>2782</v>
      </c>
      <c r="J560" t="s">
        <v>2783</v>
      </c>
      <c r="K560" t="s">
        <v>2784</v>
      </c>
      <c r="L560" t="s">
        <v>2784</v>
      </c>
      <c r="M560" t="s">
        <v>110</v>
      </c>
      <c r="N560" t="s">
        <v>36</v>
      </c>
      <c r="O560" t="s">
        <v>36</v>
      </c>
      <c r="P560" t="s">
        <v>2781</v>
      </c>
      <c r="Q560" t="s">
        <v>2784</v>
      </c>
      <c r="R560" t="s">
        <v>103</v>
      </c>
      <c r="S560" t="s">
        <v>2784</v>
      </c>
      <c r="T5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45728.444444444445</v>
      </c>
      <c r="U5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45729.423611111109</v>
      </c>
      <c r="V560" s="5">
        <f>IFERROR(Table2[[#This Row],[Fecha cierre/actualización]]-Table2[[#This Row],[Fecha creación]],"Revisar")</f>
        <v>0.97916666666424135</v>
      </c>
      <c r="W560" s="5">
        <f>IFERROR(Table2[[#This Row],[Días resolución/en proceso]]*24,"Revisar")</f>
        <v>23.499999999941792</v>
      </c>
      <c r="X560" s="5">
        <f>_xlfn.XLOOKUP(Table2[[#This Row],[Acuerdo de nivel de servicio]],SLA!B:B,SLA!C:C)</f>
        <v>0</v>
      </c>
      <c r="Y560" s="5">
        <f>IFERROR(ROUND(Table2[[#This Row],[Fecha cierre/actualización]]-Table2[[#This Row],[Fecha creación]],0)*14,"Revisar")</f>
        <v>14</v>
      </c>
      <c r="Z560" s="5">
        <f>+Table2[[#This Row],[SLA horas - base ]]+Table2[[#This Row],[SLA horas - adic por cambio días]]</f>
        <v>14</v>
      </c>
      <c r="AA560" s="19" t="str">
        <f>IF(Table2[[#This Row],[SLA horas - base ]]=0,"No tiene SLA",IF(Table2[[#This Row],[Horas resolución/en proceso]]&lt;=Table2[[#This Row],[SLA horas - total]],"Cumplido","Vencido"))</f>
        <v>No tiene SLA</v>
      </c>
      <c r="AC560"/>
    </row>
    <row r="561" spans="1:29">
      <c r="A561" t="s">
        <v>2785</v>
      </c>
      <c r="B561" t="s">
        <v>2786</v>
      </c>
      <c r="C561" t="s">
        <v>36</v>
      </c>
      <c r="D561" t="s">
        <v>95</v>
      </c>
      <c r="E561" t="s">
        <v>38</v>
      </c>
      <c r="F561" t="s">
        <v>96</v>
      </c>
      <c r="G561" t="s">
        <v>106</v>
      </c>
      <c r="H561" t="s">
        <v>38</v>
      </c>
      <c r="I561" t="s">
        <v>2787</v>
      </c>
      <c r="J561" t="s">
        <v>2788</v>
      </c>
      <c r="K561" t="s">
        <v>2789</v>
      </c>
      <c r="L561" t="s">
        <v>2789</v>
      </c>
      <c r="M561" t="s">
        <v>110</v>
      </c>
      <c r="N561" t="s">
        <v>36</v>
      </c>
      <c r="O561" t="s">
        <v>36</v>
      </c>
      <c r="P561" t="s">
        <v>2786</v>
      </c>
      <c r="Q561" t="s">
        <v>2789</v>
      </c>
      <c r="R561" t="s">
        <v>103</v>
      </c>
      <c r="S561" t="s">
        <v>2789</v>
      </c>
      <c r="T5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45728.447222222225</v>
      </c>
      <c r="U5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45729.424305555556</v>
      </c>
      <c r="V561" s="5">
        <f>IFERROR(Table2[[#This Row],[Fecha cierre/actualización]]-Table2[[#This Row],[Fecha creación]],"Revisar")</f>
        <v>0.97708333333139308</v>
      </c>
      <c r="W561" s="5">
        <f>IFERROR(Table2[[#This Row],[Días resolución/en proceso]]*24,"Revisar")</f>
        <v>23.449999999953434</v>
      </c>
      <c r="X561" s="5">
        <f>_xlfn.XLOOKUP(Table2[[#This Row],[Acuerdo de nivel de servicio]],SLA!B:B,SLA!C:C)</f>
        <v>0</v>
      </c>
      <c r="Y561" s="5">
        <f>IFERROR(ROUND(Table2[[#This Row],[Fecha cierre/actualización]]-Table2[[#This Row],[Fecha creación]],0)*14,"Revisar")</f>
        <v>14</v>
      </c>
      <c r="Z561" s="5">
        <f>+Table2[[#This Row],[SLA horas - base ]]+Table2[[#This Row],[SLA horas - adic por cambio días]]</f>
        <v>14</v>
      </c>
      <c r="AA561" s="19" t="str">
        <f>IF(Table2[[#This Row],[SLA horas - base ]]=0,"No tiene SLA",IF(Table2[[#This Row],[Horas resolución/en proceso]]&lt;=Table2[[#This Row],[SLA horas - total]],"Cumplido","Vencido"))</f>
        <v>No tiene SLA</v>
      </c>
      <c r="AC561"/>
    </row>
    <row r="562" spans="1:29">
      <c r="A562" t="s">
        <v>2790</v>
      </c>
      <c r="B562" t="s">
        <v>2791</v>
      </c>
      <c r="C562" t="s">
        <v>36</v>
      </c>
      <c r="D562" t="s">
        <v>2</v>
      </c>
      <c r="E562" t="s">
        <v>48</v>
      </c>
      <c r="F562" t="s">
        <v>96</v>
      </c>
      <c r="G562" t="s">
        <v>106</v>
      </c>
      <c r="H562" t="s">
        <v>27</v>
      </c>
      <c r="I562" t="s">
        <v>2792</v>
      </c>
      <c r="J562" t="s">
        <v>2793</v>
      </c>
      <c r="K562" t="s">
        <v>2794</v>
      </c>
      <c r="L562" t="s">
        <v>2794</v>
      </c>
      <c r="M562" t="s">
        <v>101</v>
      </c>
      <c r="N562" t="s">
        <v>154</v>
      </c>
      <c r="O562" t="s">
        <v>102</v>
      </c>
      <c r="P562" t="s">
        <v>2791</v>
      </c>
      <c r="Q562" t="s">
        <v>2794</v>
      </c>
      <c r="R562" t="s">
        <v>103</v>
      </c>
      <c r="S562" t="s">
        <v>2794</v>
      </c>
      <c r="T5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45727.434027777781</v>
      </c>
      <c r="U5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45727.497916666667</v>
      </c>
      <c r="V562" s="5">
        <f>IFERROR(Table2[[#This Row],[Fecha cierre/actualización]]-Table2[[#This Row],[Fecha creación]],"Revisar")</f>
        <v>6.3888888886140194E-2</v>
      </c>
      <c r="W562" s="5">
        <f>IFERROR(Table2[[#This Row],[Días resolución/en proceso]]*24,"Revisar")</f>
        <v>1.5333333332673647</v>
      </c>
      <c r="X562" s="5">
        <f>_xlfn.XLOOKUP(Table2[[#This Row],[Acuerdo de nivel de servicio]],SLA!B:B,SLA!C:C)</f>
        <v>0</v>
      </c>
      <c r="Y562" s="5">
        <f>IFERROR(ROUND(Table2[[#This Row],[Fecha cierre/actualización]]-Table2[[#This Row],[Fecha creación]],0)*14,"Revisar")</f>
        <v>0</v>
      </c>
      <c r="Z562" s="5">
        <f>+Table2[[#This Row],[SLA horas - base ]]+Table2[[#This Row],[SLA horas - adic por cambio días]]</f>
        <v>0</v>
      </c>
      <c r="AA562" s="19" t="str">
        <f>IF(Table2[[#This Row],[SLA horas - base ]]=0,"No tiene SLA",IF(Table2[[#This Row],[Horas resolución/en proceso]]&lt;=Table2[[#This Row],[SLA horas - total]],"Cumplido","Vencido"))</f>
        <v>No tiene SLA</v>
      </c>
      <c r="AC562"/>
    </row>
    <row r="563" spans="1:29">
      <c r="A563" t="s">
        <v>2795</v>
      </c>
      <c r="B563" t="s">
        <v>2796</v>
      </c>
      <c r="C563" t="s">
        <v>167</v>
      </c>
      <c r="D563" t="s">
        <v>2</v>
      </c>
      <c r="E563" t="s">
        <v>38</v>
      </c>
      <c r="F563" t="s">
        <v>96</v>
      </c>
      <c r="G563" t="s">
        <v>106</v>
      </c>
      <c r="H563" t="s">
        <v>38</v>
      </c>
      <c r="I563" t="s">
        <v>2797</v>
      </c>
      <c r="J563" t="s">
        <v>2798</v>
      </c>
      <c r="K563" t="s">
        <v>2799</v>
      </c>
      <c r="L563" t="s">
        <v>2799</v>
      </c>
      <c r="M563" t="s">
        <v>110</v>
      </c>
      <c r="N563" t="s">
        <v>36</v>
      </c>
      <c r="O563" t="s">
        <v>36</v>
      </c>
      <c r="P563" t="s">
        <v>2796</v>
      </c>
      <c r="Q563" t="s">
        <v>2799</v>
      </c>
      <c r="R563" t="s">
        <v>467</v>
      </c>
      <c r="S563" t="s">
        <v>2799</v>
      </c>
      <c r="T5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45727.53402777778</v>
      </c>
      <c r="U5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45825.707638888889</v>
      </c>
      <c r="V563" s="5">
        <f>IFERROR(Table2[[#This Row],[Fecha cierre/actualización]]-Table2[[#This Row],[Fecha creación]],"Revisar")</f>
        <v>98.173611111109494</v>
      </c>
      <c r="W563" s="5">
        <f>IFERROR(Table2[[#This Row],[Días resolución/en proceso]]*24,"Revisar")</f>
        <v>2356.1666666666279</v>
      </c>
      <c r="X563" s="5">
        <f>_xlfn.XLOOKUP(Table2[[#This Row],[Acuerdo de nivel de servicio]],SLA!B:B,SLA!C:C)</f>
        <v>120</v>
      </c>
      <c r="Y563" s="5">
        <f>IFERROR(ROUND(Table2[[#This Row],[Fecha cierre/actualización]]-Table2[[#This Row],[Fecha creación]],0)*14,"Revisar")</f>
        <v>1372</v>
      </c>
      <c r="Z563" s="5">
        <f>+Table2[[#This Row],[SLA horas - base ]]+Table2[[#This Row],[SLA horas - adic por cambio días]]</f>
        <v>1492</v>
      </c>
      <c r="AA563" s="19" t="str">
        <f>IF(Table2[[#This Row],[SLA horas - base ]]=0,"No tiene SLA",IF(Table2[[#This Row],[Horas resolución/en proceso]]&lt;=Table2[[#This Row],[SLA horas - total]],"Cumplido","Vencido"))</f>
        <v>Vencido</v>
      </c>
      <c r="AC563"/>
    </row>
    <row r="564" spans="1:29">
      <c r="A564" t="s">
        <v>2800</v>
      </c>
      <c r="B564" t="s">
        <v>2801</v>
      </c>
      <c r="C564" t="s">
        <v>36</v>
      </c>
      <c r="D564" t="s">
        <v>269</v>
      </c>
      <c r="E564" t="s">
        <v>55</v>
      </c>
      <c r="F564" t="s">
        <v>96</v>
      </c>
      <c r="G564" t="s">
        <v>270</v>
      </c>
      <c r="H564" t="s">
        <v>36</v>
      </c>
      <c r="I564" t="s">
        <v>2802</v>
      </c>
      <c r="J564" t="s">
        <v>2803</v>
      </c>
      <c r="K564" t="s">
        <v>2804</v>
      </c>
      <c r="L564" t="s">
        <v>2804</v>
      </c>
      <c r="M564" t="s">
        <v>36</v>
      </c>
      <c r="N564" t="s">
        <v>36</v>
      </c>
      <c r="O564" t="s">
        <v>36</v>
      </c>
      <c r="P564" t="s">
        <v>2801</v>
      </c>
      <c r="Q564" t="s">
        <v>2804</v>
      </c>
      <c r="R564" t="s">
        <v>103</v>
      </c>
      <c r="S564" t="s">
        <v>2804</v>
      </c>
      <c r="T5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45727.714583333334</v>
      </c>
      <c r="U5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45744.478472222225</v>
      </c>
      <c r="V564" s="5">
        <f>IFERROR(Table2[[#This Row],[Fecha cierre/actualización]]-Table2[[#This Row],[Fecha creación]],"Revisar")</f>
        <v>16.763888888890506</v>
      </c>
      <c r="W564" s="5">
        <f>IFERROR(Table2[[#This Row],[Días resolución/en proceso]]*24,"Revisar")</f>
        <v>402.33333333337214</v>
      </c>
      <c r="X564" s="5">
        <f>_xlfn.XLOOKUP(Table2[[#This Row],[Acuerdo de nivel de servicio]],SLA!B:B,SLA!C:C)</f>
        <v>0</v>
      </c>
      <c r="Y564" s="5">
        <f>IFERROR(ROUND(Table2[[#This Row],[Fecha cierre/actualización]]-Table2[[#This Row],[Fecha creación]],0)*14,"Revisar")</f>
        <v>238</v>
      </c>
      <c r="Z564" s="5">
        <f>+Table2[[#This Row],[SLA horas - base ]]+Table2[[#This Row],[SLA horas - adic por cambio días]]</f>
        <v>238</v>
      </c>
      <c r="AA564" s="19" t="str">
        <f>IF(Table2[[#This Row],[SLA horas - base ]]=0,"No tiene SLA",IF(Table2[[#This Row],[Horas resolución/en proceso]]&lt;=Table2[[#This Row],[SLA horas - total]],"Cumplido","Vencido"))</f>
        <v>No tiene SLA</v>
      </c>
      <c r="AC564"/>
    </row>
    <row r="565" spans="1:29">
      <c r="A565" t="s">
        <v>2805</v>
      </c>
      <c r="B565" t="s">
        <v>2806</v>
      </c>
      <c r="C565" t="s">
        <v>36</v>
      </c>
      <c r="D565" t="s">
        <v>95</v>
      </c>
      <c r="E565" t="s">
        <v>38</v>
      </c>
      <c r="F565" t="s">
        <v>96</v>
      </c>
      <c r="G565" t="s">
        <v>106</v>
      </c>
      <c r="H565" t="s">
        <v>30</v>
      </c>
      <c r="I565" t="s">
        <v>2807</v>
      </c>
      <c r="J565" t="s">
        <v>2808</v>
      </c>
      <c r="K565" t="s">
        <v>2727</v>
      </c>
      <c r="L565" t="s">
        <v>2727</v>
      </c>
      <c r="M565" t="s">
        <v>110</v>
      </c>
      <c r="N565" t="s">
        <v>36</v>
      </c>
      <c r="O565" t="s">
        <v>36</v>
      </c>
      <c r="P565" t="s">
        <v>2806</v>
      </c>
      <c r="Q565" t="s">
        <v>2727</v>
      </c>
      <c r="R565" t="s">
        <v>103</v>
      </c>
      <c r="S565" t="s">
        <v>2727</v>
      </c>
      <c r="T5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45727.513888888891</v>
      </c>
      <c r="U5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45727.700694444444</v>
      </c>
      <c r="V565" s="5">
        <f>IFERROR(Table2[[#This Row],[Fecha cierre/actualización]]-Table2[[#This Row],[Fecha creación]],"Revisar")</f>
        <v>0.18680555555329192</v>
      </c>
      <c r="W565" s="5">
        <f>IFERROR(Table2[[#This Row],[Días resolución/en proceso]]*24,"Revisar")</f>
        <v>4.4833333332790062</v>
      </c>
      <c r="X565" s="5">
        <f>_xlfn.XLOOKUP(Table2[[#This Row],[Acuerdo de nivel de servicio]],SLA!B:B,SLA!C:C)</f>
        <v>0</v>
      </c>
      <c r="Y565" s="5">
        <f>IFERROR(ROUND(Table2[[#This Row],[Fecha cierre/actualización]]-Table2[[#This Row],[Fecha creación]],0)*14,"Revisar")</f>
        <v>0</v>
      </c>
      <c r="Z565" s="5">
        <f>+Table2[[#This Row],[SLA horas - base ]]+Table2[[#This Row],[SLA horas - adic por cambio días]]</f>
        <v>0</v>
      </c>
      <c r="AA565" s="19" t="str">
        <f>IF(Table2[[#This Row],[SLA horas - base ]]=0,"No tiene SLA",IF(Table2[[#This Row],[Horas resolución/en proceso]]&lt;=Table2[[#This Row],[SLA horas - total]],"Cumplido","Vencido"))</f>
        <v>No tiene SLA</v>
      </c>
      <c r="AC565"/>
    </row>
    <row r="566" spans="1:29">
      <c r="A566" t="s">
        <v>2809</v>
      </c>
      <c r="B566" t="s">
        <v>2810</v>
      </c>
      <c r="C566" t="s">
        <v>496</v>
      </c>
      <c r="D566" t="s">
        <v>95</v>
      </c>
      <c r="E566" t="s">
        <v>29</v>
      </c>
      <c r="F566" t="s">
        <v>96</v>
      </c>
      <c r="G566" t="s">
        <v>106</v>
      </c>
      <c r="H566" t="s">
        <v>30</v>
      </c>
      <c r="I566" t="s">
        <v>2811</v>
      </c>
      <c r="J566" t="s">
        <v>2812</v>
      </c>
      <c r="K566" t="s">
        <v>2813</v>
      </c>
      <c r="L566" t="s">
        <v>2813</v>
      </c>
      <c r="M566" t="s">
        <v>110</v>
      </c>
      <c r="N566" t="s">
        <v>36</v>
      </c>
      <c r="O566" t="s">
        <v>36</v>
      </c>
      <c r="P566" t="s">
        <v>2810</v>
      </c>
      <c r="Q566" t="s">
        <v>2813</v>
      </c>
      <c r="R566" t="s">
        <v>103</v>
      </c>
      <c r="S566" t="s">
        <v>2813</v>
      </c>
      <c r="T5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45727.648611111108</v>
      </c>
      <c r="U5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45771.494444444441</v>
      </c>
      <c r="V566" s="5">
        <f>IFERROR(Table2[[#This Row],[Fecha cierre/actualización]]-Table2[[#This Row],[Fecha creación]],"Revisar")</f>
        <v>43.845833333332848</v>
      </c>
      <c r="W566" s="5">
        <f>IFERROR(Table2[[#This Row],[Días resolución/en proceso]]*24,"Revisar")</f>
        <v>1052.2999999999884</v>
      </c>
      <c r="X566" s="5">
        <f>_xlfn.XLOOKUP(Table2[[#This Row],[Acuerdo de nivel de servicio]],SLA!B:B,SLA!C:C)</f>
        <v>72</v>
      </c>
      <c r="Y566" s="5">
        <f>IFERROR(ROUND(Table2[[#This Row],[Fecha cierre/actualización]]-Table2[[#This Row],[Fecha creación]],0)*14,"Revisar")</f>
        <v>616</v>
      </c>
      <c r="Z566" s="5">
        <f>+Table2[[#This Row],[SLA horas - base ]]+Table2[[#This Row],[SLA horas - adic por cambio días]]</f>
        <v>688</v>
      </c>
      <c r="AA566" s="19" t="str">
        <f>IF(Table2[[#This Row],[SLA horas - base ]]=0,"No tiene SLA",IF(Table2[[#This Row],[Horas resolución/en proceso]]&lt;=Table2[[#This Row],[SLA horas - total]],"Cumplido","Vencido"))</f>
        <v>Vencido</v>
      </c>
      <c r="AC566"/>
    </row>
    <row r="567" spans="1:29">
      <c r="A567" t="s">
        <v>2814</v>
      </c>
      <c r="B567" t="s">
        <v>2815</v>
      </c>
      <c r="C567" t="s">
        <v>36</v>
      </c>
      <c r="D567" t="s">
        <v>2</v>
      </c>
      <c r="E567" t="s">
        <v>48</v>
      </c>
      <c r="F567" t="s">
        <v>96</v>
      </c>
      <c r="G567" t="s">
        <v>106</v>
      </c>
      <c r="H567" t="s">
        <v>27</v>
      </c>
      <c r="I567" t="s">
        <v>2816</v>
      </c>
      <c r="J567" t="s">
        <v>2817</v>
      </c>
      <c r="K567" t="s">
        <v>2818</v>
      </c>
      <c r="L567" t="s">
        <v>2818</v>
      </c>
      <c r="M567" t="s">
        <v>101</v>
      </c>
      <c r="N567" t="s">
        <v>154</v>
      </c>
      <c r="O567" t="s">
        <v>102</v>
      </c>
      <c r="P567" t="s">
        <v>2815</v>
      </c>
      <c r="Q567" t="s">
        <v>2818</v>
      </c>
      <c r="R567" t="s">
        <v>103</v>
      </c>
      <c r="S567" t="s">
        <v>2818</v>
      </c>
      <c r="T5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45728.372916666667</v>
      </c>
      <c r="U5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45735.463888888888</v>
      </c>
      <c r="V567" s="5">
        <f>IFERROR(Table2[[#This Row],[Fecha cierre/actualización]]-Table2[[#This Row],[Fecha creación]],"Revisar")</f>
        <v>7.0909722222204437</v>
      </c>
      <c r="W567" s="5">
        <f>IFERROR(Table2[[#This Row],[Días resolución/en proceso]]*24,"Revisar")</f>
        <v>170.18333333329065</v>
      </c>
      <c r="X567" s="5">
        <f>_xlfn.XLOOKUP(Table2[[#This Row],[Acuerdo de nivel de servicio]],SLA!B:B,SLA!C:C)</f>
        <v>0</v>
      </c>
      <c r="Y567" s="5">
        <f>IFERROR(ROUND(Table2[[#This Row],[Fecha cierre/actualización]]-Table2[[#This Row],[Fecha creación]],0)*14,"Revisar")</f>
        <v>98</v>
      </c>
      <c r="Z567" s="5">
        <f>+Table2[[#This Row],[SLA horas - base ]]+Table2[[#This Row],[SLA horas - adic por cambio días]]</f>
        <v>98</v>
      </c>
      <c r="AA567" s="19" t="str">
        <f>IF(Table2[[#This Row],[SLA horas - base ]]=0,"No tiene SLA",IF(Table2[[#This Row],[Horas resolución/en proceso]]&lt;=Table2[[#This Row],[SLA horas - total]],"Cumplido","Vencido"))</f>
        <v>No tiene SLA</v>
      </c>
      <c r="AC567"/>
    </row>
    <row r="568" spans="1:29">
      <c r="A568" t="s">
        <v>2819</v>
      </c>
      <c r="B568" t="s">
        <v>2820</v>
      </c>
      <c r="C568" t="s">
        <v>36</v>
      </c>
      <c r="D568" t="s">
        <v>2</v>
      </c>
      <c r="E568" t="s">
        <v>55</v>
      </c>
      <c r="F568" t="s">
        <v>96</v>
      </c>
      <c r="G568" t="s">
        <v>106</v>
      </c>
      <c r="H568" t="s">
        <v>28</v>
      </c>
      <c r="I568" t="s">
        <v>2821</v>
      </c>
      <c r="J568" t="s">
        <v>2822</v>
      </c>
      <c r="K568" t="s">
        <v>1818</v>
      </c>
      <c r="L568" t="s">
        <v>1818</v>
      </c>
      <c r="M568" t="s">
        <v>153</v>
      </c>
      <c r="N568" t="s">
        <v>154</v>
      </c>
      <c r="O568" t="s">
        <v>36</v>
      </c>
      <c r="P568" t="s">
        <v>2820</v>
      </c>
      <c r="Q568" t="s">
        <v>1818</v>
      </c>
      <c r="R568" t="s">
        <v>103</v>
      </c>
      <c r="S568" t="s">
        <v>2823</v>
      </c>
      <c r="T5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45728.475694444445</v>
      </c>
      <c r="U5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45737.724305555559</v>
      </c>
      <c r="V568" s="5">
        <f>IFERROR(Table2[[#This Row],[Fecha cierre/actualización]]-Table2[[#This Row],[Fecha creación]],"Revisar")</f>
        <v>9.2486111111138598</v>
      </c>
      <c r="W568" s="5">
        <f>IFERROR(Table2[[#This Row],[Días resolución/en proceso]]*24,"Revisar")</f>
        <v>221.96666666673264</v>
      </c>
      <c r="X568" s="5">
        <f>_xlfn.XLOOKUP(Table2[[#This Row],[Acuerdo de nivel de servicio]],SLA!B:B,SLA!C:C)</f>
        <v>0</v>
      </c>
      <c r="Y568" s="5">
        <f>IFERROR(ROUND(Table2[[#This Row],[Fecha cierre/actualización]]-Table2[[#This Row],[Fecha creación]],0)*14,"Revisar")</f>
        <v>126</v>
      </c>
      <c r="Z568" s="5">
        <f>+Table2[[#This Row],[SLA horas - base ]]+Table2[[#This Row],[SLA horas - adic por cambio días]]</f>
        <v>126</v>
      </c>
      <c r="AA568" s="19" t="str">
        <f>IF(Table2[[#This Row],[SLA horas - base ]]=0,"No tiene SLA",IF(Table2[[#This Row],[Horas resolución/en proceso]]&lt;=Table2[[#This Row],[SLA horas - total]],"Cumplido","Vencido"))</f>
        <v>No tiene SLA</v>
      </c>
      <c r="AC568"/>
    </row>
    <row r="569" spans="1:29">
      <c r="A569" t="s">
        <v>2824</v>
      </c>
      <c r="B569" t="s">
        <v>2825</v>
      </c>
      <c r="C569" t="s">
        <v>36</v>
      </c>
      <c r="D569" t="s">
        <v>2</v>
      </c>
      <c r="E569" t="s">
        <v>55</v>
      </c>
      <c r="F569" t="s">
        <v>96</v>
      </c>
      <c r="G569" t="s">
        <v>36</v>
      </c>
      <c r="H569" t="s">
        <v>32</v>
      </c>
      <c r="I569" t="s">
        <v>2826</v>
      </c>
      <c r="J569" t="s">
        <v>2827</v>
      </c>
      <c r="K569" t="s">
        <v>2828</v>
      </c>
      <c r="L569" t="s">
        <v>2828</v>
      </c>
      <c r="M569" t="s">
        <v>101</v>
      </c>
      <c r="N569" t="s">
        <v>36</v>
      </c>
      <c r="O569" t="s">
        <v>102</v>
      </c>
      <c r="P569" t="s">
        <v>2825</v>
      </c>
      <c r="Q569" t="s">
        <v>2828</v>
      </c>
      <c r="R569" t="s">
        <v>103</v>
      </c>
      <c r="S569" t="s">
        <v>2828</v>
      </c>
      <c r="T5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45728.333333333336</v>
      </c>
      <c r="U5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45728.45208333333</v>
      </c>
      <c r="V569" s="5">
        <f>IFERROR(Table2[[#This Row],[Fecha cierre/actualización]]-Table2[[#This Row],[Fecha creación]],"Revisar")</f>
        <v>0.11874999999417923</v>
      </c>
      <c r="W569" s="5">
        <f>IFERROR(Table2[[#This Row],[Días resolución/en proceso]]*24,"Revisar")</f>
        <v>2.8499999998603016</v>
      </c>
      <c r="X569" s="5">
        <f>_xlfn.XLOOKUP(Table2[[#This Row],[Acuerdo de nivel de servicio]],SLA!B:B,SLA!C:C)</f>
        <v>0</v>
      </c>
      <c r="Y569" s="5">
        <f>IFERROR(ROUND(Table2[[#This Row],[Fecha cierre/actualización]]-Table2[[#This Row],[Fecha creación]],0)*14,"Revisar")</f>
        <v>0</v>
      </c>
      <c r="Z569" s="5">
        <f>+Table2[[#This Row],[SLA horas - base ]]+Table2[[#This Row],[SLA horas - adic por cambio días]]</f>
        <v>0</v>
      </c>
      <c r="AA569" s="19" t="str">
        <f>IF(Table2[[#This Row],[SLA horas - base ]]=0,"No tiene SLA",IF(Table2[[#This Row],[Horas resolución/en proceso]]&lt;=Table2[[#This Row],[SLA horas - total]],"Cumplido","Vencido"))</f>
        <v>No tiene SLA</v>
      </c>
      <c r="AC569"/>
    </row>
    <row r="570" spans="1:29">
      <c r="A570" t="s">
        <v>2829</v>
      </c>
      <c r="B570" t="s">
        <v>2830</v>
      </c>
      <c r="C570" t="s">
        <v>36</v>
      </c>
      <c r="D570" t="s">
        <v>269</v>
      </c>
      <c r="E570" t="s">
        <v>38</v>
      </c>
      <c r="F570" t="s">
        <v>96</v>
      </c>
      <c r="G570" t="s">
        <v>270</v>
      </c>
      <c r="H570" t="s">
        <v>36</v>
      </c>
      <c r="I570" t="s">
        <v>2831</v>
      </c>
      <c r="J570" t="s">
        <v>2832</v>
      </c>
      <c r="K570" t="s">
        <v>2833</v>
      </c>
      <c r="L570" t="s">
        <v>2833</v>
      </c>
      <c r="M570" t="s">
        <v>36</v>
      </c>
      <c r="N570" t="s">
        <v>36</v>
      </c>
      <c r="O570" t="s">
        <v>36</v>
      </c>
      <c r="P570" t="s">
        <v>2830</v>
      </c>
      <c r="Q570" t="s">
        <v>2833</v>
      </c>
      <c r="R570" t="s">
        <v>103</v>
      </c>
      <c r="S570" t="s">
        <v>2833</v>
      </c>
      <c r="T5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45728.39166666667</v>
      </c>
      <c r="U5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45728.71597222222</v>
      </c>
      <c r="V570" s="5">
        <f>IFERROR(Table2[[#This Row],[Fecha cierre/actualización]]-Table2[[#This Row],[Fecha creación]],"Revisar")</f>
        <v>0.32430555555038154</v>
      </c>
      <c r="W570" s="5">
        <f>IFERROR(Table2[[#This Row],[Días resolución/en proceso]]*24,"Revisar")</f>
        <v>7.783333333209157</v>
      </c>
      <c r="X570" s="5">
        <f>_xlfn.XLOOKUP(Table2[[#This Row],[Acuerdo de nivel de servicio]],SLA!B:B,SLA!C:C)</f>
        <v>0</v>
      </c>
      <c r="Y570" s="5">
        <f>IFERROR(ROUND(Table2[[#This Row],[Fecha cierre/actualización]]-Table2[[#This Row],[Fecha creación]],0)*14,"Revisar")</f>
        <v>0</v>
      </c>
      <c r="Z570" s="5">
        <f>+Table2[[#This Row],[SLA horas - base ]]+Table2[[#This Row],[SLA horas - adic por cambio días]]</f>
        <v>0</v>
      </c>
      <c r="AA570" s="19" t="str">
        <f>IF(Table2[[#This Row],[SLA horas - base ]]=0,"No tiene SLA",IF(Table2[[#This Row],[Horas resolución/en proceso]]&lt;=Table2[[#This Row],[SLA horas - total]],"Cumplido","Vencido"))</f>
        <v>No tiene SLA</v>
      </c>
      <c r="AC570"/>
    </row>
    <row r="571" spans="1:29">
      <c r="A571" t="s">
        <v>2834</v>
      </c>
      <c r="B571" t="s">
        <v>2835</v>
      </c>
      <c r="C571" t="s">
        <v>36</v>
      </c>
      <c r="D571" t="s">
        <v>95</v>
      </c>
      <c r="E571" t="s">
        <v>55</v>
      </c>
      <c r="F571" t="s">
        <v>96</v>
      </c>
      <c r="G571" t="s">
        <v>373</v>
      </c>
      <c r="H571" t="s">
        <v>35</v>
      </c>
      <c r="I571" t="s">
        <v>2835</v>
      </c>
      <c r="J571" t="s">
        <v>2836</v>
      </c>
      <c r="K571" t="s">
        <v>2837</v>
      </c>
      <c r="L571" t="s">
        <v>2838</v>
      </c>
      <c r="M571" t="s">
        <v>36</v>
      </c>
      <c r="N571" t="s">
        <v>36</v>
      </c>
      <c r="O571" t="s">
        <v>36</v>
      </c>
      <c r="P571" t="s">
        <v>2835</v>
      </c>
      <c r="Q571" t="s">
        <v>2837</v>
      </c>
      <c r="R571" t="s">
        <v>103</v>
      </c>
      <c r="S571" t="s">
        <v>2837</v>
      </c>
      <c r="T5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45728.685416666667</v>
      </c>
      <c r="U5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45742.635416666664</v>
      </c>
      <c r="V571" s="5">
        <f>IFERROR(Table2[[#This Row],[Fecha cierre/actualización]]-Table2[[#This Row],[Fecha creación]],"Revisar")</f>
        <v>13.94999999999709</v>
      </c>
      <c r="W571" s="5">
        <f>IFERROR(Table2[[#This Row],[Días resolución/en proceso]]*24,"Revisar")</f>
        <v>334.79999999993015</v>
      </c>
      <c r="X571" s="5">
        <f>_xlfn.XLOOKUP(Table2[[#This Row],[Acuerdo de nivel de servicio]],SLA!B:B,SLA!C:C)</f>
        <v>0</v>
      </c>
      <c r="Y571" s="5">
        <f>IFERROR(ROUND(Table2[[#This Row],[Fecha cierre/actualización]]-Table2[[#This Row],[Fecha creación]],0)*14,"Revisar")</f>
        <v>196</v>
      </c>
      <c r="Z571" s="5">
        <f>+Table2[[#This Row],[SLA horas - base ]]+Table2[[#This Row],[SLA horas - adic por cambio días]]</f>
        <v>196</v>
      </c>
      <c r="AA571" s="19" t="str">
        <f>IF(Table2[[#This Row],[SLA horas - base ]]=0,"No tiene SLA",IF(Table2[[#This Row],[Horas resolución/en proceso]]&lt;=Table2[[#This Row],[SLA horas - total]],"Cumplido","Vencido"))</f>
        <v>No tiene SLA</v>
      </c>
      <c r="AC571"/>
    </row>
    <row r="572" spans="1:29">
      <c r="A572" t="s">
        <v>2839</v>
      </c>
      <c r="B572" t="s">
        <v>2831</v>
      </c>
      <c r="C572" t="s">
        <v>36</v>
      </c>
      <c r="D572" t="s">
        <v>95</v>
      </c>
      <c r="E572" t="s">
        <v>55</v>
      </c>
      <c r="F572" t="s">
        <v>96</v>
      </c>
      <c r="G572" t="s">
        <v>30</v>
      </c>
      <c r="H572" t="s">
        <v>30</v>
      </c>
      <c r="I572" t="s">
        <v>2840</v>
      </c>
      <c r="J572" t="s">
        <v>2841</v>
      </c>
      <c r="K572" t="s">
        <v>2452</v>
      </c>
      <c r="L572" t="s">
        <v>2452</v>
      </c>
      <c r="M572" t="s">
        <v>36</v>
      </c>
      <c r="N572" t="s">
        <v>36</v>
      </c>
      <c r="O572" t="s">
        <v>36</v>
      </c>
      <c r="P572" t="s">
        <v>2831</v>
      </c>
      <c r="Q572" t="s">
        <v>2452</v>
      </c>
      <c r="R572" t="s">
        <v>103</v>
      </c>
      <c r="S572" t="s">
        <v>2842</v>
      </c>
      <c r="T5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45728.453472222223</v>
      </c>
      <c r="U5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45737.807638888888</v>
      </c>
      <c r="V572" s="5">
        <f>IFERROR(Table2[[#This Row],[Fecha cierre/actualización]]-Table2[[#This Row],[Fecha creación]],"Revisar")</f>
        <v>9.3541666666642413</v>
      </c>
      <c r="W572" s="5">
        <f>IFERROR(Table2[[#This Row],[Días resolución/en proceso]]*24,"Revisar")</f>
        <v>224.49999999994179</v>
      </c>
      <c r="X572" s="5">
        <f>_xlfn.XLOOKUP(Table2[[#This Row],[Acuerdo de nivel de servicio]],SLA!B:B,SLA!C:C)</f>
        <v>0</v>
      </c>
      <c r="Y572" s="5">
        <f>IFERROR(ROUND(Table2[[#This Row],[Fecha cierre/actualización]]-Table2[[#This Row],[Fecha creación]],0)*14,"Revisar")</f>
        <v>126</v>
      </c>
      <c r="Z572" s="5">
        <f>+Table2[[#This Row],[SLA horas - base ]]+Table2[[#This Row],[SLA horas - adic por cambio días]]</f>
        <v>126</v>
      </c>
      <c r="AA572" s="19" t="str">
        <f>IF(Table2[[#This Row],[SLA horas - base ]]=0,"No tiene SLA",IF(Table2[[#This Row],[Horas resolución/en proceso]]&lt;=Table2[[#This Row],[SLA horas - total]],"Cumplido","Vencido"))</f>
        <v>No tiene SLA</v>
      </c>
      <c r="AC572"/>
    </row>
    <row r="573" spans="1:29">
      <c r="A573" t="s">
        <v>2843</v>
      </c>
      <c r="B573" t="s">
        <v>2844</v>
      </c>
      <c r="C573" t="s">
        <v>36</v>
      </c>
      <c r="D573" t="s">
        <v>95</v>
      </c>
      <c r="E573" t="s">
        <v>61</v>
      </c>
      <c r="F573" t="s">
        <v>96</v>
      </c>
      <c r="G573" t="s">
        <v>97</v>
      </c>
      <c r="H573" t="s">
        <v>45</v>
      </c>
      <c r="I573" t="s">
        <v>2844</v>
      </c>
      <c r="J573" t="s">
        <v>2845</v>
      </c>
      <c r="K573" t="s">
        <v>2846</v>
      </c>
      <c r="L573" t="s">
        <v>2846</v>
      </c>
      <c r="M573" t="s">
        <v>101</v>
      </c>
      <c r="N573" t="s">
        <v>36</v>
      </c>
      <c r="O573" t="s">
        <v>102</v>
      </c>
      <c r="P573" t="s">
        <v>2844</v>
      </c>
      <c r="Q573" t="s">
        <v>2846</v>
      </c>
      <c r="R573" t="s">
        <v>103</v>
      </c>
      <c r="S573" t="s">
        <v>2846</v>
      </c>
      <c r="T5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45728.683333333334</v>
      </c>
      <c r="U5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45737.526388888888</v>
      </c>
      <c r="V573" s="5">
        <f>IFERROR(Table2[[#This Row],[Fecha cierre/actualización]]-Table2[[#This Row],[Fecha creación]],"Revisar")</f>
        <v>8.8430555555532919</v>
      </c>
      <c r="W573" s="5">
        <f>IFERROR(Table2[[#This Row],[Días resolución/en proceso]]*24,"Revisar")</f>
        <v>212.23333333327901</v>
      </c>
      <c r="X573" s="5">
        <f>_xlfn.XLOOKUP(Table2[[#This Row],[Acuerdo de nivel de servicio]],SLA!B:B,SLA!C:C)</f>
        <v>0</v>
      </c>
      <c r="Y573" s="5">
        <f>IFERROR(ROUND(Table2[[#This Row],[Fecha cierre/actualización]]-Table2[[#This Row],[Fecha creación]],0)*14,"Revisar")</f>
        <v>126</v>
      </c>
      <c r="Z573" s="5">
        <f>+Table2[[#This Row],[SLA horas - base ]]+Table2[[#This Row],[SLA horas - adic por cambio días]]</f>
        <v>126</v>
      </c>
      <c r="AA573" s="19" t="str">
        <f>IF(Table2[[#This Row],[SLA horas - base ]]=0,"No tiene SLA",IF(Table2[[#This Row],[Horas resolución/en proceso]]&lt;=Table2[[#This Row],[SLA horas - total]],"Cumplido","Vencido"))</f>
        <v>No tiene SLA</v>
      </c>
      <c r="AC573"/>
    </row>
    <row r="574" spans="1:29">
      <c r="A574" t="s">
        <v>2847</v>
      </c>
      <c r="B574" t="s">
        <v>2848</v>
      </c>
      <c r="C574" t="s">
        <v>36</v>
      </c>
      <c r="D574" t="s">
        <v>2</v>
      </c>
      <c r="E574" t="s">
        <v>36</v>
      </c>
      <c r="F574" t="s">
        <v>21</v>
      </c>
      <c r="G574" t="s">
        <v>36</v>
      </c>
      <c r="H574" t="s">
        <v>28</v>
      </c>
      <c r="I574" t="s">
        <v>36</v>
      </c>
      <c r="J574" t="s">
        <v>131</v>
      </c>
      <c r="K574" t="s">
        <v>36</v>
      </c>
      <c r="L574" t="s">
        <v>2849</v>
      </c>
      <c r="M574" t="s">
        <v>101</v>
      </c>
      <c r="N574" t="s">
        <v>36</v>
      </c>
      <c r="O574" t="s">
        <v>102</v>
      </c>
      <c r="P574" t="s">
        <v>2848</v>
      </c>
      <c r="Q574" t="s">
        <v>36</v>
      </c>
      <c r="R574" t="s">
        <v>103</v>
      </c>
      <c r="S574" t="s">
        <v>36</v>
      </c>
      <c r="T5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45729.773611111108</v>
      </c>
      <c r="U5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45730.35833333333</v>
      </c>
      <c r="V574" s="5">
        <f>IFERROR(Table2[[#This Row],[Fecha cierre/actualización]]-Table2[[#This Row],[Fecha creación]],"Revisar")</f>
        <v>0.58472222222189885</v>
      </c>
      <c r="W574" s="5">
        <f>IFERROR(Table2[[#This Row],[Días resolución/en proceso]]*24,"Revisar")</f>
        <v>14.033333333325572</v>
      </c>
      <c r="X574" s="5">
        <f>_xlfn.XLOOKUP(Table2[[#This Row],[Acuerdo de nivel de servicio]],SLA!B:B,SLA!C:C)</f>
        <v>0</v>
      </c>
      <c r="Y574" s="5">
        <f>IFERROR(ROUND(Table2[[#This Row],[Fecha cierre/actualización]]-Table2[[#This Row],[Fecha creación]],0)*14,"Revisar")</f>
        <v>14</v>
      </c>
      <c r="Z574" s="5">
        <f>+Table2[[#This Row],[SLA horas - base ]]+Table2[[#This Row],[SLA horas - adic por cambio días]]</f>
        <v>14</v>
      </c>
      <c r="AA574" s="19" t="str">
        <f>IF(Table2[[#This Row],[SLA horas - base ]]=0,"No tiene SLA",IF(Table2[[#This Row],[Horas resolución/en proceso]]&lt;=Table2[[#This Row],[SLA horas - total]],"Cumplido","Vencido"))</f>
        <v>No tiene SLA</v>
      </c>
      <c r="AC574"/>
    </row>
    <row r="575" spans="1:29">
      <c r="A575" t="s">
        <v>2850</v>
      </c>
      <c r="B575" t="s">
        <v>2851</v>
      </c>
      <c r="C575" t="s">
        <v>36</v>
      </c>
      <c r="D575" t="s">
        <v>2</v>
      </c>
      <c r="E575" t="s">
        <v>55</v>
      </c>
      <c r="F575" t="s">
        <v>96</v>
      </c>
      <c r="G575" t="s">
        <v>36</v>
      </c>
      <c r="H575" t="s">
        <v>30</v>
      </c>
      <c r="I575" t="s">
        <v>2852</v>
      </c>
      <c r="J575" t="s">
        <v>2853</v>
      </c>
      <c r="K575" t="s">
        <v>2854</v>
      </c>
      <c r="L575" t="s">
        <v>2854</v>
      </c>
      <c r="M575" t="s">
        <v>101</v>
      </c>
      <c r="N575" t="s">
        <v>36</v>
      </c>
      <c r="O575" t="s">
        <v>102</v>
      </c>
      <c r="P575" t="s">
        <v>2851</v>
      </c>
      <c r="Q575" t="s">
        <v>2854</v>
      </c>
      <c r="R575" t="s">
        <v>103</v>
      </c>
      <c r="S575" t="s">
        <v>2855</v>
      </c>
      <c r="T5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45730.356249999997</v>
      </c>
      <c r="U5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45735.431944444441</v>
      </c>
      <c r="V575" s="5">
        <f>IFERROR(Table2[[#This Row],[Fecha cierre/actualización]]-Table2[[#This Row],[Fecha creación]],"Revisar")</f>
        <v>5.0756944444437977</v>
      </c>
      <c r="W575" s="5">
        <f>IFERROR(Table2[[#This Row],[Días resolución/en proceso]]*24,"Revisar")</f>
        <v>121.81666666665114</v>
      </c>
      <c r="X575" s="5">
        <f>_xlfn.XLOOKUP(Table2[[#This Row],[Acuerdo de nivel de servicio]],SLA!B:B,SLA!C:C)</f>
        <v>0</v>
      </c>
      <c r="Y575" s="5">
        <f>IFERROR(ROUND(Table2[[#This Row],[Fecha cierre/actualización]]-Table2[[#This Row],[Fecha creación]],0)*14,"Revisar")</f>
        <v>70</v>
      </c>
      <c r="Z575" s="5">
        <f>+Table2[[#This Row],[SLA horas - base ]]+Table2[[#This Row],[SLA horas - adic por cambio días]]</f>
        <v>70</v>
      </c>
      <c r="AA575" s="19" t="str">
        <f>IF(Table2[[#This Row],[SLA horas - base ]]=0,"No tiene SLA",IF(Table2[[#This Row],[Horas resolución/en proceso]]&lt;=Table2[[#This Row],[SLA horas - total]],"Cumplido","Vencido"))</f>
        <v>No tiene SLA</v>
      </c>
      <c r="AC575"/>
    </row>
    <row r="576" spans="1:29">
      <c r="A576" t="s">
        <v>2856</v>
      </c>
      <c r="B576" t="s">
        <v>2857</v>
      </c>
      <c r="C576" t="s">
        <v>36</v>
      </c>
      <c r="D576" t="s">
        <v>2</v>
      </c>
      <c r="E576" t="s">
        <v>55</v>
      </c>
      <c r="F576" t="s">
        <v>96</v>
      </c>
      <c r="G576" t="s">
        <v>106</v>
      </c>
      <c r="H576" t="s">
        <v>27</v>
      </c>
      <c r="I576" t="s">
        <v>2858</v>
      </c>
      <c r="J576" t="s">
        <v>2859</v>
      </c>
      <c r="K576" t="s">
        <v>2860</v>
      </c>
      <c r="L576" t="s">
        <v>2860</v>
      </c>
      <c r="M576" t="s">
        <v>101</v>
      </c>
      <c r="N576" t="s">
        <v>154</v>
      </c>
      <c r="O576" t="s">
        <v>102</v>
      </c>
      <c r="P576" t="s">
        <v>2857</v>
      </c>
      <c r="Q576" t="s">
        <v>2860</v>
      </c>
      <c r="R576" t="s">
        <v>103</v>
      </c>
      <c r="S576" t="s">
        <v>2860</v>
      </c>
      <c r="T5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45730.39166666667</v>
      </c>
      <c r="U5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45734.408333333333</v>
      </c>
      <c r="V576" s="5">
        <f>IFERROR(Table2[[#This Row],[Fecha cierre/actualización]]-Table2[[#This Row],[Fecha creación]],"Revisar")</f>
        <v>4.0166666666627862</v>
      </c>
      <c r="W576" s="5">
        <f>IFERROR(Table2[[#This Row],[Días resolución/en proceso]]*24,"Revisar")</f>
        <v>96.399999999906868</v>
      </c>
      <c r="X576" s="5">
        <f>_xlfn.XLOOKUP(Table2[[#This Row],[Acuerdo de nivel de servicio]],SLA!B:B,SLA!C:C)</f>
        <v>0</v>
      </c>
      <c r="Y576" s="5">
        <f>IFERROR(ROUND(Table2[[#This Row],[Fecha cierre/actualización]]-Table2[[#This Row],[Fecha creación]],0)*14,"Revisar")</f>
        <v>56</v>
      </c>
      <c r="Z576" s="5">
        <f>+Table2[[#This Row],[SLA horas - base ]]+Table2[[#This Row],[SLA horas - adic por cambio días]]</f>
        <v>56</v>
      </c>
      <c r="AA576" s="19" t="str">
        <f>IF(Table2[[#This Row],[SLA horas - base ]]=0,"No tiene SLA",IF(Table2[[#This Row],[Horas resolución/en proceso]]&lt;=Table2[[#This Row],[SLA horas - total]],"Cumplido","Vencido"))</f>
        <v>No tiene SLA</v>
      </c>
      <c r="AC576"/>
    </row>
    <row r="577" spans="1:29">
      <c r="A577" t="s">
        <v>2861</v>
      </c>
      <c r="B577" t="s">
        <v>2862</v>
      </c>
      <c r="C577" t="s">
        <v>496</v>
      </c>
      <c r="D577" t="s">
        <v>95</v>
      </c>
      <c r="E577" t="s">
        <v>52</v>
      </c>
      <c r="F577" t="s">
        <v>96</v>
      </c>
      <c r="G577" t="s">
        <v>373</v>
      </c>
      <c r="H577" t="s">
        <v>35</v>
      </c>
      <c r="I577" t="s">
        <v>2863</v>
      </c>
      <c r="J577" t="s">
        <v>2864</v>
      </c>
      <c r="K577" t="s">
        <v>2865</v>
      </c>
      <c r="L577" t="s">
        <v>2865</v>
      </c>
      <c r="M577" t="s">
        <v>36</v>
      </c>
      <c r="N577" t="s">
        <v>36</v>
      </c>
      <c r="O577" t="s">
        <v>311</v>
      </c>
      <c r="P577" t="s">
        <v>2862</v>
      </c>
      <c r="Q577" t="s">
        <v>2865</v>
      </c>
      <c r="R577" t="s">
        <v>467</v>
      </c>
      <c r="S577" t="s">
        <v>2865</v>
      </c>
      <c r="T5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45729.372916666667</v>
      </c>
      <c r="U5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45740.35833333333</v>
      </c>
      <c r="V577" s="5">
        <f>IFERROR(Table2[[#This Row],[Fecha cierre/actualización]]-Table2[[#This Row],[Fecha creación]],"Revisar")</f>
        <v>10.985416666662786</v>
      </c>
      <c r="W577" s="5">
        <f>IFERROR(Table2[[#This Row],[Días resolución/en proceso]]*24,"Revisar")</f>
        <v>263.64999999990687</v>
      </c>
      <c r="X577" s="5">
        <f>_xlfn.XLOOKUP(Table2[[#This Row],[Acuerdo de nivel de servicio]],SLA!B:B,SLA!C:C)</f>
        <v>72</v>
      </c>
      <c r="Y577" s="5">
        <f>IFERROR(ROUND(Table2[[#This Row],[Fecha cierre/actualización]]-Table2[[#This Row],[Fecha creación]],0)*14,"Revisar")</f>
        <v>154</v>
      </c>
      <c r="Z577" s="5">
        <f>+Table2[[#This Row],[SLA horas - base ]]+Table2[[#This Row],[SLA horas - adic por cambio días]]</f>
        <v>226</v>
      </c>
      <c r="AA577" s="19" t="str">
        <f>IF(Table2[[#This Row],[SLA horas - base ]]=0,"No tiene SLA",IF(Table2[[#This Row],[Horas resolución/en proceso]]&lt;=Table2[[#This Row],[SLA horas - total]],"Cumplido","Vencido"))</f>
        <v>Vencido</v>
      </c>
      <c r="AC577"/>
    </row>
    <row r="578" spans="1:29">
      <c r="A578" t="s">
        <v>2866</v>
      </c>
      <c r="B578" t="s">
        <v>2867</v>
      </c>
      <c r="C578" t="s">
        <v>36</v>
      </c>
      <c r="D578" t="s">
        <v>269</v>
      </c>
      <c r="E578" t="s">
        <v>55</v>
      </c>
      <c r="F578" t="s">
        <v>96</v>
      </c>
      <c r="G578" t="s">
        <v>270</v>
      </c>
      <c r="H578" t="s">
        <v>36</v>
      </c>
      <c r="I578" t="s">
        <v>2802</v>
      </c>
      <c r="J578" t="s">
        <v>2868</v>
      </c>
      <c r="K578" t="s">
        <v>2869</v>
      </c>
      <c r="L578" t="s">
        <v>2869</v>
      </c>
      <c r="M578" t="s">
        <v>36</v>
      </c>
      <c r="N578" t="s">
        <v>36</v>
      </c>
      <c r="O578" t="s">
        <v>36</v>
      </c>
      <c r="P578" t="s">
        <v>2867</v>
      </c>
      <c r="Q578" t="s">
        <v>2869</v>
      </c>
      <c r="R578" t="s">
        <v>103</v>
      </c>
      <c r="S578" t="s">
        <v>2869</v>
      </c>
      <c r="T5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45729.452777777777</v>
      </c>
      <c r="U5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45736.738888888889</v>
      </c>
      <c r="V578" s="5">
        <f>IFERROR(Table2[[#This Row],[Fecha cierre/actualización]]-Table2[[#This Row],[Fecha creación]],"Revisar")</f>
        <v>7.2861111111124046</v>
      </c>
      <c r="W578" s="5">
        <f>IFERROR(Table2[[#This Row],[Días resolución/en proceso]]*24,"Revisar")</f>
        <v>174.86666666669771</v>
      </c>
      <c r="X578" s="5">
        <f>_xlfn.XLOOKUP(Table2[[#This Row],[Acuerdo de nivel de servicio]],SLA!B:B,SLA!C:C)</f>
        <v>0</v>
      </c>
      <c r="Y578" s="5">
        <f>IFERROR(ROUND(Table2[[#This Row],[Fecha cierre/actualización]]-Table2[[#This Row],[Fecha creación]],0)*14,"Revisar")</f>
        <v>98</v>
      </c>
      <c r="Z578" s="5">
        <f>+Table2[[#This Row],[SLA horas - base ]]+Table2[[#This Row],[SLA horas - adic por cambio días]]</f>
        <v>98</v>
      </c>
      <c r="AA578" s="19" t="str">
        <f>IF(Table2[[#This Row],[SLA horas - base ]]=0,"No tiene SLA",IF(Table2[[#This Row],[Horas resolución/en proceso]]&lt;=Table2[[#This Row],[SLA horas - total]],"Cumplido","Vencido"))</f>
        <v>No tiene SLA</v>
      </c>
      <c r="AC578"/>
    </row>
    <row r="579" spans="1:29">
      <c r="A579" t="s">
        <v>2870</v>
      </c>
      <c r="B579" t="s">
        <v>2871</v>
      </c>
      <c r="C579" t="s">
        <v>36</v>
      </c>
      <c r="D579" t="s">
        <v>2</v>
      </c>
      <c r="E579" t="s">
        <v>55</v>
      </c>
      <c r="F579" t="s">
        <v>96</v>
      </c>
      <c r="G579" t="s">
        <v>106</v>
      </c>
      <c r="H579" t="s">
        <v>27</v>
      </c>
      <c r="I579" t="s">
        <v>2872</v>
      </c>
      <c r="J579" t="s">
        <v>2873</v>
      </c>
      <c r="K579" t="s">
        <v>2874</v>
      </c>
      <c r="L579" t="s">
        <v>2874</v>
      </c>
      <c r="M579" t="s">
        <v>101</v>
      </c>
      <c r="N579" t="s">
        <v>154</v>
      </c>
      <c r="O579" t="s">
        <v>102</v>
      </c>
      <c r="P579" t="s">
        <v>2871</v>
      </c>
      <c r="Q579" t="s">
        <v>2874</v>
      </c>
      <c r="R579" t="s">
        <v>103</v>
      </c>
      <c r="S579" t="s">
        <v>2875</v>
      </c>
      <c r="T5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45729.552777777775</v>
      </c>
      <c r="U5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45729.643055555556</v>
      </c>
      <c r="V579" s="5">
        <f>IFERROR(Table2[[#This Row],[Fecha cierre/actualización]]-Table2[[#This Row],[Fecha creación]],"Revisar")</f>
        <v>9.0277777781011537E-2</v>
      </c>
      <c r="W579" s="5">
        <f>IFERROR(Table2[[#This Row],[Días resolución/en proceso]]*24,"Revisar")</f>
        <v>2.1666666667442769</v>
      </c>
      <c r="X579" s="5">
        <f>_xlfn.XLOOKUP(Table2[[#This Row],[Acuerdo de nivel de servicio]],SLA!B:B,SLA!C:C)</f>
        <v>0</v>
      </c>
      <c r="Y579" s="5">
        <f>IFERROR(ROUND(Table2[[#This Row],[Fecha cierre/actualización]]-Table2[[#This Row],[Fecha creación]],0)*14,"Revisar")</f>
        <v>0</v>
      </c>
      <c r="Z579" s="5">
        <f>+Table2[[#This Row],[SLA horas - base ]]+Table2[[#This Row],[SLA horas - adic por cambio días]]</f>
        <v>0</v>
      </c>
      <c r="AA579" s="19" t="str">
        <f>IF(Table2[[#This Row],[SLA horas - base ]]=0,"No tiene SLA",IF(Table2[[#This Row],[Horas resolución/en proceso]]&lt;=Table2[[#This Row],[SLA horas - total]],"Cumplido","Vencido"))</f>
        <v>No tiene SLA</v>
      </c>
      <c r="AC579"/>
    </row>
    <row r="580" spans="1:29">
      <c r="A580" t="s">
        <v>2876</v>
      </c>
      <c r="B580" t="s">
        <v>2877</v>
      </c>
      <c r="C580" t="s">
        <v>496</v>
      </c>
      <c r="D580" t="s">
        <v>95</v>
      </c>
      <c r="E580" t="s">
        <v>52</v>
      </c>
      <c r="F580" t="s">
        <v>96</v>
      </c>
      <c r="G580" t="s">
        <v>373</v>
      </c>
      <c r="H580" t="s">
        <v>35</v>
      </c>
      <c r="I580" t="s">
        <v>2878</v>
      </c>
      <c r="J580" t="s">
        <v>2879</v>
      </c>
      <c r="K580" t="s">
        <v>2880</v>
      </c>
      <c r="L580" t="s">
        <v>2880</v>
      </c>
      <c r="M580" t="s">
        <v>36</v>
      </c>
      <c r="N580" t="s">
        <v>36</v>
      </c>
      <c r="O580" t="s">
        <v>311</v>
      </c>
      <c r="P580" t="s">
        <v>2877</v>
      </c>
      <c r="Q580" t="s">
        <v>2880</v>
      </c>
      <c r="R580" t="s">
        <v>467</v>
      </c>
      <c r="S580" t="s">
        <v>2880</v>
      </c>
      <c r="T5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45729.381944444445</v>
      </c>
      <c r="U5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45775.429861111108</v>
      </c>
      <c r="V580" s="5">
        <f>IFERROR(Table2[[#This Row],[Fecha cierre/actualización]]-Table2[[#This Row],[Fecha creación]],"Revisar")</f>
        <v>46.047916666662786</v>
      </c>
      <c r="W580" s="5">
        <f>IFERROR(Table2[[#This Row],[Días resolución/en proceso]]*24,"Revisar")</f>
        <v>1105.1499999999069</v>
      </c>
      <c r="X580" s="5">
        <f>_xlfn.XLOOKUP(Table2[[#This Row],[Acuerdo de nivel de servicio]],SLA!B:B,SLA!C:C)</f>
        <v>72</v>
      </c>
      <c r="Y580" s="5">
        <f>IFERROR(ROUND(Table2[[#This Row],[Fecha cierre/actualización]]-Table2[[#This Row],[Fecha creación]],0)*14,"Revisar")</f>
        <v>644</v>
      </c>
      <c r="Z580" s="5">
        <f>+Table2[[#This Row],[SLA horas - base ]]+Table2[[#This Row],[SLA horas - adic por cambio días]]</f>
        <v>716</v>
      </c>
      <c r="AA580" s="19" t="str">
        <f>IF(Table2[[#This Row],[SLA horas - base ]]=0,"No tiene SLA",IF(Table2[[#This Row],[Horas resolución/en proceso]]&lt;=Table2[[#This Row],[SLA horas - total]],"Cumplido","Vencido"))</f>
        <v>Vencido</v>
      </c>
      <c r="AC580"/>
    </row>
    <row r="581" spans="1:29">
      <c r="A581" t="s">
        <v>2881</v>
      </c>
      <c r="B581" t="s">
        <v>2882</v>
      </c>
      <c r="C581" t="s">
        <v>36</v>
      </c>
      <c r="D581" t="s">
        <v>95</v>
      </c>
      <c r="E581" t="s">
        <v>55</v>
      </c>
      <c r="F581" t="s">
        <v>96</v>
      </c>
      <c r="G581" t="s">
        <v>106</v>
      </c>
      <c r="H581" t="s">
        <v>56</v>
      </c>
      <c r="I581" t="s">
        <v>2883</v>
      </c>
      <c r="J581" t="s">
        <v>2884</v>
      </c>
      <c r="K581" t="s">
        <v>2885</v>
      </c>
      <c r="L581" t="s">
        <v>2885</v>
      </c>
      <c r="M581" t="s">
        <v>101</v>
      </c>
      <c r="N581" t="s">
        <v>36</v>
      </c>
      <c r="O581" t="s">
        <v>311</v>
      </c>
      <c r="P581" t="s">
        <v>2882</v>
      </c>
      <c r="Q581" t="s">
        <v>2885</v>
      </c>
      <c r="R581" t="s">
        <v>103</v>
      </c>
      <c r="S581" t="s">
        <v>2886</v>
      </c>
      <c r="T5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45729.411111111112</v>
      </c>
      <c r="U5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45730.597222222219</v>
      </c>
      <c r="V581" s="5">
        <f>IFERROR(Table2[[#This Row],[Fecha cierre/actualización]]-Table2[[#This Row],[Fecha creación]],"Revisar")</f>
        <v>1.1861111111065838</v>
      </c>
      <c r="W581" s="5">
        <f>IFERROR(Table2[[#This Row],[Días resolución/en proceso]]*24,"Revisar")</f>
        <v>28.466666666558012</v>
      </c>
      <c r="X581" s="5">
        <f>_xlfn.XLOOKUP(Table2[[#This Row],[Acuerdo de nivel de servicio]],SLA!B:B,SLA!C:C)</f>
        <v>0</v>
      </c>
      <c r="Y581" s="5">
        <f>IFERROR(ROUND(Table2[[#This Row],[Fecha cierre/actualización]]-Table2[[#This Row],[Fecha creación]],0)*14,"Revisar")</f>
        <v>14</v>
      </c>
      <c r="Z581" s="5">
        <f>+Table2[[#This Row],[SLA horas - base ]]+Table2[[#This Row],[SLA horas - adic por cambio días]]</f>
        <v>14</v>
      </c>
      <c r="AA581" s="19" t="str">
        <f>IF(Table2[[#This Row],[SLA horas - base ]]=0,"No tiene SLA",IF(Table2[[#This Row],[Horas resolución/en proceso]]&lt;=Table2[[#This Row],[SLA horas - total]],"Cumplido","Vencido"))</f>
        <v>No tiene SLA</v>
      </c>
      <c r="AC581"/>
    </row>
    <row r="582" spans="1:29">
      <c r="A582" t="s">
        <v>2887</v>
      </c>
      <c r="B582" t="s">
        <v>2888</v>
      </c>
      <c r="C582" t="s">
        <v>36</v>
      </c>
      <c r="D582" t="s">
        <v>95</v>
      </c>
      <c r="E582" t="s">
        <v>55</v>
      </c>
      <c r="F582" t="s">
        <v>96</v>
      </c>
      <c r="G582" t="s">
        <v>106</v>
      </c>
      <c r="H582" t="s">
        <v>35</v>
      </c>
      <c r="I582" t="s">
        <v>2889</v>
      </c>
      <c r="J582" t="s">
        <v>2890</v>
      </c>
      <c r="K582" t="s">
        <v>2891</v>
      </c>
      <c r="L582" t="s">
        <v>2891</v>
      </c>
      <c r="M582" t="s">
        <v>110</v>
      </c>
      <c r="N582" t="s">
        <v>36</v>
      </c>
      <c r="O582" t="s">
        <v>36</v>
      </c>
      <c r="P582" t="s">
        <v>2888</v>
      </c>
      <c r="Q582" t="s">
        <v>2891</v>
      </c>
      <c r="R582" t="s">
        <v>103</v>
      </c>
      <c r="S582" t="s">
        <v>2891</v>
      </c>
      <c r="T5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45729.625694444447</v>
      </c>
      <c r="U5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45737.4375</v>
      </c>
      <c r="V582" s="5">
        <f>IFERROR(Table2[[#This Row],[Fecha cierre/actualización]]-Table2[[#This Row],[Fecha creación]],"Revisar")</f>
        <v>7.8118055555532919</v>
      </c>
      <c r="W582" s="5">
        <f>IFERROR(Table2[[#This Row],[Días resolución/en proceso]]*24,"Revisar")</f>
        <v>187.48333333327901</v>
      </c>
      <c r="X582" s="5">
        <f>_xlfn.XLOOKUP(Table2[[#This Row],[Acuerdo de nivel de servicio]],SLA!B:B,SLA!C:C)</f>
        <v>0</v>
      </c>
      <c r="Y582" s="5">
        <f>IFERROR(ROUND(Table2[[#This Row],[Fecha cierre/actualización]]-Table2[[#This Row],[Fecha creación]],0)*14,"Revisar")</f>
        <v>112</v>
      </c>
      <c r="Z582" s="5">
        <f>+Table2[[#This Row],[SLA horas - base ]]+Table2[[#This Row],[SLA horas - adic por cambio días]]</f>
        <v>112</v>
      </c>
      <c r="AA582" s="19" t="str">
        <f>IF(Table2[[#This Row],[SLA horas - base ]]=0,"No tiene SLA",IF(Table2[[#This Row],[Horas resolución/en proceso]]&lt;=Table2[[#This Row],[SLA horas - total]],"Cumplido","Vencido"))</f>
        <v>No tiene SLA</v>
      </c>
      <c r="AC582"/>
    </row>
    <row r="583" spans="1:29">
      <c r="A583" t="s">
        <v>2892</v>
      </c>
      <c r="B583" t="s">
        <v>2893</v>
      </c>
      <c r="C583" t="s">
        <v>36</v>
      </c>
      <c r="D583" t="s">
        <v>2</v>
      </c>
      <c r="E583" t="s">
        <v>66</v>
      </c>
      <c r="F583" t="s">
        <v>96</v>
      </c>
      <c r="G583" t="s">
        <v>97</v>
      </c>
      <c r="H583" t="s">
        <v>46</v>
      </c>
      <c r="I583" t="s">
        <v>2894</v>
      </c>
      <c r="J583" t="s">
        <v>2895</v>
      </c>
      <c r="K583" t="s">
        <v>2896</v>
      </c>
      <c r="L583" t="s">
        <v>2896</v>
      </c>
      <c r="M583" t="s">
        <v>101</v>
      </c>
      <c r="N583" t="s">
        <v>36</v>
      </c>
      <c r="O583" t="s">
        <v>102</v>
      </c>
      <c r="P583" t="s">
        <v>2893</v>
      </c>
      <c r="Q583" t="s">
        <v>2896</v>
      </c>
      <c r="R583" t="s">
        <v>103</v>
      </c>
      <c r="S583" t="s">
        <v>2896</v>
      </c>
      <c r="T5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45729.47152777778</v>
      </c>
      <c r="U5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45730.371527777781</v>
      </c>
      <c r="V583" s="5">
        <f>IFERROR(Table2[[#This Row],[Fecha cierre/actualización]]-Table2[[#This Row],[Fecha creación]],"Revisar")</f>
        <v>0.90000000000145519</v>
      </c>
      <c r="W583" s="5">
        <f>IFERROR(Table2[[#This Row],[Días resolución/en proceso]]*24,"Revisar")</f>
        <v>21.600000000034925</v>
      </c>
      <c r="X583" s="5">
        <f>_xlfn.XLOOKUP(Table2[[#This Row],[Acuerdo de nivel de servicio]],SLA!B:B,SLA!C:C)</f>
        <v>0</v>
      </c>
      <c r="Y583" s="5">
        <f>IFERROR(ROUND(Table2[[#This Row],[Fecha cierre/actualización]]-Table2[[#This Row],[Fecha creación]],0)*14,"Revisar")</f>
        <v>14</v>
      </c>
      <c r="Z583" s="5">
        <f>+Table2[[#This Row],[SLA horas - base ]]+Table2[[#This Row],[SLA horas - adic por cambio días]]</f>
        <v>14</v>
      </c>
      <c r="AA583" s="19" t="str">
        <f>IF(Table2[[#This Row],[SLA horas - base ]]=0,"No tiene SLA",IF(Table2[[#This Row],[Horas resolución/en proceso]]&lt;=Table2[[#This Row],[SLA horas - total]],"Cumplido","Vencido"))</f>
        <v>No tiene SLA</v>
      </c>
      <c r="AC583"/>
    </row>
    <row r="584" spans="1:29">
      <c r="A584" t="s">
        <v>2897</v>
      </c>
      <c r="B584" t="s">
        <v>2898</v>
      </c>
      <c r="C584" t="s">
        <v>36</v>
      </c>
      <c r="D584" t="s">
        <v>2</v>
      </c>
      <c r="E584" t="s">
        <v>29</v>
      </c>
      <c r="F584" t="s">
        <v>21</v>
      </c>
      <c r="G584" t="s">
        <v>106</v>
      </c>
      <c r="H584" t="s">
        <v>30</v>
      </c>
      <c r="I584" t="s">
        <v>2899</v>
      </c>
      <c r="J584" t="s">
        <v>131</v>
      </c>
      <c r="K584" t="s">
        <v>36</v>
      </c>
      <c r="L584" t="s">
        <v>2900</v>
      </c>
      <c r="M584" t="s">
        <v>110</v>
      </c>
      <c r="N584" t="s">
        <v>36</v>
      </c>
      <c r="O584" t="s">
        <v>36</v>
      </c>
      <c r="P584" t="s">
        <v>2898</v>
      </c>
      <c r="Q584" t="s">
        <v>36</v>
      </c>
      <c r="R584" t="s">
        <v>103</v>
      </c>
      <c r="S584" t="s">
        <v>36</v>
      </c>
      <c r="T5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45729.638194444444</v>
      </c>
      <c r="U5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45735.433333333334</v>
      </c>
      <c r="V584" s="5">
        <f>IFERROR(Table2[[#This Row],[Fecha cierre/actualización]]-Table2[[#This Row],[Fecha creación]],"Revisar")</f>
        <v>5.7951388888905058</v>
      </c>
      <c r="W584" s="5">
        <f>IFERROR(Table2[[#This Row],[Días resolución/en proceso]]*24,"Revisar")</f>
        <v>139.08333333337214</v>
      </c>
      <c r="X584" s="5">
        <f>_xlfn.XLOOKUP(Table2[[#This Row],[Acuerdo de nivel de servicio]],SLA!B:B,SLA!C:C)</f>
        <v>0</v>
      </c>
      <c r="Y584" s="5">
        <f>IFERROR(ROUND(Table2[[#This Row],[Fecha cierre/actualización]]-Table2[[#This Row],[Fecha creación]],0)*14,"Revisar")</f>
        <v>84</v>
      </c>
      <c r="Z584" s="5">
        <f>+Table2[[#This Row],[SLA horas - base ]]+Table2[[#This Row],[SLA horas - adic por cambio días]]</f>
        <v>84</v>
      </c>
      <c r="AA584" s="19" t="str">
        <f>IF(Table2[[#This Row],[SLA horas - base ]]=0,"No tiene SLA",IF(Table2[[#This Row],[Horas resolución/en proceso]]&lt;=Table2[[#This Row],[SLA horas - total]],"Cumplido","Vencido"))</f>
        <v>No tiene SLA</v>
      </c>
      <c r="AC584"/>
    </row>
    <row r="585" spans="1:29">
      <c r="A585" t="s">
        <v>2901</v>
      </c>
      <c r="B585" t="s">
        <v>2902</v>
      </c>
      <c r="C585" t="s">
        <v>36</v>
      </c>
      <c r="D585" t="s">
        <v>2</v>
      </c>
      <c r="E585" t="s">
        <v>29</v>
      </c>
      <c r="F585" t="s">
        <v>21</v>
      </c>
      <c r="G585" t="s">
        <v>106</v>
      </c>
      <c r="H585" t="s">
        <v>30</v>
      </c>
      <c r="I585" t="s">
        <v>2903</v>
      </c>
      <c r="J585" t="s">
        <v>131</v>
      </c>
      <c r="K585" t="s">
        <v>36</v>
      </c>
      <c r="L585" t="s">
        <v>2904</v>
      </c>
      <c r="M585" t="s">
        <v>110</v>
      </c>
      <c r="N585" t="s">
        <v>36</v>
      </c>
      <c r="O585" t="s">
        <v>36</v>
      </c>
      <c r="P585" t="s">
        <v>2902</v>
      </c>
      <c r="Q585" t="s">
        <v>36</v>
      </c>
      <c r="R585" t="s">
        <v>103</v>
      </c>
      <c r="S585" t="s">
        <v>36</v>
      </c>
      <c r="T5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45729.640277777777</v>
      </c>
      <c r="U5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45735.432638888888</v>
      </c>
      <c r="V585" s="5">
        <f>IFERROR(Table2[[#This Row],[Fecha cierre/actualización]]-Table2[[#This Row],[Fecha creación]],"Revisar")</f>
        <v>5.7923611111109494</v>
      </c>
      <c r="W585" s="5">
        <f>IFERROR(Table2[[#This Row],[Días resolución/en proceso]]*24,"Revisar")</f>
        <v>139.01666666666279</v>
      </c>
      <c r="X585" s="5">
        <f>_xlfn.XLOOKUP(Table2[[#This Row],[Acuerdo de nivel de servicio]],SLA!B:B,SLA!C:C)</f>
        <v>0</v>
      </c>
      <c r="Y585" s="5">
        <f>IFERROR(ROUND(Table2[[#This Row],[Fecha cierre/actualización]]-Table2[[#This Row],[Fecha creación]],0)*14,"Revisar")</f>
        <v>84</v>
      </c>
      <c r="Z585" s="5">
        <f>+Table2[[#This Row],[SLA horas - base ]]+Table2[[#This Row],[SLA horas - adic por cambio días]]</f>
        <v>84</v>
      </c>
      <c r="AA585" s="19" t="str">
        <f>IF(Table2[[#This Row],[SLA horas - base ]]=0,"No tiene SLA",IF(Table2[[#This Row],[Horas resolución/en proceso]]&lt;=Table2[[#This Row],[SLA horas - total]],"Cumplido","Vencido"))</f>
        <v>No tiene SLA</v>
      </c>
      <c r="AC585"/>
    </row>
    <row r="586" spans="1:29">
      <c r="A586" t="s">
        <v>2905</v>
      </c>
      <c r="B586" t="s">
        <v>2765</v>
      </c>
      <c r="C586" t="s">
        <v>36</v>
      </c>
      <c r="D586" t="s">
        <v>2</v>
      </c>
      <c r="E586" t="s">
        <v>29</v>
      </c>
      <c r="F586" t="s">
        <v>96</v>
      </c>
      <c r="G586" t="s">
        <v>106</v>
      </c>
      <c r="H586" t="s">
        <v>30</v>
      </c>
      <c r="I586" t="s">
        <v>2906</v>
      </c>
      <c r="J586" t="s">
        <v>2907</v>
      </c>
      <c r="K586" t="s">
        <v>2908</v>
      </c>
      <c r="L586" t="s">
        <v>2908</v>
      </c>
      <c r="M586" t="s">
        <v>110</v>
      </c>
      <c r="N586" t="s">
        <v>36</v>
      </c>
      <c r="O586" t="s">
        <v>36</v>
      </c>
      <c r="P586" t="s">
        <v>2765</v>
      </c>
      <c r="Q586" t="s">
        <v>2908</v>
      </c>
      <c r="R586" t="s">
        <v>103</v>
      </c>
      <c r="S586" t="s">
        <v>2908</v>
      </c>
      <c r="T5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45729.660416666666</v>
      </c>
      <c r="U5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45777.431250000001</v>
      </c>
      <c r="V586" s="5">
        <f>IFERROR(Table2[[#This Row],[Fecha cierre/actualización]]-Table2[[#This Row],[Fecha creación]],"Revisar")</f>
        <v>47.770833333335759</v>
      </c>
      <c r="W586" s="5">
        <f>IFERROR(Table2[[#This Row],[Días resolución/en proceso]]*24,"Revisar")</f>
        <v>1146.5000000000582</v>
      </c>
      <c r="X586" s="5">
        <f>_xlfn.XLOOKUP(Table2[[#This Row],[Acuerdo de nivel de servicio]],SLA!B:B,SLA!C:C)</f>
        <v>0</v>
      </c>
      <c r="Y586" s="5">
        <f>IFERROR(ROUND(Table2[[#This Row],[Fecha cierre/actualización]]-Table2[[#This Row],[Fecha creación]],0)*14,"Revisar")</f>
        <v>672</v>
      </c>
      <c r="Z586" s="5">
        <f>+Table2[[#This Row],[SLA horas - base ]]+Table2[[#This Row],[SLA horas - adic por cambio días]]</f>
        <v>672</v>
      </c>
      <c r="AA586" s="19" t="str">
        <f>IF(Table2[[#This Row],[SLA horas - base ]]=0,"No tiene SLA",IF(Table2[[#This Row],[Horas resolución/en proceso]]&lt;=Table2[[#This Row],[SLA horas - total]],"Cumplido","Vencido"))</f>
        <v>No tiene SLA</v>
      </c>
      <c r="AC586"/>
    </row>
    <row r="587" spans="1:29">
      <c r="A587" t="s">
        <v>2909</v>
      </c>
      <c r="B587" t="s">
        <v>2874</v>
      </c>
      <c r="C587" t="s">
        <v>36</v>
      </c>
      <c r="D587" t="s">
        <v>2</v>
      </c>
      <c r="E587" t="s">
        <v>55</v>
      </c>
      <c r="F587" t="s">
        <v>96</v>
      </c>
      <c r="G587" t="s">
        <v>106</v>
      </c>
      <c r="H587" t="s">
        <v>27</v>
      </c>
      <c r="I587" t="s">
        <v>2910</v>
      </c>
      <c r="J587" t="s">
        <v>2911</v>
      </c>
      <c r="K587" t="s">
        <v>2912</v>
      </c>
      <c r="L587" t="s">
        <v>2912</v>
      </c>
      <c r="M587" t="s">
        <v>101</v>
      </c>
      <c r="N587" t="s">
        <v>154</v>
      </c>
      <c r="O587" t="s">
        <v>102</v>
      </c>
      <c r="P587" t="s">
        <v>2874</v>
      </c>
      <c r="Q587" t="s">
        <v>2912</v>
      </c>
      <c r="R587" t="s">
        <v>103</v>
      </c>
      <c r="S587" t="s">
        <v>2912</v>
      </c>
      <c r="T5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45729.643055555556</v>
      </c>
      <c r="U5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45729.65902777778</v>
      </c>
      <c r="V587" s="5">
        <f>IFERROR(Table2[[#This Row],[Fecha cierre/actualización]]-Table2[[#This Row],[Fecha creación]],"Revisar")</f>
        <v>1.5972222223354038E-2</v>
      </c>
      <c r="W587" s="5">
        <f>IFERROR(Table2[[#This Row],[Días resolución/en proceso]]*24,"Revisar")</f>
        <v>0.38333333336049691</v>
      </c>
      <c r="X587" s="5">
        <f>_xlfn.XLOOKUP(Table2[[#This Row],[Acuerdo de nivel de servicio]],SLA!B:B,SLA!C:C)</f>
        <v>0</v>
      </c>
      <c r="Y587" s="5">
        <f>IFERROR(ROUND(Table2[[#This Row],[Fecha cierre/actualización]]-Table2[[#This Row],[Fecha creación]],0)*14,"Revisar")</f>
        <v>0</v>
      </c>
      <c r="Z587" s="5">
        <f>+Table2[[#This Row],[SLA horas - base ]]+Table2[[#This Row],[SLA horas - adic por cambio días]]</f>
        <v>0</v>
      </c>
      <c r="AA587" s="19" t="str">
        <f>IF(Table2[[#This Row],[SLA horas - base ]]=0,"No tiene SLA",IF(Table2[[#This Row],[Horas resolución/en proceso]]&lt;=Table2[[#This Row],[SLA horas - total]],"Cumplido","Vencido"))</f>
        <v>No tiene SLA</v>
      </c>
      <c r="AC587"/>
    </row>
    <row r="588" spans="1:29">
      <c r="A588" t="s">
        <v>2913</v>
      </c>
      <c r="B588" t="s">
        <v>2914</v>
      </c>
      <c r="C588" t="s">
        <v>36</v>
      </c>
      <c r="D588" t="s">
        <v>95</v>
      </c>
      <c r="E588" t="s">
        <v>66</v>
      </c>
      <c r="F588" t="s">
        <v>96</v>
      </c>
      <c r="G588" t="s">
        <v>373</v>
      </c>
      <c r="H588" t="s">
        <v>35</v>
      </c>
      <c r="I588" t="s">
        <v>2915</v>
      </c>
      <c r="J588" t="s">
        <v>131</v>
      </c>
      <c r="K588" t="s">
        <v>2916</v>
      </c>
      <c r="L588" t="s">
        <v>2916</v>
      </c>
      <c r="M588" t="s">
        <v>36</v>
      </c>
      <c r="N588" t="s">
        <v>36</v>
      </c>
      <c r="O588" t="s">
        <v>311</v>
      </c>
      <c r="P588" t="s">
        <v>2914</v>
      </c>
      <c r="Q588" t="s">
        <v>2916</v>
      </c>
      <c r="R588" t="s">
        <v>103</v>
      </c>
      <c r="S588" t="s">
        <v>2916</v>
      </c>
      <c r="T5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45733.445833333331</v>
      </c>
      <c r="U5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45736.656944444447</v>
      </c>
      <c r="V588" s="5">
        <f>IFERROR(Table2[[#This Row],[Fecha cierre/actualización]]-Table2[[#This Row],[Fecha creación]],"Revisar")</f>
        <v>3.211111111115315</v>
      </c>
      <c r="W588" s="5">
        <f>IFERROR(Table2[[#This Row],[Días resolución/en proceso]]*24,"Revisar")</f>
        <v>77.06666666676756</v>
      </c>
      <c r="X588" s="5">
        <f>_xlfn.XLOOKUP(Table2[[#This Row],[Acuerdo de nivel de servicio]],SLA!B:B,SLA!C:C)</f>
        <v>0</v>
      </c>
      <c r="Y588" s="5">
        <f>IFERROR(ROUND(Table2[[#This Row],[Fecha cierre/actualización]]-Table2[[#This Row],[Fecha creación]],0)*14,"Revisar")</f>
        <v>42</v>
      </c>
      <c r="Z588" s="5">
        <f>+Table2[[#This Row],[SLA horas - base ]]+Table2[[#This Row],[SLA horas - adic por cambio días]]</f>
        <v>42</v>
      </c>
      <c r="AA588" s="19" t="str">
        <f>IF(Table2[[#This Row],[SLA horas - base ]]=0,"No tiene SLA",IF(Table2[[#This Row],[Horas resolución/en proceso]]&lt;=Table2[[#This Row],[SLA horas - total]],"Cumplido","Vencido"))</f>
        <v>No tiene SLA</v>
      </c>
      <c r="AC588"/>
    </row>
    <row r="589" spans="1:29">
      <c r="A589" t="s">
        <v>2917</v>
      </c>
      <c r="B589" t="s">
        <v>2918</v>
      </c>
      <c r="C589" t="s">
        <v>36</v>
      </c>
      <c r="D589" t="s">
        <v>95</v>
      </c>
      <c r="E589" t="s">
        <v>66</v>
      </c>
      <c r="F589" t="s">
        <v>96</v>
      </c>
      <c r="G589" t="s">
        <v>373</v>
      </c>
      <c r="H589" t="s">
        <v>35</v>
      </c>
      <c r="I589" t="s">
        <v>2919</v>
      </c>
      <c r="J589" t="s">
        <v>131</v>
      </c>
      <c r="K589" t="s">
        <v>2497</v>
      </c>
      <c r="L589" t="s">
        <v>2497</v>
      </c>
      <c r="M589" t="s">
        <v>36</v>
      </c>
      <c r="N589" t="s">
        <v>36</v>
      </c>
      <c r="O589" t="s">
        <v>311</v>
      </c>
      <c r="P589" t="s">
        <v>2918</v>
      </c>
      <c r="Q589" t="s">
        <v>2497</v>
      </c>
      <c r="R589" t="s">
        <v>103</v>
      </c>
      <c r="S589" t="s">
        <v>2497</v>
      </c>
      <c r="T5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45730.405555555553</v>
      </c>
      <c r="U5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45733.645833333336</v>
      </c>
      <c r="V589" s="5">
        <f>IFERROR(Table2[[#This Row],[Fecha cierre/actualización]]-Table2[[#This Row],[Fecha creación]],"Revisar")</f>
        <v>3.2402777777824667</v>
      </c>
      <c r="W589" s="5">
        <f>IFERROR(Table2[[#This Row],[Días resolución/en proceso]]*24,"Revisar")</f>
        <v>77.766666666779201</v>
      </c>
      <c r="X589" s="5">
        <f>_xlfn.XLOOKUP(Table2[[#This Row],[Acuerdo de nivel de servicio]],SLA!B:B,SLA!C:C)</f>
        <v>0</v>
      </c>
      <c r="Y589" s="5">
        <f>IFERROR(ROUND(Table2[[#This Row],[Fecha cierre/actualización]]-Table2[[#This Row],[Fecha creación]],0)*14,"Revisar")</f>
        <v>42</v>
      </c>
      <c r="Z589" s="5">
        <f>+Table2[[#This Row],[SLA horas - base ]]+Table2[[#This Row],[SLA horas - adic por cambio días]]</f>
        <v>42</v>
      </c>
      <c r="AA589" s="19" t="str">
        <f>IF(Table2[[#This Row],[SLA horas - base ]]=0,"No tiene SLA",IF(Table2[[#This Row],[Horas resolución/en proceso]]&lt;=Table2[[#This Row],[SLA horas - total]],"Cumplido","Vencido"))</f>
        <v>No tiene SLA</v>
      </c>
      <c r="AC589"/>
    </row>
    <row r="590" spans="1:29">
      <c r="A590" t="s">
        <v>2920</v>
      </c>
      <c r="B590" t="s">
        <v>2921</v>
      </c>
      <c r="C590" t="s">
        <v>36</v>
      </c>
      <c r="D590" t="s">
        <v>2</v>
      </c>
      <c r="E590" t="s">
        <v>48</v>
      </c>
      <c r="F590" t="s">
        <v>96</v>
      </c>
      <c r="G590" t="s">
        <v>97</v>
      </c>
      <c r="H590" t="s">
        <v>37</v>
      </c>
      <c r="I590" t="s">
        <v>2922</v>
      </c>
      <c r="J590" t="s">
        <v>2923</v>
      </c>
      <c r="K590" t="s">
        <v>2924</v>
      </c>
      <c r="L590" t="s">
        <v>2924</v>
      </c>
      <c r="M590" t="s">
        <v>101</v>
      </c>
      <c r="N590" t="s">
        <v>36</v>
      </c>
      <c r="O590" t="s">
        <v>102</v>
      </c>
      <c r="P590" t="s">
        <v>2921</v>
      </c>
      <c r="Q590" t="s">
        <v>2924</v>
      </c>
      <c r="R590" t="s">
        <v>103</v>
      </c>
      <c r="S590" t="s">
        <v>2924</v>
      </c>
      <c r="T5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45730.415277777778</v>
      </c>
      <c r="U5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45730.506944444445</v>
      </c>
      <c r="V590" s="5">
        <f>IFERROR(Table2[[#This Row],[Fecha cierre/actualización]]-Table2[[#This Row],[Fecha creación]],"Revisar")</f>
        <v>9.1666666667151731E-2</v>
      </c>
      <c r="W590" s="5">
        <f>IFERROR(Table2[[#This Row],[Días resolución/en proceso]]*24,"Revisar")</f>
        <v>2.2000000000116415</v>
      </c>
      <c r="X590" s="5">
        <f>_xlfn.XLOOKUP(Table2[[#This Row],[Acuerdo de nivel de servicio]],SLA!B:B,SLA!C:C)</f>
        <v>0</v>
      </c>
      <c r="Y590" s="5">
        <f>IFERROR(ROUND(Table2[[#This Row],[Fecha cierre/actualización]]-Table2[[#This Row],[Fecha creación]],0)*14,"Revisar")</f>
        <v>0</v>
      </c>
      <c r="Z590" s="5">
        <f>+Table2[[#This Row],[SLA horas - base ]]+Table2[[#This Row],[SLA horas - adic por cambio días]]</f>
        <v>0</v>
      </c>
      <c r="AA590" s="19" t="str">
        <f>IF(Table2[[#This Row],[SLA horas - base ]]=0,"No tiene SLA",IF(Table2[[#This Row],[Horas resolución/en proceso]]&lt;=Table2[[#This Row],[SLA horas - total]],"Cumplido","Vencido"))</f>
        <v>No tiene SLA</v>
      </c>
      <c r="AC590"/>
    </row>
    <row r="591" spans="1:29">
      <c r="A591" t="s">
        <v>2925</v>
      </c>
      <c r="B591" t="s">
        <v>2926</v>
      </c>
      <c r="C591" t="s">
        <v>36</v>
      </c>
      <c r="D591" t="s">
        <v>95</v>
      </c>
      <c r="E591" t="s">
        <v>38</v>
      </c>
      <c r="F591" t="s">
        <v>96</v>
      </c>
      <c r="G591" t="s">
        <v>106</v>
      </c>
      <c r="H591" t="s">
        <v>38</v>
      </c>
      <c r="I591" t="s">
        <v>2927</v>
      </c>
      <c r="J591" t="s">
        <v>2928</v>
      </c>
      <c r="K591" t="s">
        <v>2929</v>
      </c>
      <c r="L591" t="s">
        <v>2929</v>
      </c>
      <c r="M591" t="s">
        <v>110</v>
      </c>
      <c r="N591" t="s">
        <v>36</v>
      </c>
      <c r="O591" t="s">
        <v>36</v>
      </c>
      <c r="P591" t="s">
        <v>2926</v>
      </c>
      <c r="Q591" t="s">
        <v>2929</v>
      </c>
      <c r="R591" t="s">
        <v>103</v>
      </c>
      <c r="S591" t="s">
        <v>2930</v>
      </c>
      <c r="T5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45730.467361111114</v>
      </c>
      <c r="U5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45731.88958333333</v>
      </c>
      <c r="V591" s="5">
        <f>IFERROR(Table2[[#This Row],[Fecha cierre/actualización]]-Table2[[#This Row],[Fecha creación]],"Revisar")</f>
        <v>1.4222222222160781</v>
      </c>
      <c r="W591" s="5">
        <f>IFERROR(Table2[[#This Row],[Días resolución/en proceso]]*24,"Revisar")</f>
        <v>34.133333333185874</v>
      </c>
      <c r="X591" s="5">
        <f>_xlfn.XLOOKUP(Table2[[#This Row],[Acuerdo de nivel de servicio]],SLA!B:B,SLA!C:C)</f>
        <v>0</v>
      </c>
      <c r="Y591" s="5">
        <f>IFERROR(ROUND(Table2[[#This Row],[Fecha cierre/actualización]]-Table2[[#This Row],[Fecha creación]],0)*14,"Revisar")</f>
        <v>14</v>
      </c>
      <c r="Z591" s="5">
        <f>+Table2[[#This Row],[SLA horas - base ]]+Table2[[#This Row],[SLA horas - adic por cambio días]]</f>
        <v>14</v>
      </c>
      <c r="AA591" s="19" t="str">
        <f>IF(Table2[[#This Row],[SLA horas - base ]]=0,"No tiene SLA",IF(Table2[[#This Row],[Horas resolución/en proceso]]&lt;=Table2[[#This Row],[SLA horas - total]],"Cumplido","Vencido"))</f>
        <v>No tiene SLA</v>
      </c>
      <c r="AC591"/>
    </row>
    <row r="592" spans="1:29">
      <c r="A592" t="s">
        <v>2931</v>
      </c>
      <c r="B592" t="s">
        <v>2932</v>
      </c>
      <c r="C592" t="s">
        <v>36</v>
      </c>
      <c r="D592" t="s">
        <v>95</v>
      </c>
      <c r="E592" t="s">
        <v>38</v>
      </c>
      <c r="F592" t="s">
        <v>96</v>
      </c>
      <c r="G592" t="s">
        <v>106</v>
      </c>
      <c r="H592" t="s">
        <v>38</v>
      </c>
      <c r="I592" t="s">
        <v>2933</v>
      </c>
      <c r="J592" t="s">
        <v>2934</v>
      </c>
      <c r="K592" t="s">
        <v>2935</v>
      </c>
      <c r="L592" t="s">
        <v>2935</v>
      </c>
      <c r="M592" t="s">
        <v>110</v>
      </c>
      <c r="N592" t="s">
        <v>36</v>
      </c>
      <c r="O592" t="s">
        <v>36</v>
      </c>
      <c r="P592" t="s">
        <v>2932</v>
      </c>
      <c r="Q592" t="s">
        <v>2935</v>
      </c>
      <c r="R592" t="s">
        <v>103</v>
      </c>
      <c r="S592" t="s">
        <v>2935</v>
      </c>
      <c r="T5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45730.472916666666</v>
      </c>
      <c r="U5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45734.447916666664</v>
      </c>
      <c r="V592" s="5">
        <f>IFERROR(Table2[[#This Row],[Fecha cierre/actualización]]-Table2[[#This Row],[Fecha creación]],"Revisar")</f>
        <v>3.9749999999985448</v>
      </c>
      <c r="W592" s="5">
        <f>IFERROR(Table2[[#This Row],[Días resolución/en proceso]]*24,"Revisar")</f>
        <v>95.399999999965075</v>
      </c>
      <c r="X592" s="5">
        <f>_xlfn.XLOOKUP(Table2[[#This Row],[Acuerdo de nivel de servicio]],SLA!B:B,SLA!C:C)</f>
        <v>0</v>
      </c>
      <c r="Y592" s="5">
        <f>IFERROR(ROUND(Table2[[#This Row],[Fecha cierre/actualización]]-Table2[[#This Row],[Fecha creación]],0)*14,"Revisar")</f>
        <v>56</v>
      </c>
      <c r="Z592" s="5">
        <f>+Table2[[#This Row],[SLA horas - base ]]+Table2[[#This Row],[SLA horas - adic por cambio días]]</f>
        <v>56</v>
      </c>
      <c r="AA592" s="19" t="str">
        <f>IF(Table2[[#This Row],[SLA horas - base ]]=0,"No tiene SLA",IF(Table2[[#This Row],[Horas resolución/en proceso]]&lt;=Table2[[#This Row],[SLA horas - total]],"Cumplido","Vencido"))</f>
        <v>No tiene SLA</v>
      </c>
      <c r="AC592"/>
    </row>
    <row r="593" spans="1:29">
      <c r="A593" t="s">
        <v>2936</v>
      </c>
      <c r="B593" t="s">
        <v>2937</v>
      </c>
      <c r="C593" t="s">
        <v>36</v>
      </c>
      <c r="D593" t="s">
        <v>95</v>
      </c>
      <c r="E593" t="s">
        <v>29</v>
      </c>
      <c r="F593" t="s">
        <v>96</v>
      </c>
      <c r="G593" t="s">
        <v>106</v>
      </c>
      <c r="H593" t="s">
        <v>30</v>
      </c>
      <c r="I593" t="s">
        <v>2938</v>
      </c>
      <c r="J593" t="s">
        <v>2939</v>
      </c>
      <c r="K593" t="s">
        <v>2940</v>
      </c>
      <c r="L593" t="s">
        <v>2940</v>
      </c>
      <c r="M593" t="s">
        <v>110</v>
      </c>
      <c r="N593" t="s">
        <v>36</v>
      </c>
      <c r="O593" t="s">
        <v>36</v>
      </c>
      <c r="P593" t="s">
        <v>2937</v>
      </c>
      <c r="Q593" t="s">
        <v>2940</v>
      </c>
      <c r="R593" t="s">
        <v>103</v>
      </c>
      <c r="S593" t="s">
        <v>2940</v>
      </c>
      <c r="T5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45733.473611111112</v>
      </c>
      <c r="U5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45734.430555555555</v>
      </c>
      <c r="V593" s="5">
        <f>IFERROR(Table2[[#This Row],[Fecha cierre/actualización]]-Table2[[#This Row],[Fecha creación]],"Revisar")</f>
        <v>0.9569444444423425</v>
      </c>
      <c r="W593" s="5">
        <f>IFERROR(Table2[[#This Row],[Días resolución/en proceso]]*24,"Revisar")</f>
        <v>22.96666666661622</v>
      </c>
      <c r="X593" s="5">
        <f>_xlfn.XLOOKUP(Table2[[#This Row],[Acuerdo de nivel de servicio]],SLA!B:B,SLA!C:C)</f>
        <v>0</v>
      </c>
      <c r="Y593" s="5">
        <f>IFERROR(ROUND(Table2[[#This Row],[Fecha cierre/actualización]]-Table2[[#This Row],[Fecha creación]],0)*14,"Revisar")</f>
        <v>14</v>
      </c>
      <c r="Z593" s="5">
        <f>+Table2[[#This Row],[SLA horas - base ]]+Table2[[#This Row],[SLA horas - adic por cambio días]]</f>
        <v>14</v>
      </c>
      <c r="AA593" s="19" t="str">
        <f>IF(Table2[[#This Row],[SLA horas - base ]]=0,"No tiene SLA",IF(Table2[[#This Row],[Horas resolución/en proceso]]&lt;=Table2[[#This Row],[SLA horas - total]],"Cumplido","Vencido"))</f>
        <v>No tiene SLA</v>
      </c>
      <c r="AC593"/>
    </row>
    <row r="594" spans="1:29">
      <c r="A594" t="s">
        <v>2941</v>
      </c>
      <c r="B594" t="s">
        <v>2942</v>
      </c>
      <c r="C594" t="s">
        <v>36</v>
      </c>
      <c r="D594" t="s">
        <v>95</v>
      </c>
      <c r="E594" t="s">
        <v>55</v>
      </c>
      <c r="F594" t="s">
        <v>96</v>
      </c>
      <c r="G594" t="s">
        <v>106</v>
      </c>
      <c r="H594" t="s">
        <v>59</v>
      </c>
      <c r="I594" t="s">
        <v>2943</v>
      </c>
      <c r="J594" t="s">
        <v>2944</v>
      </c>
      <c r="K594" t="s">
        <v>2943</v>
      </c>
      <c r="L594" t="s">
        <v>2943</v>
      </c>
      <c r="M594" t="s">
        <v>36</v>
      </c>
      <c r="N594" t="s">
        <v>36</v>
      </c>
      <c r="O594" t="s">
        <v>36</v>
      </c>
      <c r="P594" t="s">
        <v>2942</v>
      </c>
      <c r="Q594" t="s">
        <v>2943</v>
      </c>
      <c r="R594" t="s">
        <v>103</v>
      </c>
      <c r="S594" t="s">
        <v>2943</v>
      </c>
      <c r="T5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45733.714583333334</v>
      </c>
      <c r="U5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45733.742361111108</v>
      </c>
      <c r="V594" s="5">
        <f>IFERROR(Table2[[#This Row],[Fecha cierre/actualización]]-Table2[[#This Row],[Fecha creación]],"Revisar")</f>
        <v>2.7777777773735579E-2</v>
      </c>
      <c r="W594" s="5">
        <f>IFERROR(Table2[[#This Row],[Días resolución/en proceso]]*24,"Revisar")</f>
        <v>0.6666666665696539</v>
      </c>
      <c r="X594" s="5">
        <f>_xlfn.XLOOKUP(Table2[[#This Row],[Acuerdo de nivel de servicio]],SLA!B:B,SLA!C:C)</f>
        <v>0</v>
      </c>
      <c r="Y594" s="5">
        <f>IFERROR(ROUND(Table2[[#This Row],[Fecha cierre/actualización]]-Table2[[#This Row],[Fecha creación]],0)*14,"Revisar")</f>
        <v>0</v>
      </c>
      <c r="Z594" s="5">
        <f>+Table2[[#This Row],[SLA horas - base ]]+Table2[[#This Row],[SLA horas - adic por cambio días]]</f>
        <v>0</v>
      </c>
      <c r="AA594" s="19" t="str">
        <f>IF(Table2[[#This Row],[SLA horas - base ]]=0,"No tiene SLA",IF(Table2[[#This Row],[Horas resolución/en proceso]]&lt;=Table2[[#This Row],[SLA horas - total]],"Cumplido","Vencido"))</f>
        <v>No tiene SLA</v>
      </c>
      <c r="AC594"/>
    </row>
    <row r="595" spans="1:29">
      <c r="A595" t="s">
        <v>2945</v>
      </c>
      <c r="B595" t="s">
        <v>2946</v>
      </c>
      <c r="C595" t="s">
        <v>36</v>
      </c>
      <c r="D595" t="s">
        <v>2</v>
      </c>
      <c r="E595" t="s">
        <v>29</v>
      </c>
      <c r="F595" t="s">
        <v>96</v>
      </c>
      <c r="G595" t="s">
        <v>106</v>
      </c>
      <c r="H595" t="s">
        <v>30</v>
      </c>
      <c r="I595" t="s">
        <v>2947</v>
      </c>
      <c r="J595" t="s">
        <v>2948</v>
      </c>
      <c r="K595" t="s">
        <v>2949</v>
      </c>
      <c r="L595" t="s">
        <v>2949</v>
      </c>
      <c r="M595" t="s">
        <v>110</v>
      </c>
      <c r="N595" t="s">
        <v>36</v>
      </c>
      <c r="O595" t="s">
        <v>36</v>
      </c>
      <c r="P595" t="s">
        <v>2946</v>
      </c>
      <c r="Q595" t="s">
        <v>2949</v>
      </c>
      <c r="R595" t="s">
        <v>103</v>
      </c>
      <c r="S595" t="s">
        <v>2949</v>
      </c>
      <c r="T5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45730.662499999999</v>
      </c>
      <c r="U5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45784.524305555555</v>
      </c>
      <c r="V595" s="5">
        <f>IFERROR(Table2[[#This Row],[Fecha cierre/actualización]]-Table2[[#This Row],[Fecha creación]],"Revisar")</f>
        <v>53.861805555556202</v>
      </c>
      <c r="W595" s="5">
        <f>IFERROR(Table2[[#This Row],[Días resolución/en proceso]]*24,"Revisar")</f>
        <v>1292.6833333333489</v>
      </c>
      <c r="X595" s="5">
        <f>_xlfn.XLOOKUP(Table2[[#This Row],[Acuerdo de nivel de servicio]],SLA!B:B,SLA!C:C)</f>
        <v>0</v>
      </c>
      <c r="Y595" s="5">
        <f>IFERROR(ROUND(Table2[[#This Row],[Fecha cierre/actualización]]-Table2[[#This Row],[Fecha creación]],0)*14,"Revisar")</f>
        <v>756</v>
      </c>
      <c r="Z595" s="5">
        <f>+Table2[[#This Row],[SLA horas - base ]]+Table2[[#This Row],[SLA horas - adic por cambio días]]</f>
        <v>756</v>
      </c>
      <c r="AA595" s="19" t="str">
        <f>IF(Table2[[#This Row],[SLA horas - base ]]=0,"No tiene SLA",IF(Table2[[#This Row],[Horas resolución/en proceso]]&lt;=Table2[[#This Row],[SLA horas - total]],"Cumplido","Vencido"))</f>
        <v>No tiene SLA</v>
      </c>
      <c r="AC595"/>
    </row>
    <row r="596" spans="1:29">
      <c r="A596" t="s">
        <v>2950</v>
      </c>
      <c r="B596" t="s">
        <v>2951</v>
      </c>
      <c r="C596" t="s">
        <v>2317</v>
      </c>
      <c r="D596" t="s">
        <v>95</v>
      </c>
      <c r="E596" t="s">
        <v>61</v>
      </c>
      <c r="F596" t="s">
        <v>96</v>
      </c>
      <c r="G596" t="s">
        <v>687</v>
      </c>
      <c r="H596" t="s">
        <v>54</v>
      </c>
      <c r="I596" t="s">
        <v>2951</v>
      </c>
      <c r="J596" t="s">
        <v>2952</v>
      </c>
      <c r="K596" t="s">
        <v>2953</v>
      </c>
      <c r="L596" t="s">
        <v>2953</v>
      </c>
      <c r="M596" t="s">
        <v>101</v>
      </c>
      <c r="N596" t="s">
        <v>36</v>
      </c>
      <c r="O596" t="s">
        <v>311</v>
      </c>
      <c r="P596" t="s">
        <v>2951</v>
      </c>
      <c r="Q596" t="s">
        <v>2953</v>
      </c>
      <c r="R596" t="s">
        <v>103</v>
      </c>
      <c r="S596" t="s">
        <v>2953</v>
      </c>
      <c r="T5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45733.469444444447</v>
      </c>
      <c r="U5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45740.361111111109</v>
      </c>
      <c r="V596" s="5">
        <f>IFERROR(Table2[[#This Row],[Fecha cierre/actualización]]-Table2[[#This Row],[Fecha creación]],"Revisar")</f>
        <v>6.8916666666627862</v>
      </c>
      <c r="W596" s="5">
        <f>IFERROR(Table2[[#This Row],[Días resolución/en proceso]]*24,"Revisar")</f>
        <v>165.39999999990687</v>
      </c>
      <c r="X596" s="5">
        <f>_xlfn.XLOOKUP(Table2[[#This Row],[Acuerdo de nivel de servicio]],SLA!B:B,SLA!C:C)</f>
        <v>120</v>
      </c>
      <c r="Y596" s="5">
        <f>IFERROR(ROUND(Table2[[#This Row],[Fecha cierre/actualización]]-Table2[[#This Row],[Fecha creación]],0)*14,"Revisar")</f>
        <v>98</v>
      </c>
      <c r="Z596" s="5">
        <f>+Table2[[#This Row],[SLA horas - base ]]+Table2[[#This Row],[SLA horas - adic por cambio días]]</f>
        <v>218</v>
      </c>
      <c r="AA596" s="19" t="str">
        <f>IF(Table2[[#This Row],[SLA horas - base ]]=0,"No tiene SLA",IF(Table2[[#This Row],[Horas resolución/en proceso]]&lt;=Table2[[#This Row],[SLA horas - total]],"Cumplido","Vencido"))</f>
        <v>Cumplido</v>
      </c>
      <c r="AC596"/>
    </row>
    <row r="597" spans="1:29">
      <c r="A597" t="s">
        <v>2954</v>
      </c>
      <c r="B597" t="s">
        <v>2955</v>
      </c>
      <c r="C597" t="s">
        <v>496</v>
      </c>
      <c r="D597" t="s">
        <v>95</v>
      </c>
      <c r="E597" t="s">
        <v>38</v>
      </c>
      <c r="F597" t="s">
        <v>96</v>
      </c>
      <c r="G597" t="s">
        <v>106</v>
      </c>
      <c r="H597" t="s">
        <v>38</v>
      </c>
      <c r="I597" t="s">
        <v>2924</v>
      </c>
      <c r="J597" t="s">
        <v>2956</v>
      </c>
      <c r="K597" t="s">
        <v>2957</v>
      </c>
      <c r="L597" t="s">
        <v>2957</v>
      </c>
      <c r="M597" t="s">
        <v>110</v>
      </c>
      <c r="N597" t="s">
        <v>36</v>
      </c>
      <c r="O597" t="s">
        <v>36</v>
      </c>
      <c r="P597" t="s">
        <v>2955</v>
      </c>
      <c r="Q597" t="s">
        <v>2957</v>
      </c>
      <c r="R597" t="s">
        <v>103</v>
      </c>
      <c r="S597" t="s">
        <v>2957</v>
      </c>
      <c r="T5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45730.449305555558</v>
      </c>
      <c r="U5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45750.784722222219</v>
      </c>
      <c r="V597" s="5">
        <f>IFERROR(Table2[[#This Row],[Fecha cierre/actualización]]-Table2[[#This Row],[Fecha creación]],"Revisar")</f>
        <v>20.335416666661331</v>
      </c>
      <c r="W597" s="5">
        <f>IFERROR(Table2[[#This Row],[Días resolución/en proceso]]*24,"Revisar")</f>
        <v>488.04999999987194</v>
      </c>
      <c r="X597" s="5">
        <f>_xlfn.XLOOKUP(Table2[[#This Row],[Acuerdo de nivel de servicio]],SLA!B:B,SLA!C:C)</f>
        <v>72</v>
      </c>
      <c r="Y597" s="5">
        <f>IFERROR(ROUND(Table2[[#This Row],[Fecha cierre/actualización]]-Table2[[#This Row],[Fecha creación]],0)*14,"Revisar")</f>
        <v>280</v>
      </c>
      <c r="Z597" s="5">
        <f>+Table2[[#This Row],[SLA horas - base ]]+Table2[[#This Row],[SLA horas - adic por cambio días]]</f>
        <v>352</v>
      </c>
      <c r="AA597" s="19" t="str">
        <f>IF(Table2[[#This Row],[SLA horas - base ]]=0,"No tiene SLA",IF(Table2[[#This Row],[Horas resolución/en proceso]]&lt;=Table2[[#This Row],[SLA horas - total]],"Cumplido","Vencido"))</f>
        <v>Vencido</v>
      </c>
      <c r="AC597"/>
    </row>
    <row r="598" spans="1:29">
      <c r="A598" t="s">
        <v>2958</v>
      </c>
      <c r="B598" t="s">
        <v>2959</v>
      </c>
      <c r="C598" t="s">
        <v>36</v>
      </c>
      <c r="D598" t="s">
        <v>95</v>
      </c>
      <c r="E598" t="s">
        <v>55</v>
      </c>
      <c r="F598" t="s">
        <v>96</v>
      </c>
      <c r="G598" t="s">
        <v>97</v>
      </c>
      <c r="H598" t="s">
        <v>37</v>
      </c>
      <c r="I598" t="s">
        <v>2960</v>
      </c>
      <c r="J598" t="s">
        <v>2961</v>
      </c>
      <c r="K598" t="s">
        <v>2452</v>
      </c>
      <c r="L598" t="s">
        <v>2452</v>
      </c>
      <c r="M598" t="s">
        <v>524</v>
      </c>
      <c r="N598" t="s">
        <v>36</v>
      </c>
      <c r="O598" t="s">
        <v>36</v>
      </c>
      <c r="P598" t="s">
        <v>2959</v>
      </c>
      <c r="Q598" t="s">
        <v>2452</v>
      </c>
      <c r="R598" t="s">
        <v>103</v>
      </c>
      <c r="S598" t="s">
        <v>2962</v>
      </c>
      <c r="T5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45730.532638888886</v>
      </c>
      <c r="U5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45737.807638888888</v>
      </c>
      <c r="V598" s="5">
        <f>IFERROR(Table2[[#This Row],[Fecha cierre/actualización]]-Table2[[#This Row],[Fecha creación]],"Revisar")</f>
        <v>7.2750000000014552</v>
      </c>
      <c r="W598" s="5">
        <f>IFERROR(Table2[[#This Row],[Días resolución/en proceso]]*24,"Revisar")</f>
        <v>174.60000000003492</v>
      </c>
      <c r="X598" s="5">
        <f>_xlfn.XLOOKUP(Table2[[#This Row],[Acuerdo de nivel de servicio]],SLA!B:B,SLA!C:C)</f>
        <v>0</v>
      </c>
      <c r="Y598" s="5">
        <f>IFERROR(ROUND(Table2[[#This Row],[Fecha cierre/actualización]]-Table2[[#This Row],[Fecha creación]],0)*14,"Revisar")</f>
        <v>98</v>
      </c>
      <c r="Z598" s="5">
        <f>+Table2[[#This Row],[SLA horas - base ]]+Table2[[#This Row],[SLA horas - adic por cambio días]]</f>
        <v>98</v>
      </c>
      <c r="AA598" s="19" t="str">
        <f>IF(Table2[[#This Row],[SLA horas - base ]]=0,"No tiene SLA",IF(Table2[[#This Row],[Horas resolución/en proceso]]&lt;=Table2[[#This Row],[SLA horas - total]],"Cumplido","Vencido"))</f>
        <v>No tiene SLA</v>
      </c>
      <c r="AC598"/>
    </row>
    <row r="599" spans="1:29">
      <c r="A599" t="s">
        <v>2963</v>
      </c>
      <c r="B599" t="s">
        <v>2964</v>
      </c>
      <c r="C599" t="s">
        <v>36</v>
      </c>
      <c r="D599" t="s">
        <v>95</v>
      </c>
      <c r="E599" t="s">
        <v>55</v>
      </c>
      <c r="F599" t="s">
        <v>96</v>
      </c>
      <c r="G599" t="s">
        <v>106</v>
      </c>
      <c r="H599" t="s">
        <v>28</v>
      </c>
      <c r="I599" t="s">
        <v>2914</v>
      </c>
      <c r="J599" t="s">
        <v>2965</v>
      </c>
      <c r="K599" t="s">
        <v>2452</v>
      </c>
      <c r="L599" t="s">
        <v>2452</v>
      </c>
      <c r="M599" t="s">
        <v>153</v>
      </c>
      <c r="N599" t="s">
        <v>154</v>
      </c>
      <c r="O599" t="s">
        <v>36</v>
      </c>
      <c r="P599" t="s">
        <v>2964</v>
      </c>
      <c r="Q599" t="s">
        <v>2452</v>
      </c>
      <c r="R599" t="s">
        <v>103</v>
      </c>
      <c r="S599" t="s">
        <v>2966</v>
      </c>
      <c r="T5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45733.445138888892</v>
      </c>
      <c r="U5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45737.807638888888</v>
      </c>
      <c r="V599" s="5">
        <f>IFERROR(Table2[[#This Row],[Fecha cierre/actualización]]-Table2[[#This Row],[Fecha creación]],"Revisar")</f>
        <v>4.3624999999956344</v>
      </c>
      <c r="W599" s="5">
        <f>IFERROR(Table2[[#This Row],[Días resolución/en proceso]]*24,"Revisar")</f>
        <v>104.69999999989523</v>
      </c>
      <c r="X599" s="5">
        <f>_xlfn.XLOOKUP(Table2[[#This Row],[Acuerdo de nivel de servicio]],SLA!B:B,SLA!C:C)</f>
        <v>0</v>
      </c>
      <c r="Y599" s="5">
        <f>IFERROR(ROUND(Table2[[#This Row],[Fecha cierre/actualización]]-Table2[[#This Row],[Fecha creación]],0)*14,"Revisar")</f>
        <v>56</v>
      </c>
      <c r="Z599" s="5">
        <f>+Table2[[#This Row],[SLA horas - base ]]+Table2[[#This Row],[SLA horas - adic por cambio días]]</f>
        <v>56</v>
      </c>
      <c r="AA599" s="19" t="str">
        <f>IF(Table2[[#This Row],[SLA horas - base ]]=0,"No tiene SLA",IF(Table2[[#This Row],[Horas resolución/en proceso]]&lt;=Table2[[#This Row],[SLA horas - total]],"Cumplido","Vencido"))</f>
        <v>No tiene SLA</v>
      </c>
      <c r="AC599"/>
    </row>
    <row r="600" spans="1:29">
      <c r="A600" t="s">
        <v>2967</v>
      </c>
      <c r="B600" t="s">
        <v>2968</v>
      </c>
      <c r="C600" t="s">
        <v>36</v>
      </c>
      <c r="D600" t="s">
        <v>2</v>
      </c>
      <c r="E600" t="s">
        <v>66</v>
      </c>
      <c r="F600" t="s">
        <v>96</v>
      </c>
      <c r="G600" t="s">
        <v>97</v>
      </c>
      <c r="H600" t="s">
        <v>51</v>
      </c>
      <c r="I600" t="s">
        <v>2969</v>
      </c>
      <c r="J600" t="s">
        <v>2970</v>
      </c>
      <c r="K600" t="s">
        <v>2971</v>
      </c>
      <c r="L600" t="s">
        <v>2971</v>
      </c>
      <c r="M600" t="s">
        <v>101</v>
      </c>
      <c r="N600" t="s">
        <v>36</v>
      </c>
      <c r="O600" t="s">
        <v>102</v>
      </c>
      <c r="P600" t="s">
        <v>2968</v>
      </c>
      <c r="Q600" t="s">
        <v>2971</v>
      </c>
      <c r="R600" t="s">
        <v>103</v>
      </c>
      <c r="S600" t="s">
        <v>2971</v>
      </c>
      <c r="T6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45734.502083333333</v>
      </c>
      <c r="U6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45735.392361111109</v>
      </c>
      <c r="V600" s="5">
        <f>IFERROR(Table2[[#This Row],[Fecha cierre/actualización]]-Table2[[#This Row],[Fecha creación]],"Revisar")</f>
        <v>0.89027777777664596</v>
      </c>
      <c r="W600" s="5">
        <f>IFERROR(Table2[[#This Row],[Días resolución/en proceso]]*24,"Revisar")</f>
        <v>21.366666666639503</v>
      </c>
      <c r="X600" s="5">
        <f>_xlfn.XLOOKUP(Table2[[#This Row],[Acuerdo de nivel de servicio]],SLA!B:B,SLA!C:C)</f>
        <v>0</v>
      </c>
      <c r="Y600" s="5">
        <f>IFERROR(ROUND(Table2[[#This Row],[Fecha cierre/actualización]]-Table2[[#This Row],[Fecha creación]],0)*14,"Revisar")</f>
        <v>14</v>
      </c>
      <c r="Z600" s="5">
        <f>+Table2[[#This Row],[SLA horas - base ]]+Table2[[#This Row],[SLA horas - adic por cambio días]]</f>
        <v>14</v>
      </c>
      <c r="AA600" s="19" t="str">
        <f>IF(Table2[[#This Row],[SLA horas - base ]]=0,"No tiene SLA",IF(Table2[[#This Row],[Horas resolución/en proceso]]&lt;=Table2[[#This Row],[SLA horas - total]],"Cumplido","Vencido"))</f>
        <v>No tiene SLA</v>
      </c>
      <c r="AC600"/>
    </row>
    <row r="601" spans="1:29">
      <c r="A601" t="s">
        <v>2972</v>
      </c>
      <c r="B601" t="s">
        <v>2973</v>
      </c>
      <c r="C601" t="s">
        <v>36</v>
      </c>
      <c r="D601" t="s">
        <v>2</v>
      </c>
      <c r="E601" t="s">
        <v>38</v>
      </c>
      <c r="F601" t="s">
        <v>96</v>
      </c>
      <c r="G601" t="s">
        <v>106</v>
      </c>
      <c r="H601" t="s">
        <v>38</v>
      </c>
      <c r="I601" t="s">
        <v>2974</v>
      </c>
      <c r="J601" t="s">
        <v>1103</v>
      </c>
      <c r="K601" t="s">
        <v>2975</v>
      </c>
      <c r="L601" t="s">
        <v>2975</v>
      </c>
      <c r="M601" t="s">
        <v>110</v>
      </c>
      <c r="N601" t="s">
        <v>36</v>
      </c>
      <c r="O601" t="s">
        <v>36</v>
      </c>
      <c r="P601" t="s">
        <v>2973</v>
      </c>
      <c r="Q601" t="s">
        <v>2975</v>
      </c>
      <c r="R601" t="s">
        <v>103</v>
      </c>
      <c r="S601" t="s">
        <v>2975</v>
      </c>
      <c r="T6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45730.666666666664</v>
      </c>
      <c r="U6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45733.526388888888</v>
      </c>
      <c r="V601" s="5">
        <f>IFERROR(Table2[[#This Row],[Fecha cierre/actualización]]-Table2[[#This Row],[Fecha creación]],"Revisar")</f>
        <v>2.859722222223354</v>
      </c>
      <c r="W601" s="5">
        <f>IFERROR(Table2[[#This Row],[Días resolución/en proceso]]*24,"Revisar")</f>
        <v>68.633333333360497</v>
      </c>
      <c r="X601" s="5">
        <f>_xlfn.XLOOKUP(Table2[[#This Row],[Acuerdo de nivel de servicio]],SLA!B:B,SLA!C:C)</f>
        <v>0</v>
      </c>
      <c r="Y601" s="5">
        <f>IFERROR(ROUND(Table2[[#This Row],[Fecha cierre/actualización]]-Table2[[#This Row],[Fecha creación]],0)*14,"Revisar")</f>
        <v>42</v>
      </c>
      <c r="Z601" s="5">
        <f>+Table2[[#This Row],[SLA horas - base ]]+Table2[[#This Row],[SLA horas - adic por cambio días]]</f>
        <v>42</v>
      </c>
      <c r="AA601" s="19" t="str">
        <f>IF(Table2[[#This Row],[SLA horas - base ]]=0,"No tiene SLA",IF(Table2[[#This Row],[Horas resolución/en proceso]]&lt;=Table2[[#This Row],[SLA horas - total]],"Cumplido","Vencido"))</f>
        <v>No tiene SLA</v>
      </c>
      <c r="AC601"/>
    </row>
    <row r="602" spans="1:29">
      <c r="A602" t="s">
        <v>2976</v>
      </c>
      <c r="B602" t="s">
        <v>2977</v>
      </c>
      <c r="C602" t="s">
        <v>36</v>
      </c>
      <c r="D602" t="s">
        <v>2</v>
      </c>
      <c r="E602" t="s">
        <v>38</v>
      </c>
      <c r="F602" t="s">
        <v>96</v>
      </c>
      <c r="G602" t="s">
        <v>106</v>
      </c>
      <c r="H602" t="s">
        <v>38</v>
      </c>
      <c r="I602" t="s">
        <v>2978</v>
      </c>
      <c r="J602" t="s">
        <v>2979</v>
      </c>
      <c r="K602" t="s">
        <v>2980</v>
      </c>
      <c r="L602" t="s">
        <v>2980</v>
      </c>
      <c r="M602" t="s">
        <v>110</v>
      </c>
      <c r="N602" t="s">
        <v>36</v>
      </c>
      <c r="O602" t="s">
        <v>36</v>
      </c>
      <c r="P602" t="s">
        <v>2977</v>
      </c>
      <c r="Q602" t="s">
        <v>2980</v>
      </c>
      <c r="R602" t="s">
        <v>103</v>
      </c>
      <c r="S602" t="s">
        <v>2980</v>
      </c>
      <c r="T6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45734.367361111108</v>
      </c>
      <c r="U6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45735.565972222219</v>
      </c>
      <c r="V602" s="5">
        <f>IFERROR(Table2[[#This Row],[Fecha cierre/actualización]]-Table2[[#This Row],[Fecha creación]],"Revisar")</f>
        <v>1.1986111111109494</v>
      </c>
      <c r="W602" s="5">
        <f>IFERROR(Table2[[#This Row],[Días resolución/en proceso]]*24,"Revisar")</f>
        <v>28.766666666662786</v>
      </c>
      <c r="X602" s="5">
        <f>_xlfn.XLOOKUP(Table2[[#This Row],[Acuerdo de nivel de servicio]],SLA!B:B,SLA!C:C)</f>
        <v>0</v>
      </c>
      <c r="Y602" s="5">
        <f>IFERROR(ROUND(Table2[[#This Row],[Fecha cierre/actualización]]-Table2[[#This Row],[Fecha creación]],0)*14,"Revisar")</f>
        <v>14</v>
      </c>
      <c r="Z602" s="5">
        <f>+Table2[[#This Row],[SLA horas - base ]]+Table2[[#This Row],[SLA horas - adic por cambio días]]</f>
        <v>14</v>
      </c>
      <c r="AA602" s="19" t="str">
        <f>IF(Table2[[#This Row],[SLA horas - base ]]=0,"No tiene SLA",IF(Table2[[#This Row],[Horas resolución/en proceso]]&lt;=Table2[[#This Row],[SLA horas - total]],"Cumplido","Vencido"))</f>
        <v>No tiene SLA</v>
      </c>
      <c r="AC602"/>
    </row>
    <row r="603" spans="1:29">
      <c r="A603" t="s">
        <v>2981</v>
      </c>
      <c r="B603" t="s">
        <v>2982</v>
      </c>
      <c r="C603" t="s">
        <v>36</v>
      </c>
      <c r="D603" t="s">
        <v>2</v>
      </c>
      <c r="E603" t="s">
        <v>55</v>
      </c>
      <c r="F603" t="s">
        <v>96</v>
      </c>
      <c r="G603" t="s">
        <v>106</v>
      </c>
      <c r="H603" t="s">
        <v>28</v>
      </c>
      <c r="I603" t="s">
        <v>2983</v>
      </c>
      <c r="J603" t="s">
        <v>2984</v>
      </c>
      <c r="K603" t="s">
        <v>2985</v>
      </c>
      <c r="L603" t="s">
        <v>2985</v>
      </c>
      <c r="M603" t="s">
        <v>153</v>
      </c>
      <c r="N603" t="s">
        <v>154</v>
      </c>
      <c r="O603" t="s">
        <v>36</v>
      </c>
      <c r="P603" t="s">
        <v>2982</v>
      </c>
      <c r="Q603" t="s">
        <v>2985</v>
      </c>
      <c r="R603" t="s">
        <v>103</v>
      </c>
      <c r="S603" t="s">
        <v>2986</v>
      </c>
      <c r="T6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45734.503472222219</v>
      </c>
      <c r="U6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45735.681944444441</v>
      </c>
      <c r="V603" s="5">
        <f>IFERROR(Table2[[#This Row],[Fecha cierre/actualización]]-Table2[[#This Row],[Fecha creación]],"Revisar")</f>
        <v>1.1784722222218988</v>
      </c>
      <c r="W603" s="5">
        <f>IFERROR(Table2[[#This Row],[Días resolución/en proceso]]*24,"Revisar")</f>
        <v>28.283333333325572</v>
      </c>
      <c r="X603" s="5">
        <f>_xlfn.XLOOKUP(Table2[[#This Row],[Acuerdo de nivel de servicio]],SLA!B:B,SLA!C:C)</f>
        <v>0</v>
      </c>
      <c r="Y603" s="5">
        <f>IFERROR(ROUND(Table2[[#This Row],[Fecha cierre/actualización]]-Table2[[#This Row],[Fecha creación]],0)*14,"Revisar")</f>
        <v>14</v>
      </c>
      <c r="Z603" s="5">
        <f>+Table2[[#This Row],[SLA horas - base ]]+Table2[[#This Row],[SLA horas - adic por cambio días]]</f>
        <v>14</v>
      </c>
      <c r="AA603" s="19" t="str">
        <f>IF(Table2[[#This Row],[SLA horas - base ]]=0,"No tiene SLA",IF(Table2[[#This Row],[Horas resolución/en proceso]]&lt;=Table2[[#This Row],[SLA horas - total]],"Cumplido","Vencido"))</f>
        <v>No tiene SLA</v>
      </c>
      <c r="AC603"/>
    </row>
    <row r="604" spans="1:29">
      <c r="A604" t="s">
        <v>2987</v>
      </c>
      <c r="B604" t="s">
        <v>2988</v>
      </c>
      <c r="C604" t="s">
        <v>36</v>
      </c>
      <c r="D604" t="s">
        <v>2</v>
      </c>
      <c r="E604" t="s">
        <v>67</v>
      </c>
      <c r="F604" t="s">
        <v>96</v>
      </c>
      <c r="G604" t="s">
        <v>106</v>
      </c>
      <c r="H604" t="s">
        <v>27</v>
      </c>
      <c r="I604" t="s">
        <v>2983</v>
      </c>
      <c r="J604" t="s">
        <v>2989</v>
      </c>
      <c r="K604" t="s">
        <v>2990</v>
      </c>
      <c r="L604" t="s">
        <v>2990</v>
      </c>
      <c r="M604" t="s">
        <v>101</v>
      </c>
      <c r="N604" t="s">
        <v>154</v>
      </c>
      <c r="O604" t="s">
        <v>102</v>
      </c>
      <c r="P604" t="s">
        <v>2988</v>
      </c>
      <c r="Q604" t="s">
        <v>2990</v>
      </c>
      <c r="R604" t="s">
        <v>103</v>
      </c>
      <c r="S604" t="s">
        <v>2990</v>
      </c>
      <c r="T6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45734.55972222222</v>
      </c>
      <c r="U6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45734.636805555558</v>
      </c>
      <c r="V604" s="5">
        <f>IFERROR(Table2[[#This Row],[Fecha cierre/actualización]]-Table2[[#This Row],[Fecha creación]],"Revisar")</f>
        <v>7.7083333337213844E-2</v>
      </c>
      <c r="W604" s="5">
        <f>IFERROR(Table2[[#This Row],[Días resolución/en proceso]]*24,"Revisar")</f>
        <v>1.8500000000931323</v>
      </c>
      <c r="X604" s="5">
        <f>_xlfn.XLOOKUP(Table2[[#This Row],[Acuerdo de nivel de servicio]],SLA!B:B,SLA!C:C)</f>
        <v>0</v>
      </c>
      <c r="Y604" s="5">
        <f>IFERROR(ROUND(Table2[[#This Row],[Fecha cierre/actualización]]-Table2[[#This Row],[Fecha creación]],0)*14,"Revisar")</f>
        <v>0</v>
      </c>
      <c r="Z604" s="5">
        <f>+Table2[[#This Row],[SLA horas - base ]]+Table2[[#This Row],[SLA horas - adic por cambio días]]</f>
        <v>0</v>
      </c>
      <c r="AA604" s="19" t="str">
        <f>IF(Table2[[#This Row],[SLA horas - base ]]=0,"No tiene SLA",IF(Table2[[#This Row],[Horas resolución/en proceso]]&lt;=Table2[[#This Row],[SLA horas - total]],"Cumplido","Vencido"))</f>
        <v>No tiene SLA</v>
      </c>
      <c r="AC604"/>
    </row>
    <row r="605" spans="1:29">
      <c r="A605" t="s">
        <v>2991</v>
      </c>
      <c r="B605" t="s">
        <v>2992</v>
      </c>
      <c r="C605" t="s">
        <v>36</v>
      </c>
      <c r="D605" t="s">
        <v>2</v>
      </c>
      <c r="E605" t="s">
        <v>48</v>
      </c>
      <c r="F605" t="s">
        <v>96</v>
      </c>
      <c r="G605" t="s">
        <v>106</v>
      </c>
      <c r="H605" t="s">
        <v>27</v>
      </c>
      <c r="I605" t="s">
        <v>2993</v>
      </c>
      <c r="J605" t="s">
        <v>2994</v>
      </c>
      <c r="K605" t="s">
        <v>2995</v>
      </c>
      <c r="L605" t="s">
        <v>2995</v>
      </c>
      <c r="M605" t="s">
        <v>101</v>
      </c>
      <c r="N605" t="s">
        <v>154</v>
      </c>
      <c r="O605" t="s">
        <v>102</v>
      </c>
      <c r="P605" t="s">
        <v>2992</v>
      </c>
      <c r="Q605" t="s">
        <v>2995</v>
      </c>
      <c r="R605" t="s">
        <v>103</v>
      </c>
      <c r="S605" t="s">
        <v>2995</v>
      </c>
      <c r="T6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45734.561111111114</v>
      </c>
      <c r="U6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45735.637499999997</v>
      </c>
      <c r="V605" s="5">
        <f>IFERROR(Table2[[#This Row],[Fecha cierre/actualización]]-Table2[[#This Row],[Fecha creación]],"Revisar")</f>
        <v>1.0763888888832298</v>
      </c>
      <c r="W605" s="5">
        <f>IFERROR(Table2[[#This Row],[Días resolución/en proceso]]*24,"Revisar")</f>
        <v>25.833333333197515</v>
      </c>
      <c r="X605" s="5">
        <f>_xlfn.XLOOKUP(Table2[[#This Row],[Acuerdo de nivel de servicio]],SLA!B:B,SLA!C:C)</f>
        <v>0</v>
      </c>
      <c r="Y605" s="5">
        <f>IFERROR(ROUND(Table2[[#This Row],[Fecha cierre/actualización]]-Table2[[#This Row],[Fecha creación]],0)*14,"Revisar")</f>
        <v>14</v>
      </c>
      <c r="Z605" s="5">
        <f>+Table2[[#This Row],[SLA horas - base ]]+Table2[[#This Row],[SLA horas - adic por cambio días]]</f>
        <v>14</v>
      </c>
      <c r="AA605" s="19" t="str">
        <f>IF(Table2[[#This Row],[SLA horas - base ]]=0,"No tiene SLA",IF(Table2[[#This Row],[Horas resolución/en proceso]]&lt;=Table2[[#This Row],[SLA horas - total]],"Cumplido","Vencido"))</f>
        <v>No tiene SLA</v>
      </c>
      <c r="AC605"/>
    </row>
    <row r="606" spans="1:29">
      <c r="A606" t="s">
        <v>2996</v>
      </c>
      <c r="B606" t="s">
        <v>2997</v>
      </c>
      <c r="C606" t="s">
        <v>36</v>
      </c>
      <c r="D606" t="s">
        <v>95</v>
      </c>
      <c r="E606" t="s">
        <v>66</v>
      </c>
      <c r="F606" t="s">
        <v>96</v>
      </c>
      <c r="G606" t="s">
        <v>373</v>
      </c>
      <c r="H606" t="s">
        <v>53</v>
      </c>
      <c r="I606" t="s">
        <v>2998</v>
      </c>
      <c r="J606" t="s">
        <v>2999</v>
      </c>
      <c r="K606" t="s">
        <v>3000</v>
      </c>
      <c r="L606" t="s">
        <v>3000</v>
      </c>
      <c r="M606" t="s">
        <v>36</v>
      </c>
      <c r="N606" t="s">
        <v>36</v>
      </c>
      <c r="O606" t="s">
        <v>513</v>
      </c>
      <c r="P606" t="s">
        <v>2997</v>
      </c>
      <c r="Q606" t="s">
        <v>3000</v>
      </c>
      <c r="R606" t="s">
        <v>103</v>
      </c>
      <c r="S606" t="s">
        <v>3000</v>
      </c>
      <c r="T6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45730.724305555559</v>
      </c>
      <c r="U6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45735.632638888892</v>
      </c>
      <c r="V606" s="5">
        <f>IFERROR(Table2[[#This Row],[Fecha cierre/actualización]]-Table2[[#This Row],[Fecha creación]],"Revisar")</f>
        <v>4.9083333333328483</v>
      </c>
      <c r="W606" s="5">
        <f>IFERROR(Table2[[#This Row],[Días resolución/en proceso]]*24,"Revisar")</f>
        <v>117.79999999998836</v>
      </c>
      <c r="X606" s="5">
        <f>_xlfn.XLOOKUP(Table2[[#This Row],[Acuerdo de nivel de servicio]],SLA!B:B,SLA!C:C)</f>
        <v>0</v>
      </c>
      <c r="Y606" s="5">
        <f>IFERROR(ROUND(Table2[[#This Row],[Fecha cierre/actualización]]-Table2[[#This Row],[Fecha creación]],0)*14,"Revisar")</f>
        <v>70</v>
      </c>
      <c r="Z606" s="5">
        <f>+Table2[[#This Row],[SLA horas - base ]]+Table2[[#This Row],[SLA horas - adic por cambio días]]</f>
        <v>70</v>
      </c>
      <c r="AA606" s="19" t="str">
        <f>IF(Table2[[#This Row],[SLA horas - base ]]=0,"No tiene SLA",IF(Table2[[#This Row],[Horas resolución/en proceso]]&lt;=Table2[[#This Row],[SLA horas - total]],"Cumplido","Vencido"))</f>
        <v>No tiene SLA</v>
      </c>
      <c r="AC606"/>
    </row>
    <row r="607" spans="1:29">
      <c r="A607" t="s">
        <v>3001</v>
      </c>
      <c r="B607" t="s">
        <v>3002</v>
      </c>
      <c r="C607" t="s">
        <v>36</v>
      </c>
      <c r="D607" t="s">
        <v>2</v>
      </c>
      <c r="E607" t="s">
        <v>55</v>
      </c>
      <c r="F607" t="s">
        <v>96</v>
      </c>
      <c r="G607" t="s">
        <v>106</v>
      </c>
      <c r="H607" t="s">
        <v>28</v>
      </c>
      <c r="I607" t="s">
        <v>3003</v>
      </c>
      <c r="J607" t="s">
        <v>3004</v>
      </c>
      <c r="K607" t="s">
        <v>2854</v>
      </c>
      <c r="L607" t="s">
        <v>2854</v>
      </c>
      <c r="M607" t="s">
        <v>153</v>
      </c>
      <c r="N607" t="s">
        <v>154</v>
      </c>
      <c r="O607" t="s">
        <v>36</v>
      </c>
      <c r="P607" t="s">
        <v>3002</v>
      </c>
      <c r="Q607" t="s">
        <v>2854</v>
      </c>
      <c r="R607" t="s">
        <v>103</v>
      </c>
      <c r="S607" t="s">
        <v>3005</v>
      </c>
      <c r="T6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45734.415972222225</v>
      </c>
      <c r="U6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45735.431944444441</v>
      </c>
      <c r="V607" s="5">
        <f>IFERROR(Table2[[#This Row],[Fecha cierre/actualización]]-Table2[[#This Row],[Fecha creación]],"Revisar")</f>
        <v>1.0159722222160781</v>
      </c>
      <c r="W607" s="5">
        <f>IFERROR(Table2[[#This Row],[Días resolución/en proceso]]*24,"Revisar")</f>
        <v>24.383333333185874</v>
      </c>
      <c r="X607" s="5">
        <f>_xlfn.XLOOKUP(Table2[[#This Row],[Acuerdo de nivel de servicio]],SLA!B:B,SLA!C:C)</f>
        <v>0</v>
      </c>
      <c r="Y607" s="5">
        <f>IFERROR(ROUND(Table2[[#This Row],[Fecha cierre/actualización]]-Table2[[#This Row],[Fecha creación]],0)*14,"Revisar")</f>
        <v>14</v>
      </c>
      <c r="Z607" s="5">
        <f>+Table2[[#This Row],[SLA horas - base ]]+Table2[[#This Row],[SLA horas - adic por cambio días]]</f>
        <v>14</v>
      </c>
      <c r="AA607" s="19" t="str">
        <f>IF(Table2[[#This Row],[SLA horas - base ]]=0,"No tiene SLA",IF(Table2[[#This Row],[Horas resolución/en proceso]]&lt;=Table2[[#This Row],[SLA horas - total]],"Cumplido","Vencido"))</f>
        <v>No tiene SLA</v>
      </c>
      <c r="AC607"/>
    </row>
    <row r="608" spans="1:29">
      <c r="A608" t="s">
        <v>3006</v>
      </c>
      <c r="B608" t="s">
        <v>3007</v>
      </c>
      <c r="C608" t="s">
        <v>36</v>
      </c>
      <c r="D608" t="s">
        <v>2</v>
      </c>
      <c r="E608" t="s">
        <v>55</v>
      </c>
      <c r="F608" t="s">
        <v>96</v>
      </c>
      <c r="G608" t="s">
        <v>106</v>
      </c>
      <c r="H608" t="s">
        <v>31</v>
      </c>
      <c r="I608" t="s">
        <v>3008</v>
      </c>
      <c r="J608" t="s">
        <v>3009</v>
      </c>
      <c r="K608" t="s">
        <v>3010</v>
      </c>
      <c r="L608" t="s">
        <v>3010</v>
      </c>
      <c r="M608" t="s">
        <v>101</v>
      </c>
      <c r="N608" t="s">
        <v>154</v>
      </c>
      <c r="O608" t="s">
        <v>102</v>
      </c>
      <c r="P608" t="s">
        <v>3007</v>
      </c>
      <c r="Q608" t="s">
        <v>3010</v>
      </c>
      <c r="R608" t="s">
        <v>103</v>
      </c>
      <c r="S608" t="s">
        <v>3010</v>
      </c>
      <c r="T6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45734.458333333336</v>
      </c>
      <c r="U6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45734.64166666667</v>
      </c>
      <c r="V608" s="5">
        <f>IFERROR(Table2[[#This Row],[Fecha cierre/actualización]]-Table2[[#This Row],[Fecha creación]],"Revisar")</f>
        <v>0.18333333333430346</v>
      </c>
      <c r="W608" s="5">
        <f>IFERROR(Table2[[#This Row],[Días resolución/en proceso]]*24,"Revisar")</f>
        <v>4.4000000000232831</v>
      </c>
      <c r="X608" s="5">
        <f>_xlfn.XLOOKUP(Table2[[#This Row],[Acuerdo de nivel de servicio]],SLA!B:B,SLA!C:C)</f>
        <v>0</v>
      </c>
      <c r="Y608" s="5">
        <f>IFERROR(ROUND(Table2[[#This Row],[Fecha cierre/actualización]]-Table2[[#This Row],[Fecha creación]],0)*14,"Revisar")</f>
        <v>0</v>
      </c>
      <c r="Z608" s="5">
        <f>+Table2[[#This Row],[SLA horas - base ]]+Table2[[#This Row],[SLA horas - adic por cambio días]]</f>
        <v>0</v>
      </c>
      <c r="AA608" s="19" t="str">
        <f>IF(Table2[[#This Row],[SLA horas - base ]]=0,"No tiene SLA",IF(Table2[[#This Row],[Horas resolución/en proceso]]&lt;=Table2[[#This Row],[SLA horas - total]],"Cumplido","Vencido"))</f>
        <v>No tiene SLA</v>
      </c>
      <c r="AC608"/>
    </row>
    <row r="609" spans="1:29">
      <c r="A609" t="s">
        <v>3011</v>
      </c>
      <c r="B609" t="s">
        <v>3012</v>
      </c>
      <c r="C609" t="s">
        <v>36</v>
      </c>
      <c r="D609" t="s">
        <v>2</v>
      </c>
      <c r="E609" t="s">
        <v>55</v>
      </c>
      <c r="F609" t="s">
        <v>96</v>
      </c>
      <c r="G609" t="s">
        <v>106</v>
      </c>
      <c r="H609" t="s">
        <v>31</v>
      </c>
      <c r="I609" t="s">
        <v>3013</v>
      </c>
      <c r="J609" t="s">
        <v>3014</v>
      </c>
      <c r="K609" t="s">
        <v>3015</v>
      </c>
      <c r="L609" t="s">
        <v>3015</v>
      </c>
      <c r="M609" t="s">
        <v>101</v>
      </c>
      <c r="N609" t="s">
        <v>154</v>
      </c>
      <c r="O609" t="s">
        <v>102</v>
      </c>
      <c r="P609" t="s">
        <v>3012</v>
      </c>
      <c r="Q609" t="s">
        <v>3015</v>
      </c>
      <c r="R609" t="s">
        <v>103</v>
      </c>
      <c r="S609" t="s">
        <v>3015</v>
      </c>
      <c r="T6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45734.691666666666</v>
      </c>
      <c r="U6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45735.656944444447</v>
      </c>
      <c r="V609" s="5">
        <f>IFERROR(Table2[[#This Row],[Fecha cierre/actualización]]-Table2[[#This Row],[Fecha creación]],"Revisar")</f>
        <v>0.96527777778101154</v>
      </c>
      <c r="W609" s="5">
        <f>IFERROR(Table2[[#This Row],[Días resolución/en proceso]]*24,"Revisar")</f>
        <v>23.166666666744277</v>
      </c>
      <c r="X609" s="5">
        <f>_xlfn.XLOOKUP(Table2[[#This Row],[Acuerdo de nivel de servicio]],SLA!B:B,SLA!C:C)</f>
        <v>0</v>
      </c>
      <c r="Y609" s="5">
        <f>IFERROR(ROUND(Table2[[#This Row],[Fecha cierre/actualización]]-Table2[[#This Row],[Fecha creación]],0)*14,"Revisar")</f>
        <v>14</v>
      </c>
      <c r="Z609" s="5">
        <f>+Table2[[#This Row],[SLA horas - base ]]+Table2[[#This Row],[SLA horas - adic por cambio días]]</f>
        <v>14</v>
      </c>
      <c r="AA609" s="19" t="str">
        <f>IF(Table2[[#This Row],[SLA horas - base ]]=0,"No tiene SLA",IF(Table2[[#This Row],[Horas resolución/en proceso]]&lt;=Table2[[#This Row],[SLA horas - total]],"Cumplido","Vencido"))</f>
        <v>No tiene SLA</v>
      </c>
      <c r="AC609"/>
    </row>
    <row r="610" spans="1:29">
      <c r="A610" t="s">
        <v>3016</v>
      </c>
      <c r="B610" t="s">
        <v>3017</v>
      </c>
      <c r="C610" t="s">
        <v>36</v>
      </c>
      <c r="D610" t="s">
        <v>2</v>
      </c>
      <c r="E610" t="s">
        <v>36</v>
      </c>
      <c r="F610" t="s">
        <v>21</v>
      </c>
      <c r="G610" t="s">
        <v>36</v>
      </c>
      <c r="H610" t="s">
        <v>28</v>
      </c>
      <c r="I610" t="s">
        <v>36</v>
      </c>
      <c r="J610" t="s">
        <v>131</v>
      </c>
      <c r="K610" t="s">
        <v>36</v>
      </c>
      <c r="L610" t="s">
        <v>3018</v>
      </c>
      <c r="M610" t="s">
        <v>101</v>
      </c>
      <c r="N610" t="s">
        <v>36</v>
      </c>
      <c r="O610" t="s">
        <v>102</v>
      </c>
      <c r="P610" t="s">
        <v>3017</v>
      </c>
      <c r="Q610" t="s">
        <v>36</v>
      </c>
      <c r="R610" t="s">
        <v>103</v>
      </c>
      <c r="S610" t="s">
        <v>36</v>
      </c>
      <c r="T6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45734.433333333334</v>
      </c>
      <c r="U6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45734.45416666667</v>
      </c>
      <c r="V610" s="5">
        <f>IFERROR(Table2[[#This Row],[Fecha cierre/actualización]]-Table2[[#This Row],[Fecha creación]],"Revisar")</f>
        <v>2.0833333335758653E-2</v>
      </c>
      <c r="W610" s="5">
        <f>IFERROR(Table2[[#This Row],[Días resolución/en proceso]]*24,"Revisar")</f>
        <v>0.50000000005820766</v>
      </c>
      <c r="X610" s="5">
        <f>_xlfn.XLOOKUP(Table2[[#This Row],[Acuerdo de nivel de servicio]],SLA!B:B,SLA!C:C)</f>
        <v>0</v>
      </c>
      <c r="Y610" s="5">
        <f>IFERROR(ROUND(Table2[[#This Row],[Fecha cierre/actualización]]-Table2[[#This Row],[Fecha creación]],0)*14,"Revisar")</f>
        <v>0</v>
      </c>
      <c r="Z610" s="5">
        <f>+Table2[[#This Row],[SLA horas - base ]]+Table2[[#This Row],[SLA horas - adic por cambio días]]</f>
        <v>0</v>
      </c>
      <c r="AA610" s="19" t="str">
        <f>IF(Table2[[#This Row],[SLA horas - base ]]=0,"No tiene SLA",IF(Table2[[#This Row],[Horas resolución/en proceso]]&lt;=Table2[[#This Row],[SLA horas - total]],"Cumplido","Vencido"))</f>
        <v>No tiene SLA</v>
      </c>
      <c r="AC610"/>
    </row>
    <row r="611" spans="1:29">
      <c r="A611" t="s">
        <v>3019</v>
      </c>
      <c r="B611" t="s">
        <v>3020</v>
      </c>
      <c r="C611" t="s">
        <v>36</v>
      </c>
      <c r="D611" t="s">
        <v>2</v>
      </c>
      <c r="E611" t="s">
        <v>55</v>
      </c>
      <c r="F611" t="s">
        <v>96</v>
      </c>
      <c r="G611" t="s">
        <v>106</v>
      </c>
      <c r="H611" t="s">
        <v>31</v>
      </c>
      <c r="I611" t="s">
        <v>3021</v>
      </c>
      <c r="J611" t="s">
        <v>3022</v>
      </c>
      <c r="K611" t="s">
        <v>3023</v>
      </c>
      <c r="L611" t="s">
        <v>3023</v>
      </c>
      <c r="M611" t="s">
        <v>101</v>
      </c>
      <c r="N611" t="s">
        <v>154</v>
      </c>
      <c r="O611" t="s">
        <v>102</v>
      </c>
      <c r="P611" t="s">
        <v>3020</v>
      </c>
      <c r="Q611" t="s">
        <v>3023</v>
      </c>
      <c r="R611" t="s">
        <v>103</v>
      </c>
      <c r="S611" t="s">
        <v>3023</v>
      </c>
      <c r="T6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45733.490277777775</v>
      </c>
      <c r="U6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45734.412499999999</v>
      </c>
      <c r="V611" s="5">
        <f>IFERROR(Table2[[#This Row],[Fecha cierre/actualización]]-Table2[[#This Row],[Fecha creación]],"Revisar")</f>
        <v>0.92222222222335404</v>
      </c>
      <c r="W611" s="5">
        <f>IFERROR(Table2[[#This Row],[Días resolución/en proceso]]*24,"Revisar")</f>
        <v>22.133333333360497</v>
      </c>
      <c r="X611" s="5">
        <f>_xlfn.XLOOKUP(Table2[[#This Row],[Acuerdo de nivel de servicio]],SLA!B:B,SLA!C:C)</f>
        <v>0</v>
      </c>
      <c r="Y611" s="5">
        <f>IFERROR(ROUND(Table2[[#This Row],[Fecha cierre/actualización]]-Table2[[#This Row],[Fecha creación]],0)*14,"Revisar")</f>
        <v>14</v>
      </c>
      <c r="Z611" s="5">
        <f>+Table2[[#This Row],[SLA horas - base ]]+Table2[[#This Row],[SLA horas - adic por cambio días]]</f>
        <v>14</v>
      </c>
      <c r="AA611" s="19" t="str">
        <f>IF(Table2[[#This Row],[SLA horas - base ]]=0,"No tiene SLA",IF(Table2[[#This Row],[Horas resolución/en proceso]]&lt;=Table2[[#This Row],[SLA horas - total]],"Cumplido","Vencido"))</f>
        <v>No tiene SLA</v>
      </c>
      <c r="AC611"/>
    </row>
    <row r="612" spans="1:29">
      <c r="A612" t="s">
        <v>3024</v>
      </c>
      <c r="B612" t="s">
        <v>3025</v>
      </c>
      <c r="C612" t="s">
        <v>36</v>
      </c>
      <c r="D612" t="s">
        <v>2</v>
      </c>
      <c r="E612" t="s">
        <v>61</v>
      </c>
      <c r="F612" t="s">
        <v>96</v>
      </c>
      <c r="G612" t="s">
        <v>687</v>
      </c>
      <c r="H612" t="s">
        <v>43</v>
      </c>
      <c r="I612" t="s">
        <v>3025</v>
      </c>
      <c r="J612" t="s">
        <v>3026</v>
      </c>
      <c r="K612" t="s">
        <v>3027</v>
      </c>
      <c r="L612" t="s">
        <v>3027</v>
      </c>
      <c r="M612" t="s">
        <v>101</v>
      </c>
      <c r="N612" t="s">
        <v>36</v>
      </c>
      <c r="O612" t="s">
        <v>102</v>
      </c>
      <c r="P612" t="s">
        <v>3025</v>
      </c>
      <c r="Q612" t="s">
        <v>3027</v>
      </c>
      <c r="R612" t="s">
        <v>103</v>
      </c>
      <c r="S612" t="s">
        <v>3027</v>
      </c>
      <c r="T6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45734.407638888886</v>
      </c>
      <c r="U6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45734.418749999997</v>
      </c>
      <c r="V612" s="5">
        <f>IFERROR(Table2[[#This Row],[Fecha cierre/actualización]]-Table2[[#This Row],[Fecha creación]],"Revisar")</f>
        <v>1.1111111110949423E-2</v>
      </c>
      <c r="W612" s="5">
        <f>IFERROR(Table2[[#This Row],[Días resolución/en proceso]]*24,"Revisar")</f>
        <v>0.26666666666278616</v>
      </c>
      <c r="X612" s="5">
        <f>_xlfn.XLOOKUP(Table2[[#This Row],[Acuerdo de nivel de servicio]],SLA!B:B,SLA!C:C)</f>
        <v>0</v>
      </c>
      <c r="Y612" s="5">
        <f>IFERROR(ROUND(Table2[[#This Row],[Fecha cierre/actualización]]-Table2[[#This Row],[Fecha creación]],0)*14,"Revisar")</f>
        <v>0</v>
      </c>
      <c r="Z612" s="5">
        <f>+Table2[[#This Row],[SLA horas - base ]]+Table2[[#This Row],[SLA horas - adic por cambio días]]</f>
        <v>0</v>
      </c>
      <c r="AA612" s="19" t="str">
        <f>IF(Table2[[#This Row],[SLA horas - base ]]=0,"No tiene SLA",IF(Table2[[#This Row],[Horas resolución/en proceso]]&lt;=Table2[[#This Row],[SLA horas - total]],"Cumplido","Vencido"))</f>
        <v>No tiene SLA</v>
      </c>
      <c r="AC612"/>
    </row>
    <row r="613" spans="1:29">
      <c r="A613" t="s">
        <v>3028</v>
      </c>
      <c r="B613" t="s">
        <v>3029</v>
      </c>
      <c r="C613" t="s">
        <v>496</v>
      </c>
      <c r="D613" t="s">
        <v>95</v>
      </c>
      <c r="E613" t="s">
        <v>52</v>
      </c>
      <c r="F613" t="s">
        <v>96</v>
      </c>
      <c r="G613" t="s">
        <v>373</v>
      </c>
      <c r="H613" t="s">
        <v>35</v>
      </c>
      <c r="I613" t="s">
        <v>3030</v>
      </c>
      <c r="J613" t="s">
        <v>3031</v>
      </c>
      <c r="K613" t="s">
        <v>3032</v>
      </c>
      <c r="L613" t="s">
        <v>3032</v>
      </c>
      <c r="M613" t="s">
        <v>36</v>
      </c>
      <c r="N613" t="s">
        <v>36</v>
      </c>
      <c r="O613" t="s">
        <v>311</v>
      </c>
      <c r="P613" t="s">
        <v>3029</v>
      </c>
      <c r="Q613" t="s">
        <v>3032</v>
      </c>
      <c r="R613" t="s">
        <v>467</v>
      </c>
      <c r="S613" t="s">
        <v>3032</v>
      </c>
      <c r="T6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45733.504861111112</v>
      </c>
      <c r="U6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45768.414583333331</v>
      </c>
      <c r="V613" s="5">
        <f>IFERROR(Table2[[#This Row],[Fecha cierre/actualización]]-Table2[[#This Row],[Fecha creación]],"Revisar")</f>
        <v>34.909722222218988</v>
      </c>
      <c r="W613" s="5">
        <f>IFERROR(Table2[[#This Row],[Días resolución/en proceso]]*24,"Revisar")</f>
        <v>837.83333333325572</v>
      </c>
      <c r="X613" s="5">
        <f>_xlfn.XLOOKUP(Table2[[#This Row],[Acuerdo de nivel de servicio]],SLA!B:B,SLA!C:C)</f>
        <v>72</v>
      </c>
      <c r="Y613" s="5">
        <f>IFERROR(ROUND(Table2[[#This Row],[Fecha cierre/actualización]]-Table2[[#This Row],[Fecha creación]],0)*14,"Revisar")</f>
        <v>490</v>
      </c>
      <c r="Z613" s="5">
        <f>+Table2[[#This Row],[SLA horas - base ]]+Table2[[#This Row],[SLA horas - adic por cambio días]]</f>
        <v>562</v>
      </c>
      <c r="AA613" s="19" t="str">
        <f>IF(Table2[[#This Row],[SLA horas - base ]]=0,"No tiene SLA",IF(Table2[[#This Row],[Horas resolución/en proceso]]&lt;=Table2[[#This Row],[SLA horas - total]],"Cumplido","Vencido"))</f>
        <v>Vencido</v>
      </c>
      <c r="AC613"/>
    </row>
    <row r="614" spans="1:29">
      <c r="A614" t="s">
        <v>3033</v>
      </c>
      <c r="B614" t="s">
        <v>3034</v>
      </c>
      <c r="C614" t="s">
        <v>36</v>
      </c>
      <c r="D614" t="s">
        <v>95</v>
      </c>
      <c r="E614" t="s">
        <v>55</v>
      </c>
      <c r="F614" t="s">
        <v>96</v>
      </c>
      <c r="G614" t="s">
        <v>106</v>
      </c>
      <c r="H614" t="s">
        <v>59</v>
      </c>
      <c r="I614" t="s">
        <v>2943</v>
      </c>
      <c r="J614" t="s">
        <v>3035</v>
      </c>
      <c r="K614" t="s">
        <v>3036</v>
      </c>
      <c r="L614" t="s">
        <v>3036</v>
      </c>
      <c r="M614" t="s">
        <v>36</v>
      </c>
      <c r="N614" t="s">
        <v>36</v>
      </c>
      <c r="O614" t="s">
        <v>36</v>
      </c>
      <c r="P614" t="s">
        <v>3034</v>
      </c>
      <c r="Q614" t="s">
        <v>3036</v>
      </c>
      <c r="R614" t="s">
        <v>103</v>
      </c>
      <c r="S614" t="s">
        <v>3036</v>
      </c>
      <c r="T6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45733.712500000001</v>
      </c>
      <c r="U6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45733.743055555555</v>
      </c>
      <c r="V614" s="5">
        <f>IFERROR(Table2[[#This Row],[Fecha cierre/actualización]]-Table2[[#This Row],[Fecha creación]],"Revisar")</f>
        <v>3.0555555553291924E-2</v>
      </c>
      <c r="W614" s="5">
        <f>IFERROR(Table2[[#This Row],[Días resolución/en proceso]]*24,"Revisar")</f>
        <v>0.73333333327900618</v>
      </c>
      <c r="X614" s="5">
        <f>_xlfn.XLOOKUP(Table2[[#This Row],[Acuerdo de nivel de servicio]],SLA!B:B,SLA!C:C)</f>
        <v>0</v>
      </c>
      <c r="Y614" s="5">
        <f>IFERROR(ROUND(Table2[[#This Row],[Fecha cierre/actualización]]-Table2[[#This Row],[Fecha creación]],0)*14,"Revisar")</f>
        <v>0</v>
      </c>
      <c r="Z614" s="5">
        <f>+Table2[[#This Row],[SLA horas - base ]]+Table2[[#This Row],[SLA horas - adic por cambio días]]</f>
        <v>0</v>
      </c>
      <c r="AA614" s="19" t="str">
        <f>IF(Table2[[#This Row],[SLA horas - base ]]=0,"No tiene SLA",IF(Table2[[#This Row],[Horas resolución/en proceso]]&lt;=Table2[[#This Row],[SLA horas - total]],"Cumplido","Vencido"))</f>
        <v>No tiene SLA</v>
      </c>
      <c r="AC614"/>
    </row>
    <row r="615" spans="1:29">
      <c r="A615" t="s">
        <v>3037</v>
      </c>
      <c r="B615" t="s">
        <v>3038</v>
      </c>
      <c r="C615" t="s">
        <v>36</v>
      </c>
      <c r="D615" t="s">
        <v>2</v>
      </c>
      <c r="E615" t="s">
        <v>55</v>
      </c>
      <c r="F615" t="s">
        <v>96</v>
      </c>
      <c r="G615" t="s">
        <v>106</v>
      </c>
      <c r="H615" t="s">
        <v>28</v>
      </c>
      <c r="I615" t="s">
        <v>3039</v>
      </c>
      <c r="J615" t="s">
        <v>3040</v>
      </c>
      <c r="K615" t="s">
        <v>2634</v>
      </c>
      <c r="L615" t="s">
        <v>2634</v>
      </c>
      <c r="M615" t="s">
        <v>153</v>
      </c>
      <c r="N615" t="s">
        <v>154</v>
      </c>
      <c r="O615" t="s">
        <v>36</v>
      </c>
      <c r="P615" t="s">
        <v>3038</v>
      </c>
      <c r="Q615" t="s">
        <v>2634</v>
      </c>
      <c r="R615" t="s">
        <v>103</v>
      </c>
      <c r="S615" t="s">
        <v>3041</v>
      </c>
      <c r="T6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45733.506944444445</v>
      </c>
      <c r="U6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45738.640972222223</v>
      </c>
      <c r="V615" s="5">
        <f>IFERROR(Table2[[#This Row],[Fecha cierre/actualización]]-Table2[[#This Row],[Fecha creación]],"Revisar")</f>
        <v>5.1340277777781012</v>
      </c>
      <c r="W615" s="5">
        <f>IFERROR(Table2[[#This Row],[Días resolución/en proceso]]*24,"Revisar")</f>
        <v>123.21666666667443</v>
      </c>
      <c r="X615" s="5">
        <f>_xlfn.XLOOKUP(Table2[[#This Row],[Acuerdo de nivel de servicio]],SLA!B:B,SLA!C:C)</f>
        <v>0</v>
      </c>
      <c r="Y615" s="5">
        <f>IFERROR(ROUND(Table2[[#This Row],[Fecha cierre/actualización]]-Table2[[#This Row],[Fecha creación]],0)*14,"Revisar")</f>
        <v>70</v>
      </c>
      <c r="Z615" s="5">
        <f>+Table2[[#This Row],[SLA horas - base ]]+Table2[[#This Row],[SLA horas - adic por cambio días]]</f>
        <v>70</v>
      </c>
      <c r="AA615" s="19" t="str">
        <f>IF(Table2[[#This Row],[SLA horas - base ]]=0,"No tiene SLA",IF(Table2[[#This Row],[Horas resolución/en proceso]]&lt;=Table2[[#This Row],[SLA horas - total]],"Cumplido","Vencido"))</f>
        <v>No tiene SLA</v>
      </c>
      <c r="AC615"/>
    </row>
    <row r="616" spans="1:29">
      <c r="A616" t="s">
        <v>3042</v>
      </c>
      <c r="B616" t="s">
        <v>3043</v>
      </c>
      <c r="C616" t="s">
        <v>36</v>
      </c>
      <c r="D616" t="s">
        <v>2</v>
      </c>
      <c r="E616" t="s">
        <v>29</v>
      </c>
      <c r="F616" t="s">
        <v>96</v>
      </c>
      <c r="G616" t="s">
        <v>106</v>
      </c>
      <c r="H616" t="s">
        <v>30</v>
      </c>
      <c r="I616" t="s">
        <v>3044</v>
      </c>
      <c r="J616" t="s">
        <v>3045</v>
      </c>
      <c r="K616" t="s">
        <v>3046</v>
      </c>
      <c r="L616" t="s">
        <v>3046</v>
      </c>
      <c r="M616" t="s">
        <v>110</v>
      </c>
      <c r="N616" t="s">
        <v>36</v>
      </c>
      <c r="O616" t="s">
        <v>36</v>
      </c>
      <c r="P616" t="s">
        <v>3043</v>
      </c>
      <c r="Q616" t="s">
        <v>3046</v>
      </c>
      <c r="R616" t="s">
        <v>103</v>
      </c>
      <c r="S616" t="s">
        <v>3046</v>
      </c>
      <c r="T6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45733.621527777781</v>
      </c>
      <c r="U6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45740.390972222223</v>
      </c>
      <c r="V616" s="5">
        <f>IFERROR(Table2[[#This Row],[Fecha cierre/actualización]]-Table2[[#This Row],[Fecha creación]],"Revisar")</f>
        <v>6.7694444444423425</v>
      </c>
      <c r="W616" s="5">
        <f>IFERROR(Table2[[#This Row],[Días resolución/en proceso]]*24,"Revisar")</f>
        <v>162.46666666661622</v>
      </c>
      <c r="X616" s="5">
        <f>_xlfn.XLOOKUP(Table2[[#This Row],[Acuerdo de nivel de servicio]],SLA!B:B,SLA!C:C)</f>
        <v>0</v>
      </c>
      <c r="Y616" s="5">
        <f>IFERROR(ROUND(Table2[[#This Row],[Fecha cierre/actualización]]-Table2[[#This Row],[Fecha creación]],0)*14,"Revisar")</f>
        <v>98</v>
      </c>
      <c r="Z616" s="5">
        <f>+Table2[[#This Row],[SLA horas - base ]]+Table2[[#This Row],[SLA horas - adic por cambio días]]</f>
        <v>98</v>
      </c>
      <c r="AA616" s="19" t="str">
        <f>IF(Table2[[#This Row],[SLA horas - base ]]=0,"No tiene SLA",IF(Table2[[#This Row],[Horas resolución/en proceso]]&lt;=Table2[[#This Row],[SLA horas - total]],"Cumplido","Vencido"))</f>
        <v>No tiene SLA</v>
      </c>
      <c r="AC616"/>
    </row>
    <row r="617" spans="1:29">
      <c r="A617" t="s">
        <v>3047</v>
      </c>
      <c r="B617" t="s">
        <v>2942</v>
      </c>
      <c r="C617" t="s">
        <v>36</v>
      </c>
      <c r="D617" t="s">
        <v>95</v>
      </c>
      <c r="E617" t="s">
        <v>55</v>
      </c>
      <c r="F617" t="s">
        <v>96</v>
      </c>
      <c r="G617" t="s">
        <v>106</v>
      </c>
      <c r="H617" t="s">
        <v>59</v>
      </c>
      <c r="I617" t="s">
        <v>3048</v>
      </c>
      <c r="J617" t="s">
        <v>3049</v>
      </c>
      <c r="K617" t="s">
        <v>3048</v>
      </c>
      <c r="L617" t="s">
        <v>3048</v>
      </c>
      <c r="M617" t="s">
        <v>36</v>
      </c>
      <c r="N617" t="s">
        <v>36</v>
      </c>
      <c r="O617" t="s">
        <v>36</v>
      </c>
      <c r="P617" t="s">
        <v>2942</v>
      </c>
      <c r="Q617" t="s">
        <v>3048</v>
      </c>
      <c r="R617" t="s">
        <v>103</v>
      </c>
      <c r="S617" t="s">
        <v>3048</v>
      </c>
      <c r="T6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45733.714583333334</v>
      </c>
      <c r="U6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45733.740972222222</v>
      </c>
      <c r="V617" s="5">
        <f>IFERROR(Table2[[#This Row],[Fecha cierre/actualización]]-Table2[[#This Row],[Fecha creación]],"Revisar")</f>
        <v>2.6388888887595385E-2</v>
      </c>
      <c r="W617" s="5">
        <f>IFERROR(Table2[[#This Row],[Días resolución/en proceso]]*24,"Revisar")</f>
        <v>0.63333333330228925</v>
      </c>
      <c r="X617" s="5">
        <f>_xlfn.XLOOKUP(Table2[[#This Row],[Acuerdo de nivel de servicio]],SLA!B:B,SLA!C:C)</f>
        <v>0</v>
      </c>
      <c r="Y617" s="5">
        <f>IFERROR(ROUND(Table2[[#This Row],[Fecha cierre/actualización]]-Table2[[#This Row],[Fecha creación]],0)*14,"Revisar")</f>
        <v>0</v>
      </c>
      <c r="Z617" s="5">
        <f>+Table2[[#This Row],[SLA horas - base ]]+Table2[[#This Row],[SLA horas - adic por cambio días]]</f>
        <v>0</v>
      </c>
      <c r="AA617" s="19" t="str">
        <f>IF(Table2[[#This Row],[SLA horas - base ]]=0,"No tiene SLA",IF(Table2[[#This Row],[Horas resolución/en proceso]]&lt;=Table2[[#This Row],[SLA horas - total]],"Cumplido","Vencido"))</f>
        <v>No tiene SLA</v>
      </c>
      <c r="AC617"/>
    </row>
    <row r="618" spans="1:29">
      <c r="A618" t="s">
        <v>3050</v>
      </c>
      <c r="B618" t="s">
        <v>3051</v>
      </c>
      <c r="C618" t="s">
        <v>36</v>
      </c>
      <c r="D618" t="s">
        <v>2</v>
      </c>
      <c r="E618" t="s">
        <v>48</v>
      </c>
      <c r="F618" t="s">
        <v>96</v>
      </c>
      <c r="G618" t="s">
        <v>106</v>
      </c>
      <c r="H618" t="s">
        <v>27</v>
      </c>
      <c r="I618" t="s">
        <v>3052</v>
      </c>
      <c r="J618" t="s">
        <v>3053</v>
      </c>
      <c r="K618" t="s">
        <v>3054</v>
      </c>
      <c r="L618" t="s">
        <v>3054</v>
      </c>
      <c r="M618" t="s">
        <v>101</v>
      </c>
      <c r="N618" t="s">
        <v>154</v>
      </c>
      <c r="O618" t="s">
        <v>102</v>
      </c>
      <c r="P618" t="s">
        <v>3051</v>
      </c>
      <c r="Q618" t="s">
        <v>3054</v>
      </c>
      <c r="R618" t="s">
        <v>103</v>
      </c>
      <c r="S618" t="s">
        <v>3055</v>
      </c>
      <c r="T6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45733.718055555553</v>
      </c>
      <c r="U6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45735.629861111112</v>
      </c>
      <c r="V618" s="5">
        <f>IFERROR(Table2[[#This Row],[Fecha cierre/actualización]]-Table2[[#This Row],[Fecha creación]],"Revisar")</f>
        <v>1.9118055555591127</v>
      </c>
      <c r="W618" s="5">
        <f>IFERROR(Table2[[#This Row],[Días resolución/en proceso]]*24,"Revisar")</f>
        <v>45.883333333418705</v>
      </c>
      <c r="X618" s="5">
        <f>_xlfn.XLOOKUP(Table2[[#This Row],[Acuerdo de nivel de servicio]],SLA!B:B,SLA!C:C)</f>
        <v>0</v>
      </c>
      <c r="Y618" s="5">
        <f>IFERROR(ROUND(Table2[[#This Row],[Fecha cierre/actualización]]-Table2[[#This Row],[Fecha creación]],0)*14,"Revisar")</f>
        <v>28</v>
      </c>
      <c r="Z618" s="5">
        <f>+Table2[[#This Row],[SLA horas - base ]]+Table2[[#This Row],[SLA horas - adic por cambio días]]</f>
        <v>28</v>
      </c>
      <c r="AA618" s="19" t="str">
        <f>IF(Table2[[#This Row],[SLA horas - base ]]=0,"No tiene SLA",IF(Table2[[#This Row],[Horas resolución/en proceso]]&lt;=Table2[[#This Row],[SLA horas - total]],"Cumplido","Vencido"))</f>
        <v>No tiene SLA</v>
      </c>
      <c r="AC618"/>
    </row>
    <row r="619" spans="1:29">
      <c r="A619" t="s">
        <v>3056</v>
      </c>
      <c r="B619" t="s">
        <v>3057</v>
      </c>
      <c r="C619" t="s">
        <v>36</v>
      </c>
      <c r="D619" t="s">
        <v>95</v>
      </c>
      <c r="E619" t="s">
        <v>66</v>
      </c>
      <c r="F619" t="s">
        <v>96</v>
      </c>
      <c r="G619" t="s">
        <v>97</v>
      </c>
      <c r="H619" t="s">
        <v>45</v>
      </c>
      <c r="I619" t="s">
        <v>3058</v>
      </c>
      <c r="J619" t="s">
        <v>380</v>
      </c>
      <c r="K619" t="s">
        <v>3059</v>
      </c>
      <c r="L619" t="s">
        <v>3059</v>
      </c>
      <c r="M619" t="s">
        <v>101</v>
      </c>
      <c r="N619" t="s">
        <v>36</v>
      </c>
      <c r="O619" t="s">
        <v>102</v>
      </c>
      <c r="P619" t="s">
        <v>3057</v>
      </c>
      <c r="Q619" t="s">
        <v>3059</v>
      </c>
      <c r="R619" t="s">
        <v>103</v>
      </c>
      <c r="S619" t="s">
        <v>3059</v>
      </c>
      <c r="T6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45734.628472222219</v>
      </c>
      <c r="U6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45734.661111111112</v>
      </c>
      <c r="V619" s="5">
        <f>IFERROR(Table2[[#This Row],[Fecha cierre/actualización]]-Table2[[#This Row],[Fecha creación]],"Revisar")</f>
        <v>3.2638888893416151E-2</v>
      </c>
      <c r="W619" s="5">
        <f>IFERROR(Table2[[#This Row],[Días resolución/en proceso]]*24,"Revisar")</f>
        <v>0.78333333344198763</v>
      </c>
      <c r="X619" s="5">
        <f>_xlfn.XLOOKUP(Table2[[#This Row],[Acuerdo de nivel de servicio]],SLA!B:B,SLA!C:C)</f>
        <v>0</v>
      </c>
      <c r="Y619" s="5">
        <f>IFERROR(ROUND(Table2[[#This Row],[Fecha cierre/actualización]]-Table2[[#This Row],[Fecha creación]],0)*14,"Revisar")</f>
        <v>0</v>
      </c>
      <c r="Z619" s="5">
        <f>+Table2[[#This Row],[SLA horas - base ]]+Table2[[#This Row],[SLA horas - adic por cambio días]]</f>
        <v>0</v>
      </c>
      <c r="AA619" s="19" t="str">
        <f>IF(Table2[[#This Row],[SLA horas - base ]]=0,"No tiene SLA",IF(Table2[[#This Row],[Horas resolución/en proceso]]&lt;=Table2[[#This Row],[SLA horas - total]],"Cumplido","Vencido"))</f>
        <v>No tiene SLA</v>
      </c>
      <c r="AC619"/>
    </row>
    <row r="620" spans="1:29">
      <c r="A620" t="s">
        <v>3060</v>
      </c>
      <c r="B620" t="s">
        <v>3061</v>
      </c>
      <c r="C620" t="s">
        <v>36</v>
      </c>
      <c r="D620" t="s">
        <v>2</v>
      </c>
      <c r="E620" t="s">
        <v>55</v>
      </c>
      <c r="F620" t="s">
        <v>96</v>
      </c>
      <c r="G620" t="s">
        <v>106</v>
      </c>
      <c r="H620" t="s">
        <v>27</v>
      </c>
      <c r="I620" t="s">
        <v>3062</v>
      </c>
      <c r="J620" t="s">
        <v>3063</v>
      </c>
      <c r="K620" t="s">
        <v>3064</v>
      </c>
      <c r="L620" t="s">
        <v>3064</v>
      </c>
      <c r="M620" t="s">
        <v>101</v>
      </c>
      <c r="N620" t="s">
        <v>154</v>
      </c>
      <c r="O620" t="s">
        <v>102</v>
      </c>
      <c r="P620" t="s">
        <v>3061</v>
      </c>
      <c r="Q620" t="s">
        <v>3064</v>
      </c>
      <c r="R620" t="s">
        <v>103</v>
      </c>
      <c r="S620" t="s">
        <v>3064</v>
      </c>
      <c r="T6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45733.761111111111</v>
      </c>
      <c r="U6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45735.606249999997</v>
      </c>
      <c r="V620" s="5">
        <f>IFERROR(Table2[[#This Row],[Fecha cierre/actualización]]-Table2[[#This Row],[Fecha creación]],"Revisar")</f>
        <v>1.8451388888861402</v>
      </c>
      <c r="W620" s="5">
        <f>IFERROR(Table2[[#This Row],[Días resolución/en proceso]]*24,"Revisar")</f>
        <v>44.283333333267365</v>
      </c>
      <c r="X620" s="5">
        <f>_xlfn.XLOOKUP(Table2[[#This Row],[Acuerdo de nivel de servicio]],SLA!B:B,SLA!C:C)</f>
        <v>0</v>
      </c>
      <c r="Y620" s="5">
        <f>IFERROR(ROUND(Table2[[#This Row],[Fecha cierre/actualización]]-Table2[[#This Row],[Fecha creación]],0)*14,"Revisar")</f>
        <v>28</v>
      </c>
      <c r="Z620" s="5">
        <f>+Table2[[#This Row],[SLA horas - base ]]+Table2[[#This Row],[SLA horas - adic por cambio días]]</f>
        <v>28</v>
      </c>
      <c r="AA620" s="19" t="str">
        <f>IF(Table2[[#This Row],[SLA horas - base ]]=0,"No tiene SLA",IF(Table2[[#This Row],[Horas resolución/en proceso]]&lt;=Table2[[#This Row],[SLA horas - total]],"Cumplido","Vencido"))</f>
        <v>No tiene SLA</v>
      </c>
      <c r="AC620"/>
    </row>
    <row r="621" spans="1:29">
      <c r="A621" t="s">
        <v>3065</v>
      </c>
      <c r="B621" t="s">
        <v>3066</v>
      </c>
      <c r="C621" t="s">
        <v>36</v>
      </c>
      <c r="D621" t="s">
        <v>2</v>
      </c>
      <c r="E621" t="s">
        <v>55</v>
      </c>
      <c r="F621" t="s">
        <v>96</v>
      </c>
      <c r="G621" t="s">
        <v>106</v>
      </c>
      <c r="H621" t="s">
        <v>56</v>
      </c>
      <c r="I621" t="s">
        <v>3067</v>
      </c>
      <c r="J621" t="s">
        <v>3068</v>
      </c>
      <c r="K621" t="s">
        <v>2854</v>
      </c>
      <c r="L621" t="s">
        <v>2854</v>
      </c>
      <c r="M621" t="s">
        <v>153</v>
      </c>
      <c r="N621" t="s">
        <v>154</v>
      </c>
      <c r="O621" t="s">
        <v>36</v>
      </c>
      <c r="P621" t="s">
        <v>3066</v>
      </c>
      <c r="Q621" t="s">
        <v>2854</v>
      </c>
      <c r="R621" t="s">
        <v>103</v>
      </c>
      <c r="S621" t="s">
        <v>3069</v>
      </c>
      <c r="T6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45734.294444444444</v>
      </c>
      <c r="U6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45735.431944444441</v>
      </c>
      <c r="V621" s="5">
        <f>IFERROR(Table2[[#This Row],[Fecha cierre/actualización]]-Table2[[#This Row],[Fecha creación]],"Revisar")</f>
        <v>1.1374999999970896</v>
      </c>
      <c r="W621" s="5">
        <f>IFERROR(Table2[[#This Row],[Días resolución/en proceso]]*24,"Revisar")</f>
        <v>27.299999999930151</v>
      </c>
      <c r="X621" s="5">
        <f>_xlfn.XLOOKUP(Table2[[#This Row],[Acuerdo de nivel de servicio]],SLA!B:B,SLA!C:C)</f>
        <v>0</v>
      </c>
      <c r="Y621" s="5">
        <f>IFERROR(ROUND(Table2[[#This Row],[Fecha cierre/actualización]]-Table2[[#This Row],[Fecha creación]],0)*14,"Revisar")</f>
        <v>14</v>
      </c>
      <c r="Z621" s="5">
        <f>+Table2[[#This Row],[SLA horas - base ]]+Table2[[#This Row],[SLA horas - adic por cambio días]]</f>
        <v>14</v>
      </c>
      <c r="AA621" s="19" t="str">
        <f>IF(Table2[[#This Row],[SLA horas - base ]]=0,"No tiene SLA",IF(Table2[[#This Row],[Horas resolución/en proceso]]&lt;=Table2[[#This Row],[SLA horas - total]],"Cumplido","Vencido"))</f>
        <v>No tiene SLA</v>
      </c>
      <c r="AC621"/>
    </row>
    <row r="622" spans="1:29">
      <c r="A622" t="s">
        <v>3070</v>
      </c>
      <c r="B622" t="s">
        <v>3071</v>
      </c>
      <c r="C622" t="s">
        <v>36</v>
      </c>
      <c r="D622" t="s">
        <v>95</v>
      </c>
      <c r="E622" t="s">
        <v>61</v>
      </c>
      <c r="F622" t="s">
        <v>96</v>
      </c>
      <c r="G622" t="s">
        <v>687</v>
      </c>
      <c r="H622" t="s">
        <v>63</v>
      </c>
      <c r="I622" t="s">
        <v>3071</v>
      </c>
      <c r="J622" t="s">
        <v>3072</v>
      </c>
      <c r="K622" t="s">
        <v>2854</v>
      </c>
      <c r="L622" t="s">
        <v>2854</v>
      </c>
      <c r="M622" t="s">
        <v>101</v>
      </c>
      <c r="N622" t="s">
        <v>36</v>
      </c>
      <c r="O622" t="s">
        <v>311</v>
      </c>
      <c r="P622" t="s">
        <v>3071</v>
      </c>
      <c r="Q622" t="s">
        <v>2854</v>
      </c>
      <c r="R622" t="s">
        <v>103</v>
      </c>
      <c r="S622" t="s">
        <v>3073</v>
      </c>
      <c r="T6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45734.405555555553</v>
      </c>
      <c r="U6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45735.431944444441</v>
      </c>
      <c r="V622" s="5">
        <f>IFERROR(Table2[[#This Row],[Fecha cierre/actualización]]-Table2[[#This Row],[Fecha creación]],"Revisar")</f>
        <v>1.0263888888875954</v>
      </c>
      <c r="W622" s="5">
        <f>IFERROR(Table2[[#This Row],[Días resolución/en proceso]]*24,"Revisar")</f>
        <v>24.633333333302289</v>
      </c>
      <c r="X622" s="5">
        <f>_xlfn.XLOOKUP(Table2[[#This Row],[Acuerdo de nivel de servicio]],SLA!B:B,SLA!C:C)</f>
        <v>0</v>
      </c>
      <c r="Y622" s="5">
        <f>IFERROR(ROUND(Table2[[#This Row],[Fecha cierre/actualización]]-Table2[[#This Row],[Fecha creación]],0)*14,"Revisar")</f>
        <v>14</v>
      </c>
      <c r="Z622" s="5">
        <f>+Table2[[#This Row],[SLA horas - base ]]+Table2[[#This Row],[SLA horas - adic por cambio días]]</f>
        <v>14</v>
      </c>
      <c r="AA622" s="19" t="str">
        <f>IF(Table2[[#This Row],[SLA horas - base ]]=0,"No tiene SLA",IF(Table2[[#This Row],[Horas resolución/en proceso]]&lt;=Table2[[#This Row],[SLA horas - total]],"Cumplido","Vencido"))</f>
        <v>No tiene SLA</v>
      </c>
      <c r="AC622"/>
    </row>
    <row r="623" spans="1:29">
      <c r="A623" t="s">
        <v>3074</v>
      </c>
      <c r="B623" t="s">
        <v>3073</v>
      </c>
      <c r="C623" t="s">
        <v>36</v>
      </c>
      <c r="D623" t="s">
        <v>95</v>
      </c>
      <c r="E623" t="s">
        <v>66</v>
      </c>
      <c r="F623" t="s">
        <v>96</v>
      </c>
      <c r="G623" t="s">
        <v>687</v>
      </c>
      <c r="H623" t="s">
        <v>43</v>
      </c>
      <c r="I623" t="s">
        <v>3075</v>
      </c>
      <c r="J623" t="s">
        <v>3076</v>
      </c>
      <c r="K623" t="s">
        <v>3003</v>
      </c>
      <c r="L623" t="s">
        <v>3003</v>
      </c>
      <c r="M623" t="s">
        <v>101</v>
      </c>
      <c r="N623" t="s">
        <v>36</v>
      </c>
      <c r="O623" t="s">
        <v>311</v>
      </c>
      <c r="P623" t="s">
        <v>3073</v>
      </c>
      <c r="Q623" t="s">
        <v>3003</v>
      </c>
      <c r="R623" t="s">
        <v>103</v>
      </c>
      <c r="S623" t="s">
        <v>3003</v>
      </c>
      <c r="T6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45734.409722222219</v>
      </c>
      <c r="U6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45734.416666666664</v>
      </c>
      <c r="V623" s="5">
        <f>IFERROR(Table2[[#This Row],[Fecha cierre/actualización]]-Table2[[#This Row],[Fecha creación]],"Revisar")</f>
        <v>6.9444444452528842E-3</v>
      </c>
      <c r="W623" s="5">
        <f>IFERROR(Table2[[#This Row],[Días resolución/en proceso]]*24,"Revisar")</f>
        <v>0.16666666668606922</v>
      </c>
      <c r="X623" s="5">
        <f>_xlfn.XLOOKUP(Table2[[#This Row],[Acuerdo de nivel de servicio]],SLA!B:B,SLA!C:C)</f>
        <v>0</v>
      </c>
      <c r="Y623" s="5">
        <f>IFERROR(ROUND(Table2[[#This Row],[Fecha cierre/actualización]]-Table2[[#This Row],[Fecha creación]],0)*14,"Revisar")</f>
        <v>0</v>
      </c>
      <c r="Z623" s="5">
        <f>+Table2[[#This Row],[SLA horas - base ]]+Table2[[#This Row],[SLA horas - adic por cambio días]]</f>
        <v>0</v>
      </c>
      <c r="AA623" s="19" t="str">
        <f>IF(Table2[[#This Row],[SLA horas - base ]]=0,"No tiene SLA",IF(Table2[[#This Row],[Horas resolución/en proceso]]&lt;=Table2[[#This Row],[SLA horas - total]],"Cumplido","Vencido"))</f>
        <v>No tiene SLA</v>
      </c>
      <c r="AC623"/>
    </row>
    <row r="624" spans="1:29">
      <c r="A624" t="s">
        <v>3077</v>
      </c>
      <c r="B624" t="s">
        <v>3078</v>
      </c>
      <c r="C624" t="s">
        <v>119</v>
      </c>
      <c r="D624" t="s">
        <v>2</v>
      </c>
      <c r="E624" t="s">
        <v>55</v>
      </c>
      <c r="F624" t="s">
        <v>96</v>
      </c>
      <c r="G624" t="s">
        <v>106</v>
      </c>
      <c r="H624" t="s">
        <v>28</v>
      </c>
      <c r="I624" t="s">
        <v>3079</v>
      </c>
      <c r="J624" t="s">
        <v>3080</v>
      </c>
      <c r="K624" t="s">
        <v>3081</v>
      </c>
      <c r="L624" t="s">
        <v>3081</v>
      </c>
      <c r="M624" t="s">
        <v>153</v>
      </c>
      <c r="N624" t="s">
        <v>154</v>
      </c>
      <c r="O624" t="s">
        <v>36</v>
      </c>
      <c r="P624" t="s">
        <v>3078</v>
      </c>
      <c r="Q624" t="s">
        <v>3081</v>
      </c>
      <c r="R624" t="s">
        <v>103</v>
      </c>
      <c r="S624" t="s">
        <v>3082</v>
      </c>
      <c r="T6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45734.683333333334</v>
      </c>
      <c r="U6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45757.480555555558</v>
      </c>
      <c r="V624" s="5">
        <f>IFERROR(Table2[[#This Row],[Fecha cierre/actualización]]-Table2[[#This Row],[Fecha creación]],"Revisar")</f>
        <v>22.797222222223354</v>
      </c>
      <c r="W624" s="5">
        <f>IFERROR(Table2[[#This Row],[Días resolución/en proceso]]*24,"Revisar")</f>
        <v>547.1333333333605</v>
      </c>
      <c r="X624" s="5">
        <f>_xlfn.XLOOKUP(Table2[[#This Row],[Acuerdo de nivel de servicio]],SLA!B:B,SLA!C:C)</f>
        <v>72</v>
      </c>
      <c r="Y624" s="5">
        <f>IFERROR(ROUND(Table2[[#This Row],[Fecha cierre/actualización]]-Table2[[#This Row],[Fecha creación]],0)*14,"Revisar")</f>
        <v>322</v>
      </c>
      <c r="Z624" s="5">
        <f>+Table2[[#This Row],[SLA horas - base ]]+Table2[[#This Row],[SLA horas - adic por cambio días]]</f>
        <v>394</v>
      </c>
      <c r="AA624" s="19" t="str">
        <f>IF(Table2[[#This Row],[SLA horas - base ]]=0,"No tiene SLA",IF(Table2[[#This Row],[Horas resolución/en proceso]]&lt;=Table2[[#This Row],[SLA horas - total]],"Cumplido","Vencido"))</f>
        <v>Vencido</v>
      </c>
      <c r="AC624"/>
    </row>
    <row r="625" spans="1:29">
      <c r="A625" t="s">
        <v>3083</v>
      </c>
      <c r="B625" t="s">
        <v>3084</v>
      </c>
      <c r="C625" t="s">
        <v>36</v>
      </c>
      <c r="D625" t="s">
        <v>2</v>
      </c>
      <c r="E625" t="s">
        <v>55</v>
      </c>
      <c r="F625" t="s">
        <v>96</v>
      </c>
      <c r="G625" t="s">
        <v>106</v>
      </c>
      <c r="H625" t="s">
        <v>27</v>
      </c>
      <c r="I625" t="s">
        <v>3085</v>
      </c>
      <c r="J625" t="s">
        <v>3086</v>
      </c>
      <c r="K625" t="s">
        <v>3087</v>
      </c>
      <c r="L625" t="s">
        <v>3087</v>
      </c>
      <c r="M625" t="s">
        <v>101</v>
      </c>
      <c r="N625" t="s">
        <v>154</v>
      </c>
      <c r="O625" t="s">
        <v>102</v>
      </c>
      <c r="P625" t="s">
        <v>3084</v>
      </c>
      <c r="Q625" t="s">
        <v>3087</v>
      </c>
      <c r="R625" t="s">
        <v>103</v>
      </c>
      <c r="S625" t="s">
        <v>3087</v>
      </c>
      <c r="T6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45735.37777777778</v>
      </c>
      <c r="U6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45735.441666666666</v>
      </c>
      <c r="V625" s="5">
        <f>IFERROR(Table2[[#This Row],[Fecha cierre/actualización]]-Table2[[#This Row],[Fecha creación]],"Revisar")</f>
        <v>6.3888888886140194E-2</v>
      </c>
      <c r="W625" s="5">
        <f>IFERROR(Table2[[#This Row],[Días resolución/en proceso]]*24,"Revisar")</f>
        <v>1.5333333332673647</v>
      </c>
      <c r="X625" s="5">
        <f>_xlfn.XLOOKUP(Table2[[#This Row],[Acuerdo de nivel de servicio]],SLA!B:B,SLA!C:C)</f>
        <v>0</v>
      </c>
      <c r="Y625" s="5">
        <f>IFERROR(ROUND(Table2[[#This Row],[Fecha cierre/actualización]]-Table2[[#This Row],[Fecha creación]],0)*14,"Revisar")</f>
        <v>0</v>
      </c>
      <c r="Z625" s="5">
        <f>+Table2[[#This Row],[SLA horas - base ]]+Table2[[#This Row],[SLA horas - adic por cambio días]]</f>
        <v>0</v>
      </c>
      <c r="AA625" s="19" t="str">
        <f>IF(Table2[[#This Row],[SLA horas - base ]]=0,"No tiene SLA",IF(Table2[[#This Row],[Horas resolución/en proceso]]&lt;=Table2[[#This Row],[SLA horas - total]],"Cumplido","Vencido"))</f>
        <v>No tiene SLA</v>
      </c>
      <c r="AC625"/>
    </row>
    <row r="626" spans="1:29">
      <c r="A626" t="s">
        <v>3088</v>
      </c>
      <c r="B626" t="s">
        <v>3089</v>
      </c>
      <c r="C626" t="s">
        <v>119</v>
      </c>
      <c r="D626" t="s">
        <v>2</v>
      </c>
      <c r="E626" t="s">
        <v>55</v>
      </c>
      <c r="F626" t="s">
        <v>96</v>
      </c>
      <c r="G626" t="s">
        <v>106</v>
      </c>
      <c r="H626" t="s">
        <v>28</v>
      </c>
      <c r="I626" t="s">
        <v>3090</v>
      </c>
      <c r="J626" t="s">
        <v>3091</v>
      </c>
      <c r="K626" t="s">
        <v>3092</v>
      </c>
      <c r="L626" t="s">
        <v>3092</v>
      </c>
      <c r="M626" t="s">
        <v>153</v>
      </c>
      <c r="N626" t="s">
        <v>154</v>
      </c>
      <c r="O626" t="s">
        <v>36</v>
      </c>
      <c r="P626" t="s">
        <v>3089</v>
      </c>
      <c r="Q626" t="s">
        <v>3092</v>
      </c>
      <c r="R626" t="s">
        <v>103</v>
      </c>
      <c r="S626" t="s">
        <v>3092</v>
      </c>
      <c r="T6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45736.440972222219</v>
      </c>
      <c r="U6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45740.594444444447</v>
      </c>
      <c r="V626" s="5">
        <f>IFERROR(Table2[[#This Row],[Fecha cierre/actualización]]-Table2[[#This Row],[Fecha creación]],"Revisar")</f>
        <v>4.1534722222277196</v>
      </c>
      <c r="W626" s="5">
        <f>IFERROR(Table2[[#This Row],[Días resolución/en proceso]]*24,"Revisar")</f>
        <v>99.683333333465271</v>
      </c>
      <c r="X626" s="5">
        <f>_xlfn.XLOOKUP(Table2[[#This Row],[Acuerdo de nivel de servicio]],SLA!B:B,SLA!C:C)</f>
        <v>72</v>
      </c>
      <c r="Y626" s="5">
        <f>IFERROR(ROUND(Table2[[#This Row],[Fecha cierre/actualización]]-Table2[[#This Row],[Fecha creación]],0)*14,"Revisar")</f>
        <v>56</v>
      </c>
      <c r="Z626" s="5">
        <f>+Table2[[#This Row],[SLA horas - base ]]+Table2[[#This Row],[SLA horas - adic por cambio días]]</f>
        <v>128</v>
      </c>
      <c r="AA626" s="19" t="str">
        <f>IF(Table2[[#This Row],[SLA horas - base ]]=0,"No tiene SLA",IF(Table2[[#This Row],[Horas resolución/en proceso]]&lt;=Table2[[#This Row],[SLA horas - total]],"Cumplido","Vencido"))</f>
        <v>Cumplido</v>
      </c>
      <c r="AC626"/>
    </row>
    <row r="627" spans="1:29">
      <c r="A627" t="s">
        <v>3093</v>
      </c>
      <c r="B627" t="s">
        <v>3094</v>
      </c>
      <c r="C627" t="s">
        <v>149</v>
      </c>
      <c r="D627" t="s">
        <v>2</v>
      </c>
      <c r="E627" t="s">
        <v>48</v>
      </c>
      <c r="F627" t="s">
        <v>96</v>
      </c>
      <c r="G627" t="s">
        <v>106</v>
      </c>
      <c r="H627" t="s">
        <v>27</v>
      </c>
      <c r="I627" t="s">
        <v>3095</v>
      </c>
      <c r="J627" t="s">
        <v>3096</v>
      </c>
      <c r="K627" t="s">
        <v>3097</v>
      </c>
      <c r="L627" t="s">
        <v>3097</v>
      </c>
      <c r="M627" t="s">
        <v>101</v>
      </c>
      <c r="N627" t="s">
        <v>154</v>
      </c>
      <c r="O627" t="s">
        <v>102</v>
      </c>
      <c r="P627" t="s">
        <v>3094</v>
      </c>
      <c r="Q627" t="s">
        <v>3097</v>
      </c>
      <c r="R627" t="s">
        <v>467</v>
      </c>
      <c r="S627" t="s">
        <v>3097</v>
      </c>
      <c r="T6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45737.477083333331</v>
      </c>
      <c r="U6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45749.436111111114</v>
      </c>
      <c r="V627" s="5">
        <f>IFERROR(Table2[[#This Row],[Fecha cierre/actualización]]-Table2[[#This Row],[Fecha creación]],"Revisar")</f>
        <v>11.959027777782467</v>
      </c>
      <c r="W627" s="5">
        <f>IFERROR(Table2[[#This Row],[Días resolución/en proceso]]*24,"Revisar")</f>
        <v>287.0166666667792</v>
      </c>
      <c r="X627" s="5">
        <f>_xlfn.XLOOKUP(Table2[[#This Row],[Acuerdo de nivel de servicio]],SLA!B:B,SLA!C:C)</f>
        <v>12.5</v>
      </c>
      <c r="Y627" s="5">
        <f>IFERROR(ROUND(Table2[[#This Row],[Fecha cierre/actualización]]-Table2[[#This Row],[Fecha creación]],0)*14,"Revisar")</f>
        <v>168</v>
      </c>
      <c r="Z627" s="5">
        <f>+Table2[[#This Row],[SLA horas - base ]]+Table2[[#This Row],[SLA horas - adic por cambio días]]</f>
        <v>180.5</v>
      </c>
      <c r="AA627" s="19" t="str">
        <f>IF(Table2[[#This Row],[SLA horas - base ]]=0,"No tiene SLA",IF(Table2[[#This Row],[Horas resolución/en proceso]]&lt;=Table2[[#This Row],[SLA horas - total]],"Cumplido","Vencido"))</f>
        <v>Vencido</v>
      </c>
      <c r="AC627"/>
    </row>
    <row r="628" spans="1:29">
      <c r="A628" t="s">
        <v>3098</v>
      </c>
      <c r="B628" t="s">
        <v>3099</v>
      </c>
      <c r="C628" t="s">
        <v>157</v>
      </c>
      <c r="D628" t="s">
        <v>2</v>
      </c>
      <c r="E628" t="s">
        <v>55</v>
      </c>
      <c r="F628" t="s">
        <v>96</v>
      </c>
      <c r="G628" t="s">
        <v>106</v>
      </c>
      <c r="H628" t="s">
        <v>27</v>
      </c>
      <c r="I628" t="s">
        <v>3100</v>
      </c>
      <c r="J628" t="s">
        <v>3101</v>
      </c>
      <c r="K628" t="s">
        <v>3102</v>
      </c>
      <c r="L628" t="s">
        <v>3102</v>
      </c>
      <c r="M628" t="s">
        <v>101</v>
      </c>
      <c r="N628" t="s">
        <v>154</v>
      </c>
      <c r="O628" t="s">
        <v>102</v>
      </c>
      <c r="P628" t="s">
        <v>3099</v>
      </c>
      <c r="Q628" t="s">
        <v>3102</v>
      </c>
      <c r="R628" t="s">
        <v>103</v>
      </c>
      <c r="S628" t="s">
        <v>3102</v>
      </c>
      <c r="T6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45740.661805555559</v>
      </c>
      <c r="U6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45740.668055555558</v>
      </c>
      <c r="V628" s="5">
        <f>IFERROR(Table2[[#This Row],[Fecha cierre/actualización]]-Table2[[#This Row],[Fecha creación]],"Revisar")</f>
        <v>6.2499999985448085E-3</v>
      </c>
      <c r="W628" s="5">
        <f>IFERROR(Table2[[#This Row],[Días resolución/en proceso]]*24,"Revisar")</f>
        <v>0.1499999999650754</v>
      </c>
      <c r="X628" s="5">
        <f>_xlfn.XLOOKUP(Table2[[#This Row],[Acuerdo de nivel de servicio]],SLA!B:B,SLA!C:C)</f>
        <v>12.5</v>
      </c>
      <c r="Y628" s="5">
        <f>IFERROR(ROUND(Table2[[#This Row],[Fecha cierre/actualización]]-Table2[[#This Row],[Fecha creación]],0)*14,"Revisar")</f>
        <v>0</v>
      </c>
      <c r="Z628" s="5">
        <f>+Table2[[#This Row],[SLA horas - base ]]+Table2[[#This Row],[SLA horas - adic por cambio días]]</f>
        <v>12.5</v>
      </c>
      <c r="AA628" s="19" t="str">
        <f>IF(Table2[[#This Row],[SLA horas - base ]]=0,"No tiene SLA",IF(Table2[[#This Row],[Horas resolución/en proceso]]&lt;=Table2[[#This Row],[SLA horas - total]],"Cumplido","Vencido"))</f>
        <v>Cumplido</v>
      </c>
      <c r="AC628"/>
    </row>
    <row r="629" spans="1:29">
      <c r="A629" t="s">
        <v>3103</v>
      </c>
      <c r="B629" t="s">
        <v>3104</v>
      </c>
      <c r="C629" t="s">
        <v>149</v>
      </c>
      <c r="D629" t="s">
        <v>2</v>
      </c>
      <c r="E629" t="s">
        <v>55</v>
      </c>
      <c r="F629" t="s">
        <v>96</v>
      </c>
      <c r="G629" t="s">
        <v>106</v>
      </c>
      <c r="H629" t="s">
        <v>32</v>
      </c>
      <c r="I629" t="s">
        <v>3105</v>
      </c>
      <c r="J629" t="s">
        <v>3106</v>
      </c>
      <c r="K629" t="s">
        <v>3107</v>
      </c>
      <c r="L629" t="s">
        <v>3107</v>
      </c>
      <c r="M629" t="s">
        <v>153</v>
      </c>
      <c r="N629" t="s">
        <v>154</v>
      </c>
      <c r="O629" t="s">
        <v>36</v>
      </c>
      <c r="P629" t="s">
        <v>3104</v>
      </c>
      <c r="Q629" t="s">
        <v>3107</v>
      </c>
      <c r="R629" t="s">
        <v>103</v>
      </c>
      <c r="S629" t="s">
        <v>3107</v>
      </c>
      <c r="T6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45740.719444444447</v>
      </c>
      <c r="U6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45741.435416666667</v>
      </c>
      <c r="V629" s="5">
        <f>IFERROR(Table2[[#This Row],[Fecha cierre/actualización]]-Table2[[#This Row],[Fecha creación]],"Revisar")</f>
        <v>0.71597222222044365</v>
      </c>
      <c r="W629" s="5">
        <f>IFERROR(Table2[[#This Row],[Días resolución/en proceso]]*24,"Revisar")</f>
        <v>17.183333333290648</v>
      </c>
      <c r="X629" s="5">
        <f>_xlfn.XLOOKUP(Table2[[#This Row],[Acuerdo de nivel de servicio]],SLA!B:B,SLA!C:C)</f>
        <v>12.5</v>
      </c>
      <c r="Y629" s="5">
        <f>IFERROR(ROUND(Table2[[#This Row],[Fecha cierre/actualización]]-Table2[[#This Row],[Fecha creación]],0)*14,"Revisar")</f>
        <v>14</v>
      </c>
      <c r="Z629" s="5">
        <f>+Table2[[#This Row],[SLA horas - base ]]+Table2[[#This Row],[SLA horas - adic por cambio días]]</f>
        <v>26.5</v>
      </c>
      <c r="AA629" s="19" t="str">
        <f>IF(Table2[[#This Row],[SLA horas - base ]]=0,"No tiene SLA",IF(Table2[[#This Row],[Horas resolución/en proceso]]&lt;=Table2[[#This Row],[SLA horas - total]],"Cumplido","Vencido"))</f>
        <v>Cumplido</v>
      </c>
      <c r="AC629"/>
    </row>
    <row r="630" spans="1:29">
      <c r="A630" t="s">
        <v>3108</v>
      </c>
      <c r="B630" t="s">
        <v>3109</v>
      </c>
      <c r="C630" t="s">
        <v>36</v>
      </c>
      <c r="D630" t="s">
        <v>2</v>
      </c>
      <c r="E630" t="s">
        <v>55</v>
      </c>
      <c r="F630" t="s">
        <v>96</v>
      </c>
      <c r="G630" t="s">
        <v>97</v>
      </c>
      <c r="H630" t="s">
        <v>30</v>
      </c>
      <c r="I630" t="s">
        <v>3110</v>
      </c>
      <c r="J630" t="s">
        <v>3111</v>
      </c>
      <c r="K630" t="s">
        <v>3112</v>
      </c>
      <c r="L630" t="s">
        <v>3112</v>
      </c>
      <c r="M630" t="s">
        <v>110</v>
      </c>
      <c r="N630" t="s">
        <v>36</v>
      </c>
      <c r="O630" t="s">
        <v>36</v>
      </c>
      <c r="P630" t="s">
        <v>3109</v>
      </c>
      <c r="Q630" t="s">
        <v>3112</v>
      </c>
      <c r="R630" t="s">
        <v>103</v>
      </c>
      <c r="S630" t="s">
        <v>3113</v>
      </c>
      <c r="T6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45740.724999999999</v>
      </c>
      <c r="U6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45742.475694444445</v>
      </c>
      <c r="V630" s="5">
        <f>IFERROR(Table2[[#This Row],[Fecha cierre/actualización]]-Table2[[#This Row],[Fecha creación]],"Revisar")</f>
        <v>1.7506944444467081</v>
      </c>
      <c r="W630" s="5">
        <f>IFERROR(Table2[[#This Row],[Días resolución/en proceso]]*24,"Revisar")</f>
        <v>42.016666666720994</v>
      </c>
      <c r="X630" s="5">
        <f>_xlfn.XLOOKUP(Table2[[#This Row],[Acuerdo de nivel de servicio]],SLA!B:B,SLA!C:C)</f>
        <v>0</v>
      </c>
      <c r="Y630" s="5">
        <f>IFERROR(ROUND(Table2[[#This Row],[Fecha cierre/actualización]]-Table2[[#This Row],[Fecha creación]],0)*14,"Revisar")</f>
        <v>28</v>
      </c>
      <c r="Z630" s="5">
        <f>+Table2[[#This Row],[SLA horas - base ]]+Table2[[#This Row],[SLA horas - adic por cambio días]]</f>
        <v>28</v>
      </c>
      <c r="AA630" s="19" t="str">
        <f>IF(Table2[[#This Row],[SLA horas - base ]]=0,"No tiene SLA",IF(Table2[[#This Row],[Horas resolución/en proceso]]&lt;=Table2[[#This Row],[SLA horas - total]],"Cumplido","Vencido"))</f>
        <v>No tiene SLA</v>
      </c>
      <c r="AC630"/>
    </row>
    <row r="631" spans="1:29">
      <c r="A631" t="s">
        <v>3114</v>
      </c>
      <c r="B631" t="s">
        <v>3115</v>
      </c>
      <c r="C631" t="s">
        <v>157</v>
      </c>
      <c r="D631" t="s">
        <v>2</v>
      </c>
      <c r="E631" t="s">
        <v>55</v>
      </c>
      <c r="F631" t="s">
        <v>96</v>
      </c>
      <c r="G631" t="s">
        <v>106</v>
      </c>
      <c r="H631" t="s">
        <v>27</v>
      </c>
      <c r="I631" t="s">
        <v>3116</v>
      </c>
      <c r="J631" t="s">
        <v>3117</v>
      </c>
      <c r="K631" t="s">
        <v>3118</v>
      </c>
      <c r="L631" t="s">
        <v>3118</v>
      </c>
      <c r="M631" t="s">
        <v>101</v>
      </c>
      <c r="N631" t="s">
        <v>154</v>
      </c>
      <c r="O631" t="s">
        <v>102</v>
      </c>
      <c r="P631" t="s">
        <v>3115</v>
      </c>
      <c r="Q631" t="s">
        <v>3118</v>
      </c>
      <c r="R631" t="s">
        <v>103</v>
      </c>
      <c r="S631" t="s">
        <v>3119</v>
      </c>
      <c r="T6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45741.37777777778</v>
      </c>
      <c r="U6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45741.442361111112</v>
      </c>
      <c r="V631" s="5">
        <f>IFERROR(Table2[[#This Row],[Fecha cierre/actualización]]-Table2[[#This Row],[Fecha creación]],"Revisar")</f>
        <v>6.4583333332848269E-2</v>
      </c>
      <c r="W631" s="5">
        <f>IFERROR(Table2[[#This Row],[Días resolución/en proceso]]*24,"Revisar")</f>
        <v>1.5499999999883585</v>
      </c>
      <c r="X631" s="5">
        <f>_xlfn.XLOOKUP(Table2[[#This Row],[Acuerdo de nivel de servicio]],SLA!B:B,SLA!C:C)</f>
        <v>12.5</v>
      </c>
      <c r="Y631" s="5">
        <f>IFERROR(ROUND(Table2[[#This Row],[Fecha cierre/actualización]]-Table2[[#This Row],[Fecha creación]],0)*14,"Revisar")</f>
        <v>0</v>
      </c>
      <c r="Z631" s="5">
        <f>+Table2[[#This Row],[SLA horas - base ]]+Table2[[#This Row],[SLA horas - adic por cambio días]]</f>
        <v>12.5</v>
      </c>
      <c r="AA631" s="19" t="str">
        <f>IF(Table2[[#This Row],[SLA horas - base ]]=0,"No tiene SLA",IF(Table2[[#This Row],[Horas resolución/en proceso]]&lt;=Table2[[#This Row],[SLA horas - total]],"Cumplido","Vencido"))</f>
        <v>Cumplido</v>
      </c>
      <c r="AC631"/>
    </row>
    <row r="632" spans="1:29">
      <c r="A632" t="s">
        <v>3120</v>
      </c>
      <c r="B632" t="s">
        <v>3121</v>
      </c>
      <c r="C632" t="s">
        <v>2317</v>
      </c>
      <c r="D632" t="s">
        <v>95</v>
      </c>
      <c r="E632" t="s">
        <v>55</v>
      </c>
      <c r="F632" t="s">
        <v>96</v>
      </c>
      <c r="G632" t="s">
        <v>106</v>
      </c>
      <c r="H632" t="s">
        <v>28</v>
      </c>
      <c r="I632" t="s">
        <v>3122</v>
      </c>
      <c r="J632" t="s">
        <v>3123</v>
      </c>
      <c r="K632" t="s">
        <v>3124</v>
      </c>
      <c r="L632" t="s">
        <v>3124</v>
      </c>
      <c r="M632" t="s">
        <v>101</v>
      </c>
      <c r="N632" t="s">
        <v>36</v>
      </c>
      <c r="O632" t="s">
        <v>311</v>
      </c>
      <c r="P632" t="s">
        <v>3121</v>
      </c>
      <c r="Q632" t="s">
        <v>3124</v>
      </c>
      <c r="R632" t="s">
        <v>103</v>
      </c>
      <c r="S632" t="s">
        <v>3125</v>
      </c>
      <c r="T6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45741.456250000003</v>
      </c>
      <c r="U6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45821.456250000003</v>
      </c>
      <c r="V632" s="5">
        <f>IFERROR(Table2[[#This Row],[Fecha cierre/actualización]]-Table2[[#This Row],[Fecha creación]],"Revisar")</f>
        <v>80</v>
      </c>
      <c r="W632" s="5">
        <f>IFERROR(Table2[[#This Row],[Días resolución/en proceso]]*24,"Revisar")</f>
        <v>1920</v>
      </c>
      <c r="X632" s="5">
        <f>_xlfn.XLOOKUP(Table2[[#This Row],[Acuerdo de nivel de servicio]],SLA!B:B,SLA!C:C)</f>
        <v>120</v>
      </c>
      <c r="Y632" s="5">
        <f>IFERROR(ROUND(Table2[[#This Row],[Fecha cierre/actualización]]-Table2[[#This Row],[Fecha creación]],0)*14,"Revisar")</f>
        <v>1120</v>
      </c>
      <c r="Z632" s="5">
        <f>+Table2[[#This Row],[SLA horas - base ]]+Table2[[#This Row],[SLA horas - adic por cambio días]]</f>
        <v>1240</v>
      </c>
      <c r="AA632" s="19" t="str">
        <f>IF(Table2[[#This Row],[SLA horas - base ]]=0,"No tiene SLA",IF(Table2[[#This Row],[Horas resolución/en proceso]]&lt;=Table2[[#This Row],[SLA horas - total]],"Cumplido","Vencido"))</f>
        <v>Vencido</v>
      </c>
      <c r="AC632"/>
    </row>
    <row r="633" spans="1:29">
      <c r="A633" t="s">
        <v>3126</v>
      </c>
      <c r="B633" t="s">
        <v>3127</v>
      </c>
      <c r="C633" t="s">
        <v>149</v>
      </c>
      <c r="D633" t="s">
        <v>2</v>
      </c>
      <c r="E633" t="s">
        <v>55</v>
      </c>
      <c r="F633" t="s">
        <v>96</v>
      </c>
      <c r="G633" t="s">
        <v>106</v>
      </c>
      <c r="H633" t="s">
        <v>32</v>
      </c>
      <c r="I633" t="s">
        <v>3128</v>
      </c>
      <c r="J633" t="s">
        <v>3129</v>
      </c>
      <c r="K633" t="s">
        <v>3130</v>
      </c>
      <c r="L633" t="s">
        <v>3130</v>
      </c>
      <c r="M633" t="s">
        <v>153</v>
      </c>
      <c r="N633" t="s">
        <v>154</v>
      </c>
      <c r="O633" t="s">
        <v>36</v>
      </c>
      <c r="P633" t="s">
        <v>3127</v>
      </c>
      <c r="Q633" t="s">
        <v>3130</v>
      </c>
      <c r="R633" t="s">
        <v>103</v>
      </c>
      <c r="S633" t="s">
        <v>3130</v>
      </c>
      <c r="T6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45741.556250000001</v>
      </c>
      <c r="U6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45743.765972222223</v>
      </c>
      <c r="V633" s="5">
        <f>IFERROR(Table2[[#This Row],[Fecha cierre/actualización]]-Table2[[#This Row],[Fecha creación]],"Revisar")</f>
        <v>2.2097222222218988</v>
      </c>
      <c r="W633" s="5">
        <f>IFERROR(Table2[[#This Row],[Días resolución/en proceso]]*24,"Revisar")</f>
        <v>53.033333333325572</v>
      </c>
      <c r="X633" s="5">
        <f>_xlfn.XLOOKUP(Table2[[#This Row],[Acuerdo de nivel de servicio]],SLA!B:B,SLA!C:C)</f>
        <v>12.5</v>
      </c>
      <c r="Y633" s="5">
        <f>IFERROR(ROUND(Table2[[#This Row],[Fecha cierre/actualización]]-Table2[[#This Row],[Fecha creación]],0)*14,"Revisar")</f>
        <v>28</v>
      </c>
      <c r="Z633" s="5">
        <f>+Table2[[#This Row],[SLA horas - base ]]+Table2[[#This Row],[SLA horas - adic por cambio días]]</f>
        <v>40.5</v>
      </c>
      <c r="AA633" s="19" t="str">
        <f>IF(Table2[[#This Row],[SLA horas - base ]]=0,"No tiene SLA",IF(Table2[[#This Row],[Horas resolución/en proceso]]&lt;=Table2[[#This Row],[SLA horas - total]],"Cumplido","Vencido"))</f>
        <v>Vencido</v>
      </c>
      <c r="AC633"/>
    </row>
    <row r="634" spans="1:29">
      <c r="A634" t="s">
        <v>3131</v>
      </c>
      <c r="B634" t="s">
        <v>3132</v>
      </c>
      <c r="C634" t="s">
        <v>36</v>
      </c>
      <c r="D634" t="s">
        <v>2</v>
      </c>
      <c r="E634" t="s">
        <v>67</v>
      </c>
      <c r="F634" t="s">
        <v>96</v>
      </c>
      <c r="G634" t="s">
        <v>106</v>
      </c>
      <c r="H634" t="s">
        <v>27</v>
      </c>
      <c r="I634" t="s">
        <v>3133</v>
      </c>
      <c r="J634" t="s">
        <v>3134</v>
      </c>
      <c r="K634" t="s">
        <v>3133</v>
      </c>
      <c r="L634" t="s">
        <v>3133</v>
      </c>
      <c r="M634" t="s">
        <v>101</v>
      </c>
      <c r="N634" t="s">
        <v>154</v>
      </c>
      <c r="O634" t="s">
        <v>102</v>
      </c>
      <c r="P634" t="s">
        <v>3132</v>
      </c>
      <c r="Q634" t="s">
        <v>3133</v>
      </c>
      <c r="R634" t="s">
        <v>103</v>
      </c>
      <c r="S634" t="s">
        <v>3133</v>
      </c>
      <c r="T6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45735.388888888891</v>
      </c>
      <c r="U6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45735.444444444445</v>
      </c>
      <c r="V634" s="5">
        <f>IFERROR(Table2[[#This Row],[Fecha cierre/actualización]]-Table2[[#This Row],[Fecha creación]],"Revisar")</f>
        <v>5.5555555554747116E-2</v>
      </c>
      <c r="W634" s="5">
        <f>IFERROR(Table2[[#This Row],[Días resolución/en proceso]]*24,"Revisar")</f>
        <v>1.3333333333139308</v>
      </c>
      <c r="X634" s="5">
        <f>_xlfn.XLOOKUP(Table2[[#This Row],[Acuerdo de nivel de servicio]],SLA!B:B,SLA!C:C)</f>
        <v>0</v>
      </c>
      <c r="Y634" s="5">
        <f>IFERROR(ROUND(Table2[[#This Row],[Fecha cierre/actualización]]-Table2[[#This Row],[Fecha creación]],0)*14,"Revisar")</f>
        <v>0</v>
      </c>
      <c r="Z634" s="5">
        <f>+Table2[[#This Row],[SLA horas - base ]]+Table2[[#This Row],[SLA horas - adic por cambio días]]</f>
        <v>0</v>
      </c>
      <c r="AA634" s="19" t="str">
        <f>IF(Table2[[#This Row],[SLA horas - base ]]=0,"No tiene SLA",IF(Table2[[#This Row],[Horas resolución/en proceso]]&lt;=Table2[[#This Row],[SLA horas - total]],"Cumplido","Vencido"))</f>
        <v>No tiene SLA</v>
      </c>
      <c r="AC634"/>
    </row>
    <row r="635" spans="1:29">
      <c r="A635" t="s">
        <v>3135</v>
      </c>
      <c r="B635" t="s">
        <v>3136</v>
      </c>
      <c r="C635" t="s">
        <v>36</v>
      </c>
      <c r="D635" t="s">
        <v>95</v>
      </c>
      <c r="E635" t="s">
        <v>38</v>
      </c>
      <c r="F635" t="s">
        <v>96</v>
      </c>
      <c r="G635" t="s">
        <v>106</v>
      </c>
      <c r="H635" t="s">
        <v>38</v>
      </c>
      <c r="I635" t="s">
        <v>3137</v>
      </c>
      <c r="J635" t="s">
        <v>3138</v>
      </c>
      <c r="K635" t="s">
        <v>3139</v>
      </c>
      <c r="L635" t="s">
        <v>3140</v>
      </c>
      <c r="M635" t="s">
        <v>110</v>
      </c>
      <c r="N635" t="s">
        <v>36</v>
      </c>
      <c r="O635" t="s">
        <v>36</v>
      </c>
      <c r="P635" t="s">
        <v>3136</v>
      </c>
      <c r="Q635" t="s">
        <v>3139</v>
      </c>
      <c r="R635" t="s">
        <v>103</v>
      </c>
      <c r="S635" t="s">
        <v>3139</v>
      </c>
      <c r="T6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45736.488888888889</v>
      </c>
      <c r="U6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45737.693055555559</v>
      </c>
      <c r="V635" s="5">
        <f>IFERROR(Table2[[#This Row],[Fecha cierre/actualización]]-Table2[[#This Row],[Fecha creación]],"Revisar")</f>
        <v>1.2041666666700621</v>
      </c>
      <c r="W635" s="5">
        <f>IFERROR(Table2[[#This Row],[Días resolución/en proceso]]*24,"Revisar")</f>
        <v>28.900000000081491</v>
      </c>
      <c r="X635" s="5">
        <f>_xlfn.XLOOKUP(Table2[[#This Row],[Acuerdo de nivel de servicio]],SLA!B:B,SLA!C:C)</f>
        <v>0</v>
      </c>
      <c r="Y635" s="5">
        <f>IFERROR(ROUND(Table2[[#This Row],[Fecha cierre/actualización]]-Table2[[#This Row],[Fecha creación]],0)*14,"Revisar")</f>
        <v>14</v>
      </c>
      <c r="Z635" s="5">
        <f>+Table2[[#This Row],[SLA horas - base ]]+Table2[[#This Row],[SLA horas - adic por cambio días]]</f>
        <v>14</v>
      </c>
      <c r="AA635" s="19" t="str">
        <f>IF(Table2[[#This Row],[SLA horas - base ]]=0,"No tiene SLA",IF(Table2[[#This Row],[Horas resolución/en proceso]]&lt;=Table2[[#This Row],[SLA horas - total]],"Cumplido","Vencido"))</f>
        <v>No tiene SLA</v>
      </c>
      <c r="AC635"/>
    </row>
    <row r="636" spans="1:29">
      <c r="A636" t="s">
        <v>3141</v>
      </c>
      <c r="B636" t="s">
        <v>3142</v>
      </c>
      <c r="C636" t="s">
        <v>149</v>
      </c>
      <c r="D636" t="s">
        <v>2</v>
      </c>
      <c r="E636" t="s">
        <v>55</v>
      </c>
      <c r="F636" t="s">
        <v>96</v>
      </c>
      <c r="G636" t="s">
        <v>30</v>
      </c>
      <c r="H636" t="s">
        <v>28</v>
      </c>
      <c r="I636" t="s">
        <v>3142</v>
      </c>
      <c r="J636" t="s">
        <v>3143</v>
      </c>
      <c r="K636" t="s">
        <v>3144</v>
      </c>
      <c r="L636" t="s">
        <v>3144</v>
      </c>
      <c r="M636" t="s">
        <v>110</v>
      </c>
      <c r="N636" t="s">
        <v>154</v>
      </c>
      <c r="O636" t="s">
        <v>36</v>
      </c>
      <c r="P636" t="s">
        <v>3142</v>
      </c>
      <c r="Q636" t="s">
        <v>3144</v>
      </c>
      <c r="R636" t="s">
        <v>467</v>
      </c>
      <c r="S636" t="s">
        <v>3144</v>
      </c>
      <c r="T6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45736.478472222225</v>
      </c>
      <c r="U6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45751.686111111114</v>
      </c>
      <c r="V636" s="5">
        <f>IFERROR(Table2[[#This Row],[Fecha cierre/actualización]]-Table2[[#This Row],[Fecha creación]],"Revisar")</f>
        <v>15.207638888889051</v>
      </c>
      <c r="W636" s="5">
        <f>IFERROR(Table2[[#This Row],[Días resolución/en proceso]]*24,"Revisar")</f>
        <v>364.98333333333721</v>
      </c>
      <c r="X636" s="5">
        <f>_xlfn.XLOOKUP(Table2[[#This Row],[Acuerdo de nivel de servicio]],SLA!B:B,SLA!C:C)</f>
        <v>12.5</v>
      </c>
      <c r="Y636" s="5">
        <f>IFERROR(ROUND(Table2[[#This Row],[Fecha cierre/actualización]]-Table2[[#This Row],[Fecha creación]],0)*14,"Revisar")</f>
        <v>210</v>
      </c>
      <c r="Z636" s="5">
        <f>+Table2[[#This Row],[SLA horas - base ]]+Table2[[#This Row],[SLA horas - adic por cambio días]]</f>
        <v>222.5</v>
      </c>
      <c r="AA636" s="19" t="str">
        <f>IF(Table2[[#This Row],[SLA horas - base ]]=0,"No tiene SLA",IF(Table2[[#This Row],[Horas resolución/en proceso]]&lt;=Table2[[#This Row],[SLA horas - total]],"Cumplido","Vencido"))</f>
        <v>Vencido</v>
      </c>
      <c r="AC636"/>
    </row>
    <row r="637" spans="1:29">
      <c r="A637" t="s">
        <v>3145</v>
      </c>
      <c r="B637" t="s">
        <v>3146</v>
      </c>
      <c r="C637" t="s">
        <v>36</v>
      </c>
      <c r="D637" t="s">
        <v>95</v>
      </c>
      <c r="E637" t="s">
        <v>55</v>
      </c>
      <c r="F637" t="s">
        <v>96</v>
      </c>
      <c r="G637" t="s">
        <v>97</v>
      </c>
      <c r="H637" t="s">
        <v>59</v>
      </c>
      <c r="I637" t="s">
        <v>3147</v>
      </c>
      <c r="J637" t="s">
        <v>3148</v>
      </c>
      <c r="K637" t="s">
        <v>3149</v>
      </c>
      <c r="L637" t="s">
        <v>3149</v>
      </c>
      <c r="M637" t="s">
        <v>524</v>
      </c>
      <c r="N637" t="s">
        <v>36</v>
      </c>
      <c r="O637" t="s">
        <v>36</v>
      </c>
      <c r="P637" t="s">
        <v>3146</v>
      </c>
      <c r="Q637" t="s">
        <v>3149</v>
      </c>
      <c r="R637" t="s">
        <v>103</v>
      </c>
      <c r="S637" t="s">
        <v>3149</v>
      </c>
      <c r="T6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45736.634027777778</v>
      </c>
      <c r="U6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45736.742361111108</v>
      </c>
      <c r="V637" s="5">
        <f>IFERROR(Table2[[#This Row],[Fecha cierre/actualización]]-Table2[[#This Row],[Fecha creación]],"Revisar")</f>
        <v>0.10833333332993789</v>
      </c>
      <c r="W637" s="5">
        <f>IFERROR(Table2[[#This Row],[Días resolución/en proceso]]*24,"Revisar")</f>
        <v>2.5999999999185093</v>
      </c>
      <c r="X637" s="5">
        <f>_xlfn.XLOOKUP(Table2[[#This Row],[Acuerdo de nivel de servicio]],SLA!B:B,SLA!C:C)</f>
        <v>0</v>
      </c>
      <c r="Y637" s="5">
        <f>IFERROR(ROUND(Table2[[#This Row],[Fecha cierre/actualización]]-Table2[[#This Row],[Fecha creación]],0)*14,"Revisar")</f>
        <v>0</v>
      </c>
      <c r="Z637" s="5">
        <f>+Table2[[#This Row],[SLA horas - base ]]+Table2[[#This Row],[SLA horas - adic por cambio días]]</f>
        <v>0</v>
      </c>
      <c r="AA637" s="19" t="str">
        <f>IF(Table2[[#This Row],[SLA horas - base ]]=0,"No tiene SLA",IF(Table2[[#This Row],[Horas resolución/en proceso]]&lt;=Table2[[#This Row],[SLA horas - total]],"Cumplido","Vencido"))</f>
        <v>No tiene SLA</v>
      </c>
      <c r="AC637"/>
    </row>
    <row r="638" spans="1:29">
      <c r="A638" t="s">
        <v>3150</v>
      </c>
      <c r="B638" t="s">
        <v>3151</v>
      </c>
      <c r="C638" t="s">
        <v>496</v>
      </c>
      <c r="D638" t="s">
        <v>95</v>
      </c>
      <c r="E638" t="s">
        <v>38</v>
      </c>
      <c r="F638" t="s">
        <v>21</v>
      </c>
      <c r="G638" t="s">
        <v>106</v>
      </c>
      <c r="H638" t="s">
        <v>38</v>
      </c>
      <c r="I638" t="s">
        <v>3151</v>
      </c>
      <c r="J638" t="s">
        <v>131</v>
      </c>
      <c r="K638" t="s">
        <v>36</v>
      </c>
      <c r="L638" t="s">
        <v>3152</v>
      </c>
      <c r="M638" t="s">
        <v>110</v>
      </c>
      <c r="N638" t="s">
        <v>36</v>
      </c>
      <c r="O638" t="s">
        <v>36</v>
      </c>
      <c r="P638" t="s">
        <v>3151</v>
      </c>
      <c r="Q638" t="s">
        <v>36</v>
      </c>
      <c r="R638" t="s">
        <v>103</v>
      </c>
      <c r="S638" t="s">
        <v>36</v>
      </c>
      <c r="T6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45740.400694444441</v>
      </c>
      <c r="U6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45740.411111111112</v>
      </c>
      <c r="V638" s="5">
        <f>IFERROR(Table2[[#This Row],[Fecha cierre/actualización]]-Table2[[#This Row],[Fecha creación]],"Revisar")</f>
        <v>1.0416666671517305E-2</v>
      </c>
      <c r="W638" s="5">
        <f>IFERROR(Table2[[#This Row],[Días resolución/en proceso]]*24,"Revisar")</f>
        <v>0.25000000011641532</v>
      </c>
      <c r="X638" s="5">
        <f>_xlfn.XLOOKUP(Table2[[#This Row],[Acuerdo de nivel de servicio]],SLA!B:B,SLA!C:C)</f>
        <v>72</v>
      </c>
      <c r="Y638" s="5">
        <f>IFERROR(ROUND(Table2[[#This Row],[Fecha cierre/actualización]]-Table2[[#This Row],[Fecha creación]],0)*14,"Revisar")</f>
        <v>0</v>
      </c>
      <c r="Z638" s="5">
        <f>+Table2[[#This Row],[SLA horas - base ]]+Table2[[#This Row],[SLA horas - adic por cambio días]]</f>
        <v>72</v>
      </c>
      <c r="AA638" s="19" t="str">
        <f>IF(Table2[[#This Row],[SLA horas - base ]]=0,"No tiene SLA",IF(Table2[[#This Row],[Horas resolución/en proceso]]&lt;=Table2[[#This Row],[SLA horas - total]],"Cumplido","Vencido"))</f>
        <v>Cumplido</v>
      </c>
      <c r="AC638"/>
    </row>
    <row r="639" spans="1:29">
      <c r="A639" t="s">
        <v>3153</v>
      </c>
      <c r="B639" t="s">
        <v>3154</v>
      </c>
      <c r="C639" t="s">
        <v>496</v>
      </c>
      <c r="D639" t="s">
        <v>95</v>
      </c>
      <c r="E639" t="s">
        <v>55</v>
      </c>
      <c r="F639" t="s">
        <v>96</v>
      </c>
      <c r="G639" t="s">
        <v>106</v>
      </c>
      <c r="H639" t="s">
        <v>30</v>
      </c>
      <c r="I639" t="s">
        <v>3155</v>
      </c>
      <c r="J639" t="s">
        <v>3156</v>
      </c>
      <c r="K639" t="s">
        <v>3157</v>
      </c>
      <c r="L639" t="s">
        <v>3157</v>
      </c>
      <c r="M639" t="s">
        <v>110</v>
      </c>
      <c r="N639" t="s">
        <v>36</v>
      </c>
      <c r="O639" t="s">
        <v>36</v>
      </c>
      <c r="P639" t="s">
        <v>3154</v>
      </c>
      <c r="Q639" t="s">
        <v>3157</v>
      </c>
      <c r="R639" t="s">
        <v>103</v>
      </c>
      <c r="S639" t="s">
        <v>3157</v>
      </c>
      <c r="T6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45740.624305555553</v>
      </c>
      <c r="U6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45768.722222222219</v>
      </c>
      <c r="V639" s="5">
        <f>IFERROR(Table2[[#This Row],[Fecha cierre/actualización]]-Table2[[#This Row],[Fecha creación]],"Revisar")</f>
        <v>28.097916666665697</v>
      </c>
      <c r="W639" s="5">
        <f>IFERROR(Table2[[#This Row],[Días resolución/en proceso]]*24,"Revisar")</f>
        <v>674.34999999997672</v>
      </c>
      <c r="X639" s="5">
        <f>_xlfn.XLOOKUP(Table2[[#This Row],[Acuerdo de nivel de servicio]],SLA!B:B,SLA!C:C)</f>
        <v>72</v>
      </c>
      <c r="Y639" s="5">
        <f>IFERROR(ROUND(Table2[[#This Row],[Fecha cierre/actualización]]-Table2[[#This Row],[Fecha creación]],0)*14,"Revisar")</f>
        <v>392</v>
      </c>
      <c r="Z639" s="5">
        <f>+Table2[[#This Row],[SLA horas - base ]]+Table2[[#This Row],[SLA horas - adic por cambio días]]</f>
        <v>464</v>
      </c>
      <c r="AA639" s="19" t="str">
        <f>IF(Table2[[#This Row],[SLA horas - base ]]=0,"No tiene SLA",IF(Table2[[#This Row],[Horas resolución/en proceso]]&lt;=Table2[[#This Row],[SLA horas - total]],"Cumplido","Vencido"))</f>
        <v>Vencido</v>
      </c>
      <c r="AC639"/>
    </row>
    <row r="640" spans="1:29">
      <c r="A640" t="s">
        <v>3158</v>
      </c>
      <c r="B640" t="s">
        <v>3159</v>
      </c>
      <c r="C640" t="s">
        <v>119</v>
      </c>
      <c r="D640" t="s">
        <v>2</v>
      </c>
      <c r="E640" t="s">
        <v>48</v>
      </c>
      <c r="F640" t="s">
        <v>96</v>
      </c>
      <c r="G640" t="s">
        <v>36</v>
      </c>
      <c r="H640" t="s">
        <v>28</v>
      </c>
      <c r="I640" t="s">
        <v>3160</v>
      </c>
      <c r="J640" t="s">
        <v>3161</v>
      </c>
      <c r="K640" t="s">
        <v>3162</v>
      </c>
      <c r="L640" t="s">
        <v>3162</v>
      </c>
      <c r="M640" t="s">
        <v>101</v>
      </c>
      <c r="N640" t="s">
        <v>36</v>
      </c>
      <c r="O640" t="s">
        <v>102</v>
      </c>
      <c r="P640" t="s">
        <v>3159</v>
      </c>
      <c r="Q640" t="s">
        <v>3162</v>
      </c>
      <c r="R640" t="s">
        <v>103</v>
      </c>
      <c r="S640" t="s">
        <v>3162</v>
      </c>
      <c r="T6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45736.536805555559</v>
      </c>
      <c r="U6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45749.513194444444</v>
      </c>
      <c r="V640" s="5">
        <f>IFERROR(Table2[[#This Row],[Fecha cierre/actualización]]-Table2[[#This Row],[Fecha creación]],"Revisar")</f>
        <v>12.976388888884685</v>
      </c>
      <c r="W640" s="5">
        <f>IFERROR(Table2[[#This Row],[Días resolución/en proceso]]*24,"Revisar")</f>
        <v>311.43333333323244</v>
      </c>
      <c r="X640" s="5">
        <f>_xlfn.XLOOKUP(Table2[[#This Row],[Acuerdo de nivel de servicio]],SLA!B:B,SLA!C:C)</f>
        <v>72</v>
      </c>
      <c r="Y640" s="5">
        <f>IFERROR(ROUND(Table2[[#This Row],[Fecha cierre/actualización]]-Table2[[#This Row],[Fecha creación]],0)*14,"Revisar")</f>
        <v>182</v>
      </c>
      <c r="Z640" s="5">
        <f>+Table2[[#This Row],[SLA horas - base ]]+Table2[[#This Row],[SLA horas - adic por cambio días]]</f>
        <v>254</v>
      </c>
      <c r="AA640" s="19" t="str">
        <f>IF(Table2[[#This Row],[SLA horas - base ]]=0,"No tiene SLA",IF(Table2[[#This Row],[Horas resolución/en proceso]]&lt;=Table2[[#This Row],[SLA horas - total]],"Cumplido","Vencido"))</f>
        <v>Vencido</v>
      </c>
      <c r="AC640"/>
    </row>
    <row r="641" spans="1:29">
      <c r="A641" t="s">
        <v>3163</v>
      </c>
      <c r="B641" t="s">
        <v>3164</v>
      </c>
      <c r="C641" t="s">
        <v>36</v>
      </c>
      <c r="D641" t="s">
        <v>2</v>
      </c>
      <c r="E641" t="s">
        <v>55</v>
      </c>
      <c r="F641" t="s">
        <v>96</v>
      </c>
      <c r="G641" t="s">
        <v>36</v>
      </c>
      <c r="H641" t="s">
        <v>28</v>
      </c>
      <c r="I641" t="s">
        <v>3165</v>
      </c>
      <c r="J641" t="s">
        <v>3166</v>
      </c>
      <c r="K641" t="s">
        <v>3167</v>
      </c>
      <c r="L641" t="s">
        <v>3167</v>
      </c>
      <c r="M641" t="s">
        <v>101</v>
      </c>
      <c r="N641" t="s">
        <v>36</v>
      </c>
      <c r="O641" t="s">
        <v>102</v>
      </c>
      <c r="P641" t="s">
        <v>3164</v>
      </c>
      <c r="Q641" t="s">
        <v>3167</v>
      </c>
      <c r="R641" t="s">
        <v>103</v>
      </c>
      <c r="S641" t="s">
        <v>3167</v>
      </c>
      <c r="T6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45741.363194444442</v>
      </c>
      <c r="U6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45741.621527777781</v>
      </c>
      <c r="V641" s="5">
        <f>IFERROR(Table2[[#This Row],[Fecha cierre/actualización]]-Table2[[#This Row],[Fecha creación]],"Revisar")</f>
        <v>0.25833333333866904</v>
      </c>
      <c r="W641" s="5">
        <f>IFERROR(Table2[[#This Row],[Días resolución/en proceso]]*24,"Revisar")</f>
        <v>6.2000000001280569</v>
      </c>
      <c r="X641" s="5">
        <f>_xlfn.XLOOKUP(Table2[[#This Row],[Acuerdo de nivel de servicio]],SLA!B:B,SLA!C:C)</f>
        <v>0</v>
      </c>
      <c r="Y641" s="5">
        <f>IFERROR(ROUND(Table2[[#This Row],[Fecha cierre/actualización]]-Table2[[#This Row],[Fecha creación]],0)*14,"Revisar")</f>
        <v>0</v>
      </c>
      <c r="Z641" s="5">
        <f>+Table2[[#This Row],[SLA horas - base ]]+Table2[[#This Row],[SLA horas - adic por cambio días]]</f>
        <v>0</v>
      </c>
      <c r="AA641" s="19" t="str">
        <f>IF(Table2[[#This Row],[SLA horas - base ]]=0,"No tiene SLA",IF(Table2[[#This Row],[Horas resolución/en proceso]]&lt;=Table2[[#This Row],[SLA horas - total]],"Cumplido","Vencido"))</f>
        <v>No tiene SLA</v>
      </c>
      <c r="AC641"/>
    </row>
    <row r="642" spans="1:29">
      <c r="A642" t="s">
        <v>3168</v>
      </c>
      <c r="B642" t="s">
        <v>3169</v>
      </c>
      <c r="C642" t="s">
        <v>496</v>
      </c>
      <c r="D642" t="s">
        <v>95</v>
      </c>
      <c r="E642" t="s">
        <v>38</v>
      </c>
      <c r="F642" t="s">
        <v>96</v>
      </c>
      <c r="G642" t="s">
        <v>106</v>
      </c>
      <c r="H642" t="s">
        <v>38</v>
      </c>
      <c r="I642" t="s">
        <v>3170</v>
      </c>
      <c r="J642" t="s">
        <v>3171</v>
      </c>
      <c r="K642" t="s">
        <v>3172</v>
      </c>
      <c r="L642" t="s">
        <v>3172</v>
      </c>
      <c r="M642" t="s">
        <v>110</v>
      </c>
      <c r="N642" t="s">
        <v>36</v>
      </c>
      <c r="O642" t="s">
        <v>36</v>
      </c>
      <c r="P642" t="s">
        <v>3169</v>
      </c>
      <c r="Q642" t="s">
        <v>3172</v>
      </c>
      <c r="R642" t="s">
        <v>467</v>
      </c>
      <c r="S642" t="s">
        <v>3172</v>
      </c>
      <c r="T6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45735.466666666667</v>
      </c>
      <c r="U6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45749.387499999997</v>
      </c>
      <c r="V642" s="5">
        <f>IFERROR(Table2[[#This Row],[Fecha cierre/actualización]]-Table2[[#This Row],[Fecha creación]],"Revisar")</f>
        <v>13.920833333329938</v>
      </c>
      <c r="W642" s="5">
        <f>IFERROR(Table2[[#This Row],[Días resolución/en proceso]]*24,"Revisar")</f>
        <v>334.09999999991851</v>
      </c>
      <c r="X642" s="5">
        <f>_xlfn.XLOOKUP(Table2[[#This Row],[Acuerdo de nivel de servicio]],SLA!B:B,SLA!C:C)</f>
        <v>72</v>
      </c>
      <c r="Y642" s="5">
        <f>IFERROR(ROUND(Table2[[#This Row],[Fecha cierre/actualización]]-Table2[[#This Row],[Fecha creación]],0)*14,"Revisar")</f>
        <v>196</v>
      </c>
      <c r="Z642" s="5">
        <f>+Table2[[#This Row],[SLA horas - base ]]+Table2[[#This Row],[SLA horas - adic por cambio días]]</f>
        <v>268</v>
      </c>
      <c r="AA642" s="19" t="str">
        <f>IF(Table2[[#This Row],[SLA horas - base ]]=0,"No tiene SLA",IF(Table2[[#This Row],[Horas resolución/en proceso]]&lt;=Table2[[#This Row],[SLA horas - total]],"Cumplido","Vencido"))</f>
        <v>Vencido</v>
      </c>
      <c r="AC642"/>
    </row>
    <row r="643" spans="1:29">
      <c r="A643" t="s">
        <v>3173</v>
      </c>
      <c r="B643" t="s">
        <v>3174</v>
      </c>
      <c r="C643" t="s">
        <v>496</v>
      </c>
      <c r="D643" t="s">
        <v>95</v>
      </c>
      <c r="E643" t="s">
        <v>61</v>
      </c>
      <c r="F643" t="s">
        <v>96</v>
      </c>
      <c r="G643" t="s">
        <v>97</v>
      </c>
      <c r="H643" t="s">
        <v>45</v>
      </c>
      <c r="I643" t="s">
        <v>3175</v>
      </c>
      <c r="J643" t="s">
        <v>3176</v>
      </c>
      <c r="K643" t="s">
        <v>3177</v>
      </c>
      <c r="L643" t="s">
        <v>3177</v>
      </c>
      <c r="M643" t="s">
        <v>101</v>
      </c>
      <c r="N643" t="s">
        <v>36</v>
      </c>
      <c r="O643" t="s">
        <v>102</v>
      </c>
      <c r="P643" t="s">
        <v>3174</v>
      </c>
      <c r="Q643" t="s">
        <v>3177</v>
      </c>
      <c r="R643" t="s">
        <v>103</v>
      </c>
      <c r="S643" t="s">
        <v>3177</v>
      </c>
      <c r="T6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45737.484027777777</v>
      </c>
      <c r="U6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45747.638888888891</v>
      </c>
      <c r="V643" s="5">
        <f>IFERROR(Table2[[#This Row],[Fecha cierre/actualización]]-Table2[[#This Row],[Fecha creación]],"Revisar")</f>
        <v>10.15486111111386</v>
      </c>
      <c r="W643" s="5">
        <f>IFERROR(Table2[[#This Row],[Días resolución/en proceso]]*24,"Revisar")</f>
        <v>243.71666666673264</v>
      </c>
      <c r="X643" s="5">
        <f>_xlfn.XLOOKUP(Table2[[#This Row],[Acuerdo de nivel de servicio]],SLA!B:B,SLA!C:C)</f>
        <v>72</v>
      </c>
      <c r="Y643" s="5">
        <f>IFERROR(ROUND(Table2[[#This Row],[Fecha cierre/actualización]]-Table2[[#This Row],[Fecha creación]],0)*14,"Revisar")</f>
        <v>140</v>
      </c>
      <c r="Z643" s="5">
        <f>+Table2[[#This Row],[SLA horas - base ]]+Table2[[#This Row],[SLA horas - adic por cambio días]]</f>
        <v>212</v>
      </c>
      <c r="AA643" s="19" t="str">
        <f>IF(Table2[[#This Row],[SLA horas - base ]]=0,"No tiene SLA",IF(Table2[[#This Row],[Horas resolución/en proceso]]&lt;=Table2[[#This Row],[SLA horas - total]],"Cumplido","Vencido"))</f>
        <v>Vencido</v>
      </c>
      <c r="AC643"/>
    </row>
    <row r="644" spans="1:29">
      <c r="A644" t="s">
        <v>3178</v>
      </c>
      <c r="B644" t="s">
        <v>3179</v>
      </c>
      <c r="C644" t="s">
        <v>496</v>
      </c>
      <c r="D644" t="s">
        <v>95</v>
      </c>
      <c r="E644" t="s">
        <v>52</v>
      </c>
      <c r="F644" t="s">
        <v>96</v>
      </c>
      <c r="G644" t="s">
        <v>373</v>
      </c>
      <c r="H644" t="s">
        <v>35</v>
      </c>
      <c r="I644" t="s">
        <v>3180</v>
      </c>
      <c r="J644" t="s">
        <v>3181</v>
      </c>
      <c r="K644" t="s">
        <v>3182</v>
      </c>
      <c r="L644" t="s">
        <v>3182</v>
      </c>
      <c r="M644" t="s">
        <v>36</v>
      </c>
      <c r="N644" t="s">
        <v>36</v>
      </c>
      <c r="O644" t="s">
        <v>311</v>
      </c>
      <c r="P644" t="s">
        <v>3179</v>
      </c>
      <c r="Q644" t="s">
        <v>3182</v>
      </c>
      <c r="R644" t="s">
        <v>103</v>
      </c>
      <c r="S644" t="s">
        <v>3182</v>
      </c>
      <c r="T6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45740.683333333334</v>
      </c>
      <c r="U6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45751.42083333333</v>
      </c>
      <c r="V644" s="5">
        <f>IFERROR(Table2[[#This Row],[Fecha cierre/actualización]]-Table2[[#This Row],[Fecha creación]],"Revisar")</f>
        <v>10.737499999995634</v>
      </c>
      <c r="W644" s="5">
        <f>IFERROR(Table2[[#This Row],[Días resolución/en proceso]]*24,"Revisar")</f>
        <v>257.69999999989523</v>
      </c>
      <c r="X644" s="5">
        <f>_xlfn.XLOOKUP(Table2[[#This Row],[Acuerdo de nivel de servicio]],SLA!B:B,SLA!C:C)</f>
        <v>72</v>
      </c>
      <c r="Y644" s="5">
        <f>IFERROR(ROUND(Table2[[#This Row],[Fecha cierre/actualización]]-Table2[[#This Row],[Fecha creación]],0)*14,"Revisar")</f>
        <v>154</v>
      </c>
      <c r="Z644" s="5">
        <f>+Table2[[#This Row],[SLA horas - base ]]+Table2[[#This Row],[SLA horas - adic por cambio días]]</f>
        <v>226</v>
      </c>
      <c r="AA644" s="19" t="str">
        <f>IF(Table2[[#This Row],[SLA horas - base ]]=0,"No tiene SLA",IF(Table2[[#This Row],[Horas resolución/en proceso]]&lt;=Table2[[#This Row],[SLA horas - total]],"Cumplido","Vencido"))</f>
        <v>Vencido</v>
      </c>
      <c r="AC644"/>
    </row>
    <row r="645" spans="1:29">
      <c r="A645" t="s">
        <v>3183</v>
      </c>
      <c r="B645" t="s">
        <v>3184</v>
      </c>
      <c r="C645" t="s">
        <v>36</v>
      </c>
      <c r="D645" t="s">
        <v>95</v>
      </c>
      <c r="E645" t="s">
        <v>55</v>
      </c>
      <c r="F645" t="s">
        <v>96</v>
      </c>
      <c r="G645" t="s">
        <v>106</v>
      </c>
      <c r="H645" t="s">
        <v>59</v>
      </c>
      <c r="I645" t="s">
        <v>3185</v>
      </c>
      <c r="J645" t="s">
        <v>3186</v>
      </c>
      <c r="K645" t="s">
        <v>3187</v>
      </c>
      <c r="L645" t="s">
        <v>3187</v>
      </c>
      <c r="M645" t="s">
        <v>36</v>
      </c>
      <c r="N645" t="s">
        <v>36</v>
      </c>
      <c r="O645" t="s">
        <v>36</v>
      </c>
      <c r="P645" t="s">
        <v>3184</v>
      </c>
      <c r="Q645" t="s">
        <v>3187</v>
      </c>
      <c r="R645" t="s">
        <v>103</v>
      </c>
      <c r="S645" t="s">
        <v>3187</v>
      </c>
      <c r="T6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45735.511805555558</v>
      </c>
      <c r="U6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45735.604861111111</v>
      </c>
      <c r="V645" s="5">
        <f>IFERROR(Table2[[#This Row],[Fecha cierre/actualización]]-Table2[[#This Row],[Fecha creación]],"Revisar")</f>
        <v>9.3055555553291924E-2</v>
      </c>
      <c r="W645" s="5">
        <f>IFERROR(Table2[[#This Row],[Días resolución/en proceso]]*24,"Revisar")</f>
        <v>2.2333333332790062</v>
      </c>
      <c r="X645" s="5">
        <f>_xlfn.XLOOKUP(Table2[[#This Row],[Acuerdo de nivel de servicio]],SLA!B:B,SLA!C:C)</f>
        <v>0</v>
      </c>
      <c r="Y645" s="5">
        <f>IFERROR(ROUND(Table2[[#This Row],[Fecha cierre/actualización]]-Table2[[#This Row],[Fecha creación]],0)*14,"Revisar")</f>
        <v>0</v>
      </c>
      <c r="Z645" s="5">
        <f>+Table2[[#This Row],[SLA horas - base ]]+Table2[[#This Row],[SLA horas - adic por cambio días]]</f>
        <v>0</v>
      </c>
      <c r="AA645" s="19" t="str">
        <f>IF(Table2[[#This Row],[SLA horas - base ]]=0,"No tiene SLA",IF(Table2[[#This Row],[Horas resolución/en proceso]]&lt;=Table2[[#This Row],[SLA horas - total]],"Cumplido","Vencido"))</f>
        <v>No tiene SLA</v>
      </c>
      <c r="AC645"/>
    </row>
    <row r="646" spans="1:29">
      <c r="A646" t="s">
        <v>3188</v>
      </c>
      <c r="B646" t="s">
        <v>3189</v>
      </c>
      <c r="C646" t="s">
        <v>36</v>
      </c>
      <c r="D646" t="s">
        <v>95</v>
      </c>
      <c r="E646" t="s">
        <v>38</v>
      </c>
      <c r="F646" t="s">
        <v>96</v>
      </c>
      <c r="G646" t="s">
        <v>106</v>
      </c>
      <c r="H646" t="s">
        <v>38</v>
      </c>
      <c r="I646" t="s">
        <v>3190</v>
      </c>
      <c r="J646" t="s">
        <v>3191</v>
      </c>
      <c r="K646" t="s">
        <v>3192</v>
      </c>
      <c r="L646" t="s">
        <v>3192</v>
      </c>
      <c r="M646" t="s">
        <v>110</v>
      </c>
      <c r="N646" t="s">
        <v>36</v>
      </c>
      <c r="O646" t="s">
        <v>36</v>
      </c>
      <c r="P646" t="s">
        <v>3189</v>
      </c>
      <c r="Q646" t="s">
        <v>3192</v>
      </c>
      <c r="R646" t="s">
        <v>103</v>
      </c>
      <c r="S646" t="s">
        <v>3192</v>
      </c>
      <c r="T6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45736.381944444445</v>
      </c>
      <c r="U6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45736.428472222222</v>
      </c>
      <c r="V646" s="5">
        <f>IFERROR(Table2[[#This Row],[Fecha cierre/actualización]]-Table2[[#This Row],[Fecha creación]],"Revisar")</f>
        <v>4.6527777776645962E-2</v>
      </c>
      <c r="W646" s="5">
        <f>IFERROR(Table2[[#This Row],[Días resolución/en proceso]]*24,"Revisar")</f>
        <v>1.1166666666395031</v>
      </c>
      <c r="X646" s="5">
        <f>_xlfn.XLOOKUP(Table2[[#This Row],[Acuerdo de nivel de servicio]],SLA!B:B,SLA!C:C)</f>
        <v>0</v>
      </c>
      <c r="Y646" s="5">
        <f>IFERROR(ROUND(Table2[[#This Row],[Fecha cierre/actualización]]-Table2[[#This Row],[Fecha creación]],0)*14,"Revisar")</f>
        <v>0</v>
      </c>
      <c r="Z646" s="5">
        <f>+Table2[[#This Row],[SLA horas - base ]]+Table2[[#This Row],[SLA horas - adic por cambio días]]</f>
        <v>0</v>
      </c>
      <c r="AA646" s="19" t="str">
        <f>IF(Table2[[#This Row],[SLA horas - base ]]=0,"No tiene SLA",IF(Table2[[#This Row],[Horas resolución/en proceso]]&lt;=Table2[[#This Row],[SLA horas - total]],"Cumplido","Vencido"))</f>
        <v>No tiene SLA</v>
      </c>
      <c r="AC646"/>
    </row>
    <row r="647" spans="1:29">
      <c r="A647" t="s">
        <v>3193</v>
      </c>
      <c r="B647" t="s">
        <v>3194</v>
      </c>
      <c r="C647" t="s">
        <v>496</v>
      </c>
      <c r="D647" t="s">
        <v>95</v>
      </c>
      <c r="E647" t="s">
        <v>38</v>
      </c>
      <c r="F647" t="s">
        <v>96</v>
      </c>
      <c r="G647" t="s">
        <v>106</v>
      </c>
      <c r="H647" t="s">
        <v>38</v>
      </c>
      <c r="I647" t="s">
        <v>3195</v>
      </c>
      <c r="J647" t="s">
        <v>3196</v>
      </c>
      <c r="K647" t="s">
        <v>3197</v>
      </c>
      <c r="L647" t="s">
        <v>3197</v>
      </c>
      <c r="M647" t="s">
        <v>110</v>
      </c>
      <c r="N647" t="s">
        <v>36</v>
      </c>
      <c r="O647" t="s">
        <v>36</v>
      </c>
      <c r="P647" t="s">
        <v>3194</v>
      </c>
      <c r="Q647" t="s">
        <v>3197</v>
      </c>
      <c r="R647" t="s">
        <v>467</v>
      </c>
      <c r="S647" t="s">
        <v>3197</v>
      </c>
      <c r="T6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45736.382638888892</v>
      </c>
      <c r="U6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45750.361805555556</v>
      </c>
      <c r="V647" s="5">
        <f>IFERROR(Table2[[#This Row],[Fecha cierre/actualización]]-Table2[[#This Row],[Fecha creación]],"Revisar")</f>
        <v>13.979166666664241</v>
      </c>
      <c r="W647" s="5">
        <f>IFERROR(Table2[[#This Row],[Días resolución/en proceso]]*24,"Revisar")</f>
        <v>335.49999999994179</v>
      </c>
      <c r="X647" s="5">
        <f>_xlfn.XLOOKUP(Table2[[#This Row],[Acuerdo de nivel de servicio]],SLA!B:B,SLA!C:C)</f>
        <v>72</v>
      </c>
      <c r="Y647" s="5">
        <f>IFERROR(ROUND(Table2[[#This Row],[Fecha cierre/actualización]]-Table2[[#This Row],[Fecha creación]],0)*14,"Revisar")</f>
        <v>196</v>
      </c>
      <c r="Z647" s="5">
        <f>+Table2[[#This Row],[SLA horas - base ]]+Table2[[#This Row],[SLA horas - adic por cambio días]]</f>
        <v>268</v>
      </c>
      <c r="AA647" s="19" t="str">
        <f>IF(Table2[[#This Row],[SLA horas - base ]]=0,"No tiene SLA",IF(Table2[[#This Row],[Horas resolución/en proceso]]&lt;=Table2[[#This Row],[SLA horas - total]],"Cumplido","Vencido"))</f>
        <v>Vencido</v>
      </c>
      <c r="AC647"/>
    </row>
    <row r="648" spans="1:29">
      <c r="A648" t="s">
        <v>3198</v>
      </c>
      <c r="B648" t="s">
        <v>3199</v>
      </c>
      <c r="C648" t="s">
        <v>36</v>
      </c>
      <c r="D648" t="s">
        <v>2</v>
      </c>
      <c r="E648" t="s">
        <v>55</v>
      </c>
      <c r="F648" t="s">
        <v>96</v>
      </c>
      <c r="G648" t="s">
        <v>30</v>
      </c>
      <c r="H648" t="s">
        <v>30</v>
      </c>
      <c r="I648" t="s">
        <v>3200</v>
      </c>
      <c r="J648" t="s">
        <v>3201</v>
      </c>
      <c r="K648" t="s">
        <v>3202</v>
      </c>
      <c r="L648" t="s">
        <v>3202</v>
      </c>
      <c r="M648" t="s">
        <v>110</v>
      </c>
      <c r="N648" t="s">
        <v>36</v>
      </c>
      <c r="O648" t="s">
        <v>36</v>
      </c>
      <c r="P648" t="s">
        <v>3199</v>
      </c>
      <c r="Q648" t="s">
        <v>3202</v>
      </c>
      <c r="R648" t="s">
        <v>103</v>
      </c>
      <c r="S648" t="s">
        <v>3202</v>
      </c>
      <c r="T6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45736.439583333333</v>
      </c>
      <c r="U6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45740.745138888888</v>
      </c>
      <c r="V648" s="5">
        <f>IFERROR(Table2[[#This Row],[Fecha cierre/actualización]]-Table2[[#This Row],[Fecha creación]],"Revisar")</f>
        <v>4.3055555555547471</v>
      </c>
      <c r="W648" s="5">
        <f>IFERROR(Table2[[#This Row],[Días resolución/en proceso]]*24,"Revisar")</f>
        <v>103.33333333331393</v>
      </c>
      <c r="X648" s="5">
        <f>_xlfn.XLOOKUP(Table2[[#This Row],[Acuerdo de nivel de servicio]],SLA!B:B,SLA!C:C)</f>
        <v>0</v>
      </c>
      <c r="Y648" s="5">
        <f>IFERROR(ROUND(Table2[[#This Row],[Fecha cierre/actualización]]-Table2[[#This Row],[Fecha creación]],0)*14,"Revisar")</f>
        <v>56</v>
      </c>
      <c r="Z648" s="5">
        <f>+Table2[[#This Row],[SLA horas - base ]]+Table2[[#This Row],[SLA horas - adic por cambio días]]</f>
        <v>56</v>
      </c>
      <c r="AA648" s="19" t="str">
        <f>IF(Table2[[#This Row],[SLA horas - base ]]=0,"No tiene SLA",IF(Table2[[#This Row],[Horas resolución/en proceso]]&lt;=Table2[[#This Row],[SLA horas - total]],"Cumplido","Vencido"))</f>
        <v>No tiene SLA</v>
      </c>
      <c r="AC648"/>
    </row>
    <row r="649" spans="1:29">
      <c r="A649" t="s">
        <v>3203</v>
      </c>
      <c r="B649" t="s">
        <v>3204</v>
      </c>
      <c r="C649" t="s">
        <v>149</v>
      </c>
      <c r="D649" t="s">
        <v>2</v>
      </c>
      <c r="E649" t="s">
        <v>55</v>
      </c>
      <c r="F649" t="s">
        <v>96</v>
      </c>
      <c r="G649" t="s">
        <v>106</v>
      </c>
      <c r="H649" t="s">
        <v>31</v>
      </c>
      <c r="I649" t="s">
        <v>3205</v>
      </c>
      <c r="J649" t="s">
        <v>3206</v>
      </c>
      <c r="K649" t="s">
        <v>3081</v>
      </c>
      <c r="L649" t="s">
        <v>3081</v>
      </c>
      <c r="M649" t="s">
        <v>101</v>
      </c>
      <c r="N649" t="s">
        <v>154</v>
      </c>
      <c r="O649" t="s">
        <v>102</v>
      </c>
      <c r="P649" t="s">
        <v>3204</v>
      </c>
      <c r="Q649" t="s">
        <v>3081</v>
      </c>
      <c r="R649" t="s">
        <v>467</v>
      </c>
      <c r="S649" t="s">
        <v>3207</v>
      </c>
      <c r="T6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45736.585416666669</v>
      </c>
      <c r="U6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45757.480555555558</v>
      </c>
      <c r="V649" s="5">
        <f>IFERROR(Table2[[#This Row],[Fecha cierre/actualización]]-Table2[[#This Row],[Fecha creación]],"Revisar")</f>
        <v>20.895138888889051</v>
      </c>
      <c r="W649" s="5">
        <f>IFERROR(Table2[[#This Row],[Días resolución/en proceso]]*24,"Revisar")</f>
        <v>501.48333333333721</v>
      </c>
      <c r="X649" s="5">
        <f>_xlfn.XLOOKUP(Table2[[#This Row],[Acuerdo de nivel de servicio]],SLA!B:B,SLA!C:C)</f>
        <v>12.5</v>
      </c>
      <c r="Y649" s="5">
        <f>IFERROR(ROUND(Table2[[#This Row],[Fecha cierre/actualización]]-Table2[[#This Row],[Fecha creación]],0)*14,"Revisar")</f>
        <v>294</v>
      </c>
      <c r="Z649" s="5">
        <f>+Table2[[#This Row],[SLA horas - base ]]+Table2[[#This Row],[SLA horas - adic por cambio días]]</f>
        <v>306.5</v>
      </c>
      <c r="AA649" s="19" t="str">
        <f>IF(Table2[[#This Row],[SLA horas - base ]]=0,"No tiene SLA",IF(Table2[[#This Row],[Horas resolución/en proceso]]&lt;=Table2[[#This Row],[SLA horas - total]],"Cumplido","Vencido"))</f>
        <v>Vencido</v>
      </c>
      <c r="AC649"/>
    </row>
    <row r="650" spans="1:29">
      <c r="A650" t="s">
        <v>3208</v>
      </c>
      <c r="B650" t="s">
        <v>2995</v>
      </c>
      <c r="C650" t="s">
        <v>36</v>
      </c>
      <c r="D650" t="s">
        <v>2</v>
      </c>
      <c r="E650" t="s">
        <v>55</v>
      </c>
      <c r="F650" t="s">
        <v>96</v>
      </c>
      <c r="G650" t="s">
        <v>106</v>
      </c>
      <c r="H650" t="s">
        <v>27</v>
      </c>
      <c r="I650" t="s">
        <v>3209</v>
      </c>
      <c r="J650" t="s">
        <v>3210</v>
      </c>
      <c r="K650" t="s">
        <v>3211</v>
      </c>
      <c r="L650" t="s">
        <v>3211</v>
      </c>
      <c r="M650" t="s">
        <v>101</v>
      </c>
      <c r="N650" t="s">
        <v>154</v>
      </c>
      <c r="O650" t="s">
        <v>102</v>
      </c>
      <c r="P650" t="s">
        <v>2995</v>
      </c>
      <c r="Q650" t="s">
        <v>3211</v>
      </c>
      <c r="R650" t="s">
        <v>103</v>
      </c>
      <c r="S650" t="s">
        <v>3212</v>
      </c>
      <c r="T6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45735.637499999997</v>
      </c>
      <c r="U6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45737.557638888888</v>
      </c>
      <c r="V650" s="5">
        <f>IFERROR(Table2[[#This Row],[Fecha cierre/actualización]]-Table2[[#This Row],[Fecha creación]],"Revisar")</f>
        <v>1.9201388888905058</v>
      </c>
      <c r="W650" s="5">
        <f>IFERROR(Table2[[#This Row],[Días resolución/en proceso]]*24,"Revisar")</f>
        <v>46.083333333372138</v>
      </c>
      <c r="X650" s="5">
        <f>_xlfn.XLOOKUP(Table2[[#This Row],[Acuerdo de nivel de servicio]],SLA!B:B,SLA!C:C)</f>
        <v>0</v>
      </c>
      <c r="Y650" s="5">
        <f>IFERROR(ROUND(Table2[[#This Row],[Fecha cierre/actualización]]-Table2[[#This Row],[Fecha creación]],0)*14,"Revisar")</f>
        <v>28</v>
      </c>
      <c r="Z650" s="5">
        <f>+Table2[[#This Row],[SLA horas - base ]]+Table2[[#This Row],[SLA horas - adic por cambio días]]</f>
        <v>28</v>
      </c>
      <c r="AA650" s="19" t="str">
        <f>IF(Table2[[#This Row],[SLA horas - base ]]=0,"No tiene SLA",IF(Table2[[#This Row],[Horas resolución/en proceso]]&lt;=Table2[[#This Row],[SLA horas - total]],"Cumplido","Vencido"))</f>
        <v>No tiene SLA</v>
      </c>
      <c r="AC650"/>
    </row>
    <row r="651" spans="1:29">
      <c r="A651" t="s">
        <v>3213</v>
      </c>
      <c r="B651" t="s">
        <v>3214</v>
      </c>
      <c r="C651" t="s">
        <v>149</v>
      </c>
      <c r="D651" t="s">
        <v>2</v>
      </c>
      <c r="E651" t="s">
        <v>33</v>
      </c>
      <c r="F651" t="s">
        <v>23</v>
      </c>
      <c r="G651" t="s">
        <v>106</v>
      </c>
      <c r="H651" t="s">
        <v>31</v>
      </c>
      <c r="I651" t="s">
        <v>3215</v>
      </c>
      <c r="J651" t="s">
        <v>131</v>
      </c>
      <c r="K651" t="s">
        <v>36</v>
      </c>
      <c r="L651" t="s">
        <v>3215</v>
      </c>
      <c r="M651" t="s">
        <v>101</v>
      </c>
      <c r="N651" t="s">
        <v>154</v>
      </c>
      <c r="O651" t="s">
        <v>102</v>
      </c>
      <c r="P651" t="s">
        <v>3214</v>
      </c>
      <c r="Q651" t="s">
        <v>36</v>
      </c>
      <c r="R651" t="s">
        <v>103</v>
      </c>
      <c r="S651" t="s">
        <v>36</v>
      </c>
      <c r="T6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45737.457638888889</v>
      </c>
      <c r="U6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45852.47152777778</v>
      </c>
      <c r="V651" s="5">
        <f>IFERROR(Table2[[#This Row],[Fecha cierre/actualización]]-Table2[[#This Row],[Fecha creación]],"Revisar")</f>
        <v>115.01388888889051</v>
      </c>
      <c r="W651" s="5">
        <f>IFERROR(Table2[[#This Row],[Días resolución/en proceso]]*24,"Revisar")</f>
        <v>2760.3333333333721</v>
      </c>
      <c r="X651" s="5">
        <f>_xlfn.XLOOKUP(Table2[[#This Row],[Acuerdo de nivel de servicio]],SLA!B:B,SLA!C:C)</f>
        <v>12.5</v>
      </c>
      <c r="Y651" s="5">
        <f>IFERROR(ROUND(Table2[[#This Row],[Fecha cierre/actualización]]-Table2[[#This Row],[Fecha creación]],0)*14,"Revisar")</f>
        <v>1610</v>
      </c>
      <c r="Z651" s="5">
        <f>+Table2[[#This Row],[SLA horas - base ]]+Table2[[#This Row],[SLA horas - adic por cambio días]]</f>
        <v>1622.5</v>
      </c>
      <c r="AA651" s="19" t="str">
        <f>IF(Table2[[#This Row],[SLA horas - base ]]=0,"No tiene SLA",IF(Table2[[#This Row],[Horas resolución/en proceso]]&lt;=Table2[[#This Row],[SLA horas - total]],"Cumplido","Vencido"))</f>
        <v>Vencido</v>
      </c>
      <c r="AC651"/>
    </row>
    <row r="652" spans="1:29">
      <c r="A652" t="s">
        <v>3216</v>
      </c>
      <c r="B652" t="s">
        <v>3217</v>
      </c>
      <c r="C652" t="s">
        <v>157</v>
      </c>
      <c r="D652" t="s">
        <v>2</v>
      </c>
      <c r="E652" t="s">
        <v>55</v>
      </c>
      <c r="F652" t="s">
        <v>96</v>
      </c>
      <c r="G652" t="s">
        <v>106</v>
      </c>
      <c r="H652" t="s">
        <v>27</v>
      </c>
      <c r="I652" t="s">
        <v>3218</v>
      </c>
      <c r="J652" t="s">
        <v>3219</v>
      </c>
      <c r="K652" t="s">
        <v>3220</v>
      </c>
      <c r="L652" t="s">
        <v>3220</v>
      </c>
      <c r="M652" t="s">
        <v>101</v>
      </c>
      <c r="N652" t="s">
        <v>154</v>
      </c>
      <c r="O652" t="s">
        <v>102</v>
      </c>
      <c r="P652" t="s">
        <v>3217</v>
      </c>
      <c r="Q652" t="s">
        <v>3220</v>
      </c>
      <c r="R652" t="s">
        <v>467</v>
      </c>
      <c r="S652" t="s">
        <v>3220</v>
      </c>
      <c r="T6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45737.461111111108</v>
      </c>
      <c r="U6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45798.43472222222</v>
      </c>
      <c r="V652" s="5">
        <f>IFERROR(Table2[[#This Row],[Fecha cierre/actualización]]-Table2[[#This Row],[Fecha creación]],"Revisar")</f>
        <v>60.973611111112405</v>
      </c>
      <c r="W652" s="5">
        <f>IFERROR(Table2[[#This Row],[Días resolución/en proceso]]*24,"Revisar")</f>
        <v>1463.3666666666977</v>
      </c>
      <c r="X652" s="5">
        <f>_xlfn.XLOOKUP(Table2[[#This Row],[Acuerdo de nivel de servicio]],SLA!B:B,SLA!C:C)</f>
        <v>12.5</v>
      </c>
      <c r="Y652" s="5">
        <f>IFERROR(ROUND(Table2[[#This Row],[Fecha cierre/actualización]]-Table2[[#This Row],[Fecha creación]],0)*14,"Revisar")</f>
        <v>854</v>
      </c>
      <c r="Z652" s="5">
        <f>+Table2[[#This Row],[SLA horas - base ]]+Table2[[#This Row],[SLA horas - adic por cambio días]]</f>
        <v>866.5</v>
      </c>
      <c r="AA652" s="19" t="str">
        <f>IF(Table2[[#This Row],[SLA horas - base ]]=0,"No tiene SLA",IF(Table2[[#This Row],[Horas resolución/en proceso]]&lt;=Table2[[#This Row],[SLA horas - total]],"Cumplido","Vencido"))</f>
        <v>Vencido</v>
      </c>
      <c r="AC652"/>
    </row>
    <row r="653" spans="1:29">
      <c r="A653" t="s">
        <v>3221</v>
      </c>
      <c r="B653" t="s">
        <v>3222</v>
      </c>
      <c r="C653" t="s">
        <v>36</v>
      </c>
      <c r="D653" t="s">
        <v>2</v>
      </c>
      <c r="E653" t="s">
        <v>29</v>
      </c>
      <c r="F653" t="s">
        <v>21</v>
      </c>
      <c r="G653" t="s">
        <v>106</v>
      </c>
      <c r="H653" t="s">
        <v>30</v>
      </c>
      <c r="I653" t="s">
        <v>3222</v>
      </c>
      <c r="J653" t="s">
        <v>131</v>
      </c>
      <c r="K653" t="s">
        <v>36</v>
      </c>
      <c r="L653" t="s">
        <v>3223</v>
      </c>
      <c r="M653" t="s">
        <v>110</v>
      </c>
      <c r="N653" t="s">
        <v>36</v>
      </c>
      <c r="O653" t="s">
        <v>36</v>
      </c>
      <c r="P653" t="s">
        <v>3222</v>
      </c>
      <c r="Q653" t="s">
        <v>36</v>
      </c>
      <c r="R653" t="s">
        <v>103</v>
      </c>
      <c r="S653" t="s">
        <v>36</v>
      </c>
      <c r="T6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45737.464583333334</v>
      </c>
      <c r="U6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45820.649305555555</v>
      </c>
      <c r="V653" s="5">
        <f>IFERROR(Table2[[#This Row],[Fecha cierre/actualización]]-Table2[[#This Row],[Fecha creación]],"Revisar")</f>
        <v>83.184722222220444</v>
      </c>
      <c r="W653" s="5">
        <f>IFERROR(Table2[[#This Row],[Días resolución/en proceso]]*24,"Revisar")</f>
        <v>1996.4333333332906</v>
      </c>
      <c r="X653" s="5">
        <f>_xlfn.XLOOKUP(Table2[[#This Row],[Acuerdo de nivel de servicio]],SLA!B:B,SLA!C:C)</f>
        <v>0</v>
      </c>
      <c r="Y653" s="5">
        <f>IFERROR(ROUND(Table2[[#This Row],[Fecha cierre/actualización]]-Table2[[#This Row],[Fecha creación]],0)*14,"Revisar")</f>
        <v>1162</v>
      </c>
      <c r="Z653" s="5">
        <f>+Table2[[#This Row],[SLA horas - base ]]+Table2[[#This Row],[SLA horas - adic por cambio días]]</f>
        <v>1162</v>
      </c>
      <c r="AA653" s="19" t="str">
        <f>IF(Table2[[#This Row],[SLA horas - base ]]=0,"No tiene SLA",IF(Table2[[#This Row],[Horas resolución/en proceso]]&lt;=Table2[[#This Row],[SLA horas - total]],"Cumplido","Vencido"))</f>
        <v>No tiene SLA</v>
      </c>
      <c r="AC653"/>
    </row>
    <row r="654" spans="1:29">
      <c r="A654" t="s">
        <v>3224</v>
      </c>
      <c r="B654" t="s">
        <v>3225</v>
      </c>
      <c r="C654" t="s">
        <v>119</v>
      </c>
      <c r="D654" t="s">
        <v>2</v>
      </c>
      <c r="E654" t="s">
        <v>55</v>
      </c>
      <c r="F654" t="s">
        <v>96</v>
      </c>
      <c r="G654" t="s">
        <v>106</v>
      </c>
      <c r="H654" t="s">
        <v>28</v>
      </c>
      <c r="I654" t="s">
        <v>3225</v>
      </c>
      <c r="J654" t="s">
        <v>3226</v>
      </c>
      <c r="K654" t="s">
        <v>3227</v>
      </c>
      <c r="L654" t="s">
        <v>3227</v>
      </c>
      <c r="M654" t="s">
        <v>153</v>
      </c>
      <c r="N654" t="s">
        <v>154</v>
      </c>
      <c r="O654" t="s">
        <v>36</v>
      </c>
      <c r="P654" t="s">
        <v>3225</v>
      </c>
      <c r="Q654" t="s">
        <v>3227</v>
      </c>
      <c r="R654" t="s">
        <v>103</v>
      </c>
      <c r="S654" t="s">
        <v>3228</v>
      </c>
      <c r="T6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45737.477777777778</v>
      </c>
      <c r="U6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45750.394444444442</v>
      </c>
      <c r="V654" s="5">
        <f>IFERROR(Table2[[#This Row],[Fecha cierre/actualización]]-Table2[[#This Row],[Fecha creación]],"Revisar")</f>
        <v>12.916666666664241</v>
      </c>
      <c r="W654" s="5">
        <f>IFERROR(Table2[[#This Row],[Días resolución/en proceso]]*24,"Revisar")</f>
        <v>309.99999999994179</v>
      </c>
      <c r="X654" s="5">
        <f>_xlfn.XLOOKUP(Table2[[#This Row],[Acuerdo de nivel de servicio]],SLA!B:B,SLA!C:C)</f>
        <v>72</v>
      </c>
      <c r="Y654" s="5">
        <f>IFERROR(ROUND(Table2[[#This Row],[Fecha cierre/actualización]]-Table2[[#This Row],[Fecha creación]],0)*14,"Revisar")</f>
        <v>182</v>
      </c>
      <c r="Z654" s="5">
        <f>+Table2[[#This Row],[SLA horas - base ]]+Table2[[#This Row],[SLA horas - adic por cambio días]]</f>
        <v>254</v>
      </c>
      <c r="AA654" s="19" t="str">
        <f>IF(Table2[[#This Row],[SLA horas - base ]]=0,"No tiene SLA",IF(Table2[[#This Row],[Horas resolución/en proceso]]&lt;=Table2[[#This Row],[SLA horas - total]],"Cumplido","Vencido"))</f>
        <v>Vencido</v>
      </c>
      <c r="AC654"/>
    </row>
    <row r="655" spans="1:29">
      <c r="A655" t="s">
        <v>3229</v>
      </c>
      <c r="B655" t="s">
        <v>3230</v>
      </c>
      <c r="C655" t="s">
        <v>149</v>
      </c>
      <c r="D655" t="s">
        <v>2</v>
      </c>
      <c r="E655" t="s">
        <v>55</v>
      </c>
      <c r="F655" t="s">
        <v>20</v>
      </c>
      <c r="G655" t="s">
        <v>106</v>
      </c>
      <c r="H655" t="s">
        <v>56</v>
      </c>
      <c r="I655" t="s">
        <v>3231</v>
      </c>
      <c r="J655" t="s">
        <v>131</v>
      </c>
      <c r="K655" t="s">
        <v>36</v>
      </c>
      <c r="L655" t="s">
        <v>3231</v>
      </c>
      <c r="M655" t="s">
        <v>153</v>
      </c>
      <c r="N655" t="s">
        <v>154</v>
      </c>
      <c r="O655" t="s">
        <v>36</v>
      </c>
      <c r="P655" t="s">
        <v>3230</v>
      </c>
      <c r="Q655" t="s">
        <v>36</v>
      </c>
      <c r="R655" t="s">
        <v>103</v>
      </c>
      <c r="S655" t="s">
        <v>36</v>
      </c>
      <c r="T6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45737.48333333333</v>
      </c>
      <c r="U6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45810.363194444442</v>
      </c>
      <c r="V655" s="5">
        <f>IFERROR(Table2[[#This Row],[Fecha cierre/actualización]]-Table2[[#This Row],[Fecha creación]],"Revisar")</f>
        <v>72.879861111112405</v>
      </c>
      <c r="W655" s="5">
        <f>IFERROR(Table2[[#This Row],[Días resolución/en proceso]]*24,"Revisar")</f>
        <v>1749.1166666666977</v>
      </c>
      <c r="X655" s="5">
        <f>_xlfn.XLOOKUP(Table2[[#This Row],[Acuerdo de nivel de servicio]],SLA!B:B,SLA!C:C)</f>
        <v>12.5</v>
      </c>
      <c r="Y655" s="5">
        <f>IFERROR(ROUND(Table2[[#This Row],[Fecha cierre/actualización]]-Table2[[#This Row],[Fecha creación]],0)*14,"Revisar")</f>
        <v>1022</v>
      </c>
      <c r="Z655" s="5">
        <f>+Table2[[#This Row],[SLA horas - base ]]+Table2[[#This Row],[SLA horas - adic por cambio días]]</f>
        <v>1034.5</v>
      </c>
      <c r="AA655" s="19" t="str">
        <f>IF(Table2[[#This Row],[SLA horas - base ]]=0,"No tiene SLA",IF(Table2[[#This Row],[Horas resolución/en proceso]]&lt;=Table2[[#This Row],[SLA horas - total]],"Cumplido","Vencido"))</f>
        <v>Vencido</v>
      </c>
      <c r="AC655"/>
    </row>
    <row r="656" spans="1:29">
      <c r="A656" t="s">
        <v>3232</v>
      </c>
      <c r="B656" t="s">
        <v>3233</v>
      </c>
      <c r="C656" t="s">
        <v>149</v>
      </c>
      <c r="D656" t="s">
        <v>2</v>
      </c>
      <c r="E656" t="s">
        <v>55</v>
      </c>
      <c r="F656" t="s">
        <v>96</v>
      </c>
      <c r="G656" t="s">
        <v>106</v>
      </c>
      <c r="H656" t="s">
        <v>32</v>
      </c>
      <c r="I656" t="s">
        <v>3234</v>
      </c>
      <c r="J656" t="s">
        <v>1035</v>
      </c>
      <c r="K656" t="s">
        <v>3235</v>
      </c>
      <c r="L656" t="s">
        <v>3235</v>
      </c>
      <c r="M656" t="s">
        <v>153</v>
      </c>
      <c r="N656" t="s">
        <v>154</v>
      </c>
      <c r="O656" t="s">
        <v>36</v>
      </c>
      <c r="P656" t="s">
        <v>3233</v>
      </c>
      <c r="Q656" t="s">
        <v>3235</v>
      </c>
      <c r="R656" t="s">
        <v>103</v>
      </c>
      <c r="S656" t="s">
        <v>3235</v>
      </c>
      <c r="T6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45737.48541666667</v>
      </c>
      <c r="U6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45811.426388888889</v>
      </c>
      <c r="V656" s="5">
        <f>IFERROR(Table2[[#This Row],[Fecha cierre/actualización]]-Table2[[#This Row],[Fecha creación]],"Revisar")</f>
        <v>73.940972222218988</v>
      </c>
      <c r="W656" s="5">
        <f>IFERROR(Table2[[#This Row],[Días resolución/en proceso]]*24,"Revisar")</f>
        <v>1774.5833333332557</v>
      </c>
      <c r="X656" s="5">
        <f>_xlfn.XLOOKUP(Table2[[#This Row],[Acuerdo de nivel de servicio]],SLA!B:B,SLA!C:C)</f>
        <v>12.5</v>
      </c>
      <c r="Y656" s="5">
        <f>IFERROR(ROUND(Table2[[#This Row],[Fecha cierre/actualización]]-Table2[[#This Row],[Fecha creación]],0)*14,"Revisar")</f>
        <v>1036</v>
      </c>
      <c r="Z656" s="5">
        <f>+Table2[[#This Row],[SLA horas - base ]]+Table2[[#This Row],[SLA horas - adic por cambio días]]</f>
        <v>1048.5</v>
      </c>
      <c r="AA656" s="19" t="str">
        <f>IF(Table2[[#This Row],[SLA horas - base ]]=0,"No tiene SLA",IF(Table2[[#This Row],[Horas resolución/en proceso]]&lt;=Table2[[#This Row],[SLA horas - total]],"Cumplido","Vencido"))</f>
        <v>Vencido</v>
      </c>
      <c r="AC656"/>
    </row>
    <row r="657" spans="1:29">
      <c r="A657" t="s">
        <v>3236</v>
      </c>
      <c r="B657" t="s">
        <v>3237</v>
      </c>
      <c r="C657" t="s">
        <v>119</v>
      </c>
      <c r="D657" t="s">
        <v>2</v>
      </c>
      <c r="E657" t="s">
        <v>55</v>
      </c>
      <c r="F657" t="s">
        <v>96</v>
      </c>
      <c r="G657" t="s">
        <v>106</v>
      </c>
      <c r="H657" t="s">
        <v>28</v>
      </c>
      <c r="I657" t="s">
        <v>3237</v>
      </c>
      <c r="J657" t="s">
        <v>3238</v>
      </c>
      <c r="K657" t="s">
        <v>3239</v>
      </c>
      <c r="L657" t="s">
        <v>3239</v>
      </c>
      <c r="M657" t="s">
        <v>153</v>
      </c>
      <c r="N657" t="s">
        <v>154</v>
      </c>
      <c r="O657" t="s">
        <v>36</v>
      </c>
      <c r="P657" t="s">
        <v>3237</v>
      </c>
      <c r="Q657" t="s">
        <v>3239</v>
      </c>
      <c r="R657" t="s">
        <v>103</v>
      </c>
      <c r="S657" t="s">
        <v>3239</v>
      </c>
      <c r="T6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45737.490277777775</v>
      </c>
      <c r="U6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45769.7</v>
      </c>
      <c r="V657" s="5">
        <f>IFERROR(Table2[[#This Row],[Fecha cierre/actualización]]-Table2[[#This Row],[Fecha creación]],"Revisar")</f>
        <v>32.209722222221899</v>
      </c>
      <c r="W657" s="5">
        <f>IFERROR(Table2[[#This Row],[Días resolución/en proceso]]*24,"Revisar")</f>
        <v>773.03333333332557</v>
      </c>
      <c r="X657" s="5">
        <f>_xlfn.XLOOKUP(Table2[[#This Row],[Acuerdo de nivel de servicio]],SLA!B:B,SLA!C:C)</f>
        <v>72</v>
      </c>
      <c r="Y657" s="5">
        <f>IFERROR(ROUND(Table2[[#This Row],[Fecha cierre/actualización]]-Table2[[#This Row],[Fecha creación]],0)*14,"Revisar")</f>
        <v>448</v>
      </c>
      <c r="Z657" s="5">
        <f>+Table2[[#This Row],[SLA horas - base ]]+Table2[[#This Row],[SLA horas - adic por cambio días]]</f>
        <v>520</v>
      </c>
      <c r="AA657" s="19" t="str">
        <f>IF(Table2[[#This Row],[SLA horas - base ]]=0,"No tiene SLA",IF(Table2[[#This Row],[Horas resolución/en proceso]]&lt;=Table2[[#This Row],[SLA horas - total]],"Cumplido","Vencido"))</f>
        <v>Vencido</v>
      </c>
      <c r="AC657"/>
    </row>
    <row r="658" spans="1:29">
      <c r="A658" t="s">
        <v>3240</v>
      </c>
      <c r="B658" t="s">
        <v>3241</v>
      </c>
      <c r="C658" t="s">
        <v>36</v>
      </c>
      <c r="D658" t="s">
        <v>2</v>
      </c>
      <c r="E658" t="s">
        <v>55</v>
      </c>
      <c r="F658" t="s">
        <v>19</v>
      </c>
      <c r="G658" t="s">
        <v>106</v>
      </c>
      <c r="H658" t="s">
        <v>30</v>
      </c>
      <c r="I658" t="s">
        <v>3241</v>
      </c>
      <c r="J658" t="s">
        <v>131</v>
      </c>
      <c r="K658" t="s">
        <v>36</v>
      </c>
      <c r="L658" t="s">
        <v>3242</v>
      </c>
      <c r="M658" t="s">
        <v>110</v>
      </c>
      <c r="N658" t="s">
        <v>36</v>
      </c>
      <c r="O658" t="s">
        <v>36</v>
      </c>
      <c r="P658" t="s">
        <v>3241</v>
      </c>
      <c r="Q658" t="s">
        <v>36</v>
      </c>
      <c r="R658" t="s">
        <v>103</v>
      </c>
      <c r="S658" t="s">
        <v>36</v>
      </c>
      <c r="T6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45737.493055555555</v>
      </c>
      <c r="U6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45806.718055555553</v>
      </c>
      <c r="V658" s="5">
        <f>IFERROR(Table2[[#This Row],[Fecha cierre/actualización]]-Table2[[#This Row],[Fecha creación]],"Revisar")</f>
        <v>69.224999999998545</v>
      </c>
      <c r="W658" s="5">
        <f>IFERROR(Table2[[#This Row],[Días resolución/en proceso]]*24,"Revisar")</f>
        <v>1661.3999999999651</v>
      </c>
      <c r="X658" s="5">
        <f>_xlfn.XLOOKUP(Table2[[#This Row],[Acuerdo de nivel de servicio]],SLA!B:B,SLA!C:C)</f>
        <v>0</v>
      </c>
      <c r="Y658" s="5">
        <f>IFERROR(ROUND(Table2[[#This Row],[Fecha cierre/actualización]]-Table2[[#This Row],[Fecha creación]],0)*14,"Revisar")</f>
        <v>966</v>
      </c>
      <c r="Z658" s="5">
        <f>+Table2[[#This Row],[SLA horas - base ]]+Table2[[#This Row],[SLA horas - adic por cambio días]]</f>
        <v>966</v>
      </c>
      <c r="AA658" s="19" t="str">
        <f>IF(Table2[[#This Row],[SLA horas - base ]]=0,"No tiene SLA",IF(Table2[[#This Row],[Horas resolución/en proceso]]&lt;=Table2[[#This Row],[SLA horas - total]],"Cumplido","Vencido"))</f>
        <v>No tiene SLA</v>
      </c>
      <c r="AC658"/>
    </row>
    <row r="659" spans="1:29">
      <c r="A659" t="s">
        <v>3243</v>
      </c>
      <c r="B659" t="s">
        <v>3244</v>
      </c>
      <c r="C659" t="s">
        <v>36</v>
      </c>
      <c r="D659" t="s">
        <v>2</v>
      </c>
      <c r="E659" t="s">
        <v>29</v>
      </c>
      <c r="F659" t="s">
        <v>96</v>
      </c>
      <c r="G659" t="s">
        <v>106</v>
      </c>
      <c r="H659" t="s">
        <v>30</v>
      </c>
      <c r="I659" t="s">
        <v>3244</v>
      </c>
      <c r="J659" t="s">
        <v>3245</v>
      </c>
      <c r="K659" t="s">
        <v>3246</v>
      </c>
      <c r="L659" t="s">
        <v>3246</v>
      </c>
      <c r="M659" t="s">
        <v>110</v>
      </c>
      <c r="N659" t="s">
        <v>36</v>
      </c>
      <c r="O659" t="s">
        <v>36</v>
      </c>
      <c r="P659" t="s">
        <v>3244</v>
      </c>
      <c r="Q659" t="s">
        <v>3246</v>
      </c>
      <c r="R659" t="s">
        <v>103</v>
      </c>
      <c r="S659" t="s">
        <v>3246</v>
      </c>
      <c r="T6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45737.498611111114</v>
      </c>
      <c r="U6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45771.497916666667</v>
      </c>
      <c r="V659" s="5">
        <f>IFERROR(Table2[[#This Row],[Fecha cierre/actualización]]-Table2[[#This Row],[Fecha creación]],"Revisar")</f>
        <v>33.999305555553292</v>
      </c>
      <c r="W659" s="5">
        <f>IFERROR(Table2[[#This Row],[Días resolución/en proceso]]*24,"Revisar")</f>
        <v>815.98333333327901</v>
      </c>
      <c r="X659" s="5">
        <f>_xlfn.XLOOKUP(Table2[[#This Row],[Acuerdo de nivel de servicio]],SLA!B:B,SLA!C:C)</f>
        <v>0</v>
      </c>
      <c r="Y659" s="5">
        <f>IFERROR(ROUND(Table2[[#This Row],[Fecha cierre/actualización]]-Table2[[#This Row],[Fecha creación]],0)*14,"Revisar")</f>
        <v>476</v>
      </c>
      <c r="Z659" s="5">
        <f>+Table2[[#This Row],[SLA horas - base ]]+Table2[[#This Row],[SLA horas - adic por cambio días]]</f>
        <v>476</v>
      </c>
      <c r="AA659" s="19" t="str">
        <f>IF(Table2[[#This Row],[SLA horas - base ]]=0,"No tiene SLA",IF(Table2[[#This Row],[Horas resolución/en proceso]]&lt;=Table2[[#This Row],[SLA horas - total]],"Cumplido","Vencido"))</f>
        <v>No tiene SLA</v>
      </c>
      <c r="AC659"/>
    </row>
    <row r="660" spans="1:29">
      <c r="A660" t="s">
        <v>3247</v>
      </c>
      <c r="B660" t="s">
        <v>3248</v>
      </c>
      <c r="C660" t="s">
        <v>496</v>
      </c>
      <c r="D660" t="s">
        <v>95</v>
      </c>
      <c r="E660" t="s">
        <v>38</v>
      </c>
      <c r="F660" t="s">
        <v>96</v>
      </c>
      <c r="G660" t="s">
        <v>106</v>
      </c>
      <c r="H660" t="s">
        <v>38</v>
      </c>
      <c r="I660" t="s">
        <v>3248</v>
      </c>
      <c r="J660" t="s">
        <v>3249</v>
      </c>
      <c r="K660" t="s">
        <v>3250</v>
      </c>
      <c r="L660" t="s">
        <v>3250</v>
      </c>
      <c r="M660" t="s">
        <v>110</v>
      </c>
      <c r="N660" t="s">
        <v>36</v>
      </c>
      <c r="O660" t="s">
        <v>36</v>
      </c>
      <c r="P660" t="s">
        <v>3248</v>
      </c>
      <c r="Q660" t="s">
        <v>3250</v>
      </c>
      <c r="R660" t="s">
        <v>103</v>
      </c>
      <c r="S660" t="s">
        <v>3250</v>
      </c>
      <c r="T6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45737.504166666666</v>
      </c>
      <c r="U6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45742.362500000003</v>
      </c>
      <c r="V660" s="5">
        <f>IFERROR(Table2[[#This Row],[Fecha cierre/actualización]]-Table2[[#This Row],[Fecha creación]],"Revisar")</f>
        <v>4.8583333333372138</v>
      </c>
      <c r="W660" s="5">
        <f>IFERROR(Table2[[#This Row],[Días resolución/en proceso]]*24,"Revisar")</f>
        <v>116.60000000009313</v>
      </c>
      <c r="X660" s="5">
        <f>_xlfn.XLOOKUP(Table2[[#This Row],[Acuerdo de nivel de servicio]],SLA!B:B,SLA!C:C)</f>
        <v>72</v>
      </c>
      <c r="Y660" s="5">
        <f>IFERROR(ROUND(Table2[[#This Row],[Fecha cierre/actualización]]-Table2[[#This Row],[Fecha creación]],0)*14,"Revisar")</f>
        <v>70</v>
      </c>
      <c r="Z660" s="5">
        <f>+Table2[[#This Row],[SLA horas - base ]]+Table2[[#This Row],[SLA horas - adic por cambio días]]</f>
        <v>142</v>
      </c>
      <c r="AA660" s="19" t="str">
        <f>IF(Table2[[#This Row],[SLA horas - base ]]=0,"No tiene SLA",IF(Table2[[#This Row],[Horas resolución/en proceso]]&lt;=Table2[[#This Row],[SLA horas - total]],"Cumplido","Vencido"))</f>
        <v>Cumplido</v>
      </c>
      <c r="AC660"/>
    </row>
    <row r="661" spans="1:29">
      <c r="A661" t="s">
        <v>3251</v>
      </c>
      <c r="B661" t="s">
        <v>3252</v>
      </c>
      <c r="C661" t="s">
        <v>496</v>
      </c>
      <c r="D661" t="s">
        <v>95</v>
      </c>
      <c r="E661" t="s">
        <v>38</v>
      </c>
      <c r="F661" t="s">
        <v>96</v>
      </c>
      <c r="G661" t="s">
        <v>106</v>
      </c>
      <c r="H661" t="s">
        <v>38</v>
      </c>
      <c r="I661" t="s">
        <v>3252</v>
      </c>
      <c r="J661" t="s">
        <v>3253</v>
      </c>
      <c r="K661" t="s">
        <v>3254</v>
      </c>
      <c r="L661" t="s">
        <v>3254</v>
      </c>
      <c r="M661" t="s">
        <v>110</v>
      </c>
      <c r="N661" t="s">
        <v>36</v>
      </c>
      <c r="O661" t="s">
        <v>36</v>
      </c>
      <c r="P661" t="s">
        <v>3252</v>
      </c>
      <c r="Q661" t="s">
        <v>3254</v>
      </c>
      <c r="R661" t="s">
        <v>103</v>
      </c>
      <c r="S661" t="s">
        <v>3254</v>
      </c>
      <c r="T6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45737.515277777777</v>
      </c>
      <c r="U6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45740.621527777781</v>
      </c>
      <c r="V661" s="5">
        <f>IFERROR(Table2[[#This Row],[Fecha cierre/actualización]]-Table2[[#This Row],[Fecha creación]],"Revisar")</f>
        <v>3.1062500000043656</v>
      </c>
      <c r="W661" s="5">
        <f>IFERROR(Table2[[#This Row],[Días resolución/en proceso]]*24,"Revisar")</f>
        <v>74.550000000104774</v>
      </c>
      <c r="X661" s="5">
        <f>_xlfn.XLOOKUP(Table2[[#This Row],[Acuerdo de nivel de servicio]],SLA!B:B,SLA!C:C)</f>
        <v>72</v>
      </c>
      <c r="Y661" s="5">
        <f>IFERROR(ROUND(Table2[[#This Row],[Fecha cierre/actualización]]-Table2[[#This Row],[Fecha creación]],0)*14,"Revisar")</f>
        <v>42</v>
      </c>
      <c r="Z661" s="5">
        <f>+Table2[[#This Row],[SLA horas - base ]]+Table2[[#This Row],[SLA horas - adic por cambio días]]</f>
        <v>114</v>
      </c>
      <c r="AA661" s="19" t="str">
        <f>IF(Table2[[#This Row],[SLA horas - base ]]=0,"No tiene SLA",IF(Table2[[#This Row],[Horas resolución/en proceso]]&lt;=Table2[[#This Row],[SLA horas - total]],"Cumplido","Vencido"))</f>
        <v>Cumplido</v>
      </c>
      <c r="AC661"/>
    </row>
    <row r="662" spans="1:29">
      <c r="A662" t="s">
        <v>3255</v>
      </c>
      <c r="B662" t="s">
        <v>3256</v>
      </c>
      <c r="C662" t="s">
        <v>2317</v>
      </c>
      <c r="D662" t="s">
        <v>95</v>
      </c>
      <c r="E662" t="s">
        <v>61</v>
      </c>
      <c r="F662" t="s">
        <v>96</v>
      </c>
      <c r="G662" t="s">
        <v>687</v>
      </c>
      <c r="H662" t="s">
        <v>62</v>
      </c>
      <c r="I662" t="s">
        <v>3256</v>
      </c>
      <c r="J662" t="s">
        <v>3257</v>
      </c>
      <c r="K662" t="s">
        <v>3258</v>
      </c>
      <c r="L662" t="s">
        <v>3258</v>
      </c>
      <c r="M662" t="s">
        <v>101</v>
      </c>
      <c r="N662" t="s">
        <v>36</v>
      </c>
      <c r="O662" t="s">
        <v>311</v>
      </c>
      <c r="P662" t="s">
        <v>3256</v>
      </c>
      <c r="Q662" t="s">
        <v>3258</v>
      </c>
      <c r="R662" t="s">
        <v>103</v>
      </c>
      <c r="S662" t="s">
        <v>3258</v>
      </c>
      <c r="T6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45737.518055555556</v>
      </c>
      <c r="U6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45742.363888888889</v>
      </c>
      <c r="V662" s="5">
        <f>IFERROR(Table2[[#This Row],[Fecha cierre/actualización]]-Table2[[#This Row],[Fecha creación]],"Revisar")</f>
        <v>4.8458333333328483</v>
      </c>
      <c r="W662" s="5">
        <f>IFERROR(Table2[[#This Row],[Días resolución/en proceso]]*24,"Revisar")</f>
        <v>116.29999999998836</v>
      </c>
      <c r="X662" s="5">
        <f>_xlfn.XLOOKUP(Table2[[#This Row],[Acuerdo de nivel de servicio]],SLA!B:B,SLA!C:C)</f>
        <v>120</v>
      </c>
      <c r="Y662" s="5">
        <f>IFERROR(ROUND(Table2[[#This Row],[Fecha cierre/actualización]]-Table2[[#This Row],[Fecha creación]],0)*14,"Revisar")</f>
        <v>70</v>
      </c>
      <c r="Z662" s="5">
        <f>+Table2[[#This Row],[SLA horas - base ]]+Table2[[#This Row],[SLA horas - adic por cambio días]]</f>
        <v>190</v>
      </c>
      <c r="AA662" s="19" t="str">
        <f>IF(Table2[[#This Row],[SLA horas - base ]]=0,"No tiene SLA",IF(Table2[[#This Row],[Horas resolución/en proceso]]&lt;=Table2[[#This Row],[SLA horas - total]],"Cumplido","Vencido"))</f>
        <v>Cumplido</v>
      </c>
      <c r="AC662"/>
    </row>
    <row r="663" spans="1:29">
      <c r="A663" t="s">
        <v>3259</v>
      </c>
      <c r="B663" t="s">
        <v>3260</v>
      </c>
      <c r="C663" t="s">
        <v>119</v>
      </c>
      <c r="D663" t="s">
        <v>2</v>
      </c>
      <c r="E663" t="s">
        <v>55</v>
      </c>
      <c r="F663" t="s">
        <v>96</v>
      </c>
      <c r="G663" t="s">
        <v>106</v>
      </c>
      <c r="H663" t="s">
        <v>28</v>
      </c>
      <c r="I663" t="s">
        <v>3260</v>
      </c>
      <c r="J663" t="s">
        <v>713</v>
      </c>
      <c r="K663" t="s">
        <v>3261</v>
      </c>
      <c r="L663" t="s">
        <v>3261</v>
      </c>
      <c r="M663" t="s">
        <v>153</v>
      </c>
      <c r="N663" t="s">
        <v>154</v>
      </c>
      <c r="O663" t="s">
        <v>36</v>
      </c>
      <c r="P663" t="s">
        <v>3260</v>
      </c>
      <c r="Q663" t="s">
        <v>3261</v>
      </c>
      <c r="R663" t="s">
        <v>103</v>
      </c>
      <c r="S663" t="s">
        <v>3262</v>
      </c>
      <c r="T6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45737.527083333334</v>
      </c>
      <c r="U6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45833.502083333333</v>
      </c>
      <c r="V663" s="5">
        <f>IFERROR(Table2[[#This Row],[Fecha cierre/actualización]]-Table2[[#This Row],[Fecha creación]],"Revisar")</f>
        <v>95.974999999998545</v>
      </c>
      <c r="W663" s="5">
        <f>IFERROR(Table2[[#This Row],[Días resolución/en proceso]]*24,"Revisar")</f>
        <v>2303.3999999999651</v>
      </c>
      <c r="X663" s="5">
        <f>_xlfn.XLOOKUP(Table2[[#This Row],[Acuerdo de nivel de servicio]],SLA!B:B,SLA!C:C)</f>
        <v>72</v>
      </c>
      <c r="Y663" s="5">
        <f>IFERROR(ROUND(Table2[[#This Row],[Fecha cierre/actualización]]-Table2[[#This Row],[Fecha creación]],0)*14,"Revisar")</f>
        <v>1344</v>
      </c>
      <c r="Z663" s="5">
        <f>+Table2[[#This Row],[SLA horas - base ]]+Table2[[#This Row],[SLA horas - adic por cambio días]]</f>
        <v>1416</v>
      </c>
      <c r="AA663" s="19" t="str">
        <f>IF(Table2[[#This Row],[SLA horas - base ]]=0,"No tiene SLA",IF(Table2[[#This Row],[Horas resolución/en proceso]]&lt;=Table2[[#This Row],[SLA horas - total]],"Cumplido","Vencido"))</f>
        <v>Vencido</v>
      </c>
      <c r="AC663"/>
    </row>
    <row r="664" spans="1:29">
      <c r="A664" t="s">
        <v>3263</v>
      </c>
      <c r="B664" t="s">
        <v>3264</v>
      </c>
      <c r="C664" t="s">
        <v>496</v>
      </c>
      <c r="D664" t="s">
        <v>95</v>
      </c>
      <c r="E664" t="s">
        <v>66</v>
      </c>
      <c r="F664" t="s">
        <v>96</v>
      </c>
      <c r="G664" t="s">
        <v>97</v>
      </c>
      <c r="H664" t="s">
        <v>51</v>
      </c>
      <c r="I664" t="s">
        <v>3264</v>
      </c>
      <c r="J664" t="s">
        <v>131</v>
      </c>
      <c r="K664" t="s">
        <v>3265</v>
      </c>
      <c r="L664" t="s">
        <v>3265</v>
      </c>
      <c r="M664" t="s">
        <v>101</v>
      </c>
      <c r="N664" t="s">
        <v>36</v>
      </c>
      <c r="O664" t="s">
        <v>102</v>
      </c>
      <c r="P664" t="s">
        <v>3264</v>
      </c>
      <c r="Q664" t="s">
        <v>3265</v>
      </c>
      <c r="R664" t="s">
        <v>103</v>
      </c>
      <c r="S664" t="s">
        <v>3265</v>
      </c>
      <c r="T6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45737.529166666667</v>
      </c>
      <c r="U6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45813.661111111112</v>
      </c>
      <c r="V664" s="5">
        <f>IFERROR(Table2[[#This Row],[Fecha cierre/actualización]]-Table2[[#This Row],[Fecha creación]],"Revisar")</f>
        <v>76.131944444445253</v>
      </c>
      <c r="W664" s="5">
        <f>IFERROR(Table2[[#This Row],[Días resolución/en proceso]]*24,"Revisar")</f>
        <v>1827.1666666666861</v>
      </c>
      <c r="X664" s="5">
        <f>_xlfn.XLOOKUP(Table2[[#This Row],[Acuerdo de nivel de servicio]],SLA!B:B,SLA!C:C)</f>
        <v>72</v>
      </c>
      <c r="Y664" s="5">
        <f>IFERROR(ROUND(Table2[[#This Row],[Fecha cierre/actualización]]-Table2[[#This Row],[Fecha creación]],0)*14,"Revisar")</f>
        <v>1064</v>
      </c>
      <c r="Z664" s="5">
        <f>+Table2[[#This Row],[SLA horas - base ]]+Table2[[#This Row],[SLA horas - adic por cambio días]]</f>
        <v>1136</v>
      </c>
      <c r="AA664" s="19" t="str">
        <f>IF(Table2[[#This Row],[SLA horas - base ]]=0,"No tiene SLA",IF(Table2[[#This Row],[Horas resolución/en proceso]]&lt;=Table2[[#This Row],[SLA horas - total]],"Cumplido","Vencido"))</f>
        <v>Vencido</v>
      </c>
      <c r="AC664"/>
    </row>
    <row r="665" spans="1:29">
      <c r="A665" t="s">
        <v>3266</v>
      </c>
      <c r="B665" t="s">
        <v>3267</v>
      </c>
      <c r="C665" t="s">
        <v>36</v>
      </c>
      <c r="D665" t="s">
        <v>2</v>
      </c>
      <c r="E665" t="s">
        <v>38</v>
      </c>
      <c r="F665" t="s">
        <v>96</v>
      </c>
      <c r="G665" t="s">
        <v>106</v>
      </c>
      <c r="H665" t="s">
        <v>39</v>
      </c>
      <c r="I665" t="s">
        <v>3268</v>
      </c>
      <c r="J665" t="s">
        <v>131</v>
      </c>
      <c r="K665" t="s">
        <v>3269</v>
      </c>
      <c r="L665" t="s">
        <v>3269</v>
      </c>
      <c r="M665" t="s">
        <v>110</v>
      </c>
      <c r="N665" t="s">
        <v>36</v>
      </c>
      <c r="O665" t="s">
        <v>36</v>
      </c>
      <c r="P665" t="s">
        <v>3267</v>
      </c>
      <c r="Q665" t="s">
        <v>3269</v>
      </c>
      <c r="R665" t="s">
        <v>103</v>
      </c>
      <c r="S665" t="s">
        <v>3269</v>
      </c>
      <c r="T6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45737.533333333333</v>
      </c>
      <c r="U6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45776.424305555556</v>
      </c>
      <c r="V665" s="5">
        <f>IFERROR(Table2[[#This Row],[Fecha cierre/actualización]]-Table2[[#This Row],[Fecha creación]],"Revisar")</f>
        <v>38.890972222223354</v>
      </c>
      <c r="W665" s="5">
        <f>IFERROR(Table2[[#This Row],[Días resolución/en proceso]]*24,"Revisar")</f>
        <v>933.3833333333605</v>
      </c>
      <c r="X665" s="5">
        <f>_xlfn.XLOOKUP(Table2[[#This Row],[Acuerdo de nivel de servicio]],SLA!B:B,SLA!C:C)</f>
        <v>0</v>
      </c>
      <c r="Y665" s="5">
        <f>IFERROR(ROUND(Table2[[#This Row],[Fecha cierre/actualización]]-Table2[[#This Row],[Fecha creación]],0)*14,"Revisar")</f>
        <v>546</v>
      </c>
      <c r="Z665" s="5">
        <f>+Table2[[#This Row],[SLA horas - base ]]+Table2[[#This Row],[SLA horas - adic por cambio días]]</f>
        <v>546</v>
      </c>
      <c r="AA665" s="19" t="str">
        <f>IF(Table2[[#This Row],[SLA horas - base ]]=0,"No tiene SLA",IF(Table2[[#This Row],[Horas resolución/en proceso]]&lt;=Table2[[#This Row],[SLA horas - total]],"Cumplido","Vencido"))</f>
        <v>No tiene SLA</v>
      </c>
      <c r="AC665"/>
    </row>
    <row r="666" spans="1:29">
      <c r="A666" t="s">
        <v>3270</v>
      </c>
      <c r="B666" t="s">
        <v>3271</v>
      </c>
      <c r="C666" t="s">
        <v>496</v>
      </c>
      <c r="D666" t="s">
        <v>95</v>
      </c>
      <c r="E666" t="s">
        <v>38</v>
      </c>
      <c r="F666" t="s">
        <v>96</v>
      </c>
      <c r="G666" t="s">
        <v>106</v>
      </c>
      <c r="H666" t="s">
        <v>38</v>
      </c>
      <c r="I666" t="s">
        <v>3272</v>
      </c>
      <c r="J666" t="s">
        <v>3273</v>
      </c>
      <c r="K666" t="s">
        <v>3274</v>
      </c>
      <c r="L666" t="s">
        <v>3274</v>
      </c>
      <c r="M666" t="s">
        <v>110</v>
      </c>
      <c r="N666" t="s">
        <v>36</v>
      </c>
      <c r="O666" t="s">
        <v>36</v>
      </c>
      <c r="P666" t="s">
        <v>3271</v>
      </c>
      <c r="Q666" t="s">
        <v>3274</v>
      </c>
      <c r="R666" t="s">
        <v>103</v>
      </c>
      <c r="S666" t="s">
        <v>3274</v>
      </c>
      <c r="T6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45737.545138888891</v>
      </c>
      <c r="U6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45812.6875</v>
      </c>
      <c r="V666" s="5">
        <f>IFERROR(Table2[[#This Row],[Fecha cierre/actualización]]-Table2[[#This Row],[Fecha creación]],"Revisar")</f>
        <v>75.142361111109494</v>
      </c>
      <c r="W666" s="5">
        <f>IFERROR(Table2[[#This Row],[Días resolución/en proceso]]*24,"Revisar")</f>
        <v>1803.4166666666279</v>
      </c>
      <c r="X666" s="5">
        <f>_xlfn.XLOOKUP(Table2[[#This Row],[Acuerdo de nivel de servicio]],SLA!B:B,SLA!C:C)</f>
        <v>72</v>
      </c>
      <c r="Y666" s="5">
        <f>IFERROR(ROUND(Table2[[#This Row],[Fecha cierre/actualización]]-Table2[[#This Row],[Fecha creación]],0)*14,"Revisar")</f>
        <v>1050</v>
      </c>
      <c r="Z666" s="5">
        <f>+Table2[[#This Row],[SLA horas - base ]]+Table2[[#This Row],[SLA horas - adic por cambio días]]</f>
        <v>1122</v>
      </c>
      <c r="AA666" s="19" t="str">
        <f>IF(Table2[[#This Row],[SLA horas - base ]]=0,"No tiene SLA",IF(Table2[[#This Row],[Horas resolución/en proceso]]&lt;=Table2[[#This Row],[SLA horas - total]],"Cumplido","Vencido"))</f>
        <v>Vencido</v>
      </c>
      <c r="AC666"/>
    </row>
    <row r="667" spans="1:29">
      <c r="A667" t="s">
        <v>3275</v>
      </c>
      <c r="B667" t="s">
        <v>3276</v>
      </c>
      <c r="C667" t="s">
        <v>149</v>
      </c>
      <c r="D667" t="s">
        <v>2</v>
      </c>
      <c r="E667" t="s">
        <v>48</v>
      </c>
      <c r="F667" t="s">
        <v>96</v>
      </c>
      <c r="G667" t="s">
        <v>106</v>
      </c>
      <c r="H667" t="s">
        <v>32</v>
      </c>
      <c r="I667" t="s">
        <v>3276</v>
      </c>
      <c r="J667" t="s">
        <v>713</v>
      </c>
      <c r="K667" t="s">
        <v>3277</v>
      </c>
      <c r="L667" t="s">
        <v>3277</v>
      </c>
      <c r="M667" t="s">
        <v>153</v>
      </c>
      <c r="N667" t="s">
        <v>154</v>
      </c>
      <c r="O667" t="s">
        <v>36</v>
      </c>
      <c r="P667" t="s">
        <v>3276</v>
      </c>
      <c r="Q667" t="s">
        <v>3277</v>
      </c>
      <c r="R667" t="s">
        <v>103</v>
      </c>
      <c r="S667" t="s">
        <v>3278</v>
      </c>
      <c r="T6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45737.549305555556</v>
      </c>
      <c r="U6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45759.480555555558</v>
      </c>
      <c r="V667" s="5">
        <f>IFERROR(Table2[[#This Row],[Fecha cierre/actualización]]-Table2[[#This Row],[Fecha creación]],"Revisar")</f>
        <v>21.931250000001455</v>
      </c>
      <c r="W667" s="5">
        <f>IFERROR(Table2[[#This Row],[Días resolución/en proceso]]*24,"Revisar")</f>
        <v>526.35000000003492</v>
      </c>
      <c r="X667" s="5">
        <f>_xlfn.XLOOKUP(Table2[[#This Row],[Acuerdo de nivel de servicio]],SLA!B:B,SLA!C:C)</f>
        <v>12.5</v>
      </c>
      <c r="Y667" s="5">
        <f>IFERROR(ROUND(Table2[[#This Row],[Fecha cierre/actualización]]-Table2[[#This Row],[Fecha creación]],0)*14,"Revisar")</f>
        <v>308</v>
      </c>
      <c r="Z667" s="5">
        <f>+Table2[[#This Row],[SLA horas - base ]]+Table2[[#This Row],[SLA horas - adic por cambio días]]</f>
        <v>320.5</v>
      </c>
      <c r="AA667" s="19" t="str">
        <f>IF(Table2[[#This Row],[SLA horas - base ]]=0,"No tiene SLA",IF(Table2[[#This Row],[Horas resolución/en proceso]]&lt;=Table2[[#This Row],[SLA horas - total]],"Cumplido","Vencido"))</f>
        <v>Vencido</v>
      </c>
      <c r="AC667"/>
    </row>
    <row r="668" spans="1:29">
      <c r="A668" t="s">
        <v>3279</v>
      </c>
      <c r="B668" t="s">
        <v>3280</v>
      </c>
      <c r="C668" t="s">
        <v>496</v>
      </c>
      <c r="D668" t="s">
        <v>95</v>
      </c>
      <c r="E668" t="s">
        <v>38</v>
      </c>
      <c r="F668" t="s">
        <v>96</v>
      </c>
      <c r="G668" t="s">
        <v>106</v>
      </c>
      <c r="H668" t="s">
        <v>38</v>
      </c>
      <c r="I668" t="s">
        <v>3280</v>
      </c>
      <c r="J668" t="s">
        <v>3281</v>
      </c>
      <c r="K668" t="s">
        <v>3282</v>
      </c>
      <c r="L668" t="s">
        <v>3282</v>
      </c>
      <c r="M668" t="s">
        <v>110</v>
      </c>
      <c r="N668" t="s">
        <v>36</v>
      </c>
      <c r="O668" t="s">
        <v>36</v>
      </c>
      <c r="P668" t="s">
        <v>3280</v>
      </c>
      <c r="Q668" t="s">
        <v>3282</v>
      </c>
      <c r="R668" t="s">
        <v>103</v>
      </c>
      <c r="S668" t="s">
        <v>3282</v>
      </c>
      <c r="T6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45737.554166666669</v>
      </c>
      <c r="U6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45778.686111111114</v>
      </c>
      <c r="V668" s="5">
        <f>IFERROR(Table2[[#This Row],[Fecha cierre/actualización]]-Table2[[#This Row],[Fecha creación]],"Revisar")</f>
        <v>41.131944444445253</v>
      </c>
      <c r="W668" s="5">
        <f>IFERROR(Table2[[#This Row],[Días resolución/en proceso]]*24,"Revisar")</f>
        <v>987.16666666668607</v>
      </c>
      <c r="X668" s="5">
        <f>_xlfn.XLOOKUP(Table2[[#This Row],[Acuerdo de nivel de servicio]],SLA!B:B,SLA!C:C)</f>
        <v>72</v>
      </c>
      <c r="Y668" s="5">
        <f>IFERROR(ROUND(Table2[[#This Row],[Fecha cierre/actualización]]-Table2[[#This Row],[Fecha creación]],0)*14,"Revisar")</f>
        <v>574</v>
      </c>
      <c r="Z668" s="5">
        <f>+Table2[[#This Row],[SLA horas - base ]]+Table2[[#This Row],[SLA horas - adic por cambio días]]</f>
        <v>646</v>
      </c>
      <c r="AA668" s="19" t="str">
        <f>IF(Table2[[#This Row],[SLA horas - base ]]=0,"No tiene SLA",IF(Table2[[#This Row],[Horas resolución/en proceso]]&lt;=Table2[[#This Row],[SLA horas - total]],"Cumplido","Vencido"))</f>
        <v>Vencido</v>
      </c>
      <c r="AC668"/>
    </row>
    <row r="669" spans="1:29">
      <c r="A669" t="s">
        <v>3283</v>
      </c>
      <c r="B669" t="s">
        <v>3211</v>
      </c>
      <c r="C669" t="s">
        <v>119</v>
      </c>
      <c r="D669" t="s">
        <v>2</v>
      </c>
      <c r="E669" t="s">
        <v>48</v>
      </c>
      <c r="F669" t="s">
        <v>96</v>
      </c>
      <c r="G669" t="s">
        <v>106</v>
      </c>
      <c r="H669" t="s">
        <v>28</v>
      </c>
      <c r="I669" t="s">
        <v>3211</v>
      </c>
      <c r="J669" t="s">
        <v>3284</v>
      </c>
      <c r="K669" t="s">
        <v>3285</v>
      </c>
      <c r="L669" t="s">
        <v>3285</v>
      </c>
      <c r="M669" t="s">
        <v>153</v>
      </c>
      <c r="N669" t="s">
        <v>154</v>
      </c>
      <c r="O669" t="s">
        <v>36</v>
      </c>
      <c r="P669" t="s">
        <v>3211</v>
      </c>
      <c r="Q669" t="s">
        <v>3285</v>
      </c>
      <c r="R669" t="s">
        <v>103</v>
      </c>
      <c r="S669" t="s">
        <v>3285</v>
      </c>
      <c r="T6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45737.557638888888</v>
      </c>
      <c r="U6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45750.45208333333</v>
      </c>
      <c r="V669" s="5">
        <f>IFERROR(Table2[[#This Row],[Fecha cierre/actualización]]-Table2[[#This Row],[Fecha creación]],"Revisar")</f>
        <v>12.894444444442343</v>
      </c>
      <c r="W669" s="5">
        <f>IFERROR(Table2[[#This Row],[Días resolución/en proceso]]*24,"Revisar")</f>
        <v>309.46666666661622</v>
      </c>
      <c r="X669" s="5">
        <f>_xlfn.XLOOKUP(Table2[[#This Row],[Acuerdo de nivel de servicio]],SLA!B:B,SLA!C:C)</f>
        <v>72</v>
      </c>
      <c r="Y669" s="5">
        <f>IFERROR(ROUND(Table2[[#This Row],[Fecha cierre/actualización]]-Table2[[#This Row],[Fecha creación]],0)*14,"Revisar")</f>
        <v>182</v>
      </c>
      <c r="Z669" s="5">
        <f>+Table2[[#This Row],[SLA horas - base ]]+Table2[[#This Row],[SLA horas - adic por cambio días]]</f>
        <v>254</v>
      </c>
      <c r="AA669" s="19" t="str">
        <f>IF(Table2[[#This Row],[SLA horas - base ]]=0,"No tiene SLA",IF(Table2[[#This Row],[Horas resolución/en proceso]]&lt;=Table2[[#This Row],[SLA horas - total]],"Cumplido","Vencido"))</f>
        <v>Vencido</v>
      </c>
      <c r="AC669"/>
    </row>
    <row r="670" spans="1:29">
      <c r="A670" t="s">
        <v>3286</v>
      </c>
      <c r="B670" t="s">
        <v>3287</v>
      </c>
      <c r="C670" t="s">
        <v>36</v>
      </c>
      <c r="D670" t="s">
        <v>269</v>
      </c>
      <c r="E670" t="s">
        <v>48</v>
      </c>
      <c r="F670" t="s">
        <v>96</v>
      </c>
      <c r="G670" t="s">
        <v>270</v>
      </c>
      <c r="H670" t="s">
        <v>36</v>
      </c>
      <c r="I670" t="s">
        <v>3288</v>
      </c>
      <c r="J670" t="s">
        <v>3289</v>
      </c>
      <c r="K670" t="s">
        <v>3290</v>
      </c>
      <c r="L670" t="s">
        <v>3290</v>
      </c>
      <c r="M670" t="s">
        <v>36</v>
      </c>
      <c r="N670" t="s">
        <v>36</v>
      </c>
      <c r="O670" t="s">
        <v>36</v>
      </c>
      <c r="P670" t="s">
        <v>3287</v>
      </c>
      <c r="Q670" t="s">
        <v>3290</v>
      </c>
      <c r="R670" t="s">
        <v>103</v>
      </c>
      <c r="S670" t="s">
        <v>3290</v>
      </c>
      <c r="T6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45740.713194444441</v>
      </c>
      <c r="U6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45741.443055555559</v>
      </c>
      <c r="V670" s="5">
        <f>IFERROR(Table2[[#This Row],[Fecha cierre/actualización]]-Table2[[#This Row],[Fecha creación]],"Revisar")</f>
        <v>0.72986111111822538</v>
      </c>
      <c r="W670" s="5">
        <f>IFERROR(Table2[[#This Row],[Días resolución/en proceso]]*24,"Revisar")</f>
        <v>17.516666666837409</v>
      </c>
      <c r="X670" s="5">
        <f>_xlfn.XLOOKUP(Table2[[#This Row],[Acuerdo de nivel de servicio]],SLA!B:B,SLA!C:C)</f>
        <v>0</v>
      </c>
      <c r="Y670" s="5">
        <f>IFERROR(ROUND(Table2[[#This Row],[Fecha cierre/actualización]]-Table2[[#This Row],[Fecha creación]],0)*14,"Revisar")</f>
        <v>14</v>
      </c>
      <c r="Z670" s="5">
        <f>+Table2[[#This Row],[SLA horas - base ]]+Table2[[#This Row],[SLA horas - adic por cambio días]]</f>
        <v>14</v>
      </c>
      <c r="AA670" s="19" t="str">
        <f>IF(Table2[[#This Row],[SLA horas - base ]]=0,"No tiene SLA",IF(Table2[[#This Row],[Horas resolución/en proceso]]&lt;=Table2[[#This Row],[SLA horas - total]],"Cumplido","Vencido"))</f>
        <v>No tiene SLA</v>
      </c>
      <c r="AC670"/>
    </row>
    <row r="671" spans="1:29">
      <c r="A671" t="s">
        <v>3291</v>
      </c>
      <c r="B671" t="s">
        <v>3292</v>
      </c>
      <c r="C671" t="s">
        <v>119</v>
      </c>
      <c r="D671" t="s">
        <v>95</v>
      </c>
      <c r="E671" t="s">
        <v>55</v>
      </c>
      <c r="F671" t="s">
        <v>96</v>
      </c>
      <c r="G671" t="s">
        <v>106</v>
      </c>
      <c r="H671" t="s">
        <v>28</v>
      </c>
      <c r="I671" t="s">
        <v>3293</v>
      </c>
      <c r="J671" t="s">
        <v>3294</v>
      </c>
      <c r="K671" t="s">
        <v>3295</v>
      </c>
      <c r="L671" t="s">
        <v>3295</v>
      </c>
      <c r="M671" t="s">
        <v>153</v>
      </c>
      <c r="N671" t="s">
        <v>154</v>
      </c>
      <c r="O671" t="s">
        <v>36</v>
      </c>
      <c r="P671" t="s">
        <v>3292</v>
      </c>
      <c r="Q671" t="s">
        <v>3295</v>
      </c>
      <c r="R671" t="s">
        <v>103</v>
      </c>
      <c r="S671" t="s">
        <v>3296</v>
      </c>
      <c r="T6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45741.640972222223</v>
      </c>
      <c r="U6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45744.726388888892</v>
      </c>
      <c r="V671" s="5">
        <f>IFERROR(Table2[[#This Row],[Fecha cierre/actualización]]-Table2[[#This Row],[Fecha creación]],"Revisar")</f>
        <v>3.0854166666686069</v>
      </c>
      <c r="W671" s="5">
        <f>IFERROR(Table2[[#This Row],[Días resolución/en proceso]]*24,"Revisar")</f>
        <v>74.050000000046566</v>
      </c>
      <c r="X671" s="5">
        <f>_xlfn.XLOOKUP(Table2[[#This Row],[Acuerdo de nivel de servicio]],SLA!B:B,SLA!C:C)</f>
        <v>72</v>
      </c>
      <c r="Y671" s="5">
        <f>IFERROR(ROUND(Table2[[#This Row],[Fecha cierre/actualización]]-Table2[[#This Row],[Fecha creación]],0)*14,"Revisar")</f>
        <v>42</v>
      </c>
      <c r="Z671" s="5">
        <f>+Table2[[#This Row],[SLA horas - base ]]+Table2[[#This Row],[SLA horas - adic por cambio días]]</f>
        <v>114</v>
      </c>
      <c r="AA671" s="19" t="str">
        <f>IF(Table2[[#This Row],[SLA horas - base ]]=0,"No tiene SLA",IF(Table2[[#This Row],[Horas resolución/en proceso]]&lt;=Table2[[#This Row],[SLA horas - total]],"Cumplido","Vencido"))</f>
        <v>Cumplido</v>
      </c>
      <c r="AC671"/>
    </row>
    <row r="672" spans="1:29">
      <c r="A672" t="s">
        <v>3297</v>
      </c>
      <c r="B672" t="s">
        <v>3298</v>
      </c>
      <c r="C672" t="s">
        <v>149</v>
      </c>
      <c r="D672" t="s">
        <v>2</v>
      </c>
      <c r="E672" t="s">
        <v>67</v>
      </c>
      <c r="F672" t="s">
        <v>96</v>
      </c>
      <c r="G672" t="s">
        <v>106</v>
      </c>
      <c r="H672" t="s">
        <v>32</v>
      </c>
      <c r="I672" t="s">
        <v>3299</v>
      </c>
      <c r="J672" t="s">
        <v>3300</v>
      </c>
      <c r="K672" t="s">
        <v>3301</v>
      </c>
      <c r="L672" t="s">
        <v>3301</v>
      </c>
      <c r="M672" t="s">
        <v>153</v>
      </c>
      <c r="N672" t="s">
        <v>154</v>
      </c>
      <c r="O672" t="s">
        <v>36</v>
      </c>
      <c r="P672" t="s">
        <v>3298</v>
      </c>
      <c r="Q672" t="s">
        <v>3301</v>
      </c>
      <c r="R672" t="s">
        <v>103</v>
      </c>
      <c r="S672" t="s">
        <v>3301</v>
      </c>
      <c r="T6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45740.466666666667</v>
      </c>
      <c r="U6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45740.511805555558</v>
      </c>
      <c r="V672" s="5">
        <f>IFERROR(Table2[[#This Row],[Fecha cierre/actualización]]-Table2[[#This Row],[Fecha creación]],"Revisar")</f>
        <v>4.5138888890505768E-2</v>
      </c>
      <c r="W672" s="5">
        <f>IFERROR(Table2[[#This Row],[Días resolución/en proceso]]*24,"Revisar")</f>
        <v>1.0833333333721384</v>
      </c>
      <c r="X672" s="5">
        <f>_xlfn.XLOOKUP(Table2[[#This Row],[Acuerdo de nivel de servicio]],SLA!B:B,SLA!C:C)</f>
        <v>12.5</v>
      </c>
      <c r="Y672" s="5">
        <f>IFERROR(ROUND(Table2[[#This Row],[Fecha cierre/actualización]]-Table2[[#This Row],[Fecha creación]],0)*14,"Revisar")</f>
        <v>0</v>
      </c>
      <c r="Z672" s="5">
        <f>+Table2[[#This Row],[SLA horas - base ]]+Table2[[#This Row],[SLA horas - adic por cambio días]]</f>
        <v>12.5</v>
      </c>
      <c r="AA672" s="19" t="str">
        <f>IF(Table2[[#This Row],[SLA horas - base ]]=0,"No tiene SLA",IF(Table2[[#This Row],[Horas resolución/en proceso]]&lt;=Table2[[#This Row],[SLA horas - total]],"Cumplido","Vencido"))</f>
        <v>Cumplido</v>
      </c>
      <c r="AC672"/>
    </row>
    <row r="673" spans="1:29">
      <c r="A673" t="s">
        <v>3302</v>
      </c>
      <c r="B673" t="s">
        <v>3303</v>
      </c>
      <c r="C673" t="s">
        <v>149</v>
      </c>
      <c r="D673" t="s">
        <v>2</v>
      </c>
      <c r="E673" t="s">
        <v>55</v>
      </c>
      <c r="F673" t="s">
        <v>96</v>
      </c>
      <c r="G673" t="s">
        <v>106</v>
      </c>
      <c r="H673" t="s">
        <v>27</v>
      </c>
      <c r="I673" t="s">
        <v>3304</v>
      </c>
      <c r="J673" t="s">
        <v>3305</v>
      </c>
      <c r="K673" t="s">
        <v>3306</v>
      </c>
      <c r="L673" t="s">
        <v>3306</v>
      </c>
      <c r="M673" t="s">
        <v>101</v>
      </c>
      <c r="N673" t="s">
        <v>154</v>
      </c>
      <c r="O673" t="s">
        <v>102</v>
      </c>
      <c r="P673" t="s">
        <v>3303</v>
      </c>
      <c r="Q673" t="s">
        <v>3306</v>
      </c>
      <c r="R673" t="s">
        <v>103</v>
      </c>
      <c r="S673" t="s">
        <v>3306</v>
      </c>
      <c r="T6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45741.436805555553</v>
      </c>
      <c r="U6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45741.458333333336</v>
      </c>
      <c r="V673" s="5">
        <f>IFERROR(Table2[[#This Row],[Fecha cierre/actualización]]-Table2[[#This Row],[Fecha creación]],"Revisar")</f>
        <v>2.1527777782466728E-2</v>
      </c>
      <c r="W673" s="5">
        <f>IFERROR(Table2[[#This Row],[Días resolución/en proceso]]*24,"Revisar")</f>
        <v>0.51666666677920148</v>
      </c>
      <c r="X673" s="5">
        <f>_xlfn.XLOOKUP(Table2[[#This Row],[Acuerdo de nivel de servicio]],SLA!B:B,SLA!C:C)</f>
        <v>12.5</v>
      </c>
      <c r="Y673" s="5">
        <f>IFERROR(ROUND(Table2[[#This Row],[Fecha cierre/actualización]]-Table2[[#This Row],[Fecha creación]],0)*14,"Revisar")</f>
        <v>0</v>
      </c>
      <c r="Z673" s="5">
        <f>+Table2[[#This Row],[SLA horas - base ]]+Table2[[#This Row],[SLA horas - adic por cambio días]]</f>
        <v>12.5</v>
      </c>
      <c r="AA673" s="19" t="str">
        <f>IF(Table2[[#This Row],[SLA horas - base ]]=0,"No tiene SLA",IF(Table2[[#This Row],[Horas resolución/en proceso]]&lt;=Table2[[#This Row],[SLA horas - total]],"Cumplido","Vencido"))</f>
        <v>Cumplido</v>
      </c>
      <c r="AC673"/>
    </row>
    <row r="674" spans="1:29">
      <c r="A674" t="s">
        <v>3307</v>
      </c>
      <c r="B674" t="s">
        <v>3308</v>
      </c>
      <c r="C674" t="s">
        <v>119</v>
      </c>
      <c r="D674" t="s">
        <v>2</v>
      </c>
      <c r="E674" t="s">
        <v>38</v>
      </c>
      <c r="F674" t="s">
        <v>96</v>
      </c>
      <c r="G674" t="s">
        <v>106</v>
      </c>
      <c r="H674" t="s">
        <v>39</v>
      </c>
      <c r="I674" t="s">
        <v>3309</v>
      </c>
      <c r="J674" t="s">
        <v>3310</v>
      </c>
      <c r="K674" t="s">
        <v>3311</v>
      </c>
      <c r="L674" t="s">
        <v>3311</v>
      </c>
      <c r="M674" t="s">
        <v>153</v>
      </c>
      <c r="N674" t="s">
        <v>36</v>
      </c>
      <c r="O674" t="s">
        <v>36</v>
      </c>
      <c r="P674" t="s">
        <v>3308</v>
      </c>
      <c r="Q674" t="s">
        <v>3311</v>
      </c>
      <c r="R674" t="s">
        <v>103</v>
      </c>
      <c r="S674" t="s">
        <v>3311</v>
      </c>
      <c r="T6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45741.464583333334</v>
      </c>
      <c r="U6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45741.632638888892</v>
      </c>
      <c r="V674" s="5">
        <f>IFERROR(Table2[[#This Row],[Fecha cierre/actualización]]-Table2[[#This Row],[Fecha creación]],"Revisar")</f>
        <v>0.1680555555576575</v>
      </c>
      <c r="W674" s="5">
        <f>IFERROR(Table2[[#This Row],[Días resolución/en proceso]]*24,"Revisar")</f>
        <v>4.03333333338378</v>
      </c>
      <c r="X674" s="5">
        <f>_xlfn.XLOOKUP(Table2[[#This Row],[Acuerdo de nivel de servicio]],SLA!B:B,SLA!C:C)</f>
        <v>72</v>
      </c>
      <c r="Y674" s="5">
        <f>IFERROR(ROUND(Table2[[#This Row],[Fecha cierre/actualización]]-Table2[[#This Row],[Fecha creación]],0)*14,"Revisar")</f>
        <v>0</v>
      </c>
      <c r="Z674" s="5">
        <f>+Table2[[#This Row],[SLA horas - base ]]+Table2[[#This Row],[SLA horas - adic por cambio días]]</f>
        <v>72</v>
      </c>
      <c r="AA674" s="19" t="str">
        <f>IF(Table2[[#This Row],[SLA horas - base ]]=0,"No tiene SLA",IF(Table2[[#This Row],[Horas resolución/en proceso]]&lt;=Table2[[#This Row],[SLA horas - total]],"Cumplido","Vencido"))</f>
        <v>Cumplido</v>
      </c>
      <c r="AC674"/>
    </row>
    <row r="675" spans="1:29">
      <c r="A675" t="s">
        <v>3312</v>
      </c>
      <c r="B675" t="s">
        <v>3313</v>
      </c>
      <c r="C675" t="s">
        <v>119</v>
      </c>
      <c r="D675" t="s">
        <v>95</v>
      </c>
      <c r="E675" t="s">
        <v>55</v>
      </c>
      <c r="F675" t="s">
        <v>96</v>
      </c>
      <c r="G675" t="s">
        <v>106</v>
      </c>
      <c r="H675" t="s">
        <v>28</v>
      </c>
      <c r="I675" t="s">
        <v>3314</v>
      </c>
      <c r="J675" t="s">
        <v>3315</v>
      </c>
      <c r="K675" t="s">
        <v>3316</v>
      </c>
      <c r="L675" t="s">
        <v>3316</v>
      </c>
      <c r="M675" t="s">
        <v>153</v>
      </c>
      <c r="N675" t="s">
        <v>154</v>
      </c>
      <c r="O675" t="s">
        <v>36</v>
      </c>
      <c r="P675" t="s">
        <v>3313</v>
      </c>
      <c r="Q675" t="s">
        <v>3316</v>
      </c>
      <c r="R675" t="s">
        <v>103</v>
      </c>
      <c r="S675" t="s">
        <v>3316</v>
      </c>
      <c r="T6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45736.384722222225</v>
      </c>
      <c r="U6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45740.681944444441</v>
      </c>
      <c r="V675" s="5">
        <f>IFERROR(Table2[[#This Row],[Fecha cierre/actualización]]-Table2[[#This Row],[Fecha creación]],"Revisar")</f>
        <v>4.2972222222160781</v>
      </c>
      <c r="W675" s="5">
        <f>IFERROR(Table2[[#This Row],[Días resolución/en proceso]]*24,"Revisar")</f>
        <v>103.13333333318587</v>
      </c>
      <c r="X675" s="5">
        <f>_xlfn.XLOOKUP(Table2[[#This Row],[Acuerdo de nivel de servicio]],SLA!B:B,SLA!C:C)</f>
        <v>72</v>
      </c>
      <c r="Y675" s="5">
        <f>IFERROR(ROUND(Table2[[#This Row],[Fecha cierre/actualización]]-Table2[[#This Row],[Fecha creación]],0)*14,"Revisar")</f>
        <v>56</v>
      </c>
      <c r="Z675" s="5">
        <f>+Table2[[#This Row],[SLA horas - base ]]+Table2[[#This Row],[SLA horas - adic por cambio días]]</f>
        <v>128</v>
      </c>
      <c r="AA675" s="19" t="str">
        <f>IF(Table2[[#This Row],[SLA horas - base ]]=0,"No tiene SLA",IF(Table2[[#This Row],[Horas resolución/en proceso]]&lt;=Table2[[#This Row],[SLA horas - total]],"Cumplido","Vencido"))</f>
        <v>Cumplido</v>
      </c>
      <c r="AC675"/>
    </row>
    <row r="676" spans="1:29">
      <c r="A676" t="s">
        <v>3317</v>
      </c>
      <c r="B676" t="s">
        <v>3318</v>
      </c>
      <c r="C676" t="s">
        <v>496</v>
      </c>
      <c r="D676" t="s">
        <v>95</v>
      </c>
      <c r="E676" t="s">
        <v>38</v>
      </c>
      <c r="F676" t="s">
        <v>96</v>
      </c>
      <c r="G676" t="s">
        <v>106</v>
      </c>
      <c r="H676" t="s">
        <v>38</v>
      </c>
      <c r="I676" t="s">
        <v>3319</v>
      </c>
      <c r="J676" t="s">
        <v>3320</v>
      </c>
      <c r="K676" t="s">
        <v>3321</v>
      </c>
      <c r="L676" t="s">
        <v>3321</v>
      </c>
      <c r="M676" t="s">
        <v>110</v>
      </c>
      <c r="N676" t="s">
        <v>36</v>
      </c>
      <c r="O676" t="s">
        <v>36</v>
      </c>
      <c r="P676" t="s">
        <v>3318</v>
      </c>
      <c r="Q676" t="s">
        <v>3321</v>
      </c>
      <c r="R676" t="s">
        <v>103</v>
      </c>
      <c r="S676" t="s">
        <v>3322</v>
      </c>
      <c r="T6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45736.386805555558</v>
      </c>
      <c r="U6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45790.470138888886</v>
      </c>
      <c r="V676" s="5">
        <f>IFERROR(Table2[[#This Row],[Fecha cierre/actualización]]-Table2[[#This Row],[Fecha creación]],"Revisar")</f>
        <v>54.083333333328483</v>
      </c>
      <c r="W676" s="5">
        <f>IFERROR(Table2[[#This Row],[Días resolución/en proceso]]*24,"Revisar")</f>
        <v>1297.9999999998836</v>
      </c>
      <c r="X676" s="5">
        <f>_xlfn.XLOOKUP(Table2[[#This Row],[Acuerdo de nivel de servicio]],SLA!B:B,SLA!C:C)</f>
        <v>72</v>
      </c>
      <c r="Y676" s="5">
        <f>IFERROR(ROUND(Table2[[#This Row],[Fecha cierre/actualización]]-Table2[[#This Row],[Fecha creación]],0)*14,"Revisar")</f>
        <v>756</v>
      </c>
      <c r="Z676" s="5">
        <f>+Table2[[#This Row],[SLA horas - base ]]+Table2[[#This Row],[SLA horas - adic por cambio días]]</f>
        <v>828</v>
      </c>
      <c r="AA676" s="19" t="str">
        <f>IF(Table2[[#This Row],[SLA horas - base ]]=0,"No tiene SLA",IF(Table2[[#This Row],[Horas resolución/en proceso]]&lt;=Table2[[#This Row],[SLA horas - total]],"Cumplido","Vencido"))</f>
        <v>Vencido</v>
      </c>
      <c r="AC676"/>
    </row>
    <row r="677" spans="1:29">
      <c r="A677" t="s">
        <v>3323</v>
      </c>
      <c r="B677" t="s">
        <v>3324</v>
      </c>
      <c r="C677" t="s">
        <v>2317</v>
      </c>
      <c r="D677" t="s">
        <v>95</v>
      </c>
      <c r="E677" t="s">
        <v>55</v>
      </c>
      <c r="F677" t="s">
        <v>96</v>
      </c>
      <c r="G677" t="s">
        <v>106</v>
      </c>
      <c r="H677" t="s">
        <v>32</v>
      </c>
      <c r="I677" t="s">
        <v>3325</v>
      </c>
      <c r="J677" t="s">
        <v>3326</v>
      </c>
      <c r="K677" t="s">
        <v>3327</v>
      </c>
      <c r="L677" t="s">
        <v>3327</v>
      </c>
      <c r="M677" t="s">
        <v>101</v>
      </c>
      <c r="N677" t="s">
        <v>36</v>
      </c>
      <c r="O677" t="s">
        <v>311</v>
      </c>
      <c r="P677" t="s">
        <v>3324</v>
      </c>
      <c r="Q677" t="s">
        <v>3327</v>
      </c>
      <c r="R677" t="s">
        <v>103</v>
      </c>
      <c r="S677" t="s">
        <v>3327</v>
      </c>
      <c r="T6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45736.427777777775</v>
      </c>
      <c r="U6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45770.447222222225</v>
      </c>
      <c r="V677" s="5">
        <f>IFERROR(Table2[[#This Row],[Fecha cierre/actualización]]-Table2[[#This Row],[Fecha creación]],"Revisar")</f>
        <v>34.019444444449618</v>
      </c>
      <c r="W677" s="5">
        <f>IFERROR(Table2[[#This Row],[Días resolución/en proceso]]*24,"Revisar")</f>
        <v>816.46666666679084</v>
      </c>
      <c r="X677" s="5">
        <f>_xlfn.XLOOKUP(Table2[[#This Row],[Acuerdo de nivel de servicio]],SLA!B:B,SLA!C:C)</f>
        <v>120</v>
      </c>
      <c r="Y677" s="5">
        <f>IFERROR(ROUND(Table2[[#This Row],[Fecha cierre/actualización]]-Table2[[#This Row],[Fecha creación]],0)*14,"Revisar")</f>
        <v>476</v>
      </c>
      <c r="Z677" s="5">
        <f>+Table2[[#This Row],[SLA horas - base ]]+Table2[[#This Row],[SLA horas - adic por cambio días]]</f>
        <v>596</v>
      </c>
      <c r="AA677" s="19" t="str">
        <f>IF(Table2[[#This Row],[SLA horas - base ]]=0,"No tiene SLA",IF(Table2[[#This Row],[Horas resolución/en proceso]]&lt;=Table2[[#This Row],[SLA horas - total]],"Cumplido","Vencido"))</f>
        <v>Vencido</v>
      </c>
      <c r="AC677"/>
    </row>
    <row r="678" spans="1:29">
      <c r="A678" t="s">
        <v>3328</v>
      </c>
      <c r="B678" t="s">
        <v>3222</v>
      </c>
      <c r="C678" t="s">
        <v>2317</v>
      </c>
      <c r="D678" t="s">
        <v>95</v>
      </c>
      <c r="E678" t="s">
        <v>61</v>
      </c>
      <c r="F678" t="s">
        <v>21</v>
      </c>
      <c r="G678" t="s">
        <v>687</v>
      </c>
      <c r="H678" t="s">
        <v>54</v>
      </c>
      <c r="I678" t="s">
        <v>3222</v>
      </c>
      <c r="J678" t="s">
        <v>131</v>
      </c>
      <c r="K678" t="s">
        <v>36</v>
      </c>
      <c r="L678" t="s">
        <v>3329</v>
      </c>
      <c r="M678" t="s">
        <v>101</v>
      </c>
      <c r="N678" t="s">
        <v>36</v>
      </c>
      <c r="O678" t="s">
        <v>311</v>
      </c>
      <c r="P678" t="s">
        <v>3222</v>
      </c>
      <c r="Q678" t="s">
        <v>36</v>
      </c>
      <c r="R678" t="s">
        <v>103</v>
      </c>
      <c r="S678" t="s">
        <v>36</v>
      </c>
      <c r="T6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45737.464583333334</v>
      </c>
      <c r="U6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45742.364583333336</v>
      </c>
      <c r="V678" s="5">
        <f>IFERROR(Table2[[#This Row],[Fecha cierre/actualización]]-Table2[[#This Row],[Fecha creación]],"Revisar")</f>
        <v>4.9000000000014552</v>
      </c>
      <c r="W678" s="5">
        <f>IFERROR(Table2[[#This Row],[Días resolución/en proceso]]*24,"Revisar")</f>
        <v>117.60000000003492</v>
      </c>
      <c r="X678" s="5">
        <f>_xlfn.XLOOKUP(Table2[[#This Row],[Acuerdo de nivel de servicio]],SLA!B:B,SLA!C:C)</f>
        <v>120</v>
      </c>
      <c r="Y678" s="5">
        <f>IFERROR(ROUND(Table2[[#This Row],[Fecha cierre/actualización]]-Table2[[#This Row],[Fecha creación]],0)*14,"Revisar")</f>
        <v>70</v>
      </c>
      <c r="Z678" s="5">
        <f>+Table2[[#This Row],[SLA horas - base ]]+Table2[[#This Row],[SLA horas - adic por cambio días]]</f>
        <v>190</v>
      </c>
      <c r="AA678" s="19" t="str">
        <f>IF(Table2[[#This Row],[SLA horas - base ]]=0,"No tiene SLA",IF(Table2[[#This Row],[Horas resolución/en proceso]]&lt;=Table2[[#This Row],[SLA horas - total]],"Cumplido","Vencido"))</f>
        <v>Cumplido</v>
      </c>
      <c r="AC678"/>
    </row>
    <row r="679" spans="1:29">
      <c r="A679" t="s">
        <v>3330</v>
      </c>
      <c r="B679" t="s">
        <v>3331</v>
      </c>
      <c r="C679" t="s">
        <v>157</v>
      </c>
      <c r="D679" t="s">
        <v>2</v>
      </c>
      <c r="E679" t="s">
        <v>55</v>
      </c>
      <c r="F679" t="s">
        <v>96</v>
      </c>
      <c r="G679" t="s">
        <v>106</v>
      </c>
      <c r="H679" t="s">
        <v>27</v>
      </c>
      <c r="I679" t="s">
        <v>3332</v>
      </c>
      <c r="J679" t="s">
        <v>3333</v>
      </c>
      <c r="K679" t="s">
        <v>3334</v>
      </c>
      <c r="L679" t="s">
        <v>3334</v>
      </c>
      <c r="M679" t="s">
        <v>101</v>
      </c>
      <c r="N679" t="s">
        <v>154</v>
      </c>
      <c r="O679" t="s">
        <v>102</v>
      </c>
      <c r="P679" t="s">
        <v>3331</v>
      </c>
      <c r="Q679" t="s">
        <v>3334</v>
      </c>
      <c r="R679" t="s">
        <v>103</v>
      </c>
      <c r="S679" t="s">
        <v>3334</v>
      </c>
      <c r="T6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45741.647222222222</v>
      </c>
      <c r="U6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45742.468055555553</v>
      </c>
      <c r="V679" s="5">
        <f>IFERROR(Table2[[#This Row],[Fecha cierre/actualización]]-Table2[[#This Row],[Fecha creación]],"Revisar")</f>
        <v>0.82083333333139308</v>
      </c>
      <c r="W679" s="5">
        <f>IFERROR(Table2[[#This Row],[Días resolución/en proceso]]*24,"Revisar")</f>
        <v>19.699999999953434</v>
      </c>
      <c r="X679" s="5">
        <f>_xlfn.XLOOKUP(Table2[[#This Row],[Acuerdo de nivel de servicio]],SLA!B:B,SLA!C:C)</f>
        <v>12.5</v>
      </c>
      <c r="Y679" s="5">
        <f>IFERROR(ROUND(Table2[[#This Row],[Fecha cierre/actualización]]-Table2[[#This Row],[Fecha creación]],0)*14,"Revisar")</f>
        <v>14</v>
      </c>
      <c r="Z679" s="5">
        <f>+Table2[[#This Row],[SLA horas - base ]]+Table2[[#This Row],[SLA horas - adic por cambio días]]</f>
        <v>26.5</v>
      </c>
      <c r="AA679" s="19" t="str">
        <f>IF(Table2[[#This Row],[SLA horas - base ]]=0,"No tiene SLA",IF(Table2[[#This Row],[Horas resolución/en proceso]]&lt;=Table2[[#This Row],[SLA horas - total]],"Cumplido","Vencido"))</f>
        <v>Cumplido</v>
      </c>
      <c r="AC679"/>
    </row>
    <row r="680" spans="1:29">
      <c r="A680" t="s">
        <v>3335</v>
      </c>
      <c r="B680" t="s">
        <v>3336</v>
      </c>
      <c r="C680" t="s">
        <v>119</v>
      </c>
      <c r="D680" t="s">
        <v>2</v>
      </c>
      <c r="E680" t="s">
        <v>55</v>
      </c>
      <c r="F680" t="s">
        <v>96</v>
      </c>
      <c r="G680" t="s">
        <v>106</v>
      </c>
      <c r="H680" t="s">
        <v>28</v>
      </c>
      <c r="I680" t="s">
        <v>3337</v>
      </c>
      <c r="J680" t="s">
        <v>3338</v>
      </c>
      <c r="K680" t="s">
        <v>3339</v>
      </c>
      <c r="L680" t="s">
        <v>3339</v>
      </c>
      <c r="M680" t="s">
        <v>153</v>
      </c>
      <c r="N680" t="s">
        <v>154</v>
      </c>
      <c r="O680" t="s">
        <v>36</v>
      </c>
      <c r="P680" t="s">
        <v>3336</v>
      </c>
      <c r="Q680" t="s">
        <v>3339</v>
      </c>
      <c r="R680" t="s">
        <v>103</v>
      </c>
      <c r="S680" t="s">
        <v>3339</v>
      </c>
      <c r="T6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45741.699305555558</v>
      </c>
      <c r="U6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45742.46875</v>
      </c>
      <c r="V680" s="5">
        <f>IFERROR(Table2[[#This Row],[Fecha cierre/actualización]]-Table2[[#This Row],[Fecha creación]],"Revisar")</f>
        <v>0.7694444444423425</v>
      </c>
      <c r="W680" s="5">
        <f>IFERROR(Table2[[#This Row],[Días resolución/en proceso]]*24,"Revisar")</f>
        <v>18.46666666661622</v>
      </c>
      <c r="X680" s="5">
        <f>_xlfn.XLOOKUP(Table2[[#This Row],[Acuerdo de nivel de servicio]],SLA!B:B,SLA!C:C)</f>
        <v>72</v>
      </c>
      <c r="Y680" s="5">
        <f>IFERROR(ROUND(Table2[[#This Row],[Fecha cierre/actualización]]-Table2[[#This Row],[Fecha creación]],0)*14,"Revisar")</f>
        <v>14</v>
      </c>
      <c r="Z680" s="5">
        <f>+Table2[[#This Row],[SLA horas - base ]]+Table2[[#This Row],[SLA horas - adic por cambio días]]</f>
        <v>86</v>
      </c>
      <c r="AA680" s="19" t="str">
        <f>IF(Table2[[#This Row],[SLA horas - base ]]=0,"No tiene SLA",IF(Table2[[#This Row],[Horas resolución/en proceso]]&lt;=Table2[[#This Row],[SLA horas - total]],"Cumplido","Vencido"))</f>
        <v>Cumplido</v>
      </c>
      <c r="AC680"/>
    </row>
    <row r="681" spans="1:29">
      <c r="A681" t="s">
        <v>3340</v>
      </c>
      <c r="B681" t="s">
        <v>3341</v>
      </c>
      <c r="C681" t="s">
        <v>149</v>
      </c>
      <c r="D681" t="s">
        <v>2</v>
      </c>
      <c r="E681" t="s">
        <v>55</v>
      </c>
      <c r="F681" t="s">
        <v>21</v>
      </c>
      <c r="G681" t="s">
        <v>106</v>
      </c>
      <c r="H681" t="s">
        <v>27</v>
      </c>
      <c r="I681" t="s">
        <v>3342</v>
      </c>
      <c r="J681" t="s">
        <v>131</v>
      </c>
      <c r="K681" t="s">
        <v>36</v>
      </c>
      <c r="L681" t="s">
        <v>3343</v>
      </c>
      <c r="M681" t="s">
        <v>101</v>
      </c>
      <c r="N681" t="s">
        <v>154</v>
      </c>
      <c r="O681" t="s">
        <v>102</v>
      </c>
      <c r="P681" t="s">
        <v>3341</v>
      </c>
      <c r="Q681" t="s">
        <v>36</v>
      </c>
      <c r="R681" t="s">
        <v>103</v>
      </c>
      <c r="S681" t="s">
        <v>36</v>
      </c>
      <c r="T6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45741.70416666667</v>
      </c>
      <c r="U6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45742.434027777781</v>
      </c>
      <c r="V681" s="5">
        <f>IFERROR(Table2[[#This Row],[Fecha cierre/actualización]]-Table2[[#This Row],[Fecha creación]],"Revisar")</f>
        <v>0.72986111111094942</v>
      </c>
      <c r="W681" s="5">
        <f>IFERROR(Table2[[#This Row],[Días resolución/en proceso]]*24,"Revisar")</f>
        <v>17.516666666662786</v>
      </c>
      <c r="X681" s="5">
        <f>_xlfn.XLOOKUP(Table2[[#This Row],[Acuerdo de nivel de servicio]],SLA!B:B,SLA!C:C)</f>
        <v>12.5</v>
      </c>
      <c r="Y681" s="5">
        <f>IFERROR(ROUND(Table2[[#This Row],[Fecha cierre/actualización]]-Table2[[#This Row],[Fecha creación]],0)*14,"Revisar")</f>
        <v>14</v>
      </c>
      <c r="Z681" s="5">
        <f>+Table2[[#This Row],[SLA horas - base ]]+Table2[[#This Row],[SLA horas - adic por cambio días]]</f>
        <v>26.5</v>
      </c>
      <c r="AA681" s="19" t="str">
        <f>IF(Table2[[#This Row],[SLA horas - base ]]=0,"No tiene SLA",IF(Table2[[#This Row],[Horas resolución/en proceso]]&lt;=Table2[[#This Row],[SLA horas - total]],"Cumplido","Vencido"))</f>
        <v>Cumplido</v>
      </c>
      <c r="AC681"/>
    </row>
    <row r="682" spans="1:29">
      <c r="A682" t="s">
        <v>3344</v>
      </c>
      <c r="B682" t="s">
        <v>3345</v>
      </c>
      <c r="C682" t="s">
        <v>119</v>
      </c>
      <c r="D682" t="s">
        <v>2</v>
      </c>
      <c r="E682" t="s">
        <v>66</v>
      </c>
      <c r="F682" t="s">
        <v>96</v>
      </c>
      <c r="G682" t="s">
        <v>97</v>
      </c>
      <c r="H682" t="s">
        <v>51</v>
      </c>
      <c r="I682" t="s">
        <v>3346</v>
      </c>
      <c r="J682" t="s">
        <v>3347</v>
      </c>
      <c r="K682" t="s">
        <v>3348</v>
      </c>
      <c r="L682" t="s">
        <v>3348</v>
      </c>
      <c r="M682" t="s">
        <v>101</v>
      </c>
      <c r="N682" t="s">
        <v>36</v>
      </c>
      <c r="O682" t="s">
        <v>102</v>
      </c>
      <c r="P682" t="s">
        <v>3345</v>
      </c>
      <c r="Q682" t="s">
        <v>3348</v>
      </c>
      <c r="R682" t="s">
        <v>103</v>
      </c>
      <c r="S682" t="s">
        <v>3348</v>
      </c>
      <c r="T6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45736.5625</v>
      </c>
      <c r="U6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45740.395833333336</v>
      </c>
      <c r="V682" s="5">
        <f>IFERROR(Table2[[#This Row],[Fecha cierre/actualización]]-Table2[[#This Row],[Fecha creación]],"Revisar")</f>
        <v>3.8333333333357587</v>
      </c>
      <c r="W682" s="5">
        <f>IFERROR(Table2[[#This Row],[Días resolución/en proceso]]*24,"Revisar")</f>
        <v>92.000000000058208</v>
      </c>
      <c r="X682" s="5">
        <f>_xlfn.XLOOKUP(Table2[[#This Row],[Acuerdo de nivel de servicio]],SLA!B:B,SLA!C:C)</f>
        <v>72</v>
      </c>
      <c r="Y682" s="5">
        <f>IFERROR(ROUND(Table2[[#This Row],[Fecha cierre/actualización]]-Table2[[#This Row],[Fecha creación]],0)*14,"Revisar")</f>
        <v>56</v>
      </c>
      <c r="Z682" s="5">
        <f>+Table2[[#This Row],[SLA horas - base ]]+Table2[[#This Row],[SLA horas - adic por cambio días]]</f>
        <v>128</v>
      </c>
      <c r="AA682" s="19" t="str">
        <f>IF(Table2[[#This Row],[SLA horas - base ]]=0,"No tiene SLA",IF(Table2[[#This Row],[Horas resolución/en proceso]]&lt;=Table2[[#This Row],[SLA horas - total]],"Cumplido","Vencido"))</f>
        <v>Cumplido</v>
      </c>
      <c r="AC682"/>
    </row>
    <row r="683" spans="1:29">
      <c r="A683" t="s">
        <v>3349</v>
      </c>
      <c r="B683" t="s">
        <v>3350</v>
      </c>
      <c r="C683" t="s">
        <v>36</v>
      </c>
      <c r="D683" t="s">
        <v>95</v>
      </c>
      <c r="E683" t="s">
        <v>66</v>
      </c>
      <c r="F683" t="s">
        <v>96</v>
      </c>
      <c r="G683" t="s">
        <v>97</v>
      </c>
      <c r="H683" t="s">
        <v>40</v>
      </c>
      <c r="I683" t="s">
        <v>3351</v>
      </c>
      <c r="J683" t="s">
        <v>3352</v>
      </c>
      <c r="K683" t="s">
        <v>3353</v>
      </c>
      <c r="L683" t="s">
        <v>3353</v>
      </c>
      <c r="M683" t="s">
        <v>101</v>
      </c>
      <c r="N683" t="s">
        <v>36</v>
      </c>
      <c r="O683" t="s">
        <v>102</v>
      </c>
      <c r="P683" t="s">
        <v>3350</v>
      </c>
      <c r="Q683" t="s">
        <v>3353</v>
      </c>
      <c r="R683" t="s">
        <v>103</v>
      </c>
      <c r="S683" t="s">
        <v>3353</v>
      </c>
      <c r="T6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45736.675694444442</v>
      </c>
      <c r="U6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45737.422222222223</v>
      </c>
      <c r="V683" s="5">
        <f>IFERROR(Table2[[#This Row],[Fecha cierre/actualización]]-Table2[[#This Row],[Fecha creación]],"Revisar")</f>
        <v>0.74652777778101154</v>
      </c>
      <c r="W683" s="5">
        <f>IFERROR(Table2[[#This Row],[Días resolución/en proceso]]*24,"Revisar")</f>
        <v>17.916666666744277</v>
      </c>
      <c r="X683" s="5">
        <f>_xlfn.XLOOKUP(Table2[[#This Row],[Acuerdo de nivel de servicio]],SLA!B:B,SLA!C:C)</f>
        <v>0</v>
      </c>
      <c r="Y683" s="5">
        <f>IFERROR(ROUND(Table2[[#This Row],[Fecha cierre/actualización]]-Table2[[#This Row],[Fecha creación]],0)*14,"Revisar")</f>
        <v>14</v>
      </c>
      <c r="Z683" s="5">
        <f>+Table2[[#This Row],[SLA horas - base ]]+Table2[[#This Row],[SLA horas - adic por cambio días]]</f>
        <v>14</v>
      </c>
      <c r="AA683" s="19" t="str">
        <f>IF(Table2[[#This Row],[SLA horas - base ]]=0,"No tiene SLA",IF(Table2[[#This Row],[Horas resolución/en proceso]]&lt;=Table2[[#This Row],[SLA horas - total]],"Cumplido","Vencido"))</f>
        <v>No tiene SLA</v>
      </c>
      <c r="AC683"/>
    </row>
    <row r="684" spans="1:29">
      <c r="A684" t="s">
        <v>3354</v>
      </c>
      <c r="B684" t="s">
        <v>3355</v>
      </c>
      <c r="C684" t="s">
        <v>119</v>
      </c>
      <c r="D684" t="s">
        <v>2</v>
      </c>
      <c r="E684" t="s">
        <v>38</v>
      </c>
      <c r="F684" t="s">
        <v>96</v>
      </c>
      <c r="G684" t="s">
        <v>106</v>
      </c>
      <c r="H684" t="s">
        <v>38</v>
      </c>
      <c r="I684" t="s">
        <v>3356</v>
      </c>
      <c r="J684" t="s">
        <v>3357</v>
      </c>
      <c r="K684" t="s">
        <v>3358</v>
      </c>
      <c r="L684" t="s">
        <v>3358</v>
      </c>
      <c r="M684" t="s">
        <v>110</v>
      </c>
      <c r="N684" t="s">
        <v>36</v>
      </c>
      <c r="O684" t="s">
        <v>36</v>
      </c>
      <c r="P684" t="s">
        <v>3355</v>
      </c>
      <c r="Q684" t="s">
        <v>3358</v>
      </c>
      <c r="R684" t="s">
        <v>103</v>
      </c>
      <c r="S684" t="s">
        <v>3358</v>
      </c>
      <c r="T6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45740.440972222219</v>
      </c>
      <c r="U6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45741.682638888888</v>
      </c>
      <c r="V684" s="5">
        <f>IFERROR(Table2[[#This Row],[Fecha cierre/actualización]]-Table2[[#This Row],[Fecha creación]],"Revisar")</f>
        <v>1.2416666666686069</v>
      </c>
      <c r="W684" s="5">
        <f>IFERROR(Table2[[#This Row],[Días resolución/en proceso]]*24,"Revisar")</f>
        <v>29.800000000046566</v>
      </c>
      <c r="X684" s="5">
        <f>_xlfn.XLOOKUP(Table2[[#This Row],[Acuerdo de nivel de servicio]],SLA!B:B,SLA!C:C)</f>
        <v>72</v>
      </c>
      <c r="Y684" s="5">
        <f>IFERROR(ROUND(Table2[[#This Row],[Fecha cierre/actualización]]-Table2[[#This Row],[Fecha creación]],0)*14,"Revisar")</f>
        <v>14</v>
      </c>
      <c r="Z684" s="5">
        <f>+Table2[[#This Row],[SLA horas - base ]]+Table2[[#This Row],[SLA horas - adic por cambio días]]</f>
        <v>86</v>
      </c>
      <c r="AA684" s="19" t="str">
        <f>IF(Table2[[#This Row],[SLA horas - base ]]=0,"No tiene SLA",IF(Table2[[#This Row],[Horas resolución/en proceso]]&lt;=Table2[[#This Row],[SLA horas - total]],"Cumplido","Vencido"))</f>
        <v>Cumplido</v>
      </c>
      <c r="AC684"/>
    </row>
    <row r="685" spans="1:29">
      <c r="A685" t="s">
        <v>3359</v>
      </c>
      <c r="B685" t="s">
        <v>3360</v>
      </c>
      <c r="C685" t="s">
        <v>119</v>
      </c>
      <c r="D685" t="s">
        <v>2</v>
      </c>
      <c r="E685" t="s">
        <v>55</v>
      </c>
      <c r="F685" t="s">
        <v>96</v>
      </c>
      <c r="G685" t="s">
        <v>106</v>
      </c>
      <c r="H685" t="s">
        <v>28</v>
      </c>
      <c r="I685" t="s">
        <v>3361</v>
      </c>
      <c r="J685" t="s">
        <v>3362</v>
      </c>
      <c r="K685" t="s">
        <v>3363</v>
      </c>
      <c r="L685" t="s">
        <v>3363</v>
      </c>
      <c r="M685" t="s">
        <v>153</v>
      </c>
      <c r="N685" t="s">
        <v>154</v>
      </c>
      <c r="O685" t="s">
        <v>36</v>
      </c>
      <c r="P685" t="s">
        <v>3360</v>
      </c>
      <c r="Q685" t="s">
        <v>3363</v>
      </c>
      <c r="R685" t="s">
        <v>103</v>
      </c>
      <c r="S685" t="s">
        <v>3364</v>
      </c>
      <c r="T6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45736.693055555559</v>
      </c>
      <c r="U6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45763.648611111108</v>
      </c>
      <c r="V685" s="5">
        <f>IFERROR(Table2[[#This Row],[Fecha cierre/actualización]]-Table2[[#This Row],[Fecha creación]],"Revisar")</f>
        <v>26.955555555548926</v>
      </c>
      <c r="W685" s="5">
        <f>IFERROR(Table2[[#This Row],[Días resolución/en proceso]]*24,"Revisar")</f>
        <v>646.93333333317423</v>
      </c>
      <c r="X685" s="5">
        <f>_xlfn.XLOOKUP(Table2[[#This Row],[Acuerdo de nivel de servicio]],SLA!B:B,SLA!C:C)</f>
        <v>72</v>
      </c>
      <c r="Y685" s="5">
        <f>IFERROR(ROUND(Table2[[#This Row],[Fecha cierre/actualización]]-Table2[[#This Row],[Fecha creación]],0)*14,"Revisar")</f>
        <v>378</v>
      </c>
      <c r="Z685" s="5">
        <f>+Table2[[#This Row],[SLA horas - base ]]+Table2[[#This Row],[SLA horas - adic por cambio días]]</f>
        <v>450</v>
      </c>
      <c r="AA685" s="19" t="str">
        <f>IF(Table2[[#This Row],[SLA horas - base ]]=0,"No tiene SLA",IF(Table2[[#This Row],[Horas resolución/en proceso]]&lt;=Table2[[#This Row],[SLA horas - total]],"Cumplido","Vencido"))</f>
        <v>Vencido</v>
      </c>
      <c r="AC685"/>
    </row>
    <row r="686" spans="1:29">
      <c r="A686" t="s">
        <v>3365</v>
      </c>
      <c r="B686" t="s">
        <v>3366</v>
      </c>
      <c r="C686" t="s">
        <v>496</v>
      </c>
      <c r="D686" t="s">
        <v>95</v>
      </c>
      <c r="E686" t="s">
        <v>55</v>
      </c>
      <c r="F686" t="s">
        <v>96</v>
      </c>
      <c r="G686" t="s">
        <v>106</v>
      </c>
      <c r="H686" t="s">
        <v>37</v>
      </c>
      <c r="I686" t="s">
        <v>3367</v>
      </c>
      <c r="J686" t="s">
        <v>3368</v>
      </c>
      <c r="K686" t="s">
        <v>3369</v>
      </c>
      <c r="L686" t="s">
        <v>3369</v>
      </c>
      <c r="M686" t="s">
        <v>110</v>
      </c>
      <c r="N686" t="s">
        <v>36</v>
      </c>
      <c r="O686" t="s">
        <v>36</v>
      </c>
      <c r="P686" t="s">
        <v>3366</v>
      </c>
      <c r="Q686" t="s">
        <v>3369</v>
      </c>
      <c r="R686" t="s">
        <v>467</v>
      </c>
      <c r="S686" t="s">
        <v>3369</v>
      </c>
      <c r="T6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45737.435416666667</v>
      </c>
      <c r="U6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45756.447222222225</v>
      </c>
      <c r="V686" s="5">
        <f>IFERROR(Table2[[#This Row],[Fecha cierre/actualización]]-Table2[[#This Row],[Fecha creación]],"Revisar")</f>
        <v>19.011805555557657</v>
      </c>
      <c r="W686" s="5">
        <f>IFERROR(Table2[[#This Row],[Días resolución/en proceso]]*24,"Revisar")</f>
        <v>456.28333333338378</v>
      </c>
      <c r="X686" s="5">
        <f>_xlfn.XLOOKUP(Table2[[#This Row],[Acuerdo de nivel de servicio]],SLA!B:B,SLA!C:C)</f>
        <v>72</v>
      </c>
      <c r="Y686" s="5">
        <f>IFERROR(ROUND(Table2[[#This Row],[Fecha cierre/actualización]]-Table2[[#This Row],[Fecha creación]],0)*14,"Revisar")</f>
        <v>266</v>
      </c>
      <c r="Z686" s="5">
        <f>+Table2[[#This Row],[SLA horas - base ]]+Table2[[#This Row],[SLA horas - adic por cambio días]]</f>
        <v>338</v>
      </c>
      <c r="AA686" s="19" t="str">
        <f>IF(Table2[[#This Row],[SLA horas - base ]]=0,"No tiene SLA",IF(Table2[[#This Row],[Horas resolución/en proceso]]&lt;=Table2[[#This Row],[SLA horas - total]],"Cumplido","Vencido"))</f>
        <v>Vencido</v>
      </c>
      <c r="AC686"/>
    </row>
    <row r="687" spans="1:29">
      <c r="A687" t="s">
        <v>3370</v>
      </c>
      <c r="B687" t="s">
        <v>3371</v>
      </c>
      <c r="C687" t="s">
        <v>496</v>
      </c>
      <c r="D687" t="s">
        <v>95</v>
      </c>
      <c r="E687" t="s">
        <v>66</v>
      </c>
      <c r="F687" t="s">
        <v>96</v>
      </c>
      <c r="G687" t="s">
        <v>97</v>
      </c>
      <c r="H687" t="s">
        <v>45</v>
      </c>
      <c r="I687" t="s">
        <v>3372</v>
      </c>
      <c r="J687" t="s">
        <v>3373</v>
      </c>
      <c r="K687" t="s">
        <v>3374</v>
      </c>
      <c r="L687" t="s">
        <v>3374</v>
      </c>
      <c r="M687" t="s">
        <v>101</v>
      </c>
      <c r="N687" t="s">
        <v>36</v>
      </c>
      <c r="O687" t="s">
        <v>102</v>
      </c>
      <c r="P687" t="s">
        <v>3371</v>
      </c>
      <c r="Q687" t="s">
        <v>3374</v>
      </c>
      <c r="R687" t="s">
        <v>103</v>
      </c>
      <c r="S687" t="s">
        <v>3374</v>
      </c>
      <c r="T6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45740.67083333333</v>
      </c>
      <c r="U6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45742.465277777781</v>
      </c>
      <c r="V687" s="5">
        <f>IFERROR(Table2[[#This Row],[Fecha cierre/actualización]]-Table2[[#This Row],[Fecha creación]],"Revisar")</f>
        <v>1.7944444444510737</v>
      </c>
      <c r="W687" s="5">
        <f>IFERROR(Table2[[#This Row],[Días resolución/en proceso]]*24,"Revisar")</f>
        <v>43.066666666825768</v>
      </c>
      <c r="X687" s="5">
        <f>_xlfn.XLOOKUP(Table2[[#This Row],[Acuerdo de nivel de servicio]],SLA!B:B,SLA!C:C)</f>
        <v>72</v>
      </c>
      <c r="Y687" s="5">
        <f>IFERROR(ROUND(Table2[[#This Row],[Fecha cierre/actualización]]-Table2[[#This Row],[Fecha creación]],0)*14,"Revisar")</f>
        <v>28</v>
      </c>
      <c r="Z687" s="5">
        <f>+Table2[[#This Row],[SLA horas - base ]]+Table2[[#This Row],[SLA horas - adic por cambio días]]</f>
        <v>100</v>
      </c>
      <c r="AA687" s="19" t="str">
        <f>IF(Table2[[#This Row],[SLA horas - base ]]=0,"No tiene SLA",IF(Table2[[#This Row],[Horas resolución/en proceso]]&lt;=Table2[[#This Row],[SLA horas - total]],"Cumplido","Vencido"))</f>
        <v>Cumplido</v>
      </c>
      <c r="AC687"/>
    </row>
    <row r="688" spans="1:29">
      <c r="A688" t="s">
        <v>3375</v>
      </c>
      <c r="B688" t="s">
        <v>3376</v>
      </c>
      <c r="C688" t="s">
        <v>119</v>
      </c>
      <c r="D688" t="s">
        <v>2</v>
      </c>
      <c r="E688" t="s">
        <v>38</v>
      </c>
      <c r="F688" t="s">
        <v>96</v>
      </c>
      <c r="G688" t="s">
        <v>106</v>
      </c>
      <c r="H688" t="s">
        <v>38</v>
      </c>
      <c r="I688" t="s">
        <v>3377</v>
      </c>
      <c r="J688" t="s">
        <v>3378</v>
      </c>
      <c r="K688" t="s">
        <v>3379</v>
      </c>
      <c r="L688" t="s">
        <v>3379</v>
      </c>
      <c r="M688" t="s">
        <v>110</v>
      </c>
      <c r="N688" t="s">
        <v>36</v>
      </c>
      <c r="O688" t="s">
        <v>36</v>
      </c>
      <c r="P688" t="s">
        <v>3376</v>
      </c>
      <c r="Q688" t="s">
        <v>3379</v>
      </c>
      <c r="R688" t="s">
        <v>103</v>
      </c>
      <c r="S688" t="s">
        <v>3379</v>
      </c>
      <c r="T6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45737.70416666667</v>
      </c>
      <c r="U6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45740.607638888891</v>
      </c>
      <c r="V688" s="5">
        <f>IFERROR(Table2[[#This Row],[Fecha cierre/actualización]]-Table2[[#This Row],[Fecha creación]],"Revisar")</f>
        <v>2.9034722222204437</v>
      </c>
      <c r="W688" s="5">
        <f>IFERROR(Table2[[#This Row],[Días resolución/en proceso]]*24,"Revisar")</f>
        <v>69.683333333290648</v>
      </c>
      <c r="X688" s="5">
        <f>_xlfn.XLOOKUP(Table2[[#This Row],[Acuerdo de nivel de servicio]],SLA!B:B,SLA!C:C)</f>
        <v>72</v>
      </c>
      <c r="Y688" s="5">
        <f>IFERROR(ROUND(Table2[[#This Row],[Fecha cierre/actualización]]-Table2[[#This Row],[Fecha creación]],0)*14,"Revisar")</f>
        <v>42</v>
      </c>
      <c r="Z688" s="5">
        <f>+Table2[[#This Row],[SLA horas - base ]]+Table2[[#This Row],[SLA horas - adic por cambio días]]</f>
        <v>114</v>
      </c>
      <c r="AA688" s="19" t="str">
        <f>IF(Table2[[#This Row],[SLA horas - base ]]=0,"No tiene SLA",IF(Table2[[#This Row],[Horas resolución/en proceso]]&lt;=Table2[[#This Row],[SLA horas - total]],"Cumplido","Vencido"))</f>
        <v>Cumplido</v>
      </c>
      <c r="AC688"/>
    </row>
    <row r="689" spans="1:29">
      <c r="A689" t="s">
        <v>3380</v>
      </c>
      <c r="B689" t="s">
        <v>3381</v>
      </c>
      <c r="C689" t="s">
        <v>2317</v>
      </c>
      <c r="D689" t="s">
        <v>95</v>
      </c>
      <c r="E689" t="s">
        <v>55</v>
      </c>
      <c r="F689" t="s">
        <v>96</v>
      </c>
      <c r="G689" t="s">
        <v>106</v>
      </c>
      <c r="H689" t="s">
        <v>28</v>
      </c>
      <c r="I689" t="s">
        <v>3382</v>
      </c>
      <c r="J689" t="s">
        <v>3383</v>
      </c>
      <c r="K689" t="s">
        <v>3384</v>
      </c>
      <c r="L689" t="s">
        <v>3384</v>
      </c>
      <c r="M689" t="s">
        <v>101</v>
      </c>
      <c r="N689" t="s">
        <v>36</v>
      </c>
      <c r="O689" t="s">
        <v>311</v>
      </c>
      <c r="P689" t="s">
        <v>3381</v>
      </c>
      <c r="Q689" t="s">
        <v>3384</v>
      </c>
      <c r="R689" t="s">
        <v>103</v>
      </c>
      <c r="S689" t="s">
        <v>3385</v>
      </c>
      <c r="T6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45740.536111111112</v>
      </c>
      <c r="U6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45778.736111111109</v>
      </c>
      <c r="V689" s="5">
        <f>IFERROR(Table2[[#This Row],[Fecha cierre/actualización]]-Table2[[#This Row],[Fecha creación]],"Revisar")</f>
        <v>38.19999999999709</v>
      </c>
      <c r="W689" s="5">
        <f>IFERROR(Table2[[#This Row],[Días resolución/en proceso]]*24,"Revisar")</f>
        <v>916.79999999993015</v>
      </c>
      <c r="X689" s="5">
        <f>_xlfn.XLOOKUP(Table2[[#This Row],[Acuerdo de nivel de servicio]],SLA!B:B,SLA!C:C)</f>
        <v>120</v>
      </c>
      <c r="Y689" s="5">
        <f>IFERROR(ROUND(Table2[[#This Row],[Fecha cierre/actualización]]-Table2[[#This Row],[Fecha creación]],0)*14,"Revisar")</f>
        <v>532</v>
      </c>
      <c r="Z689" s="5">
        <f>+Table2[[#This Row],[SLA horas - base ]]+Table2[[#This Row],[SLA horas - adic por cambio días]]</f>
        <v>652</v>
      </c>
      <c r="AA689" s="19" t="str">
        <f>IF(Table2[[#This Row],[SLA horas - base ]]=0,"No tiene SLA",IF(Table2[[#This Row],[Horas resolución/en proceso]]&lt;=Table2[[#This Row],[SLA horas - total]],"Cumplido","Vencido"))</f>
        <v>Vencido</v>
      </c>
      <c r="AC689"/>
    </row>
    <row r="690" spans="1:29">
      <c r="A690" t="s">
        <v>3386</v>
      </c>
      <c r="B690" t="s">
        <v>3387</v>
      </c>
      <c r="C690" t="s">
        <v>36</v>
      </c>
      <c r="D690" t="s">
        <v>2</v>
      </c>
      <c r="E690" t="s">
        <v>38</v>
      </c>
      <c r="F690" t="s">
        <v>96</v>
      </c>
      <c r="G690" t="s">
        <v>106</v>
      </c>
      <c r="H690" t="s">
        <v>39</v>
      </c>
      <c r="I690" t="s">
        <v>3388</v>
      </c>
      <c r="J690" t="s">
        <v>3389</v>
      </c>
      <c r="K690" t="s">
        <v>3390</v>
      </c>
      <c r="L690" t="s">
        <v>3390</v>
      </c>
      <c r="M690" t="s">
        <v>153</v>
      </c>
      <c r="N690" t="s">
        <v>36</v>
      </c>
      <c r="O690" t="s">
        <v>36</v>
      </c>
      <c r="P690" t="s">
        <v>3387</v>
      </c>
      <c r="Q690" t="s">
        <v>3390</v>
      </c>
      <c r="R690" t="s">
        <v>103</v>
      </c>
      <c r="S690" t="s">
        <v>3390</v>
      </c>
      <c r="T6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45740.55972222222</v>
      </c>
      <c r="U6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45740.740972222222</v>
      </c>
      <c r="V690" s="5">
        <f>IFERROR(Table2[[#This Row],[Fecha cierre/actualización]]-Table2[[#This Row],[Fecha creación]],"Revisar")</f>
        <v>0.18125000000145519</v>
      </c>
      <c r="W690" s="5">
        <f>IFERROR(Table2[[#This Row],[Días resolución/en proceso]]*24,"Revisar")</f>
        <v>4.3500000000349246</v>
      </c>
      <c r="X690" s="5">
        <f>_xlfn.XLOOKUP(Table2[[#This Row],[Acuerdo de nivel de servicio]],SLA!B:B,SLA!C:C)</f>
        <v>0</v>
      </c>
      <c r="Y690" s="5">
        <f>IFERROR(ROUND(Table2[[#This Row],[Fecha cierre/actualización]]-Table2[[#This Row],[Fecha creación]],0)*14,"Revisar")</f>
        <v>0</v>
      </c>
      <c r="Z690" s="5">
        <f>+Table2[[#This Row],[SLA horas - base ]]+Table2[[#This Row],[SLA horas - adic por cambio días]]</f>
        <v>0</v>
      </c>
      <c r="AA690" s="19" t="str">
        <f>IF(Table2[[#This Row],[SLA horas - base ]]=0,"No tiene SLA",IF(Table2[[#This Row],[Horas resolución/en proceso]]&lt;=Table2[[#This Row],[SLA horas - total]],"Cumplido","Vencido"))</f>
        <v>No tiene SLA</v>
      </c>
      <c r="AC690"/>
    </row>
    <row r="691" spans="1:29">
      <c r="A691" t="s">
        <v>3391</v>
      </c>
      <c r="B691" t="s">
        <v>3095</v>
      </c>
      <c r="C691" t="s">
        <v>36</v>
      </c>
      <c r="D691" t="s">
        <v>2</v>
      </c>
      <c r="E691" t="s">
        <v>55</v>
      </c>
      <c r="F691" t="s">
        <v>96</v>
      </c>
      <c r="G691" t="s">
        <v>106</v>
      </c>
      <c r="H691" t="s">
        <v>27</v>
      </c>
      <c r="I691" t="s">
        <v>3392</v>
      </c>
      <c r="J691" t="s">
        <v>3393</v>
      </c>
      <c r="K691" t="s">
        <v>3394</v>
      </c>
      <c r="L691" t="s">
        <v>3394</v>
      </c>
      <c r="M691" t="s">
        <v>101</v>
      </c>
      <c r="N691" t="s">
        <v>154</v>
      </c>
      <c r="O691" t="s">
        <v>102</v>
      </c>
      <c r="P691" t="s">
        <v>3095</v>
      </c>
      <c r="Q691" t="s">
        <v>3394</v>
      </c>
      <c r="R691" t="s">
        <v>103</v>
      </c>
      <c r="S691" t="s">
        <v>3394</v>
      </c>
      <c r="T6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45737.622916666667</v>
      </c>
      <c r="U6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45737.658333333333</v>
      </c>
      <c r="V691" s="5">
        <f>IFERROR(Table2[[#This Row],[Fecha cierre/actualización]]-Table2[[#This Row],[Fecha creación]],"Revisar")</f>
        <v>3.5416666665696539E-2</v>
      </c>
      <c r="W691" s="5">
        <f>IFERROR(Table2[[#This Row],[Días resolución/en proceso]]*24,"Revisar")</f>
        <v>0.84999999997671694</v>
      </c>
      <c r="X691" s="5">
        <f>_xlfn.XLOOKUP(Table2[[#This Row],[Acuerdo de nivel de servicio]],SLA!B:B,SLA!C:C)</f>
        <v>0</v>
      </c>
      <c r="Y691" s="5">
        <f>IFERROR(ROUND(Table2[[#This Row],[Fecha cierre/actualización]]-Table2[[#This Row],[Fecha creación]],0)*14,"Revisar")</f>
        <v>0</v>
      </c>
      <c r="Z691" s="5">
        <f>+Table2[[#This Row],[SLA horas - base ]]+Table2[[#This Row],[SLA horas - adic por cambio días]]</f>
        <v>0</v>
      </c>
      <c r="AA691" s="19" t="str">
        <f>IF(Table2[[#This Row],[SLA horas - base ]]=0,"No tiene SLA",IF(Table2[[#This Row],[Horas resolución/en proceso]]&lt;=Table2[[#This Row],[SLA horas - total]],"Cumplido","Vencido"))</f>
        <v>No tiene SLA</v>
      </c>
      <c r="AC691"/>
    </row>
    <row r="692" spans="1:29">
      <c r="A692" t="s">
        <v>3395</v>
      </c>
      <c r="B692" t="s">
        <v>3396</v>
      </c>
      <c r="C692" t="s">
        <v>157</v>
      </c>
      <c r="D692" t="s">
        <v>2</v>
      </c>
      <c r="E692" t="s">
        <v>55</v>
      </c>
      <c r="F692" t="s">
        <v>96</v>
      </c>
      <c r="G692" t="s">
        <v>106</v>
      </c>
      <c r="H692" t="s">
        <v>27</v>
      </c>
      <c r="I692" t="s">
        <v>3397</v>
      </c>
      <c r="J692" t="s">
        <v>3398</v>
      </c>
      <c r="K692" t="s">
        <v>3343</v>
      </c>
      <c r="L692" t="s">
        <v>3343</v>
      </c>
      <c r="M692" t="s">
        <v>101</v>
      </c>
      <c r="N692" t="s">
        <v>154</v>
      </c>
      <c r="O692" t="s">
        <v>102</v>
      </c>
      <c r="P692" t="s">
        <v>3396</v>
      </c>
      <c r="Q692" t="s">
        <v>3343</v>
      </c>
      <c r="R692" t="s">
        <v>103</v>
      </c>
      <c r="S692" t="s">
        <v>3399</v>
      </c>
      <c r="T6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45740.631944444445</v>
      </c>
      <c r="U6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45742.434027777781</v>
      </c>
      <c r="V692" s="5">
        <f>IFERROR(Table2[[#This Row],[Fecha cierre/actualización]]-Table2[[#This Row],[Fecha creación]],"Revisar")</f>
        <v>1.8020833333357587</v>
      </c>
      <c r="W692" s="5">
        <f>IFERROR(Table2[[#This Row],[Días resolución/en proceso]]*24,"Revisar")</f>
        <v>43.250000000058208</v>
      </c>
      <c r="X692" s="5">
        <f>_xlfn.XLOOKUP(Table2[[#This Row],[Acuerdo de nivel de servicio]],SLA!B:B,SLA!C:C)</f>
        <v>12.5</v>
      </c>
      <c r="Y692" s="5">
        <f>IFERROR(ROUND(Table2[[#This Row],[Fecha cierre/actualización]]-Table2[[#This Row],[Fecha creación]],0)*14,"Revisar")</f>
        <v>28</v>
      </c>
      <c r="Z692" s="5">
        <f>+Table2[[#This Row],[SLA horas - base ]]+Table2[[#This Row],[SLA horas - adic por cambio días]]</f>
        <v>40.5</v>
      </c>
      <c r="AA692" s="19" t="str">
        <f>IF(Table2[[#This Row],[SLA horas - base ]]=0,"No tiene SLA",IF(Table2[[#This Row],[Horas resolución/en proceso]]&lt;=Table2[[#This Row],[SLA horas - total]],"Cumplido","Vencido"))</f>
        <v>Vencido</v>
      </c>
      <c r="AC692"/>
    </row>
    <row r="693" spans="1:29">
      <c r="A693" t="s">
        <v>3400</v>
      </c>
      <c r="B693" t="s">
        <v>3401</v>
      </c>
      <c r="C693" t="s">
        <v>149</v>
      </c>
      <c r="D693" t="s">
        <v>2</v>
      </c>
      <c r="E693" t="s">
        <v>55</v>
      </c>
      <c r="F693" t="s">
        <v>96</v>
      </c>
      <c r="G693" t="s">
        <v>106</v>
      </c>
      <c r="H693" t="s">
        <v>28</v>
      </c>
      <c r="I693" t="s">
        <v>3402</v>
      </c>
      <c r="J693" t="s">
        <v>3403</v>
      </c>
      <c r="K693" t="s">
        <v>3404</v>
      </c>
      <c r="L693" t="s">
        <v>3404</v>
      </c>
      <c r="M693" t="s">
        <v>153</v>
      </c>
      <c r="N693" t="s">
        <v>154</v>
      </c>
      <c r="O693" t="s">
        <v>36</v>
      </c>
      <c r="P693" t="s">
        <v>3401</v>
      </c>
      <c r="Q693" t="s">
        <v>3404</v>
      </c>
      <c r="R693" t="s">
        <v>103</v>
      </c>
      <c r="S693" t="s">
        <v>3405</v>
      </c>
      <c r="T6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45740.651388888888</v>
      </c>
      <c r="U6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45814.663194444445</v>
      </c>
      <c r="V693" s="5">
        <f>IFERROR(Table2[[#This Row],[Fecha cierre/actualización]]-Table2[[#This Row],[Fecha creación]],"Revisar")</f>
        <v>74.011805555557657</v>
      </c>
      <c r="W693" s="5">
        <f>IFERROR(Table2[[#This Row],[Días resolución/en proceso]]*24,"Revisar")</f>
        <v>1776.2833333333838</v>
      </c>
      <c r="X693" s="5">
        <f>_xlfn.XLOOKUP(Table2[[#This Row],[Acuerdo de nivel de servicio]],SLA!B:B,SLA!C:C)</f>
        <v>12.5</v>
      </c>
      <c r="Y693" s="5">
        <f>IFERROR(ROUND(Table2[[#This Row],[Fecha cierre/actualización]]-Table2[[#This Row],[Fecha creación]],0)*14,"Revisar")</f>
        <v>1036</v>
      </c>
      <c r="Z693" s="5">
        <f>+Table2[[#This Row],[SLA horas - base ]]+Table2[[#This Row],[SLA horas - adic por cambio días]]</f>
        <v>1048.5</v>
      </c>
      <c r="AA693" s="19" t="str">
        <f>IF(Table2[[#This Row],[SLA horas - base ]]=0,"No tiene SLA",IF(Table2[[#This Row],[Horas resolución/en proceso]]&lt;=Table2[[#This Row],[SLA horas - total]],"Cumplido","Vencido"))</f>
        <v>Vencido</v>
      </c>
      <c r="AC693"/>
    </row>
    <row r="694" spans="1:29">
      <c r="A694" t="s">
        <v>3406</v>
      </c>
      <c r="B694" t="s">
        <v>3407</v>
      </c>
      <c r="C694" t="s">
        <v>119</v>
      </c>
      <c r="D694" t="s">
        <v>2</v>
      </c>
      <c r="E694" t="s">
        <v>55</v>
      </c>
      <c r="F694" t="s">
        <v>96</v>
      </c>
      <c r="G694" t="s">
        <v>106</v>
      </c>
      <c r="H694" t="s">
        <v>28</v>
      </c>
      <c r="I694" t="s">
        <v>3408</v>
      </c>
      <c r="J694" t="s">
        <v>3409</v>
      </c>
      <c r="K694" t="s">
        <v>3410</v>
      </c>
      <c r="L694" t="s">
        <v>3410</v>
      </c>
      <c r="M694" t="s">
        <v>153</v>
      </c>
      <c r="N694" t="s">
        <v>154</v>
      </c>
      <c r="O694" t="s">
        <v>36</v>
      </c>
      <c r="P694" t="s">
        <v>3407</v>
      </c>
      <c r="Q694" t="s">
        <v>3410</v>
      </c>
      <c r="R694" t="s">
        <v>103</v>
      </c>
      <c r="S694" t="s">
        <v>3410</v>
      </c>
      <c r="T6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45741.669444444444</v>
      </c>
      <c r="U6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45741.7</v>
      </c>
      <c r="V694" s="5">
        <f>IFERROR(Table2[[#This Row],[Fecha cierre/actualización]]-Table2[[#This Row],[Fecha creación]],"Revisar")</f>
        <v>3.0555555553291924E-2</v>
      </c>
      <c r="W694" s="5">
        <f>IFERROR(Table2[[#This Row],[Días resolución/en proceso]]*24,"Revisar")</f>
        <v>0.73333333327900618</v>
      </c>
      <c r="X694" s="5">
        <f>_xlfn.XLOOKUP(Table2[[#This Row],[Acuerdo de nivel de servicio]],SLA!B:B,SLA!C:C)</f>
        <v>72</v>
      </c>
      <c r="Y694" s="5">
        <f>IFERROR(ROUND(Table2[[#This Row],[Fecha cierre/actualización]]-Table2[[#This Row],[Fecha creación]],0)*14,"Revisar")</f>
        <v>0</v>
      </c>
      <c r="Z694" s="5">
        <f>+Table2[[#This Row],[SLA horas - base ]]+Table2[[#This Row],[SLA horas - adic por cambio días]]</f>
        <v>72</v>
      </c>
      <c r="AA694" s="19" t="str">
        <f>IF(Table2[[#This Row],[SLA horas - base ]]=0,"No tiene SLA",IF(Table2[[#This Row],[Horas resolución/en proceso]]&lt;=Table2[[#This Row],[SLA horas - total]],"Cumplido","Vencido"))</f>
        <v>Cumplido</v>
      </c>
      <c r="AC694"/>
    </row>
    <row r="695" spans="1:29">
      <c r="A695" t="s">
        <v>3411</v>
      </c>
      <c r="B695" t="s">
        <v>3412</v>
      </c>
      <c r="C695" t="s">
        <v>119</v>
      </c>
      <c r="D695" t="s">
        <v>2</v>
      </c>
      <c r="E695" t="s">
        <v>55</v>
      </c>
      <c r="F695" t="s">
        <v>21</v>
      </c>
      <c r="G695" t="s">
        <v>106</v>
      </c>
      <c r="H695" t="s">
        <v>28</v>
      </c>
      <c r="I695" t="s">
        <v>3412</v>
      </c>
      <c r="J695" t="s">
        <v>131</v>
      </c>
      <c r="K695" t="s">
        <v>36</v>
      </c>
      <c r="L695" t="s">
        <v>3413</v>
      </c>
      <c r="M695" t="s">
        <v>153</v>
      </c>
      <c r="N695" t="s">
        <v>154</v>
      </c>
      <c r="O695" t="s">
        <v>36</v>
      </c>
      <c r="P695" t="s">
        <v>3412</v>
      </c>
      <c r="Q695" t="s">
        <v>36</v>
      </c>
      <c r="R695" t="s">
        <v>103</v>
      </c>
      <c r="S695" t="s">
        <v>36</v>
      </c>
      <c r="T6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45742.665972222225</v>
      </c>
      <c r="U6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45742.667361111111</v>
      </c>
      <c r="V695" s="5">
        <f>IFERROR(Table2[[#This Row],[Fecha cierre/actualización]]-Table2[[#This Row],[Fecha creación]],"Revisar")</f>
        <v>1.3888888861401938E-3</v>
      </c>
      <c r="W695" s="5">
        <f>IFERROR(Table2[[#This Row],[Días resolución/en proceso]]*24,"Revisar")</f>
        <v>3.3333333267364651E-2</v>
      </c>
      <c r="X695" s="5">
        <f>_xlfn.XLOOKUP(Table2[[#This Row],[Acuerdo de nivel de servicio]],SLA!B:B,SLA!C:C)</f>
        <v>72</v>
      </c>
      <c r="Y695" s="5">
        <f>IFERROR(ROUND(Table2[[#This Row],[Fecha cierre/actualización]]-Table2[[#This Row],[Fecha creación]],0)*14,"Revisar")</f>
        <v>0</v>
      </c>
      <c r="Z695" s="5">
        <f>+Table2[[#This Row],[SLA horas - base ]]+Table2[[#This Row],[SLA horas - adic por cambio días]]</f>
        <v>72</v>
      </c>
      <c r="AA695" s="19" t="str">
        <f>IF(Table2[[#This Row],[SLA horas - base ]]=0,"No tiene SLA",IF(Table2[[#This Row],[Horas resolución/en proceso]]&lt;=Table2[[#This Row],[SLA horas - total]],"Cumplido","Vencido"))</f>
        <v>Cumplido</v>
      </c>
      <c r="AC695"/>
    </row>
    <row r="696" spans="1:29">
      <c r="A696" t="s">
        <v>3414</v>
      </c>
      <c r="B696" t="s">
        <v>3412</v>
      </c>
      <c r="C696" t="s">
        <v>2317</v>
      </c>
      <c r="D696" t="s">
        <v>95</v>
      </c>
      <c r="E696" t="s">
        <v>55</v>
      </c>
      <c r="F696" t="s">
        <v>21</v>
      </c>
      <c r="G696" t="s">
        <v>106</v>
      </c>
      <c r="H696" t="s">
        <v>28</v>
      </c>
      <c r="I696" t="s">
        <v>3415</v>
      </c>
      <c r="J696" t="s">
        <v>131</v>
      </c>
      <c r="K696" t="s">
        <v>36</v>
      </c>
      <c r="L696" t="s">
        <v>3413</v>
      </c>
      <c r="M696" t="s">
        <v>101</v>
      </c>
      <c r="N696" t="s">
        <v>36</v>
      </c>
      <c r="O696" t="s">
        <v>311</v>
      </c>
      <c r="P696" t="s">
        <v>3412</v>
      </c>
      <c r="Q696" t="s">
        <v>36</v>
      </c>
      <c r="R696" t="s">
        <v>103</v>
      </c>
      <c r="S696" t="s">
        <v>36</v>
      </c>
      <c r="T6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45742.665972222225</v>
      </c>
      <c r="U6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45742.667361111111</v>
      </c>
      <c r="V696" s="5">
        <f>IFERROR(Table2[[#This Row],[Fecha cierre/actualización]]-Table2[[#This Row],[Fecha creación]],"Revisar")</f>
        <v>1.3888888861401938E-3</v>
      </c>
      <c r="W696" s="5">
        <f>IFERROR(Table2[[#This Row],[Días resolución/en proceso]]*24,"Revisar")</f>
        <v>3.3333333267364651E-2</v>
      </c>
      <c r="X696" s="5">
        <f>_xlfn.XLOOKUP(Table2[[#This Row],[Acuerdo de nivel de servicio]],SLA!B:B,SLA!C:C)</f>
        <v>120</v>
      </c>
      <c r="Y696" s="5">
        <f>IFERROR(ROUND(Table2[[#This Row],[Fecha cierre/actualización]]-Table2[[#This Row],[Fecha creación]],0)*14,"Revisar")</f>
        <v>0</v>
      </c>
      <c r="Z696" s="5">
        <f>+Table2[[#This Row],[SLA horas - base ]]+Table2[[#This Row],[SLA horas - adic por cambio días]]</f>
        <v>120</v>
      </c>
      <c r="AA696" s="19" t="str">
        <f>IF(Table2[[#This Row],[SLA horas - base ]]=0,"No tiene SLA",IF(Table2[[#This Row],[Horas resolución/en proceso]]&lt;=Table2[[#This Row],[SLA horas - total]],"Cumplido","Vencido"))</f>
        <v>Cumplido</v>
      </c>
      <c r="AC696"/>
    </row>
    <row r="697" spans="1:29">
      <c r="A697" t="s">
        <v>3416</v>
      </c>
      <c r="B697" t="s">
        <v>3417</v>
      </c>
      <c r="C697" t="s">
        <v>2317</v>
      </c>
      <c r="D697" t="s">
        <v>95</v>
      </c>
      <c r="E697" t="s">
        <v>55</v>
      </c>
      <c r="F697" t="s">
        <v>96</v>
      </c>
      <c r="G697" t="s">
        <v>106</v>
      </c>
      <c r="H697" t="s">
        <v>28</v>
      </c>
      <c r="I697" t="s">
        <v>3418</v>
      </c>
      <c r="J697" t="s">
        <v>3419</v>
      </c>
      <c r="K697" t="s">
        <v>3420</v>
      </c>
      <c r="L697" t="s">
        <v>3420</v>
      </c>
      <c r="M697" t="s">
        <v>101</v>
      </c>
      <c r="N697" t="s">
        <v>36</v>
      </c>
      <c r="O697" t="s">
        <v>311</v>
      </c>
      <c r="P697" t="s">
        <v>3417</v>
      </c>
      <c r="Q697" t="s">
        <v>3420</v>
      </c>
      <c r="R697" t="s">
        <v>103</v>
      </c>
      <c r="S697" t="s">
        <v>3421</v>
      </c>
      <c r="T6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45744.650694444441</v>
      </c>
      <c r="U6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45745.68472222222</v>
      </c>
      <c r="V697" s="5">
        <f>IFERROR(Table2[[#This Row],[Fecha cierre/actualización]]-Table2[[#This Row],[Fecha creación]],"Revisar")</f>
        <v>1.0340277777795563</v>
      </c>
      <c r="W697" s="5">
        <f>IFERROR(Table2[[#This Row],[Días resolución/en proceso]]*24,"Revisar")</f>
        <v>24.816666666709352</v>
      </c>
      <c r="X697" s="5">
        <f>_xlfn.XLOOKUP(Table2[[#This Row],[Acuerdo de nivel de servicio]],SLA!B:B,SLA!C:C)</f>
        <v>120</v>
      </c>
      <c r="Y697" s="5">
        <f>IFERROR(ROUND(Table2[[#This Row],[Fecha cierre/actualización]]-Table2[[#This Row],[Fecha creación]],0)*14,"Revisar")</f>
        <v>14</v>
      </c>
      <c r="Z697" s="5">
        <f>+Table2[[#This Row],[SLA horas - base ]]+Table2[[#This Row],[SLA horas - adic por cambio días]]</f>
        <v>134</v>
      </c>
      <c r="AA697" s="19" t="str">
        <f>IF(Table2[[#This Row],[SLA horas - base ]]=0,"No tiene SLA",IF(Table2[[#This Row],[Horas resolución/en proceso]]&lt;=Table2[[#This Row],[SLA horas - total]],"Cumplido","Vencido"))</f>
        <v>Cumplido</v>
      </c>
      <c r="AC697"/>
    </row>
    <row r="698" spans="1:29">
      <c r="A698" t="s">
        <v>3422</v>
      </c>
      <c r="B698" t="s">
        <v>3423</v>
      </c>
      <c r="C698" t="s">
        <v>149</v>
      </c>
      <c r="D698" t="s">
        <v>2</v>
      </c>
      <c r="E698" t="s">
        <v>55</v>
      </c>
      <c r="F698" t="s">
        <v>96</v>
      </c>
      <c r="G698" t="s">
        <v>106</v>
      </c>
      <c r="H698" t="s">
        <v>31</v>
      </c>
      <c r="I698" t="s">
        <v>3424</v>
      </c>
      <c r="J698" t="s">
        <v>3425</v>
      </c>
      <c r="K698" t="s">
        <v>3426</v>
      </c>
      <c r="L698" t="s">
        <v>3426</v>
      </c>
      <c r="M698" t="s">
        <v>101</v>
      </c>
      <c r="N698" t="s">
        <v>154</v>
      </c>
      <c r="O698" t="s">
        <v>102</v>
      </c>
      <c r="P698" t="s">
        <v>3423</v>
      </c>
      <c r="Q698" t="s">
        <v>3426</v>
      </c>
      <c r="R698" t="s">
        <v>103</v>
      </c>
      <c r="S698" t="s">
        <v>3426</v>
      </c>
      <c r="T6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45744.442361111112</v>
      </c>
      <c r="U6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45744.452777777777</v>
      </c>
      <c r="V698" s="5">
        <f>IFERROR(Table2[[#This Row],[Fecha cierre/actualización]]-Table2[[#This Row],[Fecha creación]],"Revisar")</f>
        <v>1.0416666664241347E-2</v>
      </c>
      <c r="W698" s="5">
        <f>IFERROR(Table2[[#This Row],[Días resolución/en proceso]]*24,"Revisar")</f>
        <v>0.24999999994179234</v>
      </c>
      <c r="X698" s="5">
        <f>_xlfn.XLOOKUP(Table2[[#This Row],[Acuerdo de nivel de servicio]],SLA!B:B,SLA!C:C)</f>
        <v>12.5</v>
      </c>
      <c r="Y698" s="5">
        <f>IFERROR(ROUND(Table2[[#This Row],[Fecha cierre/actualización]]-Table2[[#This Row],[Fecha creación]],0)*14,"Revisar")</f>
        <v>0</v>
      </c>
      <c r="Z698" s="5">
        <f>+Table2[[#This Row],[SLA horas - base ]]+Table2[[#This Row],[SLA horas - adic por cambio días]]</f>
        <v>12.5</v>
      </c>
      <c r="AA698" s="19" t="str">
        <f>IF(Table2[[#This Row],[SLA horas - base ]]=0,"No tiene SLA",IF(Table2[[#This Row],[Horas resolución/en proceso]]&lt;=Table2[[#This Row],[SLA horas - total]],"Cumplido","Vencido"))</f>
        <v>Cumplido</v>
      </c>
      <c r="AC698"/>
    </row>
    <row r="699" spans="1:29">
      <c r="A699" t="s">
        <v>3427</v>
      </c>
      <c r="B699" t="s">
        <v>3428</v>
      </c>
      <c r="C699" t="s">
        <v>36</v>
      </c>
      <c r="D699" t="s">
        <v>2</v>
      </c>
      <c r="E699" t="s">
        <v>55</v>
      </c>
      <c r="F699" t="s">
        <v>96</v>
      </c>
      <c r="G699" t="s">
        <v>106</v>
      </c>
      <c r="H699" t="s">
        <v>30</v>
      </c>
      <c r="I699" t="s">
        <v>3429</v>
      </c>
      <c r="J699" t="s">
        <v>3430</v>
      </c>
      <c r="K699" t="s">
        <v>3431</v>
      </c>
      <c r="L699" t="s">
        <v>3431</v>
      </c>
      <c r="M699" t="s">
        <v>110</v>
      </c>
      <c r="N699" t="s">
        <v>36</v>
      </c>
      <c r="O699" t="s">
        <v>36</v>
      </c>
      <c r="P699" t="s">
        <v>3428</v>
      </c>
      <c r="Q699" t="s">
        <v>3431</v>
      </c>
      <c r="R699" t="s">
        <v>103</v>
      </c>
      <c r="S699" t="s">
        <v>3432</v>
      </c>
      <c r="T6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45742.702777777777</v>
      </c>
      <c r="U6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45744.476388888892</v>
      </c>
      <c r="V699" s="5">
        <f>IFERROR(Table2[[#This Row],[Fecha cierre/actualización]]-Table2[[#This Row],[Fecha creación]],"Revisar")</f>
        <v>1.773611111115315</v>
      </c>
      <c r="W699" s="5">
        <f>IFERROR(Table2[[#This Row],[Días resolución/en proceso]]*24,"Revisar")</f>
        <v>42.56666666676756</v>
      </c>
      <c r="X699" s="5">
        <f>_xlfn.XLOOKUP(Table2[[#This Row],[Acuerdo de nivel de servicio]],SLA!B:B,SLA!C:C)</f>
        <v>0</v>
      </c>
      <c r="Y699" s="5">
        <f>IFERROR(ROUND(Table2[[#This Row],[Fecha cierre/actualización]]-Table2[[#This Row],[Fecha creación]],0)*14,"Revisar")</f>
        <v>28</v>
      </c>
      <c r="Z699" s="5">
        <f>+Table2[[#This Row],[SLA horas - base ]]+Table2[[#This Row],[SLA horas - adic por cambio días]]</f>
        <v>28</v>
      </c>
      <c r="AA699" s="19" t="str">
        <f>IF(Table2[[#This Row],[SLA horas - base ]]=0,"No tiene SLA",IF(Table2[[#This Row],[Horas resolución/en proceso]]&lt;=Table2[[#This Row],[SLA horas - total]],"Cumplido","Vencido"))</f>
        <v>No tiene SLA</v>
      </c>
      <c r="AC699"/>
    </row>
    <row r="700" spans="1:29">
      <c r="A700" t="s">
        <v>3433</v>
      </c>
      <c r="B700" t="s">
        <v>3434</v>
      </c>
      <c r="C700" t="s">
        <v>119</v>
      </c>
      <c r="D700" t="s">
        <v>2</v>
      </c>
      <c r="E700" t="s">
        <v>55</v>
      </c>
      <c r="F700" t="s">
        <v>96</v>
      </c>
      <c r="G700" t="s">
        <v>106</v>
      </c>
      <c r="H700" t="s">
        <v>28</v>
      </c>
      <c r="I700" t="s">
        <v>3435</v>
      </c>
      <c r="J700" t="s">
        <v>3436</v>
      </c>
      <c r="K700" t="s">
        <v>3437</v>
      </c>
      <c r="L700" t="s">
        <v>3437</v>
      </c>
      <c r="M700" t="s">
        <v>153</v>
      </c>
      <c r="N700" t="s">
        <v>154</v>
      </c>
      <c r="O700" t="s">
        <v>36</v>
      </c>
      <c r="P700" t="s">
        <v>3434</v>
      </c>
      <c r="Q700" t="s">
        <v>3437</v>
      </c>
      <c r="R700" t="s">
        <v>103</v>
      </c>
      <c r="S700" t="s">
        <v>3437</v>
      </c>
      <c r="T7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45743.476388888892</v>
      </c>
      <c r="U7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45744.468055555553</v>
      </c>
      <c r="V700" s="5">
        <f>IFERROR(Table2[[#This Row],[Fecha cierre/actualización]]-Table2[[#This Row],[Fecha creación]],"Revisar")</f>
        <v>0.99166666666133096</v>
      </c>
      <c r="W700" s="5">
        <f>IFERROR(Table2[[#This Row],[Días resolución/en proceso]]*24,"Revisar")</f>
        <v>23.799999999871943</v>
      </c>
      <c r="X700" s="5">
        <f>_xlfn.XLOOKUP(Table2[[#This Row],[Acuerdo de nivel de servicio]],SLA!B:B,SLA!C:C)</f>
        <v>72</v>
      </c>
      <c r="Y700" s="5">
        <f>IFERROR(ROUND(Table2[[#This Row],[Fecha cierre/actualización]]-Table2[[#This Row],[Fecha creación]],0)*14,"Revisar")</f>
        <v>14</v>
      </c>
      <c r="Z700" s="5">
        <f>+Table2[[#This Row],[SLA horas - base ]]+Table2[[#This Row],[SLA horas - adic por cambio días]]</f>
        <v>86</v>
      </c>
      <c r="AA700" s="19" t="str">
        <f>IF(Table2[[#This Row],[SLA horas - base ]]=0,"No tiene SLA",IF(Table2[[#This Row],[Horas resolución/en proceso]]&lt;=Table2[[#This Row],[SLA horas - total]],"Cumplido","Vencido"))</f>
        <v>Cumplido</v>
      </c>
      <c r="AC700"/>
    </row>
    <row r="701" spans="1:29">
      <c r="A701" t="s">
        <v>3438</v>
      </c>
      <c r="B701" t="s">
        <v>3439</v>
      </c>
      <c r="C701" t="s">
        <v>119</v>
      </c>
      <c r="D701" t="s">
        <v>2</v>
      </c>
      <c r="E701" t="s">
        <v>66</v>
      </c>
      <c r="F701" t="s">
        <v>96</v>
      </c>
      <c r="G701" t="s">
        <v>36</v>
      </c>
      <c r="H701" t="s">
        <v>41</v>
      </c>
      <c r="I701" t="s">
        <v>3440</v>
      </c>
      <c r="J701" t="s">
        <v>3441</v>
      </c>
      <c r="K701" t="s">
        <v>3442</v>
      </c>
      <c r="L701" t="s">
        <v>3442</v>
      </c>
      <c r="M701" t="s">
        <v>101</v>
      </c>
      <c r="N701" t="s">
        <v>36</v>
      </c>
      <c r="O701" t="s">
        <v>102</v>
      </c>
      <c r="P701" t="s">
        <v>3439</v>
      </c>
      <c r="Q701" t="s">
        <v>3442</v>
      </c>
      <c r="R701" t="s">
        <v>103</v>
      </c>
      <c r="S701" t="s">
        <v>3442</v>
      </c>
      <c r="T7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45743.671527777777</v>
      </c>
      <c r="U7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45743.709722222222</v>
      </c>
      <c r="V701" s="5">
        <f>IFERROR(Table2[[#This Row],[Fecha cierre/actualización]]-Table2[[#This Row],[Fecha creación]],"Revisar")</f>
        <v>3.8194444445252884E-2</v>
      </c>
      <c r="W701" s="5">
        <f>IFERROR(Table2[[#This Row],[Días resolución/en proceso]]*24,"Revisar")</f>
        <v>0.91666666668606922</v>
      </c>
      <c r="X701" s="5">
        <f>_xlfn.XLOOKUP(Table2[[#This Row],[Acuerdo de nivel de servicio]],SLA!B:B,SLA!C:C)</f>
        <v>72</v>
      </c>
      <c r="Y701" s="5">
        <f>IFERROR(ROUND(Table2[[#This Row],[Fecha cierre/actualización]]-Table2[[#This Row],[Fecha creación]],0)*14,"Revisar")</f>
        <v>0</v>
      </c>
      <c r="Z701" s="5">
        <f>+Table2[[#This Row],[SLA horas - base ]]+Table2[[#This Row],[SLA horas - adic por cambio días]]</f>
        <v>72</v>
      </c>
      <c r="AA701" s="19" t="str">
        <f>IF(Table2[[#This Row],[SLA horas - base ]]=0,"No tiene SLA",IF(Table2[[#This Row],[Horas resolución/en proceso]]&lt;=Table2[[#This Row],[SLA horas - total]],"Cumplido","Vencido"))</f>
        <v>Cumplido</v>
      </c>
      <c r="AC701"/>
    </row>
    <row r="702" spans="1:29">
      <c r="A702" t="s">
        <v>3443</v>
      </c>
      <c r="B702" t="s">
        <v>3444</v>
      </c>
      <c r="C702" t="s">
        <v>119</v>
      </c>
      <c r="D702" t="s">
        <v>2</v>
      </c>
      <c r="E702" t="s">
        <v>55</v>
      </c>
      <c r="F702" t="s">
        <v>96</v>
      </c>
      <c r="G702" t="s">
        <v>36</v>
      </c>
      <c r="H702" t="s">
        <v>28</v>
      </c>
      <c r="I702" t="s">
        <v>3445</v>
      </c>
      <c r="J702" t="s">
        <v>3446</v>
      </c>
      <c r="K702" t="s">
        <v>3447</v>
      </c>
      <c r="L702" t="s">
        <v>3447</v>
      </c>
      <c r="M702" t="s">
        <v>101</v>
      </c>
      <c r="N702" t="s">
        <v>36</v>
      </c>
      <c r="O702" t="s">
        <v>102</v>
      </c>
      <c r="P702" t="s">
        <v>3444</v>
      </c>
      <c r="Q702" t="s">
        <v>3447</v>
      </c>
      <c r="R702" t="s">
        <v>103</v>
      </c>
      <c r="S702" t="s">
        <v>3447</v>
      </c>
      <c r="T7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45743.703472222223</v>
      </c>
      <c r="U7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45747.449305555558</v>
      </c>
      <c r="V702" s="5">
        <f>IFERROR(Table2[[#This Row],[Fecha cierre/actualización]]-Table2[[#This Row],[Fecha creación]],"Revisar")</f>
        <v>3.7458333333343035</v>
      </c>
      <c r="W702" s="5">
        <f>IFERROR(Table2[[#This Row],[Días resolución/en proceso]]*24,"Revisar")</f>
        <v>89.900000000023283</v>
      </c>
      <c r="X702" s="5">
        <f>_xlfn.XLOOKUP(Table2[[#This Row],[Acuerdo de nivel de servicio]],SLA!B:B,SLA!C:C)</f>
        <v>72</v>
      </c>
      <c r="Y702" s="5">
        <f>IFERROR(ROUND(Table2[[#This Row],[Fecha cierre/actualización]]-Table2[[#This Row],[Fecha creación]],0)*14,"Revisar")</f>
        <v>56</v>
      </c>
      <c r="Z702" s="5">
        <f>+Table2[[#This Row],[SLA horas - base ]]+Table2[[#This Row],[SLA horas - adic por cambio días]]</f>
        <v>128</v>
      </c>
      <c r="AA702" s="19" t="str">
        <f>IF(Table2[[#This Row],[SLA horas - base ]]=0,"No tiene SLA",IF(Table2[[#This Row],[Horas resolución/en proceso]]&lt;=Table2[[#This Row],[SLA horas - total]],"Cumplido","Vencido"))</f>
        <v>Cumplido</v>
      </c>
      <c r="AC702"/>
    </row>
    <row r="703" spans="1:29">
      <c r="A703" t="s">
        <v>3448</v>
      </c>
      <c r="B703" t="s">
        <v>3449</v>
      </c>
      <c r="C703" t="s">
        <v>119</v>
      </c>
      <c r="D703" t="s">
        <v>2</v>
      </c>
      <c r="E703" t="s">
        <v>66</v>
      </c>
      <c r="F703" t="s">
        <v>96</v>
      </c>
      <c r="G703" t="s">
        <v>97</v>
      </c>
      <c r="H703" t="s">
        <v>51</v>
      </c>
      <c r="I703" t="s">
        <v>3450</v>
      </c>
      <c r="J703" t="s">
        <v>3451</v>
      </c>
      <c r="K703" t="s">
        <v>3452</v>
      </c>
      <c r="L703" t="s">
        <v>3452</v>
      </c>
      <c r="M703" t="s">
        <v>101</v>
      </c>
      <c r="N703" t="s">
        <v>36</v>
      </c>
      <c r="O703" t="s">
        <v>102</v>
      </c>
      <c r="P703" t="s">
        <v>3449</v>
      </c>
      <c r="Q703" t="s">
        <v>3452</v>
      </c>
      <c r="R703" t="s">
        <v>103</v>
      </c>
      <c r="S703" t="s">
        <v>3452</v>
      </c>
      <c r="T7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45742.470138888886</v>
      </c>
      <c r="U7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45747.451388888891</v>
      </c>
      <c r="V703" s="5">
        <f>IFERROR(Table2[[#This Row],[Fecha cierre/actualización]]-Table2[[#This Row],[Fecha creación]],"Revisar")</f>
        <v>4.9812500000043656</v>
      </c>
      <c r="W703" s="5">
        <f>IFERROR(Table2[[#This Row],[Días resolución/en proceso]]*24,"Revisar")</f>
        <v>119.55000000010477</v>
      </c>
      <c r="X703" s="5">
        <f>_xlfn.XLOOKUP(Table2[[#This Row],[Acuerdo de nivel de servicio]],SLA!B:B,SLA!C:C)</f>
        <v>72</v>
      </c>
      <c r="Y703" s="5">
        <f>IFERROR(ROUND(Table2[[#This Row],[Fecha cierre/actualización]]-Table2[[#This Row],[Fecha creación]],0)*14,"Revisar")</f>
        <v>70</v>
      </c>
      <c r="Z703" s="5">
        <f>+Table2[[#This Row],[SLA horas - base ]]+Table2[[#This Row],[SLA horas - adic por cambio días]]</f>
        <v>142</v>
      </c>
      <c r="AA703" s="19" t="str">
        <f>IF(Table2[[#This Row],[SLA horas - base ]]=0,"No tiene SLA",IF(Table2[[#This Row],[Horas resolución/en proceso]]&lt;=Table2[[#This Row],[SLA horas - total]],"Cumplido","Vencido"))</f>
        <v>Cumplido</v>
      </c>
      <c r="AC703"/>
    </row>
    <row r="704" spans="1:29">
      <c r="A704" t="s">
        <v>3453</v>
      </c>
      <c r="B704" t="s">
        <v>3454</v>
      </c>
      <c r="C704" t="s">
        <v>36</v>
      </c>
      <c r="D704" t="s">
        <v>269</v>
      </c>
      <c r="E704" t="s">
        <v>48</v>
      </c>
      <c r="F704" t="s">
        <v>96</v>
      </c>
      <c r="G704" t="s">
        <v>270</v>
      </c>
      <c r="H704" t="s">
        <v>36</v>
      </c>
      <c r="I704" t="s">
        <v>3455</v>
      </c>
      <c r="J704" t="s">
        <v>3456</v>
      </c>
      <c r="K704" t="s">
        <v>3457</v>
      </c>
      <c r="L704" t="s">
        <v>3457</v>
      </c>
      <c r="M704" t="s">
        <v>36</v>
      </c>
      <c r="N704" t="s">
        <v>36</v>
      </c>
      <c r="O704" t="s">
        <v>36</v>
      </c>
      <c r="P704" t="s">
        <v>3454</v>
      </c>
      <c r="Q704" t="s">
        <v>3457</v>
      </c>
      <c r="R704" t="s">
        <v>103</v>
      </c>
      <c r="S704" t="s">
        <v>3457</v>
      </c>
      <c r="T7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45742.412499999999</v>
      </c>
      <c r="U7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45749.43472222222</v>
      </c>
      <c r="V704" s="5">
        <f>IFERROR(Table2[[#This Row],[Fecha cierre/actualización]]-Table2[[#This Row],[Fecha creación]],"Revisar")</f>
        <v>7.0222222222218988</v>
      </c>
      <c r="W704" s="5">
        <f>IFERROR(Table2[[#This Row],[Días resolución/en proceso]]*24,"Revisar")</f>
        <v>168.53333333332557</v>
      </c>
      <c r="X704" s="5">
        <f>_xlfn.XLOOKUP(Table2[[#This Row],[Acuerdo de nivel de servicio]],SLA!B:B,SLA!C:C)</f>
        <v>0</v>
      </c>
      <c r="Y704" s="5">
        <f>IFERROR(ROUND(Table2[[#This Row],[Fecha cierre/actualización]]-Table2[[#This Row],[Fecha creación]],0)*14,"Revisar")</f>
        <v>98</v>
      </c>
      <c r="Z704" s="5">
        <f>+Table2[[#This Row],[SLA horas - base ]]+Table2[[#This Row],[SLA horas - adic por cambio días]]</f>
        <v>98</v>
      </c>
      <c r="AA704" s="19" t="str">
        <f>IF(Table2[[#This Row],[SLA horas - base ]]=0,"No tiene SLA",IF(Table2[[#This Row],[Horas resolución/en proceso]]&lt;=Table2[[#This Row],[SLA horas - total]],"Cumplido","Vencido"))</f>
        <v>No tiene SLA</v>
      </c>
      <c r="AC704"/>
    </row>
    <row r="705" spans="1:29">
      <c r="A705" t="s">
        <v>3458</v>
      </c>
      <c r="B705" t="s">
        <v>3459</v>
      </c>
      <c r="C705" t="s">
        <v>36</v>
      </c>
      <c r="D705" t="s">
        <v>269</v>
      </c>
      <c r="E705" t="s">
        <v>52</v>
      </c>
      <c r="F705" t="s">
        <v>96</v>
      </c>
      <c r="G705" t="s">
        <v>270</v>
      </c>
      <c r="H705" t="s">
        <v>36</v>
      </c>
      <c r="I705" t="s">
        <v>3460</v>
      </c>
      <c r="J705" t="s">
        <v>3461</v>
      </c>
      <c r="K705" t="s">
        <v>3462</v>
      </c>
      <c r="L705" t="s">
        <v>3462</v>
      </c>
      <c r="M705" t="s">
        <v>36</v>
      </c>
      <c r="N705" t="s">
        <v>36</v>
      </c>
      <c r="O705" t="s">
        <v>36</v>
      </c>
      <c r="P705" t="s">
        <v>3459</v>
      </c>
      <c r="Q705" t="s">
        <v>3462</v>
      </c>
      <c r="R705" t="s">
        <v>103</v>
      </c>
      <c r="S705" t="s">
        <v>3462</v>
      </c>
      <c r="T7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45742.477777777778</v>
      </c>
      <c r="U7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45775.768750000003</v>
      </c>
      <c r="V705" s="5">
        <f>IFERROR(Table2[[#This Row],[Fecha cierre/actualización]]-Table2[[#This Row],[Fecha creación]],"Revisar")</f>
        <v>33.290972222224809</v>
      </c>
      <c r="W705" s="5">
        <f>IFERROR(Table2[[#This Row],[Días resolución/en proceso]]*24,"Revisar")</f>
        <v>798.98333333339542</v>
      </c>
      <c r="X705" s="5">
        <f>_xlfn.XLOOKUP(Table2[[#This Row],[Acuerdo de nivel de servicio]],SLA!B:B,SLA!C:C)</f>
        <v>0</v>
      </c>
      <c r="Y705" s="5">
        <f>IFERROR(ROUND(Table2[[#This Row],[Fecha cierre/actualización]]-Table2[[#This Row],[Fecha creación]],0)*14,"Revisar")</f>
        <v>462</v>
      </c>
      <c r="Z705" s="5">
        <f>+Table2[[#This Row],[SLA horas - base ]]+Table2[[#This Row],[SLA horas - adic por cambio días]]</f>
        <v>462</v>
      </c>
      <c r="AA705" s="19" t="str">
        <f>IF(Table2[[#This Row],[SLA horas - base ]]=0,"No tiene SLA",IF(Table2[[#This Row],[Horas resolución/en proceso]]&lt;=Table2[[#This Row],[SLA horas - total]],"Cumplido","Vencido"))</f>
        <v>No tiene SLA</v>
      </c>
      <c r="AC705"/>
    </row>
    <row r="706" spans="1:29">
      <c r="A706" t="s">
        <v>3463</v>
      </c>
      <c r="B706" t="s">
        <v>3464</v>
      </c>
      <c r="C706" t="s">
        <v>167</v>
      </c>
      <c r="D706" t="s">
        <v>2</v>
      </c>
      <c r="E706" t="s">
        <v>66</v>
      </c>
      <c r="F706" t="s">
        <v>96</v>
      </c>
      <c r="G706" t="s">
        <v>97</v>
      </c>
      <c r="H706" t="s">
        <v>40</v>
      </c>
      <c r="I706" t="s">
        <v>3465</v>
      </c>
      <c r="J706" t="s">
        <v>3466</v>
      </c>
      <c r="K706" t="s">
        <v>3467</v>
      </c>
      <c r="L706" t="s">
        <v>3467</v>
      </c>
      <c r="M706" t="s">
        <v>101</v>
      </c>
      <c r="N706" t="s">
        <v>36</v>
      </c>
      <c r="O706" t="s">
        <v>102</v>
      </c>
      <c r="P706" t="s">
        <v>3464</v>
      </c>
      <c r="Q706" t="s">
        <v>3467</v>
      </c>
      <c r="R706" t="s">
        <v>103</v>
      </c>
      <c r="S706" t="s">
        <v>3467</v>
      </c>
      <c r="T7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45742.523611111108</v>
      </c>
      <c r="U7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45743.441666666666</v>
      </c>
      <c r="V706" s="5">
        <f>IFERROR(Table2[[#This Row],[Fecha cierre/actualización]]-Table2[[#This Row],[Fecha creación]],"Revisar")</f>
        <v>0.9180555555576575</v>
      </c>
      <c r="W706" s="5">
        <f>IFERROR(Table2[[#This Row],[Días resolución/en proceso]]*24,"Revisar")</f>
        <v>22.03333333338378</v>
      </c>
      <c r="X706" s="5">
        <f>_xlfn.XLOOKUP(Table2[[#This Row],[Acuerdo de nivel de servicio]],SLA!B:B,SLA!C:C)</f>
        <v>120</v>
      </c>
      <c r="Y706" s="5">
        <f>IFERROR(ROUND(Table2[[#This Row],[Fecha cierre/actualización]]-Table2[[#This Row],[Fecha creación]],0)*14,"Revisar")</f>
        <v>14</v>
      </c>
      <c r="Z706" s="5">
        <f>+Table2[[#This Row],[SLA horas - base ]]+Table2[[#This Row],[SLA horas - adic por cambio días]]</f>
        <v>134</v>
      </c>
      <c r="AA706" s="19" t="str">
        <f>IF(Table2[[#This Row],[SLA horas - base ]]=0,"No tiene SLA",IF(Table2[[#This Row],[Horas resolución/en proceso]]&lt;=Table2[[#This Row],[SLA horas - total]],"Cumplido","Vencido"))</f>
        <v>Cumplido</v>
      </c>
      <c r="AC706"/>
    </row>
    <row r="707" spans="1:29">
      <c r="A707" t="s">
        <v>3468</v>
      </c>
      <c r="B707" t="s">
        <v>3469</v>
      </c>
      <c r="C707" t="s">
        <v>119</v>
      </c>
      <c r="D707" t="s">
        <v>2</v>
      </c>
      <c r="E707" t="s">
        <v>38</v>
      </c>
      <c r="F707" t="s">
        <v>96</v>
      </c>
      <c r="G707" t="s">
        <v>106</v>
      </c>
      <c r="H707" t="s">
        <v>38</v>
      </c>
      <c r="I707" t="s">
        <v>3470</v>
      </c>
      <c r="J707" t="s">
        <v>3471</v>
      </c>
      <c r="K707" t="s">
        <v>3472</v>
      </c>
      <c r="L707" t="s">
        <v>3472</v>
      </c>
      <c r="M707" t="s">
        <v>110</v>
      </c>
      <c r="N707" t="s">
        <v>36</v>
      </c>
      <c r="O707" t="s">
        <v>36</v>
      </c>
      <c r="P707" t="s">
        <v>3469</v>
      </c>
      <c r="Q707" t="s">
        <v>3472</v>
      </c>
      <c r="R707" t="s">
        <v>103</v>
      </c>
      <c r="S707" t="s">
        <v>3472</v>
      </c>
      <c r="T7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45742.557638888888</v>
      </c>
      <c r="U7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45742.709722222222</v>
      </c>
      <c r="V707" s="5">
        <f>IFERROR(Table2[[#This Row],[Fecha cierre/actualización]]-Table2[[#This Row],[Fecha creación]],"Revisar")</f>
        <v>0.15208333333430346</v>
      </c>
      <c r="W707" s="5">
        <f>IFERROR(Table2[[#This Row],[Días resolución/en proceso]]*24,"Revisar")</f>
        <v>3.6500000000232831</v>
      </c>
      <c r="X707" s="5">
        <f>_xlfn.XLOOKUP(Table2[[#This Row],[Acuerdo de nivel de servicio]],SLA!B:B,SLA!C:C)</f>
        <v>72</v>
      </c>
      <c r="Y707" s="5">
        <f>IFERROR(ROUND(Table2[[#This Row],[Fecha cierre/actualización]]-Table2[[#This Row],[Fecha creación]],0)*14,"Revisar")</f>
        <v>0</v>
      </c>
      <c r="Z707" s="5">
        <f>+Table2[[#This Row],[SLA horas - base ]]+Table2[[#This Row],[SLA horas - adic por cambio días]]</f>
        <v>72</v>
      </c>
      <c r="AA707" s="19" t="str">
        <f>IF(Table2[[#This Row],[SLA horas - base ]]=0,"No tiene SLA",IF(Table2[[#This Row],[Horas resolución/en proceso]]&lt;=Table2[[#This Row],[SLA horas - total]],"Cumplido","Vencido"))</f>
        <v>Cumplido</v>
      </c>
      <c r="AC707"/>
    </row>
    <row r="708" spans="1:29">
      <c r="A708" t="s">
        <v>3473</v>
      </c>
      <c r="B708" t="s">
        <v>3474</v>
      </c>
      <c r="C708" t="s">
        <v>119</v>
      </c>
      <c r="D708" t="s">
        <v>2</v>
      </c>
      <c r="E708" t="s">
        <v>38</v>
      </c>
      <c r="F708" t="s">
        <v>96</v>
      </c>
      <c r="G708" t="s">
        <v>106</v>
      </c>
      <c r="H708" t="s">
        <v>38</v>
      </c>
      <c r="I708" t="s">
        <v>3475</v>
      </c>
      <c r="J708" t="s">
        <v>3476</v>
      </c>
      <c r="K708" t="s">
        <v>3477</v>
      </c>
      <c r="L708" t="s">
        <v>3477</v>
      </c>
      <c r="M708" t="s">
        <v>110</v>
      </c>
      <c r="N708" t="s">
        <v>36</v>
      </c>
      <c r="O708" t="s">
        <v>36</v>
      </c>
      <c r="P708" t="s">
        <v>3474</v>
      </c>
      <c r="Q708" t="s">
        <v>3477</v>
      </c>
      <c r="R708" t="s">
        <v>103</v>
      </c>
      <c r="S708" t="s">
        <v>3477</v>
      </c>
      <c r="T7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45742.55972222222</v>
      </c>
      <c r="U7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45742.611805555556</v>
      </c>
      <c r="V708" s="5">
        <f>IFERROR(Table2[[#This Row],[Fecha cierre/actualización]]-Table2[[#This Row],[Fecha creación]],"Revisar")</f>
        <v>5.2083333335758653E-2</v>
      </c>
      <c r="W708" s="5">
        <f>IFERROR(Table2[[#This Row],[Días resolución/en proceso]]*24,"Revisar")</f>
        <v>1.2500000000582077</v>
      </c>
      <c r="X708" s="5">
        <f>_xlfn.XLOOKUP(Table2[[#This Row],[Acuerdo de nivel de servicio]],SLA!B:B,SLA!C:C)</f>
        <v>72</v>
      </c>
      <c r="Y708" s="5">
        <f>IFERROR(ROUND(Table2[[#This Row],[Fecha cierre/actualización]]-Table2[[#This Row],[Fecha creación]],0)*14,"Revisar")</f>
        <v>0</v>
      </c>
      <c r="Z708" s="5">
        <f>+Table2[[#This Row],[SLA horas - base ]]+Table2[[#This Row],[SLA horas - adic por cambio días]]</f>
        <v>72</v>
      </c>
      <c r="AA708" s="19" t="str">
        <f>IF(Table2[[#This Row],[SLA horas - base ]]=0,"No tiene SLA",IF(Table2[[#This Row],[Horas resolución/en proceso]]&lt;=Table2[[#This Row],[SLA horas - total]],"Cumplido","Vencido"))</f>
        <v>Cumplido</v>
      </c>
      <c r="AC708"/>
    </row>
    <row r="709" spans="1:29">
      <c r="A709" t="s">
        <v>3478</v>
      </c>
      <c r="B709" t="s">
        <v>3479</v>
      </c>
      <c r="C709" t="s">
        <v>119</v>
      </c>
      <c r="D709" t="s">
        <v>2</v>
      </c>
      <c r="E709" t="s">
        <v>38</v>
      </c>
      <c r="F709" t="s">
        <v>96</v>
      </c>
      <c r="G709" t="s">
        <v>106</v>
      </c>
      <c r="H709" t="s">
        <v>38</v>
      </c>
      <c r="I709" t="s">
        <v>3480</v>
      </c>
      <c r="J709" t="s">
        <v>3481</v>
      </c>
      <c r="K709" t="s">
        <v>3482</v>
      </c>
      <c r="L709" t="s">
        <v>3482</v>
      </c>
      <c r="M709" t="s">
        <v>110</v>
      </c>
      <c r="N709" t="s">
        <v>36</v>
      </c>
      <c r="O709" t="s">
        <v>36</v>
      </c>
      <c r="P709" t="s">
        <v>3479</v>
      </c>
      <c r="Q709" t="s">
        <v>3482</v>
      </c>
      <c r="R709" t="s">
        <v>103</v>
      </c>
      <c r="S709" t="s">
        <v>3482</v>
      </c>
      <c r="T7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45742.564583333333</v>
      </c>
      <c r="U7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45742.615277777775</v>
      </c>
      <c r="V709" s="5">
        <f>IFERROR(Table2[[#This Row],[Fecha cierre/actualización]]-Table2[[#This Row],[Fecha creación]],"Revisar")</f>
        <v>5.0694444442342501E-2</v>
      </c>
      <c r="W709" s="5">
        <f>IFERROR(Table2[[#This Row],[Días resolución/en proceso]]*24,"Revisar")</f>
        <v>1.21666666661622</v>
      </c>
      <c r="X709" s="5">
        <f>_xlfn.XLOOKUP(Table2[[#This Row],[Acuerdo de nivel de servicio]],SLA!B:B,SLA!C:C)</f>
        <v>72</v>
      </c>
      <c r="Y709" s="5">
        <f>IFERROR(ROUND(Table2[[#This Row],[Fecha cierre/actualización]]-Table2[[#This Row],[Fecha creación]],0)*14,"Revisar")</f>
        <v>0</v>
      </c>
      <c r="Z709" s="5">
        <f>+Table2[[#This Row],[SLA horas - base ]]+Table2[[#This Row],[SLA horas - adic por cambio días]]</f>
        <v>72</v>
      </c>
      <c r="AA709" s="19" t="str">
        <f>IF(Table2[[#This Row],[SLA horas - base ]]=0,"No tiene SLA",IF(Table2[[#This Row],[Horas resolución/en proceso]]&lt;=Table2[[#This Row],[SLA horas - total]],"Cumplido","Vencido"))</f>
        <v>Cumplido</v>
      </c>
      <c r="AC709"/>
    </row>
    <row r="710" spans="1:29">
      <c r="A710" t="s">
        <v>3483</v>
      </c>
      <c r="B710" t="s">
        <v>3484</v>
      </c>
      <c r="C710" t="s">
        <v>496</v>
      </c>
      <c r="D710" t="s">
        <v>95</v>
      </c>
      <c r="E710" t="s">
        <v>38</v>
      </c>
      <c r="F710" t="s">
        <v>96</v>
      </c>
      <c r="G710" t="s">
        <v>106</v>
      </c>
      <c r="H710" t="s">
        <v>38</v>
      </c>
      <c r="I710" t="s">
        <v>3485</v>
      </c>
      <c r="J710" t="s">
        <v>3486</v>
      </c>
      <c r="K710" t="s">
        <v>3487</v>
      </c>
      <c r="L710" t="s">
        <v>3487</v>
      </c>
      <c r="M710" t="s">
        <v>110</v>
      </c>
      <c r="N710" t="s">
        <v>36</v>
      </c>
      <c r="O710" t="s">
        <v>36</v>
      </c>
      <c r="P710" t="s">
        <v>3484</v>
      </c>
      <c r="Q710" t="s">
        <v>3487</v>
      </c>
      <c r="R710" t="s">
        <v>103</v>
      </c>
      <c r="S710" t="s">
        <v>3487</v>
      </c>
      <c r="T7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45742.577777777777</v>
      </c>
      <c r="U7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45757.652777777781</v>
      </c>
      <c r="V710" s="5">
        <f>IFERROR(Table2[[#This Row],[Fecha cierre/actualización]]-Table2[[#This Row],[Fecha creación]],"Revisar")</f>
        <v>15.075000000004366</v>
      </c>
      <c r="W710" s="5">
        <f>IFERROR(Table2[[#This Row],[Días resolución/en proceso]]*24,"Revisar")</f>
        <v>361.80000000010477</v>
      </c>
      <c r="X710" s="5">
        <f>_xlfn.XLOOKUP(Table2[[#This Row],[Acuerdo de nivel de servicio]],SLA!B:B,SLA!C:C)</f>
        <v>72</v>
      </c>
      <c r="Y710" s="5">
        <f>IFERROR(ROUND(Table2[[#This Row],[Fecha cierre/actualización]]-Table2[[#This Row],[Fecha creación]],0)*14,"Revisar")</f>
        <v>210</v>
      </c>
      <c r="Z710" s="5">
        <f>+Table2[[#This Row],[SLA horas - base ]]+Table2[[#This Row],[SLA horas - adic por cambio días]]</f>
        <v>282</v>
      </c>
      <c r="AA710" s="19" t="str">
        <f>IF(Table2[[#This Row],[SLA horas - base ]]=0,"No tiene SLA",IF(Table2[[#This Row],[Horas resolución/en proceso]]&lt;=Table2[[#This Row],[SLA horas - total]],"Cumplido","Vencido"))</f>
        <v>Vencido</v>
      </c>
      <c r="AC710"/>
    </row>
    <row r="711" spans="1:29">
      <c r="A711" t="s">
        <v>3488</v>
      </c>
      <c r="B711" t="s">
        <v>3489</v>
      </c>
      <c r="C711" t="s">
        <v>157</v>
      </c>
      <c r="D711" t="s">
        <v>2</v>
      </c>
      <c r="E711" t="s">
        <v>55</v>
      </c>
      <c r="F711" t="s">
        <v>96</v>
      </c>
      <c r="G711" t="s">
        <v>106</v>
      </c>
      <c r="H711" t="s">
        <v>27</v>
      </c>
      <c r="I711" t="s">
        <v>3490</v>
      </c>
      <c r="J711" t="s">
        <v>3491</v>
      </c>
      <c r="K711" t="s">
        <v>2588</v>
      </c>
      <c r="L711" t="s">
        <v>2588</v>
      </c>
      <c r="M711" t="s">
        <v>101</v>
      </c>
      <c r="N711" t="s">
        <v>154</v>
      </c>
      <c r="O711" t="s">
        <v>102</v>
      </c>
      <c r="P711" t="s">
        <v>3489</v>
      </c>
      <c r="Q711" t="s">
        <v>2588</v>
      </c>
      <c r="R711" t="s">
        <v>103</v>
      </c>
      <c r="S711" t="s">
        <v>3424</v>
      </c>
      <c r="T7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45743.629861111112</v>
      </c>
      <c r="U7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45745.476388888892</v>
      </c>
      <c r="V711" s="5">
        <f>IFERROR(Table2[[#This Row],[Fecha cierre/actualización]]-Table2[[#This Row],[Fecha creación]],"Revisar")</f>
        <v>1.8465277777795563</v>
      </c>
      <c r="W711" s="5">
        <f>IFERROR(Table2[[#This Row],[Días resolución/en proceso]]*24,"Revisar")</f>
        <v>44.316666666709352</v>
      </c>
      <c r="X711" s="5">
        <f>_xlfn.XLOOKUP(Table2[[#This Row],[Acuerdo de nivel de servicio]],SLA!B:B,SLA!C:C)</f>
        <v>12.5</v>
      </c>
      <c r="Y711" s="5">
        <f>IFERROR(ROUND(Table2[[#This Row],[Fecha cierre/actualización]]-Table2[[#This Row],[Fecha creación]],0)*14,"Revisar")</f>
        <v>28</v>
      </c>
      <c r="Z711" s="5">
        <f>+Table2[[#This Row],[SLA horas - base ]]+Table2[[#This Row],[SLA horas - adic por cambio días]]</f>
        <v>40.5</v>
      </c>
      <c r="AA711" s="19" t="str">
        <f>IF(Table2[[#This Row],[SLA horas - base ]]=0,"No tiene SLA",IF(Table2[[#This Row],[Horas resolución/en proceso]]&lt;=Table2[[#This Row],[SLA horas - total]],"Cumplido","Vencido"))</f>
        <v>Vencido</v>
      </c>
      <c r="AC711"/>
    </row>
    <row r="712" spans="1:29">
      <c r="A712" t="s">
        <v>3492</v>
      </c>
      <c r="B712" t="s">
        <v>3493</v>
      </c>
      <c r="C712" t="s">
        <v>496</v>
      </c>
      <c r="D712" t="s">
        <v>95</v>
      </c>
      <c r="E712" t="s">
        <v>66</v>
      </c>
      <c r="F712" t="s">
        <v>96</v>
      </c>
      <c r="G712" t="s">
        <v>373</v>
      </c>
      <c r="H712" t="s">
        <v>53</v>
      </c>
      <c r="I712" t="s">
        <v>3494</v>
      </c>
      <c r="J712" t="s">
        <v>3495</v>
      </c>
      <c r="K712" t="s">
        <v>3496</v>
      </c>
      <c r="L712" t="s">
        <v>3496</v>
      </c>
      <c r="M712" t="s">
        <v>36</v>
      </c>
      <c r="N712" t="s">
        <v>36</v>
      </c>
      <c r="O712" t="s">
        <v>513</v>
      </c>
      <c r="P712" t="s">
        <v>3493</v>
      </c>
      <c r="Q712" t="s">
        <v>3496</v>
      </c>
      <c r="R712" t="s">
        <v>103</v>
      </c>
      <c r="S712" t="s">
        <v>3496</v>
      </c>
      <c r="T7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45744.429861111108</v>
      </c>
      <c r="U7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45747.654861111114</v>
      </c>
      <c r="V712" s="5">
        <f>IFERROR(Table2[[#This Row],[Fecha cierre/actualización]]-Table2[[#This Row],[Fecha creación]],"Revisar")</f>
        <v>3.2250000000058208</v>
      </c>
      <c r="W712" s="5">
        <f>IFERROR(Table2[[#This Row],[Días resolución/en proceso]]*24,"Revisar")</f>
        <v>77.400000000139698</v>
      </c>
      <c r="X712" s="5">
        <f>_xlfn.XLOOKUP(Table2[[#This Row],[Acuerdo de nivel de servicio]],SLA!B:B,SLA!C:C)</f>
        <v>72</v>
      </c>
      <c r="Y712" s="5">
        <f>IFERROR(ROUND(Table2[[#This Row],[Fecha cierre/actualización]]-Table2[[#This Row],[Fecha creación]],0)*14,"Revisar")</f>
        <v>42</v>
      </c>
      <c r="Z712" s="5">
        <f>+Table2[[#This Row],[SLA horas - base ]]+Table2[[#This Row],[SLA horas - adic por cambio días]]</f>
        <v>114</v>
      </c>
      <c r="AA712" s="19" t="str">
        <f>IF(Table2[[#This Row],[SLA horas - base ]]=0,"No tiene SLA",IF(Table2[[#This Row],[Horas resolución/en proceso]]&lt;=Table2[[#This Row],[SLA horas - total]],"Cumplido","Vencido"))</f>
        <v>Cumplido</v>
      </c>
      <c r="AC712"/>
    </row>
    <row r="713" spans="1:29">
      <c r="A713" t="s">
        <v>3497</v>
      </c>
      <c r="B713" t="s">
        <v>3498</v>
      </c>
      <c r="C713" t="s">
        <v>36</v>
      </c>
      <c r="D713" t="s">
        <v>2</v>
      </c>
      <c r="E713" t="s">
        <v>55</v>
      </c>
      <c r="F713" t="s">
        <v>96</v>
      </c>
      <c r="G713" t="s">
        <v>106</v>
      </c>
      <c r="H713" t="s">
        <v>30</v>
      </c>
      <c r="I713" t="s">
        <v>3499</v>
      </c>
      <c r="J713" t="s">
        <v>3500</v>
      </c>
      <c r="K713" t="s">
        <v>3501</v>
      </c>
      <c r="L713" t="s">
        <v>3501</v>
      </c>
      <c r="M713" t="s">
        <v>110</v>
      </c>
      <c r="N713" t="s">
        <v>36</v>
      </c>
      <c r="O713" t="s">
        <v>36</v>
      </c>
      <c r="P713" t="s">
        <v>3498</v>
      </c>
      <c r="Q713" t="s">
        <v>3501</v>
      </c>
      <c r="R713" t="s">
        <v>103</v>
      </c>
      <c r="S713" t="s">
        <v>3501</v>
      </c>
      <c r="T7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45743.529861111114</v>
      </c>
      <c r="U7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45747.394444444442</v>
      </c>
      <c r="V713" s="5">
        <f>IFERROR(Table2[[#This Row],[Fecha cierre/actualización]]-Table2[[#This Row],[Fecha creación]],"Revisar")</f>
        <v>3.8645833333284827</v>
      </c>
      <c r="W713" s="5">
        <f>IFERROR(Table2[[#This Row],[Días resolución/en proceso]]*24,"Revisar")</f>
        <v>92.749999999883585</v>
      </c>
      <c r="X713" s="5">
        <f>_xlfn.XLOOKUP(Table2[[#This Row],[Acuerdo de nivel de servicio]],SLA!B:B,SLA!C:C)</f>
        <v>0</v>
      </c>
      <c r="Y713" s="5">
        <f>IFERROR(ROUND(Table2[[#This Row],[Fecha cierre/actualización]]-Table2[[#This Row],[Fecha creación]],0)*14,"Revisar")</f>
        <v>56</v>
      </c>
      <c r="Z713" s="5">
        <f>+Table2[[#This Row],[SLA horas - base ]]+Table2[[#This Row],[SLA horas - adic por cambio días]]</f>
        <v>56</v>
      </c>
      <c r="AA713" s="19" t="str">
        <f>IF(Table2[[#This Row],[SLA horas - base ]]=0,"No tiene SLA",IF(Table2[[#This Row],[Horas resolución/en proceso]]&lt;=Table2[[#This Row],[SLA horas - total]],"Cumplido","Vencido"))</f>
        <v>No tiene SLA</v>
      </c>
      <c r="AC713"/>
    </row>
    <row r="714" spans="1:29">
      <c r="A714" t="s">
        <v>3502</v>
      </c>
      <c r="B714" t="s">
        <v>3112</v>
      </c>
      <c r="C714" t="s">
        <v>36</v>
      </c>
      <c r="D714" t="s">
        <v>269</v>
      </c>
      <c r="E714" t="s">
        <v>52</v>
      </c>
      <c r="F714" t="s">
        <v>96</v>
      </c>
      <c r="G714" t="s">
        <v>270</v>
      </c>
      <c r="H714" t="s">
        <v>36</v>
      </c>
      <c r="I714" t="s">
        <v>3503</v>
      </c>
      <c r="J714" t="s">
        <v>3504</v>
      </c>
      <c r="K714" t="s">
        <v>3462</v>
      </c>
      <c r="L714" t="s">
        <v>3462</v>
      </c>
      <c r="M714" t="s">
        <v>36</v>
      </c>
      <c r="N714" t="s">
        <v>36</v>
      </c>
      <c r="O714" t="s">
        <v>36</v>
      </c>
      <c r="P714" t="s">
        <v>3112</v>
      </c>
      <c r="Q714" t="s">
        <v>3462</v>
      </c>
      <c r="R714" t="s">
        <v>103</v>
      </c>
      <c r="S714" t="s">
        <v>3462</v>
      </c>
      <c r="T7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45742.475694444445</v>
      </c>
      <c r="U7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45775.768750000003</v>
      </c>
      <c r="V714" s="5">
        <f>IFERROR(Table2[[#This Row],[Fecha cierre/actualización]]-Table2[[#This Row],[Fecha creación]],"Revisar")</f>
        <v>33.293055555557657</v>
      </c>
      <c r="W714" s="5">
        <f>IFERROR(Table2[[#This Row],[Días resolución/en proceso]]*24,"Revisar")</f>
        <v>799.03333333338378</v>
      </c>
      <c r="X714" s="5">
        <f>_xlfn.XLOOKUP(Table2[[#This Row],[Acuerdo de nivel de servicio]],SLA!B:B,SLA!C:C)</f>
        <v>0</v>
      </c>
      <c r="Y714" s="5">
        <f>IFERROR(ROUND(Table2[[#This Row],[Fecha cierre/actualización]]-Table2[[#This Row],[Fecha creación]],0)*14,"Revisar")</f>
        <v>462</v>
      </c>
      <c r="Z714" s="5">
        <f>+Table2[[#This Row],[SLA horas - base ]]+Table2[[#This Row],[SLA horas - adic por cambio días]]</f>
        <v>462</v>
      </c>
      <c r="AA714" s="19" t="str">
        <f>IF(Table2[[#This Row],[SLA horas - base ]]=0,"No tiene SLA",IF(Table2[[#This Row],[Horas resolución/en proceso]]&lt;=Table2[[#This Row],[SLA horas - total]],"Cumplido","Vencido"))</f>
        <v>No tiene SLA</v>
      </c>
      <c r="AC714"/>
    </row>
    <row r="715" spans="1:29">
      <c r="A715" t="s">
        <v>3505</v>
      </c>
      <c r="B715" t="s">
        <v>3506</v>
      </c>
      <c r="C715" t="s">
        <v>149</v>
      </c>
      <c r="D715" t="s">
        <v>2</v>
      </c>
      <c r="E715" t="s">
        <v>48</v>
      </c>
      <c r="F715" t="s">
        <v>96</v>
      </c>
      <c r="G715" t="s">
        <v>106</v>
      </c>
      <c r="H715" t="s">
        <v>31</v>
      </c>
      <c r="I715" t="s">
        <v>3507</v>
      </c>
      <c r="J715" t="s">
        <v>3508</v>
      </c>
      <c r="K715" t="s">
        <v>3509</v>
      </c>
      <c r="L715" t="s">
        <v>3509</v>
      </c>
      <c r="M715" t="s">
        <v>101</v>
      </c>
      <c r="N715" t="s">
        <v>154</v>
      </c>
      <c r="O715" t="s">
        <v>102</v>
      </c>
      <c r="P715" t="s">
        <v>3506</v>
      </c>
      <c r="Q715" t="s">
        <v>3509</v>
      </c>
      <c r="R715" t="s">
        <v>103</v>
      </c>
      <c r="S715" t="s">
        <v>3509</v>
      </c>
      <c r="T7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45742.490277777775</v>
      </c>
      <c r="U7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45757.401388888888</v>
      </c>
      <c r="V715" s="5">
        <f>IFERROR(Table2[[#This Row],[Fecha cierre/actualización]]-Table2[[#This Row],[Fecha creación]],"Revisar")</f>
        <v>14.911111111112405</v>
      </c>
      <c r="W715" s="5">
        <f>IFERROR(Table2[[#This Row],[Días resolución/en proceso]]*24,"Revisar")</f>
        <v>357.86666666669771</v>
      </c>
      <c r="X715" s="5">
        <f>_xlfn.XLOOKUP(Table2[[#This Row],[Acuerdo de nivel de servicio]],SLA!B:B,SLA!C:C)</f>
        <v>12.5</v>
      </c>
      <c r="Y715" s="5">
        <f>IFERROR(ROUND(Table2[[#This Row],[Fecha cierre/actualización]]-Table2[[#This Row],[Fecha creación]],0)*14,"Revisar")</f>
        <v>210</v>
      </c>
      <c r="Z715" s="5">
        <f>+Table2[[#This Row],[SLA horas - base ]]+Table2[[#This Row],[SLA horas - adic por cambio días]]</f>
        <v>222.5</v>
      </c>
      <c r="AA715" s="19" t="str">
        <f>IF(Table2[[#This Row],[SLA horas - base ]]=0,"No tiene SLA",IF(Table2[[#This Row],[Horas resolución/en proceso]]&lt;=Table2[[#This Row],[SLA horas - total]],"Cumplido","Vencido"))</f>
        <v>Vencido</v>
      </c>
      <c r="AC715"/>
    </row>
    <row r="716" spans="1:29">
      <c r="A716" t="s">
        <v>3510</v>
      </c>
      <c r="B716" t="s">
        <v>3511</v>
      </c>
      <c r="C716" t="s">
        <v>36</v>
      </c>
      <c r="D716" t="s">
        <v>2</v>
      </c>
      <c r="E716" t="s">
        <v>29</v>
      </c>
      <c r="F716" t="s">
        <v>96</v>
      </c>
      <c r="G716" t="s">
        <v>30</v>
      </c>
      <c r="H716" t="s">
        <v>30</v>
      </c>
      <c r="I716" t="s">
        <v>3512</v>
      </c>
      <c r="J716" t="s">
        <v>3191</v>
      </c>
      <c r="K716" t="s">
        <v>3513</v>
      </c>
      <c r="L716" t="s">
        <v>3513</v>
      </c>
      <c r="M716" t="s">
        <v>36</v>
      </c>
      <c r="N716" t="s">
        <v>36</v>
      </c>
      <c r="O716" t="s">
        <v>36</v>
      </c>
      <c r="P716" t="s">
        <v>3511</v>
      </c>
      <c r="Q716" t="s">
        <v>3513</v>
      </c>
      <c r="R716" t="s">
        <v>103</v>
      </c>
      <c r="S716" t="s">
        <v>3513</v>
      </c>
      <c r="T7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45742.629861111112</v>
      </c>
      <c r="U7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45820.634027777778</v>
      </c>
      <c r="V716" s="5">
        <f>IFERROR(Table2[[#This Row],[Fecha cierre/actualización]]-Table2[[#This Row],[Fecha creación]],"Revisar")</f>
        <v>78.004166666665697</v>
      </c>
      <c r="W716" s="5">
        <f>IFERROR(Table2[[#This Row],[Días resolución/en proceso]]*24,"Revisar")</f>
        <v>1872.0999999999767</v>
      </c>
      <c r="X716" s="5">
        <f>_xlfn.XLOOKUP(Table2[[#This Row],[Acuerdo de nivel de servicio]],SLA!B:B,SLA!C:C)</f>
        <v>0</v>
      </c>
      <c r="Y716" s="5">
        <f>IFERROR(ROUND(Table2[[#This Row],[Fecha cierre/actualización]]-Table2[[#This Row],[Fecha creación]],0)*14,"Revisar")</f>
        <v>1092</v>
      </c>
      <c r="Z716" s="5">
        <f>+Table2[[#This Row],[SLA horas - base ]]+Table2[[#This Row],[SLA horas - adic por cambio días]]</f>
        <v>1092</v>
      </c>
      <c r="AA716" s="19" t="str">
        <f>IF(Table2[[#This Row],[SLA horas - base ]]=0,"No tiene SLA",IF(Table2[[#This Row],[Horas resolución/en proceso]]&lt;=Table2[[#This Row],[SLA horas - total]],"Cumplido","Vencido"))</f>
        <v>No tiene SLA</v>
      </c>
      <c r="AC716"/>
    </row>
    <row r="717" spans="1:29">
      <c r="A717" t="s">
        <v>3514</v>
      </c>
      <c r="B717" t="s">
        <v>3515</v>
      </c>
      <c r="C717" t="s">
        <v>2317</v>
      </c>
      <c r="D717" t="s">
        <v>95</v>
      </c>
      <c r="E717" t="s">
        <v>55</v>
      </c>
      <c r="F717" t="s">
        <v>96</v>
      </c>
      <c r="G717" t="s">
        <v>106</v>
      </c>
      <c r="H717" t="s">
        <v>28</v>
      </c>
      <c r="I717" t="s">
        <v>3516</v>
      </c>
      <c r="J717" t="s">
        <v>3517</v>
      </c>
      <c r="K717" t="s">
        <v>3518</v>
      </c>
      <c r="L717" t="s">
        <v>3518</v>
      </c>
      <c r="M717" t="s">
        <v>153</v>
      </c>
      <c r="N717" t="s">
        <v>36</v>
      </c>
      <c r="O717" t="s">
        <v>36</v>
      </c>
      <c r="P717" t="s">
        <v>3515</v>
      </c>
      <c r="Q717" t="s">
        <v>3518</v>
      </c>
      <c r="R717" t="s">
        <v>103</v>
      </c>
      <c r="S717" t="s">
        <v>3519</v>
      </c>
      <c r="T7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45744.343055555553</v>
      </c>
      <c r="U7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45827.500694444447</v>
      </c>
      <c r="V717" s="5">
        <f>IFERROR(Table2[[#This Row],[Fecha cierre/actualización]]-Table2[[#This Row],[Fecha creación]],"Revisar")</f>
        <v>83.157638888893416</v>
      </c>
      <c r="W717" s="5">
        <f>IFERROR(Table2[[#This Row],[Días resolución/en proceso]]*24,"Revisar")</f>
        <v>1995.783333333442</v>
      </c>
      <c r="X717" s="5">
        <f>_xlfn.XLOOKUP(Table2[[#This Row],[Acuerdo de nivel de servicio]],SLA!B:B,SLA!C:C)</f>
        <v>120</v>
      </c>
      <c r="Y717" s="5">
        <f>IFERROR(ROUND(Table2[[#This Row],[Fecha cierre/actualización]]-Table2[[#This Row],[Fecha creación]],0)*14,"Revisar")</f>
        <v>1162</v>
      </c>
      <c r="Z717" s="5">
        <f>+Table2[[#This Row],[SLA horas - base ]]+Table2[[#This Row],[SLA horas - adic por cambio días]]</f>
        <v>1282</v>
      </c>
      <c r="AA717" s="19" t="str">
        <f>IF(Table2[[#This Row],[SLA horas - base ]]=0,"No tiene SLA",IF(Table2[[#This Row],[Horas resolución/en proceso]]&lt;=Table2[[#This Row],[SLA horas - total]],"Cumplido","Vencido"))</f>
        <v>Vencido</v>
      </c>
      <c r="AC717"/>
    </row>
    <row r="718" spans="1:29">
      <c r="A718" t="s">
        <v>3520</v>
      </c>
      <c r="B718" t="s">
        <v>3521</v>
      </c>
      <c r="C718" t="s">
        <v>119</v>
      </c>
      <c r="D718" t="s">
        <v>2</v>
      </c>
      <c r="E718" t="s">
        <v>55</v>
      </c>
      <c r="F718" t="s">
        <v>96</v>
      </c>
      <c r="G718" t="s">
        <v>106</v>
      </c>
      <c r="H718" t="s">
        <v>28</v>
      </c>
      <c r="I718" t="s">
        <v>3421</v>
      </c>
      <c r="J718" t="s">
        <v>3522</v>
      </c>
      <c r="K718" t="s">
        <v>3523</v>
      </c>
      <c r="L718" t="s">
        <v>3523</v>
      </c>
      <c r="M718" t="s">
        <v>153</v>
      </c>
      <c r="N718" t="s">
        <v>154</v>
      </c>
      <c r="O718" t="s">
        <v>36</v>
      </c>
      <c r="P718" t="s">
        <v>3521</v>
      </c>
      <c r="Q718" t="s">
        <v>3523</v>
      </c>
      <c r="R718" t="s">
        <v>103</v>
      </c>
      <c r="S718" t="s">
        <v>3524</v>
      </c>
      <c r="T7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45744.669444444444</v>
      </c>
      <c r="U7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45826.415972222225</v>
      </c>
      <c r="V718" s="5">
        <f>IFERROR(Table2[[#This Row],[Fecha cierre/actualización]]-Table2[[#This Row],[Fecha creación]],"Revisar")</f>
        <v>81.746527777781012</v>
      </c>
      <c r="W718" s="5">
        <f>IFERROR(Table2[[#This Row],[Días resolución/en proceso]]*24,"Revisar")</f>
        <v>1961.9166666667443</v>
      </c>
      <c r="X718" s="5">
        <f>_xlfn.XLOOKUP(Table2[[#This Row],[Acuerdo de nivel de servicio]],SLA!B:B,SLA!C:C)</f>
        <v>72</v>
      </c>
      <c r="Y718" s="5">
        <f>IFERROR(ROUND(Table2[[#This Row],[Fecha cierre/actualización]]-Table2[[#This Row],[Fecha creación]],0)*14,"Revisar")</f>
        <v>1148</v>
      </c>
      <c r="Z718" s="5">
        <f>+Table2[[#This Row],[SLA horas - base ]]+Table2[[#This Row],[SLA horas - adic por cambio días]]</f>
        <v>1220</v>
      </c>
      <c r="AA718" s="19" t="str">
        <f>IF(Table2[[#This Row],[SLA horas - base ]]=0,"No tiene SLA",IF(Table2[[#This Row],[Horas resolución/en proceso]]&lt;=Table2[[#This Row],[SLA horas - total]],"Cumplido","Vencido"))</f>
        <v>Vencido</v>
      </c>
      <c r="AC718"/>
    </row>
    <row r="719" spans="1:29">
      <c r="A719" t="s">
        <v>3525</v>
      </c>
      <c r="B719" t="s">
        <v>3526</v>
      </c>
      <c r="C719" t="s">
        <v>496</v>
      </c>
      <c r="D719" t="s">
        <v>95</v>
      </c>
      <c r="E719" t="s">
        <v>38</v>
      </c>
      <c r="F719" t="s">
        <v>96</v>
      </c>
      <c r="G719" t="s">
        <v>106</v>
      </c>
      <c r="H719" t="s">
        <v>38</v>
      </c>
      <c r="I719" t="s">
        <v>3526</v>
      </c>
      <c r="J719" t="s">
        <v>3527</v>
      </c>
      <c r="K719" t="s">
        <v>3528</v>
      </c>
      <c r="L719" t="s">
        <v>3528</v>
      </c>
      <c r="M719" t="s">
        <v>110</v>
      </c>
      <c r="N719" t="s">
        <v>36</v>
      </c>
      <c r="O719" t="s">
        <v>36</v>
      </c>
      <c r="P719" t="s">
        <v>3526</v>
      </c>
      <c r="Q719" t="s">
        <v>3528</v>
      </c>
      <c r="R719" t="s">
        <v>103</v>
      </c>
      <c r="S719" t="s">
        <v>3528</v>
      </c>
      <c r="T7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45743.690972222219</v>
      </c>
      <c r="U7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45744.453472222223</v>
      </c>
      <c r="V719" s="5">
        <f>IFERROR(Table2[[#This Row],[Fecha cierre/actualización]]-Table2[[#This Row],[Fecha creación]],"Revisar")</f>
        <v>0.76250000000436557</v>
      </c>
      <c r="W719" s="5">
        <f>IFERROR(Table2[[#This Row],[Días resolución/en proceso]]*24,"Revisar")</f>
        <v>18.300000000104774</v>
      </c>
      <c r="X719" s="5">
        <f>_xlfn.XLOOKUP(Table2[[#This Row],[Acuerdo de nivel de servicio]],SLA!B:B,SLA!C:C)</f>
        <v>72</v>
      </c>
      <c r="Y719" s="5">
        <f>IFERROR(ROUND(Table2[[#This Row],[Fecha cierre/actualización]]-Table2[[#This Row],[Fecha creación]],0)*14,"Revisar")</f>
        <v>14</v>
      </c>
      <c r="Z719" s="5">
        <f>+Table2[[#This Row],[SLA horas - base ]]+Table2[[#This Row],[SLA horas - adic por cambio días]]</f>
        <v>86</v>
      </c>
      <c r="AA719" s="19" t="str">
        <f>IF(Table2[[#This Row],[SLA horas - base ]]=0,"No tiene SLA",IF(Table2[[#This Row],[Horas resolución/en proceso]]&lt;=Table2[[#This Row],[SLA horas - total]],"Cumplido","Vencido"))</f>
        <v>Cumplido</v>
      </c>
      <c r="AC719"/>
    </row>
    <row r="720" spans="1:29">
      <c r="A720" t="s">
        <v>3529</v>
      </c>
      <c r="B720" t="s">
        <v>3530</v>
      </c>
      <c r="C720" t="s">
        <v>36</v>
      </c>
      <c r="D720" t="s">
        <v>2</v>
      </c>
      <c r="E720" t="s">
        <v>29</v>
      </c>
      <c r="F720" t="s">
        <v>96</v>
      </c>
      <c r="G720" t="s">
        <v>106</v>
      </c>
      <c r="H720" t="s">
        <v>30</v>
      </c>
      <c r="I720" t="s">
        <v>3531</v>
      </c>
      <c r="J720" t="s">
        <v>3532</v>
      </c>
      <c r="K720" t="s">
        <v>3533</v>
      </c>
      <c r="L720" t="s">
        <v>3533</v>
      </c>
      <c r="M720" t="s">
        <v>110</v>
      </c>
      <c r="N720" t="s">
        <v>36</v>
      </c>
      <c r="O720" t="s">
        <v>36</v>
      </c>
      <c r="P720" t="s">
        <v>3530</v>
      </c>
      <c r="Q720" t="s">
        <v>3533</v>
      </c>
      <c r="R720" t="s">
        <v>103</v>
      </c>
      <c r="S720" t="s">
        <v>3533</v>
      </c>
      <c r="T7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45744.599305555559</v>
      </c>
      <c r="U7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45771.493750000001</v>
      </c>
      <c r="V720" s="5">
        <f>IFERROR(Table2[[#This Row],[Fecha cierre/actualización]]-Table2[[#This Row],[Fecha creación]],"Revisar")</f>
        <v>26.894444444442343</v>
      </c>
      <c r="W720" s="5">
        <f>IFERROR(Table2[[#This Row],[Días resolución/en proceso]]*24,"Revisar")</f>
        <v>645.46666666661622</v>
      </c>
      <c r="X720" s="5">
        <f>_xlfn.XLOOKUP(Table2[[#This Row],[Acuerdo de nivel de servicio]],SLA!B:B,SLA!C:C)</f>
        <v>0</v>
      </c>
      <c r="Y720" s="5">
        <f>IFERROR(ROUND(Table2[[#This Row],[Fecha cierre/actualización]]-Table2[[#This Row],[Fecha creación]],0)*14,"Revisar")</f>
        <v>378</v>
      </c>
      <c r="Z720" s="5">
        <f>+Table2[[#This Row],[SLA horas - base ]]+Table2[[#This Row],[SLA horas - adic por cambio días]]</f>
        <v>378</v>
      </c>
      <c r="AA720" s="19" t="str">
        <f>IF(Table2[[#This Row],[SLA horas - base ]]=0,"No tiene SLA",IF(Table2[[#This Row],[Horas resolución/en proceso]]&lt;=Table2[[#This Row],[SLA horas - total]],"Cumplido","Vencido"))</f>
        <v>No tiene SLA</v>
      </c>
      <c r="AC720"/>
    </row>
    <row r="721" spans="1:29">
      <c r="A721" t="s">
        <v>3534</v>
      </c>
      <c r="B721" t="s">
        <v>3535</v>
      </c>
      <c r="C721" t="s">
        <v>36</v>
      </c>
      <c r="D721" t="s">
        <v>2</v>
      </c>
      <c r="E721" t="s">
        <v>29</v>
      </c>
      <c r="F721" t="s">
        <v>96</v>
      </c>
      <c r="G721" t="s">
        <v>106</v>
      </c>
      <c r="H721" t="s">
        <v>30</v>
      </c>
      <c r="I721" t="s">
        <v>3536</v>
      </c>
      <c r="J721" t="s">
        <v>131</v>
      </c>
      <c r="K721" t="s">
        <v>3537</v>
      </c>
      <c r="L721" t="s">
        <v>3537</v>
      </c>
      <c r="M721" t="s">
        <v>110</v>
      </c>
      <c r="N721" t="s">
        <v>36</v>
      </c>
      <c r="O721" t="s">
        <v>36</v>
      </c>
      <c r="P721" t="s">
        <v>3535</v>
      </c>
      <c r="Q721" t="s">
        <v>3537</v>
      </c>
      <c r="R721" t="s">
        <v>103</v>
      </c>
      <c r="S721" t="s">
        <v>3537</v>
      </c>
      <c r="T7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45744.344444444447</v>
      </c>
      <c r="U7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45777.700694444444</v>
      </c>
      <c r="V721" s="5">
        <f>IFERROR(Table2[[#This Row],[Fecha cierre/actualización]]-Table2[[#This Row],[Fecha creación]],"Revisar")</f>
        <v>33.35624999999709</v>
      </c>
      <c r="W721" s="5">
        <f>IFERROR(Table2[[#This Row],[Días resolución/en proceso]]*24,"Revisar")</f>
        <v>800.54999999993015</v>
      </c>
      <c r="X721" s="5">
        <f>_xlfn.XLOOKUP(Table2[[#This Row],[Acuerdo de nivel de servicio]],SLA!B:B,SLA!C:C)</f>
        <v>0</v>
      </c>
      <c r="Y721" s="5">
        <f>IFERROR(ROUND(Table2[[#This Row],[Fecha cierre/actualización]]-Table2[[#This Row],[Fecha creación]],0)*14,"Revisar")</f>
        <v>462</v>
      </c>
      <c r="Z721" s="5">
        <f>+Table2[[#This Row],[SLA horas - base ]]+Table2[[#This Row],[SLA horas - adic por cambio días]]</f>
        <v>462</v>
      </c>
      <c r="AA721" s="19" t="str">
        <f>IF(Table2[[#This Row],[SLA horas - base ]]=0,"No tiene SLA",IF(Table2[[#This Row],[Horas resolución/en proceso]]&lt;=Table2[[#This Row],[SLA horas - total]],"Cumplido","Vencido"))</f>
        <v>No tiene SLA</v>
      </c>
      <c r="AC721"/>
    </row>
    <row r="722" spans="1:29">
      <c r="A722" t="s">
        <v>3538</v>
      </c>
      <c r="B722" t="s">
        <v>3539</v>
      </c>
      <c r="C722" t="s">
        <v>36</v>
      </c>
      <c r="D722" t="s">
        <v>2</v>
      </c>
      <c r="E722" t="s">
        <v>36</v>
      </c>
      <c r="F722" t="s">
        <v>21</v>
      </c>
      <c r="G722" t="s">
        <v>36</v>
      </c>
      <c r="H722" t="s">
        <v>41</v>
      </c>
      <c r="I722" t="s">
        <v>36</v>
      </c>
      <c r="J722" t="s">
        <v>131</v>
      </c>
      <c r="K722" t="s">
        <v>36</v>
      </c>
      <c r="L722" t="s">
        <v>3540</v>
      </c>
      <c r="M722" t="s">
        <v>101</v>
      </c>
      <c r="N722" t="s">
        <v>36</v>
      </c>
      <c r="O722" t="s">
        <v>102</v>
      </c>
      <c r="P722" t="s">
        <v>3539</v>
      </c>
      <c r="Q722" t="s">
        <v>36</v>
      </c>
      <c r="R722" t="s">
        <v>103</v>
      </c>
      <c r="S722" t="s">
        <v>36</v>
      </c>
      <c r="T7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45745.638194444444</v>
      </c>
      <c r="U7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45747.328472222223</v>
      </c>
      <c r="V722" s="5">
        <f>IFERROR(Table2[[#This Row],[Fecha cierre/actualización]]-Table2[[#This Row],[Fecha creación]],"Revisar")</f>
        <v>1.6902777777795563</v>
      </c>
      <c r="W722" s="5">
        <f>IFERROR(Table2[[#This Row],[Días resolución/en proceso]]*24,"Revisar")</f>
        <v>40.566666666709352</v>
      </c>
      <c r="X722" s="5">
        <f>_xlfn.XLOOKUP(Table2[[#This Row],[Acuerdo de nivel de servicio]],SLA!B:B,SLA!C:C)</f>
        <v>0</v>
      </c>
      <c r="Y722" s="5">
        <f>IFERROR(ROUND(Table2[[#This Row],[Fecha cierre/actualización]]-Table2[[#This Row],[Fecha creación]],0)*14,"Revisar")</f>
        <v>28</v>
      </c>
      <c r="Z722" s="5">
        <f>+Table2[[#This Row],[SLA horas - base ]]+Table2[[#This Row],[SLA horas - adic por cambio días]]</f>
        <v>28</v>
      </c>
      <c r="AA722" s="19" t="str">
        <f>IF(Table2[[#This Row],[SLA horas - base ]]=0,"No tiene SLA",IF(Table2[[#This Row],[Horas resolución/en proceso]]&lt;=Table2[[#This Row],[SLA horas - total]],"Cumplido","Vencido"))</f>
        <v>No tiene SLA</v>
      </c>
      <c r="AC722"/>
    </row>
    <row r="723" spans="1:29">
      <c r="A723" t="s">
        <v>3541</v>
      </c>
      <c r="B723" t="s">
        <v>3542</v>
      </c>
      <c r="C723" t="s">
        <v>36</v>
      </c>
      <c r="D723" t="s">
        <v>2</v>
      </c>
      <c r="E723" t="s">
        <v>38</v>
      </c>
      <c r="F723" t="s">
        <v>96</v>
      </c>
      <c r="G723" t="s">
        <v>106</v>
      </c>
      <c r="H723" t="s">
        <v>38</v>
      </c>
      <c r="I723" t="s">
        <v>3543</v>
      </c>
      <c r="J723" t="s">
        <v>3544</v>
      </c>
      <c r="K723" t="s">
        <v>3545</v>
      </c>
      <c r="L723" t="s">
        <v>3545</v>
      </c>
      <c r="M723" t="s">
        <v>110</v>
      </c>
      <c r="N723" t="s">
        <v>36</v>
      </c>
      <c r="O723" t="s">
        <v>36</v>
      </c>
      <c r="P723" t="s">
        <v>3542</v>
      </c>
      <c r="Q723" t="s">
        <v>3545</v>
      </c>
      <c r="R723" t="s">
        <v>103</v>
      </c>
      <c r="S723" t="s">
        <v>3545</v>
      </c>
      <c r="T7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45746.919444444444</v>
      </c>
      <c r="U7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45768.411805555559</v>
      </c>
      <c r="V723" s="5">
        <f>IFERROR(Table2[[#This Row],[Fecha cierre/actualización]]-Table2[[#This Row],[Fecha creación]],"Revisar")</f>
        <v>21.492361111115315</v>
      </c>
      <c r="W723" s="5">
        <f>IFERROR(Table2[[#This Row],[Días resolución/en proceso]]*24,"Revisar")</f>
        <v>515.81666666676756</v>
      </c>
      <c r="X723" s="5">
        <f>_xlfn.XLOOKUP(Table2[[#This Row],[Acuerdo de nivel de servicio]],SLA!B:B,SLA!C:C)</f>
        <v>0</v>
      </c>
      <c r="Y723" s="5">
        <f>IFERROR(ROUND(Table2[[#This Row],[Fecha cierre/actualización]]-Table2[[#This Row],[Fecha creación]],0)*14,"Revisar")</f>
        <v>294</v>
      </c>
      <c r="Z723" s="5">
        <f>+Table2[[#This Row],[SLA horas - base ]]+Table2[[#This Row],[SLA horas - adic por cambio días]]</f>
        <v>294</v>
      </c>
      <c r="AA723" s="19" t="str">
        <f>IF(Table2[[#This Row],[SLA horas - base ]]=0,"No tiene SLA",IF(Table2[[#This Row],[Horas resolución/en proceso]]&lt;=Table2[[#This Row],[SLA horas - total]],"Cumplido","Vencido"))</f>
        <v>No tiene SLA</v>
      </c>
      <c r="AC723"/>
    </row>
    <row r="724" spans="1:29">
      <c r="A724" t="s">
        <v>3546</v>
      </c>
      <c r="B724" t="s">
        <v>3501</v>
      </c>
      <c r="C724" t="s">
        <v>496</v>
      </c>
      <c r="D724" t="s">
        <v>95</v>
      </c>
      <c r="E724" t="s">
        <v>61</v>
      </c>
      <c r="F724" t="s">
        <v>96</v>
      </c>
      <c r="G724" t="s">
        <v>687</v>
      </c>
      <c r="H724" t="s">
        <v>60</v>
      </c>
      <c r="I724" t="s">
        <v>3501</v>
      </c>
      <c r="J724" t="s">
        <v>3547</v>
      </c>
      <c r="K724" t="s">
        <v>3548</v>
      </c>
      <c r="L724" t="s">
        <v>3548</v>
      </c>
      <c r="M724" t="s">
        <v>101</v>
      </c>
      <c r="N724" t="s">
        <v>36</v>
      </c>
      <c r="O724" t="s">
        <v>102</v>
      </c>
      <c r="P724" t="s">
        <v>3501</v>
      </c>
      <c r="Q724" t="s">
        <v>3548</v>
      </c>
      <c r="R724" t="s">
        <v>103</v>
      </c>
      <c r="S724" t="s">
        <v>3548</v>
      </c>
      <c r="T7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45747.394444444442</v>
      </c>
      <c r="U7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45747.65902777778</v>
      </c>
      <c r="V724" s="5">
        <f>IFERROR(Table2[[#This Row],[Fecha cierre/actualización]]-Table2[[#This Row],[Fecha creación]],"Revisar")</f>
        <v>0.26458333333721384</v>
      </c>
      <c r="W724" s="5">
        <f>IFERROR(Table2[[#This Row],[Días resolución/en proceso]]*24,"Revisar")</f>
        <v>6.3500000000931323</v>
      </c>
      <c r="X724" s="5">
        <f>_xlfn.XLOOKUP(Table2[[#This Row],[Acuerdo de nivel de servicio]],SLA!B:B,SLA!C:C)</f>
        <v>72</v>
      </c>
      <c r="Y724" s="5">
        <f>IFERROR(ROUND(Table2[[#This Row],[Fecha cierre/actualización]]-Table2[[#This Row],[Fecha creación]],0)*14,"Revisar")</f>
        <v>0</v>
      </c>
      <c r="Z724" s="5">
        <f>+Table2[[#This Row],[SLA horas - base ]]+Table2[[#This Row],[SLA horas - adic por cambio días]]</f>
        <v>72</v>
      </c>
      <c r="AA724" s="19" t="str">
        <f>IF(Table2[[#This Row],[SLA horas - base ]]=0,"No tiene SLA",IF(Table2[[#This Row],[Horas resolución/en proceso]]&lt;=Table2[[#This Row],[SLA horas - total]],"Cumplido","Vencido"))</f>
        <v>Cumplido</v>
      </c>
      <c r="AC724"/>
    </row>
    <row r="725" spans="1:29">
      <c r="A725" t="s">
        <v>3549</v>
      </c>
      <c r="B725" t="s">
        <v>3550</v>
      </c>
      <c r="C725" t="s">
        <v>157</v>
      </c>
      <c r="D725" t="s">
        <v>2</v>
      </c>
      <c r="E725" t="s">
        <v>55</v>
      </c>
      <c r="F725" t="s">
        <v>96</v>
      </c>
      <c r="G725" t="s">
        <v>106</v>
      </c>
      <c r="H725" t="s">
        <v>27</v>
      </c>
      <c r="I725" t="s">
        <v>3551</v>
      </c>
      <c r="J725" t="s">
        <v>3552</v>
      </c>
      <c r="K725" t="s">
        <v>3553</v>
      </c>
      <c r="L725" t="s">
        <v>3553</v>
      </c>
      <c r="M725" t="s">
        <v>101</v>
      </c>
      <c r="N725" t="s">
        <v>154</v>
      </c>
      <c r="O725" t="s">
        <v>102</v>
      </c>
      <c r="P725" t="s">
        <v>3550</v>
      </c>
      <c r="Q725" t="s">
        <v>3553</v>
      </c>
      <c r="R725" t="s">
        <v>103</v>
      </c>
      <c r="S725" t="s">
        <v>3553</v>
      </c>
      <c r="T7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45747.419444444444</v>
      </c>
      <c r="U7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45748.526388888888</v>
      </c>
      <c r="V725" s="5">
        <f>IFERROR(Table2[[#This Row],[Fecha cierre/actualización]]-Table2[[#This Row],[Fecha creación]],"Revisar")</f>
        <v>1.1069444444437977</v>
      </c>
      <c r="W725" s="5">
        <f>IFERROR(Table2[[#This Row],[Días resolución/en proceso]]*24,"Revisar")</f>
        <v>26.566666666651145</v>
      </c>
      <c r="X725" s="5">
        <f>_xlfn.XLOOKUP(Table2[[#This Row],[Acuerdo de nivel de servicio]],SLA!B:B,SLA!C:C)</f>
        <v>12.5</v>
      </c>
      <c r="Y725" s="5">
        <f>IFERROR(ROUND(Table2[[#This Row],[Fecha cierre/actualización]]-Table2[[#This Row],[Fecha creación]],0)*14,"Revisar")</f>
        <v>14</v>
      </c>
      <c r="Z725" s="5">
        <f>+Table2[[#This Row],[SLA horas - base ]]+Table2[[#This Row],[SLA horas - adic por cambio días]]</f>
        <v>26.5</v>
      </c>
      <c r="AA725" s="19" t="str">
        <f>IF(Table2[[#This Row],[SLA horas - base ]]=0,"No tiene SLA",IF(Table2[[#This Row],[Horas resolución/en proceso]]&lt;=Table2[[#This Row],[SLA horas - total]],"Cumplido","Vencido"))</f>
        <v>Vencido</v>
      </c>
      <c r="AC725"/>
    </row>
    <row r="726" spans="1:29">
      <c r="A726" t="s">
        <v>3554</v>
      </c>
      <c r="B726" t="s">
        <v>3555</v>
      </c>
      <c r="C726" t="s">
        <v>149</v>
      </c>
      <c r="D726" t="s">
        <v>2</v>
      </c>
      <c r="E726" t="s">
        <v>55</v>
      </c>
      <c r="F726" t="s">
        <v>96</v>
      </c>
      <c r="G726" t="s">
        <v>106</v>
      </c>
      <c r="H726" t="s">
        <v>31</v>
      </c>
      <c r="I726" t="s">
        <v>3556</v>
      </c>
      <c r="J726" t="s">
        <v>3557</v>
      </c>
      <c r="K726" t="s">
        <v>3097</v>
      </c>
      <c r="L726" t="s">
        <v>3097</v>
      </c>
      <c r="M726" t="s">
        <v>101</v>
      </c>
      <c r="N726" t="s">
        <v>154</v>
      </c>
      <c r="O726" t="s">
        <v>102</v>
      </c>
      <c r="P726" t="s">
        <v>3555</v>
      </c>
      <c r="Q726" t="s">
        <v>3097</v>
      </c>
      <c r="R726" t="s">
        <v>103</v>
      </c>
      <c r="S726" t="s">
        <v>3558</v>
      </c>
      <c r="T7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45747.454861111109</v>
      </c>
      <c r="U7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45749.436111111114</v>
      </c>
      <c r="V726" s="5">
        <f>IFERROR(Table2[[#This Row],[Fecha cierre/actualización]]-Table2[[#This Row],[Fecha creación]],"Revisar")</f>
        <v>1.9812500000043656</v>
      </c>
      <c r="W726" s="5">
        <f>IFERROR(Table2[[#This Row],[Días resolución/en proceso]]*24,"Revisar")</f>
        <v>47.550000000104774</v>
      </c>
      <c r="X726" s="5">
        <f>_xlfn.XLOOKUP(Table2[[#This Row],[Acuerdo de nivel de servicio]],SLA!B:B,SLA!C:C)</f>
        <v>12.5</v>
      </c>
      <c r="Y726" s="5">
        <f>IFERROR(ROUND(Table2[[#This Row],[Fecha cierre/actualización]]-Table2[[#This Row],[Fecha creación]],0)*14,"Revisar")</f>
        <v>28</v>
      </c>
      <c r="Z726" s="5">
        <f>+Table2[[#This Row],[SLA horas - base ]]+Table2[[#This Row],[SLA horas - adic por cambio días]]</f>
        <v>40.5</v>
      </c>
      <c r="AA726" s="19" t="str">
        <f>IF(Table2[[#This Row],[SLA horas - base ]]=0,"No tiene SLA",IF(Table2[[#This Row],[Horas resolución/en proceso]]&lt;=Table2[[#This Row],[SLA horas - total]],"Cumplido","Vencido"))</f>
        <v>Vencido</v>
      </c>
      <c r="AC726"/>
    </row>
    <row r="727" spans="1:29">
      <c r="A727" t="s">
        <v>3559</v>
      </c>
      <c r="B727" t="s">
        <v>3560</v>
      </c>
      <c r="C727" t="s">
        <v>36</v>
      </c>
      <c r="D727" t="s">
        <v>2</v>
      </c>
      <c r="E727" t="s">
        <v>36</v>
      </c>
      <c r="F727" t="s">
        <v>21</v>
      </c>
      <c r="G727" t="s">
        <v>36</v>
      </c>
      <c r="H727" t="s">
        <v>28</v>
      </c>
      <c r="I727" t="s">
        <v>36</v>
      </c>
      <c r="J727" t="s">
        <v>131</v>
      </c>
      <c r="K727" t="s">
        <v>36</v>
      </c>
      <c r="L727" t="s">
        <v>3561</v>
      </c>
      <c r="M727" t="s">
        <v>101</v>
      </c>
      <c r="N727" t="s">
        <v>36</v>
      </c>
      <c r="O727" t="s">
        <v>102</v>
      </c>
      <c r="P727" t="s">
        <v>3560</v>
      </c>
      <c r="Q727" t="s">
        <v>36</v>
      </c>
      <c r="R727" t="s">
        <v>103</v>
      </c>
      <c r="S727" t="s">
        <v>36</v>
      </c>
      <c r="T7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45747.630555555559</v>
      </c>
      <c r="U7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45747.637499999997</v>
      </c>
      <c r="V727" s="5">
        <f>IFERROR(Table2[[#This Row],[Fecha cierre/actualización]]-Table2[[#This Row],[Fecha creación]],"Revisar")</f>
        <v>6.9444444379769266E-3</v>
      </c>
      <c r="W727" s="5">
        <f>IFERROR(Table2[[#This Row],[Días resolución/en proceso]]*24,"Revisar")</f>
        <v>0.16666666651144624</v>
      </c>
      <c r="X727" s="5">
        <f>_xlfn.XLOOKUP(Table2[[#This Row],[Acuerdo de nivel de servicio]],SLA!B:B,SLA!C:C)</f>
        <v>0</v>
      </c>
      <c r="Y727" s="5">
        <f>IFERROR(ROUND(Table2[[#This Row],[Fecha cierre/actualización]]-Table2[[#This Row],[Fecha creación]],0)*14,"Revisar")</f>
        <v>0</v>
      </c>
      <c r="Z727" s="5">
        <f>+Table2[[#This Row],[SLA horas - base ]]+Table2[[#This Row],[SLA horas - adic por cambio días]]</f>
        <v>0</v>
      </c>
      <c r="AA727" s="19" t="str">
        <f>IF(Table2[[#This Row],[SLA horas - base ]]=0,"No tiene SLA",IF(Table2[[#This Row],[Horas resolución/en proceso]]&lt;=Table2[[#This Row],[SLA horas - total]],"Cumplido","Vencido"))</f>
        <v>No tiene SLA</v>
      </c>
      <c r="AC727"/>
    </row>
    <row r="728" spans="1:29">
      <c r="A728" t="s">
        <v>3562</v>
      </c>
      <c r="B728" t="s">
        <v>3563</v>
      </c>
      <c r="C728" t="s">
        <v>496</v>
      </c>
      <c r="D728" t="s">
        <v>2</v>
      </c>
      <c r="E728" t="s">
        <v>38</v>
      </c>
      <c r="F728" t="s">
        <v>96</v>
      </c>
      <c r="G728" t="s">
        <v>106</v>
      </c>
      <c r="H728" t="s">
        <v>28</v>
      </c>
      <c r="I728" t="s">
        <v>3564</v>
      </c>
      <c r="J728" t="s">
        <v>3565</v>
      </c>
      <c r="K728" t="s">
        <v>3566</v>
      </c>
      <c r="L728" t="s">
        <v>3567</v>
      </c>
      <c r="M728" t="s">
        <v>101</v>
      </c>
      <c r="N728" t="s">
        <v>36</v>
      </c>
      <c r="O728" t="s">
        <v>102</v>
      </c>
      <c r="P728" t="s">
        <v>3563</v>
      </c>
      <c r="Q728" t="s">
        <v>3566</v>
      </c>
      <c r="R728" t="s">
        <v>103</v>
      </c>
      <c r="S728" t="s">
        <v>3566</v>
      </c>
      <c r="T7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45747.651388888888</v>
      </c>
      <c r="U7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45849.832638888889</v>
      </c>
      <c r="V728" s="5">
        <f>IFERROR(Table2[[#This Row],[Fecha cierre/actualización]]-Table2[[#This Row],[Fecha creación]],"Revisar")</f>
        <v>102.18125000000146</v>
      </c>
      <c r="W728" s="5">
        <f>IFERROR(Table2[[#This Row],[Días resolución/en proceso]]*24,"Revisar")</f>
        <v>2452.3500000000349</v>
      </c>
      <c r="X728" s="5">
        <f>_xlfn.XLOOKUP(Table2[[#This Row],[Acuerdo de nivel de servicio]],SLA!B:B,SLA!C:C)</f>
        <v>72</v>
      </c>
      <c r="Y728" s="5">
        <f>IFERROR(ROUND(Table2[[#This Row],[Fecha cierre/actualización]]-Table2[[#This Row],[Fecha creación]],0)*14,"Revisar")</f>
        <v>1428</v>
      </c>
      <c r="Z728" s="5">
        <f>+Table2[[#This Row],[SLA horas - base ]]+Table2[[#This Row],[SLA horas - adic por cambio días]]</f>
        <v>1500</v>
      </c>
      <c r="AA728" s="19" t="str">
        <f>IF(Table2[[#This Row],[SLA horas - base ]]=0,"No tiene SLA",IF(Table2[[#This Row],[Horas resolución/en proceso]]&lt;=Table2[[#This Row],[SLA horas - total]],"Cumplido","Vencido"))</f>
        <v>Vencido</v>
      </c>
      <c r="AC728"/>
    </row>
    <row r="729" spans="1:29">
      <c r="A729" t="s">
        <v>3568</v>
      </c>
      <c r="B729" t="s">
        <v>3569</v>
      </c>
      <c r="C729" t="s">
        <v>36</v>
      </c>
      <c r="D729" t="s">
        <v>2</v>
      </c>
      <c r="E729" t="s">
        <v>36</v>
      </c>
      <c r="F729" t="s">
        <v>21</v>
      </c>
      <c r="G729" t="s">
        <v>36</v>
      </c>
      <c r="H729" t="s">
        <v>28</v>
      </c>
      <c r="I729" t="s">
        <v>36</v>
      </c>
      <c r="J729" t="s">
        <v>131</v>
      </c>
      <c r="K729" t="s">
        <v>36</v>
      </c>
      <c r="L729" t="s">
        <v>3570</v>
      </c>
      <c r="M729" t="s">
        <v>101</v>
      </c>
      <c r="N729" t="s">
        <v>36</v>
      </c>
      <c r="O729" t="s">
        <v>102</v>
      </c>
      <c r="P729" t="s">
        <v>3569</v>
      </c>
      <c r="Q729" t="s">
        <v>36</v>
      </c>
      <c r="R729" t="s">
        <v>103</v>
      </c>
      <c r="S729" t="s">
        <v>36</v>
      </c>
      <c r="T7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45747.681250000001</v>
      </c>
      <c r="U7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45747.681944444441</v>
      </c>
      <c r="V729" s="5">
        <f>IFERROR(Table2[[#This Row],[Fecha cierre/actualización]]-Table2[[#This Row],[Fecha creación]],"Revisar")</f>
        <v>6.9444443943211809E-4</v>
      </c>
      <c r="W729" s="5">
        <f>IFERROR(Table2[[#This Row],[Días resolución/en proceso]]*24,"Revisar")</f>
        <v>1.6666666546370834E-2</v>
      </c>
      <c r="X729" s="5">
        <f>_xlfn.XLOOKUP(Table2[[#This Row],[Acuerdo de nivel de servicio]],SLA!B:B,SLA!C:C)</f>
        <v>0</v>
      </c>
      <c r="Y729" s="5">
        <f>IFERROR(ROUND(Table2[[#This Row],[Fecha cierre/actualización]]-Table2[[#This Row],[Fecha creación]],0)*14,"Revisar")</f>
        <v>0</v>
      </c>
      <c r="Z729" s="5">
        <f>+Table2[[#This Row],[SLA horas - base ]]+Table2[[#This Row],[SLA horas - adic por cambio días]]</f>
        <v>0</v>
      </c>
      <c r="AA729" s="19" t="str">
        <f>IF(Table2[[#This Row],[SLA horas - base ]]=0,"No tiene SLA",IF(Table2[[#This Row],[Horas resolución/en proceso]]&lt;=Table2[[#This Row],[SLA horas - total]],"Cumplido","Vencido"))</f>
        <v>No tiene SLA</v>
      </c>
      <c r="AC729"/>
    </row>
    <row r="730" spans="1:29">
      <c r="A730" t="s">
        <v>3571</v>
      </c>
      <c r="B730" t="s">
        <v>3572</v>
      </c>
      <c r="C730" t="s">
        <v>2317</v>
      </c>
      <c r="D730" t="s">
        <v>95</v>
      </c>
      <c r="E730" t="s">
        <v>55</v>
      </c>
      <c r="F730" t="s">
        <v>96</v>
      </c>
      <c r="G730" t="s">
        <v>106</v>
      </c>
      <c r="H730" t="s">
        <v>28</v>
      </c>
      <c r="I730" t="s">
        <v>3573</v>
      </c>
      <c r="J730" t="s">
        <v>3574</v>
      </c>
      <c r="K730" t="s">
        <v>3575</v>
      </c>
      <c r="L730" t="s">
        <v>3575</v>
      </c>
      <c r="M730" t="s">
        <v>101</v>
      </c>
      <c r="N730" t="s">
        <v>36</v>
      </c>
      <c r="O730" t="s">
        <v>311</v>
      </c>
      <c r="P730" t="s">
        <v>3572</v>
      </c>
      <c r="Q730" t="s">
        <v>3575</v>
      </c>
      <c r="R730" t="s">
        <v>103</v>
      </c>
      <c r="S730" t="s">
        <v>3575</v>
      </c>
      <c r="T7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45747.667361111111</v>
      </c>
      <c r="U7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45747.679166666669</v>
      </c>
      <c r="V730" s="5">
        <f>IFERROR(Table2[[#This Row],[Fecha cierre/actualización]]-Table2[[#This Row],[Fecha creación]],"Revisar")</f>
        <v>1.1805555557657499E-2</v>
      </c>
      <c r="W730" s="5">
        <f>IFERROR(Table2[[#This Row],[Días resolución/en proceso]]*24,"Revisar")</f>
        <v>0.28333333338377997</v>
      </c>
      <c r="X730" s="5">
        <f>_xlfn.XLOOKUP(Table2[[#This Row],[Acuerdo de nivel de servicio]],SLA!B:B,SLA!C:C)</f>
        <v>120</v>
      </c>
      <c r="Y730" s="5">
        <f>IFERROR(ROUND(Table2[[#This Row],[Fecha cierre/actualización]]-Table2[[#This Row],[Fecha creación]],0)*14,"Revisar")</f>
        <v>0</v>
      </c>
      <c r="Z730" s="5">
        <f>+Table2[[#This Row],[SLA horas - base ]]+Table2[[#This Row],[SLA horas - adic por cambio días]]</f>
        <v>120</v>
      </c>
      <c r="AA730" s="19" t="str">
        <f>IF(Table2[[#This Row],[SLA horas - base ]]=0,"No tiene SLA",IF(Table2[[#This Row],[Horas resolución/en proceso]]&lt;=Table2[[#This Row],[SLA horas - total]],"Cumplido","Vencido"))</f>
        <v>Cumplido</v>
      </c>
      <c r="AC730"/>
    </row>
    <row r="731" spans="1:29">
      <c r="A731" t="s">
        <v>3576</v>
      </c>
      <c r="B731" t="s">
        <v>3573</v>
      </c>
      <c r="C731" t="s">
        <v>496</v>
      </c>
      <c r="D731" t="s">
        <v>95</v>
      </c>
      <c r="E731" t="s">
        <v>61</v>
      </c>
      <c r="F731" t="s">
        <v>96</v>
      </c>
      <c r="G731" t="s">
        <v>687</v>
      </c>
      <c r="H731" t="s">
        <v>60</v>
      </c>
      <c r="I731" t="s">
        <v>3573</v>
      </c>
      <c r="J731" t="s">
        <v>3577</v>
      </c>
      <c r="K731" t="s">
        <v>3578</v>
      </c>
      <c r="L731" t="s">
        <v>3578</v>
      </c>
      <c r="M731" t="s">
        <v>101</v>
      </c>
      <c r="N731" t="s">
        <v>36</v>
      </c>
      <c r="O731" t="s">
        <v>102</v>
      </c>
      <c r="P731" t="s">
        <v>3573</v>
      </c>
      <c r="Q731" t="s">
        <v>3578</v>
      </c>
      <c r="R731" t="s">
        <v>103</v>
      </c>
      <c r="S731" t="s">
        <v>3578</v>
      </c>
      <c r="T7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45747.670138888891</v>
      </c>
      <c r="U7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45749.841666666667</v>
      </c>
      <c r="V731" s="5">
        <f>IFERROR(Table2[[#This Row],[Fecha cierre/actualización]]-Table2[[#This Row],[Fecha creación]],"Revisar")</f>
        <v>2.171527777776646</v>
      </c>
      <c r="W731" s="5">
        <f>IFERROR(Table2[[#This Row],[Días resolución/en proceso]]*24,"Revisar")</f>
        <v>52.116666666639503</v>
      </c>
      <c r="X731" s="5">
        <f>_xlfn.XLOOKUP(Table2[[#This Row],[Acuerdo de nivel de servicio]],SLA!B:B,SLA!C:C)</f>
        <v>72</v>
      </c>
      <c r="Y731" s="5">
        <f>IFERROR(ROUND(Table2[[#This Row],[Fecha cierre/actualización]]-Table2[[#This Row],[Fecha creación]],0)*14,"Revisar")</f>
        <v>28</v>
      </c>
      <c r="Z731" s="5">
        <f>+Table2[[#This Row],[SLA horas - base ]]+Table2[[#This Row],[SLA horas - adic por cambio días]]</f>
        <v>100</v>
      </c>
      <c r="AA731" s="19" t="str">
        <f>IF(Table2[[#This Row],[SLA horas - base ]]=0,"No tiene SLA",IF(Table2[[#This Row],[Horas resolución/en proceso]]&lt;=Table2[[#This Row],[SLA horas - total]],"Cumplido","Vencido"))</f>
        <v>Cumplido</v>
      </c>
      <c r="AC731"/>
    </row>
    <row r="732" spans="1:29">
      <c r="A732" t="s">
        <v>3579</v>
      </c>
      <c r="B732" t="s">
        <v>3580</v>
      </c>
      <c r="C732" t="s">
        <v>149</v>
      </c>
      <c r="D732" t="s">
        <v>2</v>
      </c>
      <c r="E732" t="s">
        <v>55</v>
      </c>
      <c r="F732" t="s">
        <v>96</v>
      </c>
      <c r="G732" t="s">
        <v>106</v>
      </c>
      <c r="H732" t="s">
        <v>27</v>
      </c>
      <c r="I732" t="s">
        <v>3581</v>
      </c>
      <c r="J732" t="s">
        <v>3582</v>
      </c>
      <c r="K732" t="s">
        <v>3583</v>
      </c>
      <c r="L732" t="s">
        <v>3583</v>
      </c>
      <c r="M732" t="s">
        <v>101</v>
      </c>
      <c r="N732" t="s">
        <v>154</v>
      </c>
      <c r="O732" t="s">
        <v>102</v>
      </c>
      <c r="P732" t="s">
        <v>3580</v>
      </c>
      <c r="Q732" t="s">
        <v>3583</v>
      </c>
      <c r="R732" t="s">
        <v>103</v>
      </c>
      <c r="S732" t="s">
        <v>3583</v>
      </c>
      <c r="T7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45747.645138888889</v>
      </c>
      <c r="U7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45747.669444444444</v>
      </c>
      <c r="V732" s="5">
        <f>IFERROR(Table2[[#This Row],[Fecha cierre/actualización]]-Table2[[#This Row],[Fecha creación]],"Revisar")</f>
        <v>2.4305555554747116E-2</v>
      </c>
      <c r="W732" s="5">
        <f>IFERROR(Table2[[#This Row],[Días resolución/en proceso]]*24,"Revisar")</f>
        <v>0.58333333331393078</v>
      </c>
      <c r="X732" s="5">
        <f>_xlfn.XLOOKUP(Table2[[#This Row],[Acuerdo de nivel de servicio]],SLA!B:B,SLA!C:C)</f>
        <v>12.5</v>
      </c>
      <c r="Y732" s="5">
        <f>IFERROR(ROUND(Table2[[#This Row],[Fecha cierre/actualización]]-Table2[[#This Row],[Fecha creación]],0)*14,"Revisar")</f>
        <v>0</v>
      </c>
      <c r="Z732" s="5">
        <f>+Table2[[#This Row],[SLA horas - base ]]+Table2[[#This Row],[SLA horas - adic por cambio días]]</f>
        <v>12.5</v>
      </c>
      <c r="AA732" s="19" t="str">
        <f>IF(Table2[[#This Row],[SLA horas - base ]]=0,"No tiene SLA",IF(Table2[[#This Row],[Horas resolución/en proceso]]&lt;=Table2[[#This Row],[SLA horas - total]],"Cumplido","Vencido"))</f>
        <v>Cumplido</v>
      </c>
      <c r="AC732"/>
    </row>
    <row r="733" spans="1:29">
      <c r="A733" t="s">
        <v>3584</v>
      </c>
      <c r="B733" t="s">
        <v>3585</v>
      </c>
      <c r="C733" t="s">
        <v>119</v>
      </c>
      <c r="D733" t="s">
        <v>2</v>
      </c>
      <c r="E733" t="s">
        <v>38</v>
      </c>
      <c r="F733" t="s">
        <v>96</v>
      </c>
      <c r="G733" t="s">
        <v>106</v>
      </c>
      <c r="H733" t="s">
        <v>38</v>
      </c>
      <c r="I733" t="s">
        <v>3586</v>
      </c>
      <c r="J733" t="s">
        <v>3587</v>
      </c>
      <c r="K733" t="s">
        <v>3588</v>
      </c>
      <c r="L733" t="s">
        <v>3588</v>
      </c>
      <c r="M733" t="s">
        <v>153</v>
      </c>
      <c r="N733" t="s">
        <v>36</v>
      </c>
      <c r="O733" t="s">
        <v>36</v>
      </c>
      <c r="P733" t="s">
        <v>3585</v>
      </c>
      <c r="Q733" t="s">
        <v>3588</v>
      </c>
      <c r="R733" t="s">
        <v>103</v>
      </c>
      <c r="S733" t="s">
        <v>3588</v>
      </c>
      <c r="T7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45747.732638888891</v>
      </c>
      <c r="U7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45748.672222222223</v>
      </c>
      <c r="V733" s="5">
        <f>IFERROR(Table2[[#This Row],[Fecha cierre/actualización]]-Table2[[#This Row],[Fecha creación]],"Revisar")</f>
        <v>0.93958333333284827</v>
      </c>
      <c r="W733" s="5">
        <f>IFERROR(Table2[[#This Row],[Días resolución/en proceso]]*24,"Revisar")</f>
        <v>22.549999999988358</v>
      </c>
      <c r="X733" s="5">
        <f>_xlfn.XLOOKUP(Table2[[#This Row],[Acuerdo de nivel de servicio]],SLA!B:B,SLA!C:C)</f>
        <v>72</v>
      </c>
      <c r="Y733" s="5">
        <f>IFERROR(ROUND(Table2[[#This Row],[Fecha cierre/actualización]]-Table2[[#This Row],[Fecha creación]],0)*14,"Revisar")</f>
        <v>14</v>
      </c>
      <c r="Z733" s="5">
        <f>+Table2[[#This Row],[SLA horas - base ]]+Table2[[#This Row],[SLA horas - adic por cambio días]]</f>
        <v>86</v>
      </c>
      <c r="AA733" s="19" t="str">
        <f>IF(Table2[[#This Row],[SLA horas - base ]]=0,"No tiene SLA",IF(Table2[[#This Row],[Horas resolución/en proceso]]&lt;=Table2[[#This Row],[SLA horas - total]],"Cumplido","Vencido"))</f>
        <v>Cumplido</v>
      </c>
      <c r="AC733"/>
    </row>
    <row r="734" spans="1:29">
      <c r="A734" t="s">
        <v>3589</v>
      </c>
      <c r="B734" t="s">
        <v>3590</v>
      </c>
      <c r="C734" t="s">
        <v>496</v>
      </c>
      <c r="D734" t="s">
        <v>95</v>
      </c>
      <c r="E734" t="s">
        <v>66</v>
      </c>
      <c r="F734" t="s">
        <v>96</v>
      </c>
      <c r="G734" t="s">
        <v>97</v>
      </c>
      <c r="H734" t="s">
        <v>51</v>
      </c>
      <c r="I734" t="s">
        <v>3591</v>
      </c>
      <c r="J734" t="s">
        <v>131</v>
      </c>
      <c r="K734" t="s">
        <v>3592</v>
      </c>
      <c r="L734" t="s">
        <v>3592</v>
      </c>
      <c r="M734" t="s">
        <v>101</v>
      </c>
      <c r="N734" t="s">
        <v>36</v>
      </c>
      <c r="O734" t="s">
        <v>102</v>
      </c>
      <c r="P734" t="s">
        <v>3590</v>
      </c>
      <c r="Q734" t="s">
        <v>3592</v>
      </c>
      <c r="R734" t="s">
        <v>103</v>
      </c>
      <c r="S734" t="s">
        <v>3592</v>
      </c>
      <c r="T7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45747.760416666664</v>
      </c>
      <c r="U7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45748.402777777781</v>
      </c>
      <c r="V734" s="5">
        <f>IFERROR(Table2[[#This Row],[Fecha cierre/actualización]]-Table2[[#This Row],[Fecha creación]],"Revisar")</f>
        <v>0.64236111111677019</v>
      </c>
      <c r="W734" s="5">
        <f>IFERROR(Table2[[#This Row],[Días resolución/en proceso]]*24,"Revisar")</f>
        <v>15.416666666802485</v>
      </c>
      <c r="X734" s="5">
        <f>_xlfn.XLOOKUP(Table2[[#This Row],[Acuerdo de nivel de servicio]],SLA!B:B,SLA!C:C)</f>
        <v>72</v>
      </c>
      <c r="Y734" s="5">
        <f>IFERROR(ROUND(Table2[[#This Row],[Fecha cierre/actualización]]-Table2[[#This Row],[Fecha creación]],0)*14,"Revisar")</f>
        <v>14</v>
      </c>
      <c r="Z734" s="5">
        <f>+Table2[[#This Row],[SLA horas - base ]]+Table2[[#This Row],[SLA horas - adic por cambio días]]</f>
        <v>86</v>
      </c>
      <c r="AA734" s="19" t="str">
        <f>IF(Table2[[#This Row],[SLA horas - base ]]=0,"No tiene SLA",IF(Table2[[#This Row],[Horas resolución/en proceso]]&lt;=Table2[[#This Row],[SLA horas - total]],"Cumplido","Vencido"))</f>
        <v>Cumplido</v>
      </c>
      <c r="AC734"/>
    </row>
    <row r="735" spans="1:29">
      <c r="A735" t="s">
        <v>3593</v>
      </c>
      <c r="B735" t="s">
        <v>3594</v>
      </c>
      <c r="C735" t="s">
        <v>36</v>
      </c>
      <c r="D735" t="s">
        <v>2</v>
      </c>
      <c r="E735" t="s">
        <v>55</v>
      </c>
      <c r="F735" t="s">
        <v>96</v>
      </c>
      <c r="G735" t="s">
        <v>97</v>
      </c>
      <c r="H735" t="s">
        <v>56</v>
      </c>
      <c r="I735" t="s">
        <v>3595</v>
      </c>
      <c r="J735" t="s">
        <v>3596</v>
      </c>
      <c r="K735" t="s">
        <v>3597</v>
      </c>
      <c r="L735" t="s">
        <v>3597</v>
      </c>
      <c r="M735" t="s">
        <v>153</v>
      </c>
      <c r="N735" t="s">
        <v>154</v>
      </c>
      <c r="O735" t="s">
        <v>36</v>
      </c>
      <c r="P735" t="s">
        <v>3594</v>
      </c>
      <c r="Q735" t="s">
        <v>3597</v>
      </c>
      <c r="R735" t="s">
        <v>103</v>
      </c>
      <c r="S735" t="s">
        <v>3598</v>
      </c>
      <c r="T7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45749.465277777781</v>
      </c>
      <c r="U7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45750.644444444442</v>
      </c>
      <c r="V735" s="5">
        <f>IFERROR(Table2[[#This Row],[Fecha cierre/actualización]]-Table2[[#This Row],[Fecha creación]],"Revisar")</f>
        <v>1.179166666661331</v>
      </c>
      <c r="W735" s="5">
        <f>IFERROR(Table2[[#This Row],[Días resolución/en proceso]]*24,"Revisar")</f>
        <v>28.299999999871943</v>
      </c>
      <c r="X735" s="5">
        <f>_xlfn.XLOOKUP(Table2[[#This Row],[Acuerdo de nivel de servicio]],SLA!B:B,SLA!C:C)</f>
        <v>0</v>
      </c>
      <c r="Y735" s="5">
        <f>IFERROR(ROUND(Table2[[#This Row],[Fecha cierre/actualización]]-Table2[[#This Row],[Fecha creación]],0)*14,"Revisar")</f>
        <v>14</v>
      </c>
      <c r="Z735" s="5">
        <f>+Table2[[#This Row],[SLA horas - base ]]+Table2[[#This Row],[SLA horas - adic por cambio días]]</f>
        <v>14</v>
      </c>
      <c r="AA735" s="19" t="str">
        <f>IF(Table2[[#This Row],[SLA horas - base ]]=0,"No tiene SLA",IF(Table2[[#This Row],[Horas resolución/en proceso]]&lt;=Table2[[#This Row],[SLA horas - total]],"Cumplido","Vencido"))</f>
        <v>No tiene SLA</v>
      </c>
      <c r="AC735"/>
    </row>
    <row r="736" spans="1:29">
      <c r="A736" t="s">
        <v>3599</v>
      </c>
      <c r="B736" t="s">
        <v>3600</v>
      </c>
      <c r="C736" t="s">
        <v>157</v>
      </c>
      <c r="D736" t="s">
        <v>2</v>
      </c>
      <c r="E736" t="s">
        <v>61</v>
      </c>
      <c r="F736" t="s">
        <v>21</v>
      </c>
      <c r="G736" t="s">
        <v>687</v>
      </c>
      <c r="H736" t="s">
        <v>64</v>
      </c>
      <c r="I736" t="s">
        <v>3600</v>
      </c>
      <c r="J736" t="s">
        <v>131</v>
      </c>
      <c r="K736" t="s">
        <v>36</v>
      </c>
      <c r="L736" t="s">
        <v>3601</v>
      </c>
      <c r="M736" t="s">
        <v>101</v>
      </c>
      <c r="N736" t="s">
        <v>36</v>
      </c>
      <c r="O736" t="s">
        <v>102</v>
      </c>
      <c r="P736" t="s">
        <v>3600</v>
      </c>
      <c r="Q736" t="s">
        <v>36</v>
      </c>
      <c r="R736" t="s">
        <v>103</v>
      </c>
      <c r="S736" t="s">
        <v>36</v>
      </c>
      <c r="T7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45749.566666666666</v>
      </c>
      <c r="U7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45749.588888888888</v>
      </c>
      <c r="V736" s="5">
        <f>IFERROR(Table2[[#This Row],[Fecha cierre/actualización]]-Table2[[#This Row],[Fecha creación]],"Revisar")</f>
        <v>2.2222222221898846E-2</v>
      </c>
      <c r="W736" s="5">
        <f>IFERROR(Table2[[#This Row],[Días resolución/en proceso]]*24,"Revisar")</f>
        <v>0.53333333332557231</v>
      </c>
      <c r="X736" s="5">
        <f>_xlfn.XLOOKUP(Table2[[#This Row],[Acuerdo de nivel de servicio]],SLA!B:B,SLA!C:C)</f>
        <v>12.5</v>
      </c>
      <c r="Y736" s="5">
        <f>IFERROR(ROUND(Table2[[#This Row],[Fecha cierre/actualización]]-Table2[[#This Row],[Fecha creación]],0)*14,"Revisar")</f>
        <v>0</v>
      </c>
      <c r="Z736" s="5">
        <f>+Table2[[#This Row],[SLA horas - base ]]+Table2[[#This Row],[SLA horas - adic por cambio días]]</f>
        <v>12.5</v>
      </c>
      <c r="AA736" s="19" t="str">
        <f>IF(Table2[[#This Row],[SLA horas - base ]]=0,"No tiene SLA",IF(Table2[[#This Row],[Horas resolución/en proceso]]&lt;=Table2[[#This Row],[SLA horas - total]],"Cumplido","Vencido"))</f>
        <v>Cumplido</v>
      </c>
      <c r="AC736"/>
    </row>
    <row r="737" spans="1:29">
      <c r="A737" t="s">
        <v>3602</v>
      </c>
      <c r="B737" t="s">
        <v>3603</v>
      </c>
      <c r="C737" t="s">
        <v>496</v>
      </c>
      <c r="D737" t="s">
        <v>95</v>
      </c>
      <c r="E737" t="s">
        <v>66</v>
      </c>
      <c r="F737" t="s">
        <v>96</v>
      </c>
      <c r="G737" t="s">
        <v>97</v>
      </c>
      <c r="H737" t="s">
        <v>45</v>
      </c>
      <c r="I737" t="s">
        <v>3604</v>
      </c>
      <c r="J737" t="s">
        <v>3605</v>
      </c>
      <c r="K737" t="s">
        <v>3606</v>
      </c>
      <c r="L737" t="s">
        <v>3606</v>
      </c>
      <c r="M737" t="s">
        <v>101</v>
      </c>
      <c r="N737" t="s">
        <v>36</v>
      </c>
      <c r="O737" t="s">
        <v>102</v>
      </c>
      <c r="P737" t="s">
        <v>3603</v>
      </c>
      <c r="Q737" t="s">
        <v>3606</v>
      </c>
      <c r="R737" t="s">
        <v>103</v>
      </c>
      <c r="S737" t="s">
        <v>3606</v>
      </c>
      <c r="T7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45748.581250000003</v>
      </c>
      <c r="U7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45748.666666666664</v>
      </c>
      <c r="V737" s="5">
        <f>IFERROR(Table2[[#This Row],[Fecha cierre/actualización]]-Table2[[#This Row],[Fecha creación]],"Revisar")</f>
        <v>8.5416666661330964E-2</v>
      </c>
      <c r="W737" s="5">
        <f>IFERROR(Table2[[#This Row],[Días resolución/en proceso]]*24,"Revisar")</f>
        <v>2.0499999998719431</v>
      </c>
      <c r="X737" s="5">
        <f>_xlfn.XLOOKUP(Table2[[#This Row],[Acuerdo de nivel de servicio]],SLA!B:B,SLA!C:C)</f>
        <v>72</v>
      </c>
      <c r="Y737" s="5">
        <f>IFERROR(ROUND(Table2[[#This Row],[Fecha cierre/actualización]]-Table2[[#This Row],[Fecha creación]],0)*14,"Revisar")</f>
        <v>0</v>
      </c>
      <c r="Z737" s="5">
        <f>+Table2[[#This Row],[SLA horas - base ]]+Table2[[#This Row],[SLA horas - adic por cambio días]]</f>
        <v>72</v>
      </c>
      <c r="AA737" s="19" t="str">
        <f>IF(Table2[[#This Row],[SLA horas - base ]]=0,"No tiene SLA",IF(Table2[[#This Row],[Horas resolución/en proceso]]&lt;=Table2[[#This Row],[SLA horas - total]],"Cumplido","Vencido"))</f>
        <v>Cumplido</v>
      </c>
      <c r="AC737"/>
    </row>
    <row r="738" spans="1:29">
      <c r="A738" t="s">
        <v>3607</v>
      </c>
      <c r="B738" t="s">
        <v>3608</v>
      </c>
      <c r="C738" t="s">
        <v>36</v>
      </c>
      <c r="D738" t="s">
        <v>2</v>
      </c>
      <c r="E738" t="s">
        <v>38</v>
      </c>
      <c r="F738" t="s">
        <v>96</v>
      </c>
      <c r="G738" t="s">
        <v>106</v>
      </c>
      <c r="H738" t="s">
        <v>38</v>
      </c>
      <c r="I738" t="s">
        <v>3609</v>
      </c>
      <c r="J738" t="s">
        <v>3610</v>
      </c>
      <c r="K738" t="s">
        <v>3611</v>
      </c>
      <c r="L738" t="s">
        <v>3612</v>
      </c>
      <c r="M738" t="s">
        <v>110</v>
      </c>
      <c r="N738" t="s">
        <v>36</v>
      </c>
      <c r="O738" t="s">
        <v>36</v>
      </c>
      <c r="P738" t="s">
        <v>3608</v>
      </c>
      <c r="Q738" t="s">
        <v>3611</v>
      </c>
      <c r="R738" t="s">
        <v>103</v>
      </c>
      <c r="S738" t="s">
        <v>3611</v>
      </c>
      <c r="T7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45749.343055555553</v>
      </c>
      <c r="U7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45761.417361111111</v>
      </c>
      <c r="V738" s="5">
        <f>IFERROR(Table2[[#This Row],[Fecha cierre/actualización]]-Table2[[#This Row],[Fecha creación]],"Revisar")</f>
        <v>12.074305555557657</v>
      </c>
      <c r="W738" s="5">
        <f>IFERROR(Table2[[#This Row],[Días resolución/en proceso]]*24,"Revisar")</f>
        <v>289.78333333338378</v>
      </c>
      <c r="X738" s="5">
        <f>_xlfn.XLOOKUP(Table2[[#This Row],[Acuerdo de nivel de servicio]],SLA!B:B,SLA!C:C)</f>
        <v>0</v>
      </c>
      <c r="Y738" s="5">
        <f>IFERROR(ROUND(Table2[[#This Row],[Fecha cierre/actualización]]-Table2[[#This Row],[Fecha creación]],0)*14,"Revisar")</f>
        <v>168</v>
      </c>
      <c r="Z738" s="5">
        <f>+Table2[[#This Row],[SLA horas - base ]]+Table2[[#This Row],[SLA horas - adic por cambio días]]</f>
        <v>168</v>
      </c>
      <c r="AA738" s="19" t="str">
        <f>IF(Table2[[#This Row],[SLA horas - base ]]=0,"No tiene SLA",IF(Table2[[#This Row],[Horas resolución/en proceso]]&lt;=Table2[[#This Row],[SLA horas - total]],"Cumplido","Vencido"))</f>
        <v>No tiene SLA</v>
      </c>
      <c r="AC738"/>
    </row>
    <row r="739" spans="1:29">
      <c r="A739" t="s">
        <v>3613</v>
      </c>
      <c r="B739" t="s">
        <v>3614</v>
      </c>
      <c r="C739" t="s">
        <v>157</v>
      </c>
      <c r="D739" t="s">
        <v>2</v>
      </c>
      <c r="E739" t="s">
        <v>55</v>
      </c>
      <c r="F739" t="s">
        <v>96</v>
      </c>
      <c r="G739" t="s">
        <v>106</v>
      </c>
      <c r="H739" t="s">
        <v>27</v>
      </c>
      <c r="I739" t="s">
        <v>3615</v>
      </c>
      <c r="J739" t="s">
        <v>3616</v>
      </c>
      <c r="K739" t="s">
        <v>3617</v>
      </c>
      <c r="L739" t="s">
        <v>3617</v>
      </c>
      <c r="M739" t="s">
        <v>101</v>
      </c>
      <c r="N739" t="s">
        <v>154</v>
      </c>
      <c r="O739" t="s">
        <v>102</v>
      </c>
      <c r="P739" t="s">
        <v>3614</v>
      </c>
      <c r="Q739" t="s">
        <v>3617</v>
      </c>
      <c r="R739" t="s">
        <v>103</v>
      </c>
      <c r="S739" t="s">
        <v>3618</v>
      </c>
      <c r="T7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45749.404861111114</v>
      </c>
      <c r="U7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45752.728472222225</v>
      </c>
      <c r="V739" s="5">
        <f>IFERROR(Table2[[#This Row],[Fecha cierre/actualización]]-Table2[[#This Row],[Fecha creación]],"Revisar")</f>
        <v>3.3236111111109494</v>
      </c>
      <c r="W739" s="5">
        <f>IFERROR(Table2[[#This Row],[Días resolución/en proceso]]*24,"Revisar")</f>
        <v>79.766666666662786</v>
      </c>
      <c r="X739" s="5">
        <f>_xlfn.XLOOKUP(Table2[[#This Row],[Acuerdo de nivel de servicio]],SLA!B:B,SLA!C:C)</f>
        <v>12.5</v>
      </c>
      <c r="Y739" s="5">
        <f>IFERROR(ROUND(Table2[[#This Row],[Fecha cierre/actualización]]-Table2[[#This Row],[Fecha creación]],0)*14,"Revisar")</f>
        <v>42</v>
      </c>
      <c r="Z739" s="5">
        <f>+Table2[[#This Row],[SLA horas - base ]]+Table2[[#This Row],[SLA horas - adic por cambio días]]</f>
        <v>54.5</v>
      </c>
      <c r="AA739" s="19" t="str">
        <f>IF(Table2[[#This Row],[SLA horas - base ]]=0,"No tiene SLA",IF(Table2[[#This Row],[Horas resolución/en proceso]]&lt;=Table2[[#This Row],[SLA horas - total]],"Cumplido","Vencido"))</f>
        <v>Vencido</v>
      </c>
      <c r="AC739"/>
    </row>
    <row r="740" spans="1:29">
      <c r="A740" t="s">
        <v>3619</v>
      </c>
      <c r="B740" t="s">
        <v>3620</v>
      </c>
      <c r="C740" t="s">
        <v>167</v>
      </c>
      <c r="D740" t="s">
        <v>2</v>
      </c>
      <c r="E740" t="s">
        <v>55</v>
      </c>
      <c r="F740" t="s">
        <v>96</v>
      </c>
      <c r="G740" t="s">
        <v>106</v>
      </c>
      <c r="H740" t="s">
        <v>27</v>
      </c>
      <c r="I740" t="s">
        <v>3621</v>
      </c>
      <c r="J740" t="s">
        <v>3622</v>
      </c>
      <c r="K740" t="s">
        <v>3623</v>
      </c>
      <c r="L740" t="s">
        <v>3623</v>
      </c>
      <c r="M740" t="s">
        <v>101</v>
      </c>
      <c r="N740" t="s">
        <v>154</v>
      </c>
      <c r="O740" t="s">
        <v>102</v>
      </c>
      <c r="P740" t="s">
        <v>3620</v>
      </c>
      <c r="Q740" t="s">
        <v>3623</v>
      </c>
      <c r="R740" t="s">
        <v>103</v>
      </c>
      <c r="S740" t="s">
        <v>3623</v>
      </c>
      <c r="T7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45749.47152777778</v>
      </c>
      <c r="U7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45749.502083333333</v>
      </c>
      <c r="V740" s="5">
        <f>IFERROR(Table2[[#This Row],[Fecha cierre/actualización]]-Table2[[#This Row],[Fecha creación]],"Revisar")</f>
        <v>3.0555555553291924E-2</v>
      </c>
      <c r="W740" s="5">
        <f>IFERROR(Table2[[#This Row],[Días resolución/en proceso]]*24,"Revisar")</f>
        <v>0.73333333327900618</v>
      </c>
      <c r="X740" s="5">
        <f>_xlfn.XLOOKUP(Table2[[#This Row],[Acuerdo de nivel de servicio]],SLA!B:B,SLA!C:C)</f>
        <v>120</v>
      </c>
      <c r="Y740" s="5">
        <f>IFERROR(ROUND(Table2[[#This Row],[Fecha cierre/actualización]]-Table2[[#This Row],[Fecha creación]],0)*14,"Revisar")</f>
        <v>0</v>
      </c>
      <c r="Z740" s="5">
        <f>+Table2[[#This Row],[SLA horas - base ]]+Table2[[#This Row],[SLA horas - adic por cambio días]]</f>
        <v>120</v>
      </c>
      <c r="AA740" s="19" t="str">
        <f>IF(Table2[[#This Row],[SLA horas - base ]]=0,"No tiene SLA",IF(Table2[[#This Row],[Horas resolución/en proceso]]&lt;=Table2[[#This Row],[SLA horas - total]],"Cumplido","Vencido"))</f>
        <v>Cumplido</v>
      </c>
      <c r="AC740"/>
    </row>
    <row r="741" spans="1:29">
      <c r="A741" t="s">
        <v>3624</v>
      </c>
      <c r="B741" t="s">
        <v>3625</v>
      </c>
      <c r="C741" t="s">
        <v>2317</v>
      </c>
      <c r="D741" t="s">
        <v>95</v>
      </c>
      <c r="E741" t="s">
        <v>61</v>
      </c>
      <c r="F741" t="s">
        <v>96</v>
      </c>
      <c r="G741" t="s">
        <v>97</v>
      </c>
      <c r="H741" t="s">
        <v>45</v>
      </c>
      <c r="I741" t="s">
        <v>3626</v>
      </c>
      <c r="J741" t="s">
        <v>3627</v>
      </c>
      <c r="K741" t="s">
        <v>3628</v>
      </c>
      <c r="L741" t="s">
        <v>3628</v>
      </c>
      <c r="M741" t="s">
        <v>524</v>
      </c>
      <c r="N741" t="s">
        <v>36</v>
      </c>
      <c r="O741" t="s">
        <v>36</v>
      </c>
      <c r="P741" t="s">
        <v>3625</v>
      </c>
      <c r="Q741" t="s">
        <v>3628</v>
      </c>
      <c r="R741" t="s">
        <v>103</v>
      </c>
      <c r="S741" t="s">
        <v>3628</v>
      </c>
      <c r="T7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45749.398611111108</v>
      </c>
      <c r="U7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45768.411111111112</v>
      </c>
      <c r="V741" s="5">
        <f>IFERROR(Table2[[#This Row],[Fecha cierre/actualización]]-Table2[[#This Row],[Fecha creación]],"Revisar")</f>
        <v>19.012500000004366</v>
      </c>
      <c r="W741" s="5">
        <f>IFERROR(Table2[[#This Row],[Días resolución/en proceso]]*24,"Revisar")</f>
        <v>456.30000000010477</v>
      </c>
      <c r="X741" s="5">
        <f>_xlfn.XLOOKUP(Table2[[#This Row],[Acuerdo de nivel de servicio]],SLA!B:B,SLA!C:C)</f>
        <v>120</v>
      </c>
      <c r="Y741" s="5">
        <f>IFERROR(ROUND(Table2[[#This Row],[Fecha cierre/actualización]]-Table2[[#This Row],[Fecha creación]],0)*14,"Revisar")</f>
        <v>266</v>
      </c>
      <c r="Z741" s="5">
        <f>+Table2[[#This Row],[SLA horas - base ]]+Table2[[#This Row],[SLA horas - adic por cambio días]]</f>
        <v>386</v>
      </c>
      <c r="AA741" s="19" t="str">
        <f>IF(Table2[[#This Row],[SLA horas - base ]]=0,"No tiene SLA",IF(Table2[[#This Row],[Horas resolución/en proceso]]&lt;=Table2[[#This Row],[SLA horas - total]],"Cumplido","Vencido"))</f>
        <v>Vencido</v>
      </c>
      <c r="AC741"/>
    </row>
    <row r="742" spans="1:29">
      <c r="A742" t="s">
        <v>3629</v>
      </c>
      <c r="B742" t="s">
        <v>3630</v>
      </c>
      <c r="C742" t="s">
        <v>119</v>
      </c>
      <c r="D742" t="s">
        <v>2</v>
      </c>
      <c r="E742" t="s">
        <v>55</v>
      </c>
      <c r="F742" t="s">
        <v>96</v>
      </c>
      <c r="G742" t="s">
        <v>106</v>
      </c>
      <c r="H742" t="s">
        <v>28</v>
      </c>
      <c r="I742" t="s">
        <v>3631</v>
      </c>
      <c r="J742" t="s">
        <v>3632</v>
      </c>
      <c r="K742" t="s">
        <v>3633</v>
      </c>
      <c r="L742" t="s">
        <v>3633</v>
      </c>
      <c r="M742" t="s">
        <v>153</v>
      </c>
      <c r="N742" t="s">
        <v>154</v>
      </c>
      <c r="O742" t="s">
        <v>36</v>
      </c>
      <c r="P742" t="s">
        <v>3630</v>
      </c>
      <c r="Q742" t="s">
        <v>3633</v>
      </c>
      <c r="R742" t="s">
        <v>103</v>
      </c>
      <c r="S742" t="s">
        <v>3634</v>
      </c>
      <c r="T7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45749.482638888891</v>
      </c>
      <c r="U7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45771.734027777777</v>
      </c>
      <c r="V742" s="5">
        <f>IFERROR(Table2[[#This Row],[Fecha cierre/actualización]]-Table2[[#This Row],[Fecha creación]],"Revisar")</f>
        <v>22.25138888888614</v>
      </c>
      <c r="W742" s="5">
        <f>IFERROR(Table2[[#This Row],[Días resolución/en proceso]]*24,"Revisar")</f>
        <v>534.03333333326736</v>
      </c>
      <c r="X742" s="5">
        <f>_xlfn.XLOOKUP(Table2[[#This Row],[Acuerdo de nivel de servicio]],SLA!B:B,SLA!C:C)</f>
        <v>72</v>
      </c>
      <c r="Y742" s="5">
        <f>IFERROR(ROUND(Table2[[#This Row],[Fecha cierre/actualización]]-Table2[[#This Row],[Fecha creación]],0)*14,"Revisar")</f>
        <v>308</v>
      </c>
      <c r="Z742" s="5">
        <f>+Table2[[#This Row],[SLA horas - base ]]+Table2[[#This Row],[SLA horas - adic por cambio días]]</f>
        <v>380</v>
      </c>
      <c r="AA742" s="19" t="str">
        <f>IF(Table2[[#This Row],[SLA horas - base ]]=0,"No tiene SLA",IF(Table2[[#This Row],[Horas resolución/en proceso]]&lt;=Table2[[#This Row],[SLA horas - total]],"Cumplido","Vencido"))</f>
        <v>Vencido</v>
      </c>
      <c r="AC742"/>
    </row>
    <row r="743" spans="1:29">
      <c r="A743" t="s">
        <v>3635</v>
      </c>
      <c r="B743" t="s">
        <v>3636</v>
      </c>
      <c r="C743" t="s">
        <v>2317</v>
      </c>
      <c r="D743" t="s">
        <v>95</v>
      </c>
      <c r="E743" t="s">
        <v>55</v>
      </c>
      <c r="F743" t="s">
        <v>96</v>
      </c>
      <c r="G743" t="s">
        <v>106</v>
      </c>
      <c r="H743" t="s">
        <v>59</v>
      </c>
      <c r="I743" t="s">
        <v>3637</v>
      </c>
      <c r="J743" t="s">
        <v>3638</v>
      </c>
      <c r="K743" t="s">
        <v>3639</v>
      </c>
      <c r="L743" t="s">
        <v>3639</v>
      </c>
      <c r="M743" t="s">
        <v>36</v>
      </c>
      <c r="N743" t="s">
        <v>36</v>
      </c>
      <c r="O743" t="s">
        <v>36</v>
      </c>
      <c r="P743" t="s">
        <v>3636</v>
      </c>
      <c r="Q743" t="s">
        <v>3639</v>
      </c>
      <c r="R743" t="s">
        <v>103</v>
      </c>
      <c r="S743" t="s">
        <v>3640</v>
      </c>
      <c r="T7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45749.645138888889</v>
      </c>
      <c r="U7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45764.523611111108</v>
      </c>
      <c r="V743" s="5">
        <f>IFERROR(Table2[[#This Row],[Fecha cierre/actualización]]-Table2[[#This Row],[Fecha creación]],"Revisar")</f>
        <v>14.878472222218988</v>
      </c>
      <c r="W743" s="5">
        <f>IFERROR(Table2[[#This Row],[Días resolución/en proceso]]*24,"Revisar")</f>
        <v>357.08333333325572</v>
      </c>
      <c r="X743" s="5">
        <f>_xlfn.XLOOKUP(Table2[[#This Row],[Acuerdo de nivel de servicio]],SLA!B:B,SLA!C:C)</f>
        <v>120</v>
      </c>
      <c r="Y743" s="5">
        <f>IFERROR(ROUND(Table2[[#This Row],[Fecha cierre/actualización]]-Table2[[#This Row],[Fecha creación]],0)*14,"Revisar")</f>
        <v>210</v>
      </c>
      <c r="Z743" s="5">
        <f>+Table2[[#This Row],[SLA horas - base ]]+Table2[[#This Row],[SLA horas - adic por cambio días]]</f>
        <v>330</v>
      </c>
      <c r="AA743" s="19" t="str">
        <f>IF(Table2[[#This Row],[SLA horas - base ]]=0,"No tiene SLA",IF(Table2[[#This Row],[Horas resolución/en proceso]]&lt;=Table2[[#This Row],[SLA horas - total]],"Cumplido","Vencido"))</f>
        <v>Vencido</v>
      </c>
      <c r="AC743"/>
    </row>
    <row r="744" spans="1:29">
      <c r="A744" t="s">
        <v>3641</v>
      </c>
      <c r="B744" t="s">
        <v>3642</v>
      </c>
      <c r="C744" t="s">
        <v>36</v>
      </c>
      <c r="D744" t="s">
        <v>2</v>
      </c>
      <c r="E744" t="s">
        <v>36</v>
      </c>
      <c r="F744" t="s">
        <v>21</v>
      </c>
      <c r="G744" t="s">
        <v>36</v>
      </c>
      <c r="H744" t="s">
        <v>28</v>
      </c>
      <c r="I744" t="s">
        <v>36</v>
      </c>
      <c r="J744" t="s">
        <v>131</v>
      </c>
      <c r="K744" t="s">
        <v>36</v>
      </c>
      <c r="L744" t="s">
        <v>3643</v>
      </c>
      <c r="M744" t="s">
        <v>101</v>
      </c>
      <c r="N744" t="s">
        <v>36</v>
      </c>
      <c r="O744" t="s">
        <v>102</v>
      </c>
      <c r="P744" t="s">
        <v>3642</v>
      </c>
      <c r="Q744" t="s">
        <v>36</v>
      </c>
      <c r="R744" t="s">
        <v>103</v>
      </c>
      <c r="S744" t="s">
        <v>36</v>
      </c>
      <c r="T7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45748.42291666667</v>
      </c>
      <c r="U7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45748.424305555556</v>
      </c>
      <c r="V744" s="5">
        <f>IFERROR(Table2[[#This Row],[Fecha cierre/actualización]]-Table2[[#This Row],[Fecha creación]],"Revisar")</f>
        <v>1.3888888861401938E-3</v>
      </c>
      <c r="W744" s="5">
        <f>IFERROR(Table2[[#This Row],[Días resolución/en proceso]]*24,"Revisar")</f>
        <v>3.3333333267364651E-2</v>
      </c>
      <c r="X744" s="5">
        <f>_xlfn.XLOOKUP(Table2[[#This Row],[Acuerdo de nivel de servicio]],SLA!B:B,SLA!C:C)</f>
        <v>0</v>
      </c>
      <c r="Y744" s="5">
        <f>IFERROR(ROUND(Table2[[#This Row],[Fecha cierre/actualización]]-Table2[[#This Row],[Fecha creación]],0)*14,"Revisar")</f>
        <v>0</v>
      </c>
      <c r="Z744" s="5">
        <f>+Table2[[#This Row],[SLA horas - base ]]+Table2[[#This Row],[SLA horas - adic por cambio días]]</f>
        <v>0</v>
      </c>
      <c r="AA744" s="19" t="str">
        <f>IF(Table2[[#This Row],[SLA horas - base ]]=0,"No tiene SLA",IF(Table2[[#This Row],[Horas resolución/en proceso]]&lt;=Table2[[#This Row],[SLA horas - total]],"Cumplido","Vencido"))</f>
        <v>No tiene SLA</v>
      </c>
      <c r="AC744"/>
    </row>
    <row r="745" spans="1:29">
      <c r="A745" t="s">
        <v>3644</v>
      </c>
      <c r="B745" t="s">
        <v>3645</v>
      </c>
      <c r="C745" t="s">
        <v>119</v>
      </c>
      <c r="D745" t="s">
        <v>2</v>
      </c>
      <c r="E745" t="s">
        <v>38</v>
      </c>
      <c r="F745" t="s">
        <v>96</v>
      </c>
      <c r="G745" t="s">
        <v>36</v>
      </c>
      <c r="H745" t="s">
        <v>28</v>
      </c>
      <c r="I745" t="s">
        <v>3646</v>
      </c>
      <c r="J745" t="s">
        <v>3647</v>
      </c>
      <c r="K745" t="s">
        <v>3648</v>
      </c>
      <c r="L745" t="s">
        <v>3648</v>
      </c>
      <c r="M745" t="s">
        <v>101</v>
      </c>
      <c r="N745" t="s">
        <v>36</v>
      </c>
      <c r="O745" t="s">
        <v>102</v>
      </c>
      <c r="P745" t="s">
        <v>3645</v>
      </c>
      <c r="Q745" t="s">
        <v>3648</v>
      </c>
      <c r="R745" t="s">
        <v>103</v>
      </c>
      <c r="S745" t="s">
        <v>3648</v>
      </c>
      <c r="T7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45749.504166666666</v>
      </c>
      <c r="U7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45750.448611111111</v>
      </c>
      <c r="V745" s="5">
        <f>IFERROR(Table2[[#This Row],[Fecha cierre/actualización]]-Table2[[#This Row],[Fecha creación]],"Revisar")</f>
        <v>0.94444444444525288</v>
      </c>
      <c r="W745" s="5">
        <f>IFERROR(Table2[[#This Row],[Días resolución/en proceso]]*24,"Revisar")</f>
        <v>22.666666666686069</v>
      </c>
      <c r="X745" s="5">
        <f>_xlfn.XLOOKUP(Table2[[#This Row],[Acuerdo de nivel de servicio]],SLA!B:B,SLA!C:C)</f>
        <v>72</v>
      </c>
      <c r="Y745" s="5">
        <f>IFERROR(ROUND(Table2[[#This Row],[Fecha cierre/actualización]]-Table2[[#This Row],[Fecha creación]],0)*14,"Revisar")</f>
        <v>14</v>
      </c>
      <c r="Z745" s="5">
        <f>+Table2[[#This Row],[SLA horas - base ]]+Table2[[#This Row],[SLA horas - adic por cambio días]]</f>
        <v>86</v>
      </c>
      <c r="AA745" s="19" t="str">
        <f>IF(Table2[[#This Row],[SLA horas - base ]]=0,"No tiene SLA",IF(Table2[[#This Row],[Horas resolución/en proceso]]&lt;=Table2[[#This Row],[SLA horas - total]],"Cumplido","Vencido"))</f>
        <v>Cumplido</v>
      </c>
      <c r="AC745"/>
    </row>
    <row r="746" spans="1:29">
      <c r="A746" t="s">
        <v>3649</v>
      </c>
      <c r="B746" t="s">
        <v>3650</v>
      </c>
      <c r="C746" t="s">
        <v>157</v>
      </c>
      <c r="D746" t="s">
        <v>2</v>
      </c>
      <c r="E746" t="s">
        <v>55</v>
      </c>
      <c r="F746" t="s">
        <v>96</v>
      </c>
      <c r="G746" t="s">
        <v>106</v>
      </c>
      <c r="H746" t="s">
        <v>27</v>
      </c>
      <c r="I746" t="s">
        <v>3651</v>
      </c>
      <c r="J746" t="s">
        <v>3652</v>
      </c>
      <c r="K746" t="s">
        <v>3653</v>
      </c>
      <c r="L746" t="s">
        <v>3653</v>
      </c>
      <c r="M746" t="s">
        <v>101</v>
      </c>
      <c r="N746" t="s">
        <v>154</v>
      </c>
      <c r="O746" t="s">
        <v>102</v>
      </c>
      <c r="P746" t="s">
        <v>3650</v>
      </c>
      <c r="Q746" t="s">
        <v>3653</v>
      </c>
      <c r="R746" t="s">
        <v>103</v>
      </c>
      <c r="S746" t="s">
        <v>3653</v>
      </c>
      <c r="T7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45748.4375</v>
      </c>
      <c r="U7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45748.525000000001</v>
      </c>
      <c r="V746" s="5">
        <f>IFERROR(Table2[[#This Row],[Fecha cierre/actualización]]-Table2[[#This Row],[Fecha creación]],"Revisar")</f>
        <v>8.7500000001455192E-2</v>
      </c>
      <c r="W746" s="5">
        <f>IFERROR(Table2[[#This Row],[Días resolución/en proceso]]*24,"Revisar")</f>
        <v>2.1000000000349246</v>
      </c>
      <c r="X746" s="5">
        <f>_xlfn.XLOOKUP(Table2[[#This Row],[Acuerdo de nivel de servicio]],SLA!B:B,SLA!C:C)</f>
        <v>12.5</v>
      </c>
      <c r="Y746" s="5">
        <f>IFERROR(ROUND(Table2[[#This Row],[Fecha cierre/actualización]]-Table2[[#This Row],[Fecha creación]],0)*14,"Revisar")</f>
        <v>0</v>
      </c>
      <c r="Z746" s="5">
        <f>+Table2[[#This Row],[SLA horas - base ]]+Table2[[#This Row],[SLA horas - adic por cambio días]]</f>
        <v>12.5</v>
      </c>
      <c r="AA746" s="19" t="str">
        <f>IF(Table2[[#This Row],[SLA horas - base ]]=0,"No tiene SLA",IF(Table2[[#This Row],[Horas resolución/en proceso]]&lt;=Table2[[#This Row],[SLA horas - total]],"Cumplido","Vencido"))</f>
        <v>Cumplido</v>
      </c>
      <c r="AC746"/>
    </row>
    <row r="747" spans="1:29">
      <c r="A747" t="s">
        <v>3654</v>
      </c>
      <c r="B747" t="s">
        <v>3655</v>
      </c>
      <c r="C747" t="s">
        <v>496</v>
      </c>
      <c r="D747" t="s">
        <v>95</v>
      </c>
      <c r="E747" t="s">
        <v>38</v>
      </c>
      <c r="F747" t="s">
        <v>96</v>
      </c>
      <c r="G747" t="s">
        <v>97</v>
      </c>
      <c r="H747" t="s">
        <v>38</v>
      </c>
      <c r="I747" t="s">
        <v>3656</v>
      </c>
      <c r="J747" t="s">
        <v>3657</v>
      </c>
      <c r="K747" t="s">
        <v>3658</v>
      </c>
      <c r="L747" t="s">
        <v>3658</v>
      </c>
      <c r="M747" t="s">
        <v>101</v>
      </c>
      <c r="N747" t="s">
        <v>36</v>
      </c>
      <c r="O747" t="s">
        <v>102</v>
      </c>
      <c r="P747" t="s">
        <v>3655</v>
      </c>
      <c r="Q747" t="s">
        <v>3658</v>
      </c>
      <c r="R747" t="s">
        <v>103</v>
      </c>
      <c r="S747" t="s">
        <v>3658</v>
      </c>
      <c r="T7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45748.61041666667</v>
      </c>
      <c r="U7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45785.411805555559</v>
      </c>
      <c r="V747" s="5">
        <f>IFERROR(Table2[[#This Row],[Fecha cierre/actualización]]-Table2[[#This Row],[Fecha creación]],"Revisar")</f>
        <v>36.801388888889051</v>
      </c>
      <c r="W747" s="5">
        <f>IFERROR(Table2[[#This Row],[Días resolución/en proceso]]*24,"Revisar")</f>
        <v>883.23333333333721</v>
      </c>
      <c r="X747" s="5">
        <f>_xlfn.XLOOKUP(Table2[[#This Row],[Acuerdo de nivel de servicio]],SLA!B:B,SLA!C:C)</f>
        <v>72</v>
      </c>
      <c r="Y747" s="5">
        <f>IFERROR(ROUND(Table2[[#This Row],[Fecha cierre/actualización]]-Table2[[#This Row],[Fecha creación]],0)*14,"Revisar")</f>
        <v>518</v>
      </c>
      <c r="Z747" s="5">
        <f>+Table2[[#This Row],[SLA horas - base ]]+Table2[[#This Row],[SLA horas - adic por cambio días]]</f>
        <v>590</v>
      </c>
      <c r="AA747" s="19" t="str">
        <f>IF(Table2[[#This Row],[SLA horas - base ]]=0,"No tiene SLA",IF(Table2[[#This Row],[Horas resolución/en proceso]]&lt;=Table2[[#This Row],[SLA horas - total]],"Cumplido","Vencido"))</f>
        <v>Vencido</v>
      </c>
      <c r="AC747"/>
    </row>
    <row r="748" spans="1:29">
      <c r="A748" t="s">
        <v>3659</v>
      </c>
      <c r="B748" t="s">
        <v>3660</v>
      </c>
      <c r="C748" t="s">
        <v>496</v>
      </c>
      <c r="D748" t="s">
        <v>95</v>
      </c>
      <c r="E748" t="s">
        <v>66</v>
      </c>
      <c r="F748" t="s">
        <v>96</v>
      </c>
      <c r="G748" t="s">
        <v>97</v>
      </c>
      <c r="H748" t="s">
        <v>45</v>
      </c>
      <c r="I748" t="s">
        <v>3661</v>
      </c>
      <c r="J748" t="s">
        <v>3662</v>
      </c>
      <c r="K748" t="s">
        <v>3663</v>
      </c>
      <c r="L748" t="s">
        <v>3663</v>
      </c>
      <c r="M748" t="s">
        <v>101</v>
      </c>
      <c r="N748" t="s">
        <v>36</v>
      </c>
      <c r="O748" t="s">
        <v>102</v>
      </c>
      <c r="P748" t="s">
        <v>3660</v>
      </c>
      <c r="Q748" t="s">
        <v>3663</v>
      </c>
      <c r="R748" t="s">
        <v>103</v>
      </c>
      <c r="S748" t="s">
        <v>3663</v>
      </c>
      <c r="T7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45749.394444444442</v>
      </c>
      <c r="U7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45756.644444444442</v>
      </c>
      <c r="V748" s="5">
        <f>IFERROR(Table2[[#This Row],[Fecha cierre/actualización]]-Table2[[#This Row],[Fecha creación]],"Revisar")</f>
        <v>7.25</v>
      </c>
      <c r="W748" s="5">
        <f>IFERROR(Table2[[#This Row],[Días resolución/en proceso]]*24,"Revisar")</f>
        <v>174</v>
      </c>
      <c r="X748" s="5">
        <f>_xlfn.XLOOKUP(Table2[[#This Row],[Acuerdo de nivel de servicio]],SLA!B:B,SLA!C:C)</f>
        <v>72</v>
      </c>
      <c r="Y748" s="5">
        <f>IFERROR(ROUND(Table2[[#This Row],[Fecha cierre/actualización]]-Table2[[#This Row],[Fecha creación]],0)*14,"Revisar")</f>
        <v>98</v>
      </c>
      <c r="Z748" s="5">
        <f>+Table2[[#This Row],[SLA horas - base ]]+Table2[[#This Row],[SLA horas - adic por cambio días]]</f>
        <v>170</v>
      </c>
      <c r="AA748" s="19" t="str">
        <f>IF(Table2[[#This Row],[SLA horas - base ]]=0,"No tiene SLA",IF(Table2[[#This Row],[Horas resolución/en proceso]]&lt;=Table2[[#This Row],[SLA horas - total]],"Cumplido","Vencido"))</f>
        <v>Vencido</v>
      </c>
      <c r="AC748"/>
    </row>
    <row r="749" spans="1:29">
      <c r="A749" t="s">
        <v>3664</v>
      </c>
      <c r="B749" t="s">
        <v>3665</v>
      </c>
      <c r="C749" t="s">
        <v>149</v>
      </c>
      <c r="D749" t="s">
        <v>2</v>
      </c>
      <c r="E749" t="s">
        <v>55</v>
      </c>
      <c r="F749" t="s">
        <v>96</v>
      </c>
      <c r="G749" t="s">
        <v>106</v>
      </c>
      <c r="H749" t="s">
        <v>32</v>
      </c>
      <c r="I749" t="s">
        <v>3623</v>
      </c>
      <c r="J749" t="s">
        <v>3666</v>
      </c>
      <c r="K749" t="s">
        <v>3667</v>
      </c>
      <c r="L749" t="s">
        <v>3667</v>
      </c>
      <c r="M749" t="s">
        <v>153</v>
      </c>
      <c r="N749" t="s">
        <v>154</v>
      </c>
      <c r="O749" t="s">
        <v>36</v>
      </c>
      <c r="P749" t="s">
        <v>3665</v>
      </c>
      <c r="Q749" t="s">
        <v>3667</v>
      </c>
      <c r="R749" t="s">
        <v>103</v>
      </c>
      <c r="S749" t="s">
        <v>3668</v>
      </c>
      <c r="T7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45749.496527777781</v>
      </c>
      <c r="U7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45750.727777777778</v>
      </c>
      <c r="V749" s="5">
        <f>IFERROR(Table2[[#This Row],[Fecha cierre/actualización]]-Table2[[#This Row],[Fecha creación]],"Revisar")</f>
        <v>1.2312499999970896</v>
      </c>
      <c r="W749" s="5">
        <f>IFERROR(Table2[[#This Row],[Días resolución/en proceso]]*24,"Revisar")</f>
        <v>29.549999999930151</v>
      </c>
      <c r="X749" s="5">
        <f>_xlfn.XLOOKUP(Table2[[#This Row],[Acuerdo de nivel de servicio]],SLA!B:B,SLA!C:C)</f>
        <v>12.5</v>
      </c>
      <c r="Y749" s="5">
        <f>IFERROR(ROUND(Table2[[#This Row],[Fecha cierre/actualización]]-Table2[[#This Row],[Fecha creación]],0)*14,"Revisar")</f>
        <v>14</v>
      </c>
      <c r="Z749" s="5">
        <f>+Table2[[#This Row],[SLA horas - base ]]+Table2[[#This Row],[SLA horas - adic por cambio días]]</f>
        <v>26.5</v>
      </c>
      <c r="AA749" s="19" t="str">
        <f>IF(Table2[[#This Row],[SLA horas - base ]]=0,"No tiene SLA",IF(Table2[[#This Row],[Horas resolución/en proceso]]&lt;=Table2[[#This Row],[SLA horas - total]],"Cumplido","Vencido"))</f>
        <v>Vencido</v>
      </c>
      <c r="AC749"/>
    </row>
    <row r="750" spans="1:29">
      <c r="A750" t="s">
        <v>3669</v>
      </c>
      <c r="B750" t="s">
        <v>3670</v>
      </c>
      <c r="C750" t="s">
        <v>119</v>
      </c>
      <c r="D750" t="s">
        <v>2</v>
      </c>
      <c r="E750" t="s">
        <v>38</v>
      </c>
      <c r="F750" t="s">
        <v>96</v>
      </c>
      <c r="G750" t="s">
        <v>106</v>
      </c>
      <c r="H750" t="s">
        <v>38</v>
      </c>
      <c r="I750" t="s">
        <v>3671</v>
      </c>
      <c r="J750" t="s">
        <v>3672</v>
      </c>
      <c r="K750" t="s">
        <v>3673</v>
      </c>
      <c r="L750" t="s">
        <v>3673</v>
      </c>
      <c r="M750" t="s">
        <v>110</v>
      </c>
      <c r="N750" t="s">
        <v>36</v>
      </c>
      <c r="O750" t="s">
        <v>36</v>
      </c>
      <c r="P750" t="s">
        <v>3670</v>
      </c>
      <c r="Q750" t="s">
        <v>3673</v>
      </c>
      <c r="R750" t="s">
        <v>103</v>
      </c>
      <c r="S750" t="s">
        <v>3673</v>
      </c>
      <c r="T7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45750.422222222223</v>
      </c>
      <c r="U7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45750.604166666664</v>
      </c>
      <c r="V750" s="5">
        <f>IFERROR(Table2[[#This Row],[Fecha cierre/actualización]]-Table2[[#This Row],[Fecha creación]],"Revisar")</f>
        <v>0.18194444444088731</v>
      </c>
      <c r="W750" s="5">
        <f>IFERROR(Table2[[#This Row],[Días resolución/en proceso]]*24,"Revisar")</f>
        <v>4.3666666665812954</v>
      </c>
      <c r="X750" s="5">
        <f>_xlfn.XLOOKUP(Table2[[#This Row],[Acuerdo de nivel de servicio]],SLA!B:B,SLA!C:C)</f>
        <v>72</v>
      </c>
      <c r="Y750" s="5">
        <f>IFERROR(ROUND(Table2[[#This Row],[Fecha cierre/actualización]]-Table2[[#This Row],[Fecha creación]],0)*14,"Revisar")</f>
        <v>0</v>
      </c>
      <c r="Z750" s="5">
        <f>+Table2[[#This Row],[SLA horas - base ]]+Table2[[#This Row],[SLA horas - adic por cambio días]]</f>
        <v>72</v>
      </c>
      <c r="AA750" s="19" t="str">
        <f>IF(Table2[[#This Row],[SLA horas - base ]]=0,"No tiene SLA",IF(Table2[[#This Row],[Horas resolución/en proceso]]&lt;=Table2[[#This Row],[SLA horas - total]],"Cumplido","Vencido"))</f>
        <v>Cumplido</v>
      </c>
      <c r="AC750"/>
    </row>
    <row r="751" spans="1:29">
      <c r="A751" t="s">
        <v>3674</v>
      </c>
      <c r="B751" t="s">
        <v>3675</v>
      </c>
      <c r="C751" t="s">
        <v>149</v>
      </c>
      <c r="D751" t="s">
        <v>2</v>
      </c>
      <c r="E751" t="s">
        <v>55</v>
      </c>
      <c r="F751" t="s">
        <v>96</v>
      </c>
      <c r="G751" t="s">
        <v>106</v>
      </c>
      <c r="H751" t="s">
        <v>27</v>
      </c>
      <c r="I751" t="s">
        <v>3676</v>
      </c>
      <c r="J751" t="s">
        <v>3677</v>
      </c>
      <c r="K751" t="s">
        <v>3227</v>
      </c>
      <c r="L751" t="s">
        <v>3227</v>
      </c>
      <c r="M751" t="s">
        <v>101</v>
      </c>
      <c r="N751" t="s">
        <v>154</v>
      </c>
      <c r="O751" t="s">
        <v>102</v>
      </c>
      <c r="P751" t="s">
        <v>3675</v>
      </c>
      <c r="Q751" t="s">
        <v>3227</v>
      </c>
      <c r="R751" t="s">
        <v>103</v>
      </c>
      <c r="S751" t="s">
        <v>3228</v>
      </c>
      <c r="T7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45748.500694444447</v>
      </c>
      <c r="U7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45750.394444444442</v>
      </c>
      <c r="V751" s="5">
        <f>IFERROR(Table2[[#This Row],[Fecha cierre/actualización]]-Table2[[#This Row],[Fecha creación]],"Revisar")</f>
        <v>1.8937499999956344</v>
      </c>
      <c r="W751" s="5">
        <f>IFERROR(Table2[[#This Row],[Días resolución/en proceso]]*24,"Revisar")</f>
        <v>45.449999999895226</v>
      </c>
      <c r="X751" s="5">
        <f>_xlfn.XLOOKUP(Table2[[#This Row],[Acuerdo de nivel de servicio]],SLA!B:B,SLA!C:C)</f>
        <v>12.5</v>
      </c>
      <c r="Y751" s="5">
        <f>IFERROR(ROUND(Table2[[#This Row],[Fecha cierre/actualización]]-Table2[[#This Row],[Fecha creación]],0)*14,"Revisar")</f>
        <v>28</v>
      </c>
      <c r="Z751" s="5">
        <f>+Table2[[#This Row],[SLA horas - base ]]+Table2[[#This Row],[SLA horas - adic por cambio días]]</f>
        <v>40.5</v>
      </c>
      <c r="AA751" s="19" t="str">
        <f>IF(Table2[[#This Row],[SLA horas - base ]]=0,"No tiene SLA",IF(Table2[[#This Row],[Horas resolución/en proceso]]&lt;=Table2[[#This Row],[SLA horas - total]],"Cumplido","Vencido"))</f>
        <v>Vencido</v>
      </c>
      <c r="AC751"/>
    </row>
    <row r="752" spans="1:29">
      <c r="A752" t="s">
        <v>3678</v>
      </c>
      <c r="B752" t="s">
        <v>3679</v>
      </c>
      <c r="C752" t="s">
        <v>119</v>
      </c>
      <c r="D752" t="s">
        <v>2</v>
      </c>
      <c r="E752" t="s">
        <v>55</v>
      </c>
      <c r="F752" t="s">
        <v>96</v>
      </c>
      <c r="G752" t="s">
        <v>106</v>
      </c>
      <c r="H752" t="s">
        <v>28</v>
      </c>
      <c r="I752" t="s">
        <v>3680</v>
      </c>
      <c r="J752" t="s">
        <v>3681</v>
      </c>
      <c r="K752" t="s">
        <v>3682</v>
      </c>
      <c r="L752" t="s">
        <v>3682</v>
      </c>
      <c r="M752" t="s">
        <v>153</v>
      </c>
      <c r="N752" t="s">
        <v>154</v>
      </c>
      <c r="O752" t="s">
        <v>36</v>
      </c>
      <c r="P752" t="s">
        <v>3679</v>
      </c>
      <c r="Q752" t="s">
        <v>3682</v>
      </c>
      <c r="R752" t="s">
        <v>103</v>
      </c>
      <c r="S752" t="s">
        <v>3683</v>
      </c>
      <c r="T7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45748.640972222223</v>
      </c>
      <c r="U7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45764.565972222219</v>
      </c>
      <c r="V752" s="5">
        <f>IFERROR(Table2[[#This Row],[Fecha cierre/actualización]]-Table2[[#This Row],[Fecha creación]],"Revisar")</f>
        <v>15.924999999995634</v>
      </c>
      <c r="W752" s="5">
        <f>IFERROR(Table2[[#This Row],[Días resolución/en proceso]]*24,"Revisar")</f>
        <v>382.19999999989523</v>
      </c>
      <c r="X752" s="5">
        <f>_xlfn.XLOOKUP(Table2[[#This Row],[Acuerdo de nivel de servicio]],SLA!B:B,SLA!C:C)</f>
        <v>72</v>
      </c>
      <c r="Y752" s="5">
        <f>IFERROR(ROUND(Table2[[#This Row],[Fecha cierre/actualización]]-Table2[[#This Row],[Fecha creación]],0)*14,"Revisar")</f>
        <v>224</v>
      </c>
      <c r="Z752" s="5">
        <f>+Table2[[#This Row],[SLA horas - base ]]+Table2[[#This Row],[SLA horas - adic por cambio días]]</f>
        <v>296</v>
      </c>
      <c r="AA752" s="19" t="str">
        <f>IF(Table2[[#This Row],[SLA horas - base ]]=0,"No tiene SLA",IF(Table2[[#This Row],[Horas resolución/en proceso]]&lt;=Table2[[#This Row],[SLA horas - total]],"Cumplido","Vencido"))</f>
        <v>Vencido</v>
      </c>
      <c r="AC752"/>
    </row>
    <row r="753" spans="1:29">
      <c r="A753" t="s">
        <v>3684</v>
      </c>
      <c r="B753" t="s">
        <v>3685</v>
      </c>
      <c r="C753" t="s">
        <v>149</v>
      </c>
      <c r="D753" t="s">
        <v>2</v>
      </c>
      <c r="E753" t="s">
        <v>55</v>
      </c>
      <c r="F753" t="s">
        <v>96</v>
      </c>
      <c r="G753" t="s">
        <v>106</v>
      </c>
      <c r="H753" t="s">
        <v>31</v>
      </c>
      <c r="I753" t="s">
        <v>3686</v>
      </c>
      <c r="J753" t="s">
        <v>3687</v>
      </c>
      <c r="K753" t="s">
        <v>3688</v>
      </c>
      <c r="L753" t="s">
        <v>3688</v>
      </c>
      <c r="M753" t="s">
        <v>101</v>
      </c>
      <c r="N753" t="s">
        <v>154</v>
      </c>
      <c r="O753" t="s">
        <v>102</v>
      </c>
      <c r="P753" t="s">
        <v>3685</v>
      </c>
      <c r="Q753" t="s">
        <v>3688</v>
      </c>
      <c r="R753" t="s">
        <v>103</v>
      </c>
      <c r="S753" t="s">
        <v>3688</v>
      </c>
      <c r="T7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45749.400694444441</v>
      </c>
      <c r="U7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45749.65902777778</v>
      </c>
      <c r="V753" s="5">
        <f>IFERROR(Table2[[#This Row],[Fecha cierre/actualización]]-Table2[[#This Row],[Fecha creación]],"Revisar")</f>
        <v>0.25833333333866904</v>
      </c>
      <c r="W753" s="5">
        <f>IFERROR(Table2[[#This Row],[Días resolución/en proceso]]*24,"Revisar")</f>
        <v>6.2000000001280569</v>
      </c>
      <c r="X753" s="5">
        <f>_xlfn.XLOOKUP(Table2[[#This Row],[Acuerdo de nivel de servicio]],SLA!B:B,SLA!C:C)</f>
        <v>12.5</v>
      </c>
      <c r="Y753" s="5">
        <f>IFERROR(ROUND(Table2[[#This Row],[Fecha cierre/actualización]]-Table2[[#This Row],[Fecha creación]],0)*14,"Revisar")</f>
        <v>0</v>
      </c>
      <c r="Z753" s="5">
        <f>+Table2[[#This Row],[SLA horas - base ]]+Table2[[#This Row],[SLA horas - adic por cambio días]]</f>
        <v>12.5</v>
      </c>
      <c r="AA753" s="19" t="str">
        <f>IF(Table2[[#This Row],[SLA horas - base ]]=0,"No tiene SLA",IF(Table2[[#This Row],[Horas resolución/en proceso]]&lt;=Table2[[#This Row],[SLA horas - total]],"Cumplido","Vencido"))</f>
        <v>Cumplido</v>
      </c>
      <c r="AC753"/>
    </row>
    <row r="754" spans="1:29">
      <c r="A754" t="s">
        <v>3689</v>
      </c>
      <c r="B754" t="s">
        <v>3690</v>
      </c>
      <c r="C754" t="s">
        <v>496</v>
      </c>
      <c r="D754" t="s">
        <v>2</v>
      </c>
      <c r="E754" t="s">
        <v>66</v>
      </c>
      <c r="F754" t="s">
        <v>96</v>
      </c>
      <c r="G754" t="s">
        <v>97</v>
      </c>
      <c r="H754" t="s">
        <v>40</v>
      </c>
      <c r="I754" t="s">
        <v>3691</v>
      </c>
      <c r="J754" t="s">
        <v>3692</v>
      </c>
      <c r="K754" t="s">
        <v>3693</v>
      </c>
      <c r="L754" t="s">
        <v>3693</v>
      </c>
      <c r="M754" t="s">
        <v>101</v>
      </c>
      <c r="N754" t="s">
        <v>36</v>
      </c>
      <c r="O754" t="s">
        <v>102</v>
      </c>
      <c r="P754" t="s">
        <v>3690</v>
      </c>
      <c r="Q754" t="s">
        <v>3693</v>
      </c>
      <c r="R754" t="s">
        <v>103</v>
      </c>
      <c r="S754" t="s">
        <v>3693</v>
      </c>
      <c r="T7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45749.417361111111</v>
      </c>
      <c r="U7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45749.470833333333</v>
      </c>
      <c r="V754" s="5">
        <f>IFERROR(Table2[[#This Row],[Fecha cierre/actualización]]-Table2[[#This Row],[Fecha creación]],"Revisar")</f>
        <v>5.3472222221898846E-2</v>
      </c>
      <c r="W754" s="5">
        <f>IFERROR(Table2[[#This Row],[Días resolución/en proceso]]*24,"Revisar")</f>
        <v>1.2833333333255723</v>
      </c>
      <c r="X754" s="5">
        <f>_xlfn.XLOOKUP(Table2[[#This Row],[Acuerdo de nivel de servicio]],SLA!B:B,SLA!C:C)</f>
        <v>72</v>
      </c>
      <c r="Y754" s="5">
        <f>IFERROR(ROUND(Table2[[#This Row],[Fecha cierre/actualización]]-Table2[[#This Row],[Fecha creación]],0)*14,"Revisar")</f>
        <v>0</v>
      </c>
      <c r="Z754" s="5">
        <f>+Table2[[#This Row],[SLA horas - base ]]+Table2[[#This Row],[SLA horas - adic por cambio días]]</f>
        <v>72</v>
      </c>
      <c r="AA754" s="19" t="str">
        <f>IF(Table2[[#This Row],[SLA horas - base ]]=0,"No tiene SLA",IF(Table2[[#This Row],[Horas resolución/en proceso]]&lt;=Table2[[#This Row],[SLA horas - total]],"Cumplido","Vencido"))</f>
        <v>Cumplido</v>
      </c>
      <c r="AC754"/>
    </row>
    <row r="755" spans="1:29">
      <c r="A755" t="s">
        <v>3694</v>
      </c>
      <c r="B755" t="s">
        <v>3695</v>
      </c>
      <c r="C755" t="s">
        <v>149</v>
      </c>
      <c r="D755" t="s">
        <v>2</v>
      </c>
      <c r="E755" t="s">
        <v>55</v>
      </c>
      <c r="F755" t="s">
        <v>96</v>
      </c>
      <c r="G755" t="s">
        <v>106</v>
      </c>
      <c r="H755" t="s">
        <v>27</v>
      </c>
      <c r="I755" t="s">
        <v>3696</v>
      </c>
      <c r="J755" t="s">
        <v>3697</v>
      </c>
      <c r="K755" t="s">
        <v>3696</v>
      </c>
      <c r="L755" t="s">
        <v>3696</v>
      </c>
      <c r="M755" t="s">
        <v>101</v>
      </c>
      <c r="N755" t="s">
        <v>154</v>
      </c>
      <c r="O755" t="s">
        <v>102</v>
      </c>
      <c r="P755" t="s">
        <v>3695</v>
      </c>
      <c r="Q755" t="s">
        <v>3696</v>
      </c>
      <c r="R755" t="s">
        <v>103</v>
      </c>
      <c r="S755" t="s">
        <v>3696</v>
      </c>
      <c r="T7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45750.373611111114</v>
      </c>
      <c r="U7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45750.410416666666</v>
      </c>
      <c r="V755" s="5">
        <f>IFERROR(Table2[[#This Row],[Fecha cierre/actualización]]-Table2[[#This Row],[Fecha creación]],"Revisar")</f>
        <v>3.6805555551836733E-2</v>
      </c>
      <c r="W755" s="5">
        <f>IFERROR(Table2[[#This Row],[Días resolución/en proceso]]*24,"Revisar")</f>
        <v>0.88333333324408159</v>
      </c>
      <c r="X755" s="5">
        <f>_xlfn.XLOOKUP(Table2[[#This Row],[Acuerdo de nivel de servicio]],SLA!B:B,SLA!C:C)</f>
        <v>12.5</v>
      </c>
      <c r="Y755" s="5">
        <f>IFERROR(ROUND(Table2[[#This Row],[Fecha cierre/actualización]]-Table2[[#This Row],[Fecha creación]],0)*14,"Revisar")</f>
        <v>0</v>
      </c>
      <c r="Z755" s="5">
        <f>+Table2[[#This Row],[SLA horas - base ]]+Table2[[#This Row],[SLA horas - adic por cambio días]]</f>
        <v>12.5</v>
      </c>
      <c r="AA755" s="19" t="str">
        <f>IF(Table2[[#This Row],[SLA horas - base ]]=0,"No tiene SLA",IF(Table2[[#This Row],[Horas resolución/en proceso]]&lt;=Table2[[#This Row],[SLA horas - total]],"Cumplido","Vencido"))</f>
        <v>Cumplido</v>
      </c>
      <c r="AC755"/>
    </row>
    <row r="756" spans="1:29">
      <c r="A756" t="s">
        <v>3698</v>
      </c>
      <c r="B756" t="s">
        <v>3699</v>
      </c>
      <c r="C756" t="s">
        <v>149</v>
      </c>
      <c r="D756" t="s">
        <v>2</v>
      </c>
      <c r="E756" t="s">
        <v>55</v>
      </c>
      <c r="F756" t="s">
        <v>96</v>
      </c>
      <c r="G756" t="s">
        <v>106</v>
      </c>
      <c r="H756" t="s">
        <v>31</v>
      </c>
      <c r="I756" t="s">
        <v>3700</v>
      </c>
      <c r="J756" t="s">
        <v>3701</v>
      </c>
      <c r="K756" t="s">
        <v>3702</v>
      </c>
      <c r="L756" t="s">
        <v>3702</v>
      </c>
      <c r="M756" t="s">
        <v>101</v>
      </c>
      <c r="N756" t="s">
        <v>154</v>
      </c>
      <c r="O756" t="s">
        <v>102</v>
      </c>
      <c r="P756" t="s">
        <v>3699</v>
      </c>
      <c r="Q756" t="s">
        <v>3702</v>
      </c>
      <c r="R756" t="s">
        <v>103</v>
      </c>
      <c r="S756" t="s">
        <v>3703</v>
      </c>
      <c r="T7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45748.644444444442</v>
      </c>
      <c r="U7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45749.894444444442</v>
      </c>
      <c r="V756" s="5">
        <f>IFERROR(Table2[[#This Row],[Fecha cierre/actualización]]-Table2[[#This Row],[Fecha creación]],"Revisar")</f>
        <v>1.25</v>
      </c>
      <c r="W756" s="5">
        <f>IFERROR(Table2[[#This Row],[Días resolución/en proceso]]*24,"Revisar")</f>
        <v>30</v>
      </c>
      <c r="X756" s="5">
        <f>_xlfn.XLOOKUP(Table2[[#This Row],[Acuerdo de nivel de servicio]],SLA!B:B,SLA!C:C)</f>
        <v>12.5</v>
      </c>
      <c r="Y756" s="5">
        <f>IFERROR(ROUND(Table2[[#This Row],[Fecha cierre/actualización]]-Table2[[#This Row],[Fecha creación]],0)*14,"Revisar")</f>
        <v>14</v>
      </c>
      <c r="Z756" s="5">
        <f>+Table2[[#This Row],[SLA horas - base ]]+Table2[[#This Row],[SLA horas - adic por cambio días]]</f>
        <v>26.5</v>
      </c>
      <c r="AA756" s="19" t="str">
        <f>IF(Table2[[#This Row],[SLA horas - base ]]=0,"No tiene SLA",IF(Table2[[#This Row],[Horas resolución/en proceso]]&lt;=Table2[[#This Row],[SLA horas - total]],"Cumplido","Vencido"))</f>
        <v>Vencido</v>
      </c>
      <c r="AC756"/>
    </row>
    <row r="757" spans="1:29">
      <c r="A757" t="s">
        <v>3704</v>
      </c>
      <c r="B757" t="s">
        <v>3705</v>
      </c>
      <c r="C757" t="s">
        <v>157</v>
      </c>
      <c r="D757" t="s">
        <v>2</v>
      </c>
      <c r="E757" t="s">
        <v>55</v>
      </c>
      <c r="F757" t="s">
        <v>96</v>
      </c>
      <c r="G757" t="s">
        <v>106</v>
      </c>
      <c r="H757" t="s">
        <v>31</v>
      </c>
      <c r="I757" t="s">
        <v>3706</v>
      </c>
      <c r="J757" t="s">
        <v>3707</v>
      </c>
      <c r="K757" t="s">
        <v>3319</v>
      </c>
      <c r="L757" t="s">
        <v>3319</v>
      </c>
      <c r="M757" t="s">
        <v>101</v>
      </c>
      <c r="N757" t="s">
        <v>154</v>
      </c>
      <c r="O757" t="s">
        <v>102</v>
      </c>
      <c r="P757" t="s">
        <v>3705</v>
      </c>
      <c r="Q757" t="s">
        <v>3319</v>
      </c>
      <c r="R757" t="s">
        <v>103</v>
      </c>
      <c r="S757" t="s">
        <v>3319</v>
      </c>
      <c r="T7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45748.708333333336</v>
      </c>
      <c r="U7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45751.49722222222</v>
      </c>
      <c r="V757" s="5">
        <f>IFERROR(Table2[[#This Row],[Fecha cierre/actualización]]-Table2[[#This Row],[Fecha creación]],"Revisar")</f>
        <v>2.788888888884685</v>
      </c>
      <c r="W757" s="5">
        <f>IFERROR(Table2[[#This Row],[Días resolución/en proceso]]*24,"Revisar")</f>
        <v>66.93333333323244</v>
      </c>
      <c r="X757" s="5">
        <f>_xlfn.XLOOKUP(Table2[[#This Row],[Acuerdo de nivel de servicio]],SLA!B:B,SLA!C:C)</f>
        <v>12.5</v>
      </c>
      <c r="Y757" s="5">
        <f>IFERROR(ROUND(Table2[[#This Row],[Fecha cierre/actualización]]-Table2[[#This Row],[Fecha creación]],0)*14,"Revisar")</f>
        <v>42</v>
      </c>
      <c r="Z757" s="5">
        <f>+Table2[[#This Row],[SLA horas - base ]]+Table2[[#This Row],[SLA horas - adic por cambio días]]</f>
        <v>54.5</v>
      </c>
      <c r="AA757" s="19" t="str">
        <f>IF(Table2[[#This Row],[SLA horas - base ]]=0,"No tiene SLA",IF(Table2[[#This Row],[Horas resolución/en proceso]]&lt;=Table2[[#This Row],[SLA horas - total]],"Cumplido","Vencido"))</f>
        <v>Vencido</v>
      </c>
      <c r="AC757"/>
    </row>
    <row r="758" spans="1:29">
      <c r="A758" t="s">
        <v>3708</v>
      </c>
      <c r="B758" t="s">
        <v>3709</v>
      </c>
      <c r="C758" t="s">
        <v>149</v>
      </c>
      <c r="D758" t="s">
        <v>2</v>
      </c>
      <c r="E758" t="s">
        <v>55</v>
      </c>
      <c r="F758" t="s">
        <v>96</v>
      </c>
      <c r="G758" t="s">
        <v>106</v>
      </c>
      <c r="H758" t="s">
        <v>31</v>
      </c>
      <c r="I758" t="s">
        <v>3710</v>
      </c>
      <c r="J758" t="s">
        <v>3711</v>
      </c>
      <c r="K758" t="s">
        <v>3712</v>
      </c>
      <c r="L758" t="s">
        <v>3712</v>
      </c>
      <c r="M758" t="s">
        <v>101</v>
      </c>
      <c r="N758" t="s">
        <v>154</v>
      </c>
      <c r="O758" t="s">
        <v>102</v>
      </c>
      <c r="P758" t="s">
        <v>3709</v>
      </c>
      <c r="Q758" t="s">
        <v>3712</v>
      </c>
      <c r="R758" t="s">
        <v>103</v>
      </c>
      <c r="S758" t="s">
        <v>3712</v>
      </c>
      <c r="T7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45749.478472222225</v>
      </c>
      <c r="U7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45750.458333333336</v>
      </c>
      <c r="V758" s="5">
        <f>IFERROR(Table2[[#This Row],[Fecha cierre/actualización]]-Table2[[#This Row],[Fecha creación]],"Revisar")</f>
        <v>0.97986111111094942</v>
      </c>
      <c r="W758" s="5">
        <f>IFERROR(Table2[[#This Row],[Días resolución/en proceso]]*24,"Revisar")</f>
        <v>23.516666666662786</v>
      </c>
      <c r="X758" s="5">
        <f>_xlfn.XLOOKUP(Table2[[#This Row],[Acuerdo de nivel de servicio]],SLA!B:B,SLA!C:C)</f>
        <v>12.5</v>
      </c>
      <c r="Y758" s="5">
        <f>IFERROR(ROUND(Table2[[#This Row],[Fecha cierre/actualización]]-Table2[[#This Row],[Fecha creación]],0)*14,"Revisar")</f>
        <v>14</v>
      </c>
      <c r="Z758" s="5">
        <f>+Table2[[#This Row],[SLA horas - base ]]+Table2[[#This Row],[SLA horas - adic por cambio días]]</f>
        <v>26.5</v>
      </c>
      <c r="AA758" s="19" t="str">
        <f>IF(Table2[[#This Row],[SLA horas - base ]]=0,"No tiene SLA",IF(Table2[[#This Row],[Horas resolución/en proceso]]&lt;=Table2[[#This Row],[SLA horas - total]],"Cumplido","Vencido"))</f>
        <v>Cumplido</v>
      </c>
      <c r="AC758"/>
    </row>
    <row r="759" spans="1:29">
      <c r="A759" t="s">
        <v>3713</v>
      </c>
      <c r="B759" t="s">
        <v>3714</v>
      </c>
      <c r="C759" t="s">
        <v>149</v>
      </c>
      <c r="D759" t="s">
        <v>2</v>
      </c>
      <c r="E759" t="s">
        <v>29</v>
      </c>
      <c r="F759" t="s">
        <v>96</v>
      </c>
      <c r="G759" t="s">
        <v>106</v>
      </c>
      <c r="H759" t="s">
        <v>31</v>
      </c>
      <c r="I759" t="s">
        <v>3715</v>
      </c>
      <c r="J759" t="s">
        <v>131</v>
      </c>
      <c r="K759" t="s">
        <v>3716</v>
      </c>
      <c r="L759" t="s">
        <v>3716</v>
      </c>
      <c r="M759" t="s">
        <v>101</v>
      </c>
      <c r="N759" t="s">
        <v>154</v>
      </c>
      <c r="O759" t="s">
        <v>102</v>
      </c>
      <c r="P759" t="s">
        <v>3714</v>
      </c>
      <c r="Q759" t="s">
        <v>3716</v>
      </c>
      <c r="R759" t="s">
        <v>103</v>
      </c>
      <c r="S759" t="s">
        <v>3716</v>
      </c>
      <c r="T7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45748.797222222223</v>
      </c>
      <c r="U7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45769.663194444445</v>
      </c>
      <c r="V759" s="5">
        <f>IFERROR(Table2[[#This Row],[Fecha cierre/actualización]]-Table2[[#This Row],[Fecha creación]],"Revisar")</f>
        <v>20.865972222221899</v>
      </c>
      <c r="W759" s="5">
        <f>IFERROR(Table2[[#This Row],[Días resolución/en proceso]]*24,"Revisar")</f>
        <v>500.78333333332557</v>
      </c>
      <c r="X759" s="5">
        <f>_xlfn.XLOOKUP(Table2[[#This Row],[Acuerdo de nivel de servicio]],SLA!B:B,SLA!C:C)</f>
        <v>12.5</v>
      </c>
      <c r="Y759" s="5">
        <f>IFERROR(ROUND(Table2[[#This Row],[Fecha cierre/actualización]]-Table2[[#This Row],[Fecha creación]],0)*14,"Revisar")</f>
        <v>294</v>
      </c>
      <c r="Z759" s="5">
        <f>+Table2[[#This Row],[SLA horas - base ]]+Table2[[#This Row],[SLA horas - adic por cambio días]]</f>
        <v>306.5</v>
      </c>
      <c r="AA759" s="19" t="str">
        <f>IF(Table2[[#This Row],[SLA horas - base ]]=0,"No tiene SLA",IF(Table2[[#This Row],[Horas resolución/en proceso]]&lt;=Table2[[#This Row],[SLA horas - total]],"Cumplido","Vencido"))</f>
        <v>Vencido</v>
      </c>
      <c r="AC759"/>
    </row>
    <row r="760" spans="1:29">
      <c r="A760" t="s">
        <v>3717</v>
      </c>
      <c r="B760" t="s">
        <v>3718</v>
      </c>
      <c r="C760" t="s">
        <v>496</v>
      </c>
      <c r="D760" t="s">
        <v>95</v>
      </c>
      <c r="E760" t="s">
        <v>66</v>
      </c>
      <c r="F760" t="s">
        <v>96</v>
      </c>
      <c r="G760" t="s">
        <v>97</v>
      </c>
      <c r="H760" t="s">
        <v>45</v>
      </c>
      <c r="I760" t="s">
        <v>3719</v>
      </c>
      <c r="J760" t="s">
        <v>3720</v>
      </c>
      <c r="K760" t="s">
        <v>3721</v>
      </c>
      <c r="L760" t="s">
        <v>3721</v>
      </c>
      <c r="M760" t="s">
        <v>101</v>
      </c>
      <c r="N760" t="s">
        <v>36</v>
      </c>
      <c r="O760" t="s">
        <v>102</v>
      </c>
      <c r="P760" t="s">
        <v>3718</v>
      </c>
      <c r="Q760" t="s">
        <v>3721</v>
      </c>
      <c r="R760" t="s">
        <v>103</v>
      </c>
      <c r="S760" t="s">
        <v>3721</v>
      </c>
      <c r="T7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45749.452777777777</v>
      </c>
      <c r="U7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45749.497916666667</v>
      </c>
      <c r="V760" s="5">
        <f>IFERROR(Table2[[#This Row],[Fecha cierre/actualización]]-Table2[[#This Row],[Fecha creación]],"Revisar")</f>
        <v>4.5138888890505768E-2</v>
      </c>
      <c r="W760" s="5">
        <f>IFERROR(Table2[[#This Row],[Días resolución/en proceso]]*24,"Revisar")</f>
        <v>1.0833333333721384</v>
      </c>
      <c r="X760" s="5">
        <f>_xlfn.XLOOKUP(Table2[[#This Row],[Acuerdo de nivel de servicio]],SLA!B:B,SLA!C:C)</f>
        <v>72</v>
      </c>
      <c r="Y760" s="5">
        <f>IFERROR(ROUND(Table2[[#This Row],[Fecha cierre/actualización]]-Table2[[#This Row],[Fecha creación]],0)*14,"Revisar")</f>
        <v>0</v>
      </c>
      <c r="Z760" s="5">
        <f>+Table2[[#This Row],[SLA horas - base ]]+Table2[[#This Row],[SLA horas - adic por cambio días]]</f>
        <v>72</v>
      </c>
      <c r="AA760" s="19" t="str">
        <f>IF(Table2[[#This Row],[SLA horas - base ]]=0,"No tiene SLA",IF(Table2[[#This Row],[Horas resolución/en proceso]]&lt;=Table2[[#This Row],[SLA horas - total]],"Cumplido","Vencido"))</f>
        <v>Cumplido</v>
      </c>
      <c r="AC760"/>
    </row>
    <row r="761" spans="1:29">
      <c r="A761" t="s">
        <v>3722</v>
      </c>
      <c r="B761" t="s">
        <v>3723</v>
      </c>
      <c r="C761" t="s">
        <v>149</v>
      </c>
      <c r="D761" t="s">
        <v>2</v>
      </c>
      <c r="E761" t="s">
        <v>55</v>
      </c>
      <c r="F761" t="s">
        <v>96</v>
      </c>
      <c r="G761" t="s">
        <v>106</v>
      </c>
      <c r="H761" t="s">
        <v>31</v>
      </c>
      <c r="I761" t="s">
        <v>3594</v>
      </c>
      <c r="J761" t="s">
        <v>3724</v>
      </c>
      <c r="K761" t="s">
        <v>3725</v>
      </c>
      <c r="L761" t="s">
        <v>3725</v>
      </c>
      <c r="M761" t="s">
        <v>101</v>
      </c>
      <c r="N761" t="s">
        <v>154</v>
      </c>
      <c r="O761" t="s">
        <v>102</v>
      </c>
      <c r="P761" t="s">
        <v>3723</v>
      </c>
      <c r="Q761" t="s">
        <v>3725</v>
      </c>
      <c r="R761" t="s">
        <v>103</v>
      </c>
      <c r="S761" t="s">
        <v>3709</v>
      </c>
      <c r="T7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45749.457638888889</v>
      </c>
      <c r="U7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45750.519444444442</v>
      </c>
      <c r="V761" s="5">
        <f>IFERROR(Table2[[#This Row],[Fecha cierre/actualización]]-Table2[[#This Row],[Fecha creación]],"Revisar")</f>
        <v>1.0618055555532919</v>
      </c>
      <c r="W761" s="5">
        <f>IFERROR(Table2[[#This Row],[Días resolución/en proceso]]*24,"Revisar")</f>
        <v>25.483333333279006</v>
      </c>
      <c r="X761" s="5">
        <f>_xlfn.XLOOKUP(Table2[[#This Row],[Acuerdo de nivel de servicio]],SLA!B:B,SLA!C:C)</f>
        <v>12.5</v>
      </c>
      <c r="Y761" s="5">
        <f>IFERROR(ROUND(Table2[[#This Row],[Fecha cierre/actualización]]-Table2[[#This Row],[Fecha creación]],0)*14,"Revisar")</f>
        <v>14</v>
      </c>
      <c r="Z761" s="5">
        <f>+Table2[[#This Row],[SLA horas - base ]]+Table2[[#This Row],[SLA horas - adic por cambio días]]</f>
        <v>26.5</v>
      </c>
      <c r="AA761" s="19" t="str">
        <f>IF(Table2[[#This Row],[SLA horas - base ]]=0,"No tiene SLA",IF(Table2[[#This Row],[Horas resolución/en proceso]]&lt;=Table2[[#This Row],[SLA horas - total]],"Cumplido","Vencido"))</f>
        <v>Cumplido</v>
      </c>
      <c r="AC761"/>
    </row>
    <row r="762" spans="1:29">
      <c r="A762" t="s">
        <v>3726</v>
      </c>
      <c r="B762" t="s">
        <v>3621</v>
      </c>
      <c r="C762" t="s">
        <v>157</v>
      </c>
      <c r="D762" t="s">
        <v>2</v>
      </c>
      <c r="E762" t="s">
        <v>55</v>
      </c>
      <c r="F762" t="s">
        <v>96</v>
      </c>
      <c r="G762" t="s">
        <v>106</v>
      </c>
      <c r="H762" t="s">
        <v>27</v>
      </c>
      <c r="I762" t="s">
        <v>3727</v>
      </c>
      <c r="J762" t="s">
        <v>3728</v>
      </c>
      <c r="K762" t="s">
        <v>3727</v>
      </c>
      <c r="L762" t="s">
        <v>3727</v>
      </c>
      <c r="M762" t="s">
        <v>101</v>
      </c>
      <c r="N762" t="s">
        <v>154</v>
      </c>
      <c r="O762" t="s">
        <v>102</v>
      </c>
      <c r="P762" t="s">
        <v>3621</v>
      </c>
      <c r="Q762" t="s">
        <v>3727</v>
      </c>
      <c r="R762" t="s">
        <v>103</v>
      </c>
      <c r="S762" t="s">
        <v>3727</v>
      </c>
      <c r="T7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45749.479166666664</v>
      </c>
      <c r="U7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45749.48333333333</v>
      </c>
      <c r="V762" s="5">
        <f>IFERROR(Table2[[#This Row],[Fecha cierre/actualización]]-Table2[[#This Row],[Fecha creación]],"Revisar")</f>
        <v>4.166666665696539E-3</v>
      </c>
      <c r="W762" s="5">
        <f>IFERROR(Table2[[#This Row],[Días resolución/en proceso]]*24,"Revisar")</f>
        <v>9.9999999976716936E-2</v>
      </c>
      <c r="X762" s="5">
        <f>_xlfn.XLOOKUP(Table2[[#This Row],[Acuerdo de nivel de servicio]],SLA!B:B,SLA!C:C)</f>
        <v>12.5</v>
      </c>
      <c r="Y762" s="5">
        <f>IFERROR(ROUND(Table2[[#This Row],[Fecha cierre/actualización]]-Table2[[#This Row],[Fecha creación]],0)*14,"Revisar")</f>
        <v>0</v>
      </c>
      <c r="Z762" s="5">
        <f>+Table2[[#This Row],[SLA horas - base ]]+Table2[[#This Row],[SLA horas - adic por cambio días]]</f>
        <v>12.5</v>
      </c>
      <c r="AA762" s="19" t="str">
        <f>IF(Table2[[#This Row],[SLA horas - base ]]=0,"No tiene SLA",IF(Table2[[#This Row],[Horas resolución/en proceso]]&lt;=Table2[[#This Row],[SLA horas - total]],"Cumplido","Vencido"))</f>
        <v>Cumplido</v>
      </c>
      <c r="AC762"/>
    </row>
    <row r="763" spans="1:29">
      <c r="A763" t="s">
        <v>3729</v>
      </c>
      <c r="B763" t="s">
        <v>3730</v>
      </c>
      <c r="C763" t="s">
        <v>2317</v>
      </c>
      <c r="D763" t="s">
        <v>95</v>
      </c>
      <c r="E763" t="s">
        <v>55</v>
      </c>
      <c r="F763" t="s">
        <v>96</v>
      </c>
      <c r="G763" t="s">
        <v>106</v>
      </c>
      <c r="H763" t="s">
        <v>28</v>
      </c>
      <c r="I763" t="s">
        <v>3731</v>
      </c>
      <c r="J763" t="s">
        <v>3732</v>
      </c>
      <c r="K763" t="s">
        <v>2593</v>
      </c>
      <c r="L763" t="s">
        <v>2593</v>
      </c>
      <c r="M763" t="s">
        <v>101</v>
      </c>
      <c r="N763" t="s">
        <v>36</v>
      </c>
      <c r="O763" t="s">
        <v>311</v>
      </c>
      <c r="P763" t="s">
        <v>3730</v>
      </c>
      <c r="Q763" t="s">
        <v>2593</v>
      </c>
      <c r="R763" t="s">
        <v>103</v>
      </c>
      <c r="S763" t="s">
        <v>3733</v>
      </c>
      <c r="T7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45749.48541666667</v>
      </c>
      <c r="U7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45779.986805555556</v>
      </c>
      <c r="V763" s="5">
        <f>IFERROR(Table2[[#This Row],[Fecha cierre/actualización]]-Table2[[#This Row],[Fecha creación]],"Revisar")</f>
        <v>30.50138888888614</v>
      </c>
      <c r="W763" s="5">
        <f>IFERROR(Table2[[#This Row],[Días resolución/en proceso]]*24,"Revisar")</f>
        <v>732.03333333326736</v>
      </c>
      <c r="X763" s="5">
        <f>_xlfn.XLOOKUP(Table2[[#This Row],[Acuerdo de nivel de servicio]],SLA!B:B,SLA!C:C)</f>
        <v>120</v>
      </c>
      <c r="Y763" s="5">
        <f>IFERROR(ROUND(Table2[[#This Row],[Fecha cierre/actualización]]-Table2[[#This Row],[Fecha creación]],0)*14,"Revisar")</f>
        <v>434</v>
      </c>
      <c r="Z763" s="5">
        <f>+Table2[[#This Row],[SLA horas - base ]]+Table2[[#This Row],[SLA horas - adic por cambio días]]</f>
        <v>554</v>
      </c>
      <c r="AA763" s="19" t="str">
        <f>IF(Table2[[#This Row],[SLA horas - base ]]=0,"No tiene SLA",IF(Table2[[#This Row],[Horas resolución/en proceso]]&lt;=Table2[[#This Row],[SLA horas - total]],"Cumplido","Vencido"))</f>
        <v>Vencido</v>
      </c>
      <c r="AC763"/>
    </row>
    <row r="764" spans="1:29">
      <c r="A764" t="s">
        <v>3734</v>
      </c>
      <c r="B764" t="s">
        <v>3735</v>
      </c>
      <c r="C764" t="s">
        <v>119</v>
      </c>
      <c r="D764" t="s">
        <v>2</v>
      </c>
      <c r="E764" t="s">
        <v>55</v>
      </c>
      <c r="F764" t="s">
        <v>96</v>
      </c>
      <c r="G764" t="s">
        <v>106</v>
      </c>
      <c r="H764" t="s">
        <v>38</v>
      </c>
      <c r="I764" t="s">
        <v>3736</v>
      </c>
      <c r="J764" t="s">
        <v>3737</v>
      </c>
      <c r="K764" t="s">
        <v>3738</v>
      </c>
      <c r="L764" t="s">
        <v>3738</v>
      </c>
      <c r="M764" t="s">
        <v>110</v>
      </c>
      <c r="N764" t="s">
        <v>36</v>
      </c>
      <c r="O764" t="s">
        <v>36</v>
      </c>
      <c r="P764" t="s">
        <v>3735</v>
      </c>
      <c r="Q764" t="s">
        <v>3738</v>
      </c>
      <c r="R764" t="s">
        <v>103</v>
      </c>
      <c r="S764" t="s">
        <v>3738</v>
      </c>
      <c r="T7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45749.763888888891</v>
      </c>
      <c r="U7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45770.492361111108</v>
      </c>
      <c r="V764" s="5">
        <f>IFERROR(Table2[[#This Row],[Fecha cierre/actualización]]-Table2[[#This Row],[Fecha creación]],"Revisar")</f>
        <v>20.728472222217533</v>
      </c>
      <c r="W764" s="5">
        <f>IFERROR(Table2[[#This Row],[Días resolución/en proceso]]*24,"Revisar")</f>
        <v>497.4833333332208</v>
      </c>
      <c r="X764" s="5">
        <f>_xlfn.XLOOKUP(Table2[[#This Row],[Acuerdo de nivel de servicio]],SLA!B:B,SLA!C:C)</f>
        <v>72</v>
      </c>
      <c r="Y764" s="5">
        <f>IFERROR(ROUND(Table2[[#This Row],[Fecha cierre/actualización]]-Table2[[#This Row],[Fecha creación]],0)*14,"Revisar")</f>
        <v>294</v>
      </c>
      <c r="Z764" s="5">
        <f>+Table2[[#This Row],[SLA horas - base ]]+Table2[[#This Row],[SLA horas - adic por cambio días]]</f>
        <v>366</v>
      </c>
      <c r="AA764" s="19" t="str">
        <f>IF(Table2[[#This Row],[SLA horas - base ]]=0,"No tiene SLA",IF(Table2[[#This Row],[Horas resolución/en proceso]]&lt;=Table2[[#This Row],[SLA horas - total]],"Cumplido","Vencido"))</f>
        <v>Vencido</v>
      </c>
      <c r="AC764"/>
    </row>
    <row r="765" spans="1:29">
      <c r="A765" t="s">
        <v>3739</v>
      </c>
      <c r="B765" t="s">
        <v>3740</v>
      </c>
      <c r="C765" t="s">
        <v>157</v>
      </c>
      <c r="D765" t="s">
        <v>2</v>
      </c>
      <c r="E765" t="s">
        <v>55</v>
      </c>
      <c r="F765" t="s">
        <v>96</v>
      </c>
      <c r="G765" t="s">
        <v>106</v>
      </c>
      <c r="H765" t="s">
        <v>31</v>
      </c>
      <c r="I765" t="s">
        <v>3741</v>
      </c>
      <c r="J765" t="s">
        <v>3742</v>
      </c>
      <c r="K765" t="s">
        <v>3743</v>
      </c>
      <c r="L765" t="s">
        <v>3743</v>
      </c>
      <c r="M765" t="s">
        <v>101</v>
      </c>
      <c r="N765" t="s">
        <v>154</v>
      </c>
      <c r="O765" t="s">
        <v>102</v>
      </c>
      <c r="P765" t="s">
        <v>3740</v>
      </c>
      <c r="Q765" t="s">
        <v>3743</v>
      </c>
      <c r="R765" t="s">
        <v>103</v>
      </c>
      <c r="S765" t="s">
        <v>3743</v>
      </c>
      <c r="T7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45750.626388888886</v>
      </c>
      <c r="U7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45750.688194444447</v>
      </c>
      <c r="V765" s="5">
        <f>IFERROR(Table2[[#This Row],[Fecha cierre/actualización]]-Table2[[#This Row],[Fecha creación]],"Revisar")</f>
        <v>6.1805555560567882E-2</v>
      </c>
      <c r="W765" s="5">
        <f>IFERROR(Table2[[#This Row],[Días resolución/en proceso]]*24,"Revisar")</f>
        <v>1.4833333334536292</v>
      </c>
      <c r="X765" s="5">
        <f>_xlfn.XLOOKUP(Table2[[#This Row],[Acuerdo de nivel de servicio]],SLA!B:B,SLA!C:C)</f>
        <v>12.5</v>
      </c>
      <c r="Y765" s="5">
        <f>IFERROR(ROUND(Table2[[#This Row],[Fecha cierre/actualización]]-Table2[[#This Row],[Fecha creación]],0)*14,"Revisar")</f>
        <v>0</v>
      </c>
      <c r="Z765" s="5">
        <f>+Table2[[#This Row],[SLA horas - base ]]+Table2[[#This Row],[SLA horas - adic por cambio días]]</f>
        <v>12.5</v>
      </c>
      <c r="AA765" s="19" t="str">
        <f>IF(Table2[[#This Row],[SLA horas - base ]]=0,"No tiene SLA",IF(Table2[[#This Row],[Horas resolución/en proceso]]&lt;=Table2[[#This Row],[SLA horas - total]],"Cumplido","Vencido"))</f>
        <v>Cumplido</v>
      </c>
      <c r="AC765"/>
    </row>
    <row r="766" spans="1:29">
      <c r="A766" t="s">
        <v>3744</v>
      </c>
      <c r="B766" t="s">
        <v>3745</v>
      </c>
      <c r="C766" t="s">
        <v>149</v>
      </c>
      <c r="D766" t="s">
        <v>2</v>
      </c>
      <c r="E766" t="s">
        <v>55</v>
      </c>
      <c r="F766" t="s">
        <v>96</v>
      </c>
      <c r="G766" t="s">
        <v>106</v>
      </c>
      <c r="H766" t="s">
        <v>31</v>
      </c>
      <c r="I766" t="s">
        <v>3746</v>
      </c>
      <c r="J766" t="s">
        <v>3747</v>
      </c>
      <c r="K766" t="s">
        <v>3748</v>
      </c>
      <c r="L766" t="s">
        <v>3748</v>
      </c>
      <c r="M766" t="s">
        <v>101</v>
      </c>
      <c r="N766" t="s">
        <v>154</v>
      </c>
      <c r="O766" t="s">
        <v>102</v>
      </c>
      <c r="P766" t="s">
        <v>3745</v>
      </c>
      <c r="Q766" t="s">
        <v>3748</v>
      </c>
      <c r="R766" t="s">
        <v>103</v>
      </c>
      <c r="S766" t="s">
        <v>3748</v>
      </c>
      <c r="T7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45751.394444444442</v>
      </c>
      <c r="U7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45751.503472222219</v>
      </c>
      <c r="V766" s="5">
        <f>IFERROR(Table2[[#This Row],[Fecha cierre/actualización]]-Table2[[#This Row],[Fecha creación]],"Revisar")</f>
        <v>0.10902777777664596</v>
      </c>
      <c r="W766" s="5">
        <f>IFERROR(Table2[[#This Row],[Días resolución/en proceso]]*24,"Revisar")</f>
        <v>2.6166666666395031</v>
      </c>
      <c r="X766" s="5">
        <f>_xlfn.XLOOKUP(Table2[[#This Row],[Acuerdo de nivel de servicio]],SLA!B:B,SLA!C:C)</f>
        <v>12.5</v>
      </c>
      <c r="Y766" s="5">
        <f>IFERROR(ROUND(Table2[[#This Row],[Fecha cierre/actualización]]-Table2[[#This Row],[Fecha creación]],0)*14,"Revisar")</f>
        <v>0</v>
      </c>
      <c r="Z766" s="5">
        <f>+Table2[[#This Row],[SLA horas - base ]]+Table2[[#This Row],[SLA horas - adic por cambio días]]</f>
        <v>12.5</v>
      </c>
      <c r="AA766" s="19" t="str">
        <f>IF(Table2[[#This Row],[SLA horas - base ]]=0,"No tiene SLA",IF(Table2[[#This Row],[Horas resolución/en proceso]]&lt;=Table2[[#This Row],[SLA horas - total]],"Cumplido","Vencido"))</f>
        <v>Cumplido</v>
      </c>
      <c r="AC766"/>
    </row>
    <row r="767" spans="1:29">
      <c r="A767" t="s">
        <v>3749</v>
      </c>
      <c r="B767" t="s">
        <v>3750</v>
      </c>
      <c r="C767" t="s">
        <v>36</v>
      </c>
      <c r="D767" t="s">
        <v>2</v>
      </c>
      <c r="E767" t="s">
        <v>36</v>
      </c>
      <c r="F767" t="s">
        <v>21</v>
      </c>
      <c r="G767" t="s">
        <v>36</v>
      </c>
      <c r="H767" t="s">
        <v>28</v>
      </c>
      <c r="I767" t="s">
        <v>36</v>
      </c>
      <c r="J767" t="s">
        <v>131</v>
      </c>
      <c r="K767" t="s">
        <v>36</v>
      </c>
      <c r="L767" t="s">
        <v>3751</v>
      </c>
      <c r="M767" t="s">
        <v>101</v>
      </c>
      <c r="N767" t="s">
        <v>36</v>
      </c>
      <c r="O767" t="s">
        <v>102</v>
      </c>
      <c r="P767" t="s">
        <v>3750</v>
      </c>
      <c r="Q767" t="s">
        <v>36</v>
      </c>
      <c r="R767" t="s">
        <v>103</v>
      </c>
      <c r="S767" t="s">
        <v>36</v>
      </c>
      <c r="T7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45750.459027777775</v>
      </c>
      <c r="U7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45750.472222222219</v>
      </c>
      <c r="V767" s="5">
        <f>IFERROR(Table2[[#This Row],[Fecha cierre/actualización]]-Table2[[#This Row],[Fecha creación]],"Revisar")</f>
        <v>1.3194444443797693E-2</v>
      </c>
      <c r="W767" s="5">
        <f>IFERROR(Table2[[#This Row],[Días resolución/en proceso]]*24,"Revisar")</f>
        <v>0.31666666665114462</v>
      </c>
      <c r="X767" s="5">
        <f>_xlfn.XLOOKUP(Table2[[#This Row],[Acuerdo de nivel de servicio]],SLA!B:B,SLA!C:C)</f>
        <v>0</v>
      </c>
      <c r="Y767" s="5">
        <f>IFERROR(ROUND(Table2[[#This Row],[Fecha cierre/actualización]]-Table2[[#This Row],[Fecha creación]],0)*14,"Revisar")</f>
        <v>0</v>
      </c>
      <c r="Z767" s="5">
        <f>+Table2[[#This Row],[SLA horas - base ]]+Table2[[#This Row],[SLA horas - adic por cambio días]]</f>
        <v>0</v>
      </c>
      <c r="AA767" s="19" t="str">
        <f>IF(Table2[[#This Row],[SLA horas - base ]]=0,"No tiene SLA",IF(Table2[[#This Row],[Horas resolución/en proceso]]&lt;=Table2[[#This Row],[SLA horas - total]],"Cumplido","Vencido"))</f>
        <v>No tiene SLA</v>
      </c>
      <c r="AC767"/>
    </row>
    <row r="768" spans="1:29">
      <c r="A768" t="s">
        <v>3752</v>
      </c>
      <c r="B768" t="s">
        <v>3753</v>
      </c>
      <c r="C768" t="s">
        <v>36</v>
      </c>
      <c r="D768" t="s">
        <v>2</v>
      </c>
      <c r="E768" t="s">
        <v>38</v>
      </c>
      <c r="F768" t="s">
        <v>96</v>
      </c>
      <c r="G768" t="s">
        <v>36</v>
      </c>
      <c r="H768" t="s">
        <v>41</v>
      </c>
      <c r="I768" t="s">
        <v>3754</v>
      </c>
      <c r="J768" t="s">
        <v>3755</v>
      </c>
      <c r="K768" t="s">
        <v>3756</v>
      </c>
      <c r="L768" t="s">
        <v>3756</v>
      </c>
      <c r="M768" t="s">
        <v>101</v>
      </c>
      <c r="N768" t="s">
        <v>36</v>
      </c>
      <c r="O768" t="s">
        <v>102</v>
      </c>
      <c r="P768" t="s">
        <v>3753</v>
      </c>
      <c r="Q768" t="s">
        <v>3756</v>
      </c>
      <c r="R768" t="s">
        <v>103</v>
      </c>
      <c r="S768" t="s">
        <v>3756</v>
      </c>
      <c r="T7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45750.53125</v>
      </c>
      <c r="U7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45750.619444444441</v>
      </c>
      <c r="V768" s="5">
        <f>IFERROR(Table2[[#This Row],[Fecha cierre/actualización]]-Table2[[#This Row],[Fecha creación]],"Revisar")</f>
        <v>8.819444444088731E-2</v>
      </c>
      <c r="W768" s="5">
        <f>IFERROR(Table2[[#This Row],[Días resolución/en proceso]]*24,"Revisar")</f>
        <v>2.1166666665812954</v>
      </c>
      <c r="X768" s="5">
        <f>_xlfn.XLOOKUP(Table2[[#This Row],[Acuerdo de nivel de servicio]],SLA!B:B,SLA!C:C)</f>
        <v>0</v>
      </c>
      <c r="Y768" s="5">
        <f>IFERROR(ROUND(Table2[[#This Row],[Fecha cierre/actualización]]-Table2[[#This Row],[Fecha creación]],0)*14,"Revisar")</f>
        <v>0</v>
      </c>
      <c r="Z768" s="5">
        <f>+Table2[[#This Row],[SLA horas - base ]]+Table2[[#This Row],[SLA horas - adic por cambio días]]</f>
        <v>0</v>
      </c>
      <c r="AA768" s="19" t="str">
        <f>IF(Table2[[#This Row],[SLA horas - base ]]=0,"No tiene SLA",IF(Table2[[#This Row],[Horas resolución/en proceso]]&lt;=Table2[[#This Row],[SLA horas - total]],"Cumplido","Vencido"))</f>
        <v>No tiene SLA</v>
      </c>
      <c r="AC768"/>
    </row>
    <row r="769" spans="1:29">
      <c r="A769" t="s">
        <v>3757</v>
      </c>
      <c r="B769" t="s">
        <v>3758</v>
      </c>
      <c r="C769" t="s">
        <v>496</v>
      </c>
      <c r="D769" t="s">
        <v>95</v>
      </c>
      <c r="E769" t="s">
        <v>38</v>
      </c>
      <c r="F769" t="s">
        <v>96</v>
      </c>
      <c r="G769" t="s">
        <v>106</v>
      </c>
      <c r="H769" t="s">
        <v>38</v>
      </c>
      <c r="I769" t="s">
        <v>3759</v>
      </c>
      <c r="J769" t="s">
        <v>3760</v>
      </c>
      <c r="K769" t="s">
        <v>3761</v>
      </c>
      <c r="L769" t="s">
        <v>3761</v>
      </c>
      <c r="M769" t="s">
        <v>110</v>
      </c>
      <c r="N769" t="s">
        <v>36</v>
      </c>
      <c r="O769" t="s">
        <v>36</v>
      </c>
      <c r="P769" t="s">
        <v>3758</v>
      </c>
      <c r="Q769" t="s">
        <v>3761</v>
      </c>
      <c r="R769" t="s">
        <v>103</v>
      </c>
      <c r="S769" t="s">
        <v>3761</v>
      </c>
      <c r="T7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45750.46597222222</v>
      </c>
      <c r="U7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45776.351388888892</v>
      </c>
      <c r="V769" s="5">
        <f>IFERROR(Table2[[#This Row],[Fecha cierre/actualización]]-Table2[[#This Row],[Fecha creación]],"Revisar")</f>
        <v>25.885416666671517</v>
      </c>
      <c r="W769" s="5">
        <f>IFERROR(Table2[[#This Row],[Días resolución/en proceso]]*24,"Revisar")</f>
        <v>621.25000000011642</v>
      </c>
      <c r="X769" s="5">
        <f>_xlfn.XLOOKUP(Table2[[#This Row],[Acuerdo de nivel de servicio]],SLA!B:B,SLA!C:C)</f>
        <v>72</v>
      </c>
      <c r="Y769" s="5">
        <f>IFERROR(ROUND(Table2[[#This Row],[Fecha cierre/actualización]]-Table2[[#This Row],[Fecha creación]],0)*14,"Revisar")</f>
        <v>364</v>
      </c>
      <c r="Z769" s="5">
        <f>+Table2[[#This Row],[SLA horas - base ]]+Table2[[#This Row],[SLA horas - adic por cambio días]]</f>
        <v>436</v>
      </c>
      <c r="AA769" s="19" t="str">
        <f>IF(Table2[[#This Row],[SLA horas - base ]]=0,"No tiene SLA",IF(Table2[[#This Row],[Horas resolución/en proceso]]&lt;=Table2[[#This Row],[SLA horas - total]],"Cumplido","Vencido"))</f>
        <v>Vencido</v>
      </c>
      <c r="AC769"/>
    </row>
    <row r="770" spans="1:29">
      <c r="A770" t="s">
        <v>3762</v>
      </c>
      <c r="B770" t="s">
        <v>3763</v>
      </c>
      <c r="C770" t="s">
        <v>496</v>
      </c>
      <c r="D770" t="s">
        <v>95</v>
      </c>
      <c r="E770" t="s">
        <v>38</v>
      </c>
      <c r="F770" t="s">
        <v>3764</v>
      </c>
      <c r="G770" t="s">
        <v>106</v>
      </c>
      <c r="H770" t="s">
        <v>38</v>
      </c>
      <c r="I770" t="s">
        <v>3765</v>
      </c>
      <c r="J770" t="s">
        <v>131</v>
      </c>
      <c r="K770" t="s">
        <v>36</v>
      </c>
      <c r="L770" t="s">
        <v>3766</v>
      </c>
      <c r="M770" t="s">
        <v>110</v>
      </c>
      <c r="N770" t="s">
        <v>36</v>
      </c>
      <c r="O770" t="s">
        <v>36</v>
      </c>
      <c r="P770" t="s">
        <v>3763</v>
      </c>
      <c r="Q770" t="s">
        <v>36</v>
      </c>
      <c r="R770" t="s">
        <v>103</v>
      </c>
      <c r="S770" t="s">
        <v>36</v>
      </c>
      <c r="T7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45750.495138888888</v>
      </c>
      <c r="U7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45848.359722222223</v>
      </c>
      <c r="V770" s="5">
        <f>IFERROR(Table2[[#This Row],[Fecha cierre/actualización]]-Table2[[#This Row],[Fecha creación]],"Revisar")</f>
        <v>97.864583333335759</v>
      </c>
      <c r="W770" s="5">
        <f>IFERROR(Table2[[#This Row],[Días resolución/en proceso]]*24,"Revisar")</f>
        <v>2348.7500000000582</v>
      </c>
      <c r="X770" s="5">
        <f>_xlfn.XLOOKUP(Table2[[#This Row],[Acuerdo de nivel de servicio]],SLA!B:B,SLA!C:C)</f>
        <v>72</v>
      </c>
      <c r="Y770" s="5">
        <f>IFERROR(ROUND(Table2[[#This Row],[Fecha cierre/actualización]]-Table2[[#This Row],[Fecha creación]],0)*14,"Revisar")</f>
        <v>1372</v>
      </c>
      <c r="Z770" s="5">
        <f>+Table2[[#This Row],[SLA horas - base ]]+Table2[[#This Row],[SLA horas - adic por cambio días]]</f>
        <v>1444</v>
      </c>
      <c r="AA770" s="19" t="str">
        <f>IF(Table2[[#This Row],[SLA horas - base ]]=0,"No tiene SLA",IF(Table2[[#This Row],[Horas resolución/en proceso]]&lt;=Table2[[#This Row],[SLA horas - total]],"Cumplido","Vencido"))</f>
        <v>Vencido</v>
      </c>
      <c r="AC770"/>
    </row>
    <row r="771" spans="1:29">
      <c r="A771" t="s">
        <v>3767</v>
      </c>
      <c r="B771" t="s">
        <v>3768</v>
      </c>
      <c r="C771" t="s">
        <v>167</v>
      </c>
      <c r="D771" t="s">
        <v>2</v>
      </c>
      <c r="E771" t="s">
        <v>55</v>
      </c>
      <c r="F771" t="s">
        <v>96</v>
      </c>
      <c r="G771" t="s">
        <v>106</v>
      </c>
      <c r="H771" t="s">
        <v>27</v>
      </c>
      <c r="I771" t="s">
        <v>3769</v>
      </c>
      <c r="J771" t="s">
        <v>3770</v>
      </c>
      <c r="K771" t="s">
        <v>3771</v>
      </c>
      <c r="L771" t="s">
        <v>3771</v>
      </c>
      <c r="M771" t="s">
        <v>101</v>
      </c>
      <c r="N771" t="s">
        <v>154</v>
      </c>
      <c r="O771" t="s">
        <v>102</v>
      </c>
      <c r="P771" t="s">
        <v>3768</v>
      </c>
      <c r="Q771" t="s">
        <v>3771</v>
      </c>
      <c r="R771" t="s">
        <v>103</v>
      </c>
      <c r="S771" t="s">
        <v>3771</v>
      </c>
      <c r="T7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45751.468055555553</v>
      </c>
      <c r="U7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45754.336111111108</v>
      </c>
      <c r="V771" s="5">
        <f>IFERROR(Table2[[#This Row],[Fecha cierre/actualización]]-Table2[[#This Row],[Fecha creación]],"Revisar")</f>
        <v>2.8680555555547471</v>
      </c>
      <c r="W771" s="5">
        <f>IFERROR(Table2[[#This Row],[Días resolución/en proceso]]*24,"Revisar")</f>
        <v>68.833333333313931</v>
      </c>
      <c r="X771" s="5">
        <f>_xlfn.XLOOKUP(Table2[[#This Row],[Acuerdo de nivel de servicio]],SLA!B:B,SLA!C:C)</f>
        <v>120</v>
      </c>
      <c r="Y771" s="5">
        <f>IFERROR(ROUND(Table2[[#This Row],[Fecha cierre/actualización]]-Table2[[#This Row],[Fecha creación]],0)*14,"Revisar")</f>
        <v>42</v>
      </c>
      <c r="Z771" s="5">
        <f>+Table2[[#This Row],[SLA horas - base ]]+Table2[[#This Row],[SLA horas - adic por cambio días]]</f>
        <v>162</v>
      </c>
      <c r="AA771" s="19" t="str">
        <f>IF(Table2[[#This Row],[SLA horas - base ]]=0,"No tiene SLA",IF(Table2[[#This Row],[Horas resolución/en proceso]]&lt;=Table2[[#This Row],[SLA horas - total]],"Cumplido","Vencido"))</f>
        <v>Cumplido</v>
      </c>
      <c r="AC771"/>
    </row>
    <row r="772" spans="1:29">
      <c r="A772" t="s">
        <v>3772</v>
      </c>
      <c r="B772" t="s">
        <v>3773</v>
      </c>
      <c r="C772" t="s">
        <v>2317</v>
      </c>
      <c r="D772" t="s">
        <v>95</v>
      </c>
      <c r="E772" t="s">
        <v>38</v>
      </c>
      <c r="F772" t="s">
        <v>96</v>
      </c>
      <c r="G772" t="s">
        <v>106</v>
      </c>
      <c r="H772" t="s">
        <v>32</v>
      </c>
      <c r="I772" t="s">
        <v>3774</v>
      </c>
      <c r="J772" t="s">
        <v>3775</v>
      </c>
      <c r="K772" t="s">
        <v>3776</v>
      </c>
      <c r="L772" t="s">
        <v>3776</v>
      </c>
      <c r="M772" t="s">
        <v>101</v>
      </c>
      <c r="N772" t="s">
        <v>36</v>
      </c>
      <c r="O772" t="s">
        <v>311</v>
      </c>
      <c r="P772" t="s">
        <v>3773</v>
      </c>
      <c r="Q772" t="s">
        <v>3776</v>
      </c>
      <c r="R772" t="s">
        <v>103</v>
      </c>
      <c r="S772" t="s">
        <v>3776</v>
      </c>
      <c r="T7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45750.470833333333</v>
      </c>
      <c r="U7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45819.338194444441</v>
      </c>
      <c r="V772" s="5">
        <f>IFERROR(Table2[[#This Row],[Fecha cierre/actualización]]-Table2[[#This Row],[Fecha creación]],"Revisar")</f>
        <v>68.867361111108039</v>
      </c>
      <c r="W772" s="5">
        <f>IFERROR(Table2[[#This Row],[Días resolución/en proceso]]*24,"Revisar")</f>
        <v>1652.8166666665929</v>
      </c>
      <c r="X772" s="5">
        <f>_xlfn.XLOOKUP(Table2[[#This Row],[Acuerdo de nivel de servicio]],SLA!B:B,SLA!C:C)</f>
        <v>120</v>
      </c>
      <c r="Y772" s="5">
        <f>IFERROR(ROUND(Table2[[#This Row],[Fecha cierre/actualización]]-Table2[[#This Row],[Fecha creación]],0)*14,"Revisar")</f>
        <v>966</v>
      </c>
      <c r="Z772" s="5">
        <f>+Table2[[#This Row],[SLA horas - base ]]+Table2[[#This Row],[SLA horas - adic por cambio días]]</f>
        <v>1086</v>
      </c>
      <c r="AA772" s="19" t="str">
        <f>IF(Table2[[#This Row],[SLA horas - base ]]=0,"No tiene SLA",IF(Table2[[#This Row],[Horas resolución/en proceso]]&lt;=Table2[[#This Row],[SLA horas - total]],"Cumplido","Vencido"))</f>
        <v>Vencido</v>
      </c>
      <c r="AC772"/>
    </row>
    <row r="773" spans="1:29">
      <c r="A773" t="s">
        <v>3777</v>
      </c>
      <c r="B773" t="s">
        <v>3778</v>
      </c>
      <c r="C773" t="s">
        <v>36</v>
      </c>
      <c r="D773" t="s">
        <v>269</v>
      </c>
      <c r="E773" t="s">
        <v>52</v>
      </c>
      <c r="F773" t="s">
        <v>96</v>
      </c>
      <c r="G773" t="s">
        <v>270</v>
      </c>
      <c r="H773" t="s">
        <v>36</v>
      </c>
      <c r="I773" t="s">
        <v>3779</v>
      </c>
      <c r="J773" t="s">
        <v>3780</v>
      </c>
      <c r="K773" t="s">
        <v>3781</v>
      </c>
      <c r="L773" t="s">
        <v>3781</v>
      </c>
      <c r="M773" t="s">
        <v>36</v>
      </c>
      <c r="N773" t="s">
        <v>36</v>
      </c>
      <c r="O773" t="s">
        <v>36</v>
      </c>
      <c r="P773" t="s">
        <v>3778</v>
      </c>
      <c r="Q773" t="s">
        <v>3781</v>
      </c>
      <c r="R773" t="s">
        <v>103</v>
      </c>
      <c r="S773" t="s">
        <v>3781</v>
      </c>
      <c r="T7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45751.661805555559</v>
      </c>
      <c r="U7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45775.780555555553</v>
      </c>
      <c r="V773" s="5">
        <f>IFERROR(Table2[[#This Row],[Fecha cierre/actualización]]-Table2[[#This Row],[Fecha creación]],"Revisar")</f>
        <v>24.118749999994179</v>
      </c>
      <c r="W773" s="5">
        <f>IFERROR(Table2[[#This Row],[Días resolución/en proceso]]*24,"Revisar")</f>
        <v>578.8499999998603</v>
      </c>
      <c r="X773" s="5">
        <f>_xlfn.XLOOKUP(Table2[[#This Row],[Acuerdo de nivel de servicio]],SLA!B:B,SLA!C:C)</f>
        <v>0</v>
      </c>
      <c r="Y773" s="5">
        <f>IFERROR(ROUND(Table2[[#This Row],[Fecha cierre/actualización]]-Table2[[#This Row],[Fecha creación]],0)*14,"Revisar")</f>
        <v>336</v>
      </c>
      <c r="Z773" s="5">
        <f>+Table2[[#This Row],[SLA horas - base ]]+Table2[[#This Row],[SLA horas - adic por cambio días]]</f>
        <v>336</v>
      </c>
      <c r="AA773" s="19" t="str">
        <f>IF(Table2[[#This Row],[SLA horas - base ]]=0,"No tiene SLA",IF(Table2[[#This Row],[Horas resolución/en proceso]]&lt;=Table2[[#This Row],[SLA horas - total]],"Cumplido","Vencido"))</f>
        <v>No tiene SLA</v>
      </c>
      <c r="AC773"/>
    </row>
    <row r="774" spans="1:29">
      <c r="A774" t="s">
        <v>3782</v>
      </c>
      <c r="B774" t="s">
        <v>3783</v>
      </c>
      <c r="C774" t="s">
        <v>149</v>
      </c>
      <c r="D774" t="s">
        <v>2</v>
      </c>
      <c r="E774" t="s">
        <v>66</v>
      </c>
      <c r="F774" t="s">
        <v>96</v>
      </c>
      <c r="G774" t="s">
        <v>97</v>
      </c>
      <c r="H774" t="s">
        <v>51</v>
      </c>
      <c r="I774" t="s">
        <v>3784</v>
      </c>
      <c r="J774" t="s">
        <v>3785</v>
      </c>
      <c r="K774" t="s">
        <v>3786</v>
      </c>
      <c r="L774" t="s">
        <v>3786</v>
      </c>
      <c r="M774" t="s">
        <v>101</v>
      </c>
      <c r="N774" t="s">
        <v>36</v>
      </c>
      <c r="O774" t="s">
        <v>102</v>
      </c>
      <c r="P774" t="s">
        <v>3783</v>
      </c>
      <c r="Q774" t="s">
        <v>3786</v>
      </c>
      <c r="R774" t="s">
        <v>103</v>
      </c>
      <c r="S774" t="s">
        <v>3786</v>
      </c>
      <c r="T7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45750.520833333336</v>
      </c>
      <c r="U7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45754.482638888891</v>
      </c>
      <c r="V774" s="5">
        <f>IFERROR(Table2[[#This Row],[Fecha cierre/actualización]]-Table2[[#This Row],[Fecha creación]],"Revisar")</f>
        <v>3.9618055555547471</v>
      </c>
      <c r="W774" s="5">
        <f>IFERROR(Table2[[#This Row],[Días resolución/en proceso]]*24,"Revisar")</f>
        <v>95.083333333313931</v>
      </c>
      <c r="X774" s="5">
        <f>_xlfn.XLOOKUP(Table2[[#This Row],[Acuerdo de nivel de servicio]],SLA!B:B,SLA!C:C)</f>
        <v>12.5</v>
      </c>
      <c r="Y774" s="5">
        <f>IFERROR(ROUND(Table2[[#This Row],[Fecha cierre/actualización]]-Table2[[#This Row],[Fecha creación]],0)*14,"Revisar")</f>
        <v>56</v>
      </c>
      <c r="Z774" s="5">
        <f>+Table2[[#This Row],[SLA horas - base ]]+Table2[[#This Row],[SLA horas - adic por cambio días]]</f>
        <v>68.5</v>
      </c>
      <c r="AA774" s="19" t="str">
        <f>IF(Table2[[#This Row],[SLA horas - base ]]=0,"No tiene SLA",IF(Table2[[#This Row],[Horas resolución/en proceso]]&lt;=Table2[[#This Row],[SLA horas - total]],"Cumplido","Vencido"))</f>
        <v>Vencido</v>
      </c>
      <c r="AC774"/>
    </row>
    <row r="775" spans="1:29">
      <c r="A775" t="s">
        <v>3787</v>
      </c>
      <c r="B775" t="s">
        <v>3788</v>
      </c>
      <c r="C775" t="s">
        <v>36</v>
      </c>
      <c r="D775" t="s">
        <v>2</v>
      </c>
      <c r="E775" t="s">
        <v>38</v>
      </c>
      <c r="F775" t="s">
        <v>96</v>
      </c>
      <c r="G775" t="s">
        <v>106</v>
      </c>
      <c r="H775" t="s">
        <v>30</v>
      </c>
      <c r="I775" t="s">
        <v>3789</v>
      </c>
      <c r="J775" t="s">
        <v>3790</v>
      </c>
      <c r="K775" t="s">
        <v>3791</v>
      </c>
      <c r="L775" t="s">
        <v>3791</v>
      </c>
      <c r="M775" t="s">
        <v>110</v>
      </c>
      <c r="N775" t="s">
        <v>36</v>
      </c>
      <c r="O775" t="s">
        <v>36</v>
      </c>
      <c r="P775" t="s">
        <v>3788</v>
      </c>
      <c r="Q775" t="s">
        <v>3791</v>
      </c>
      <c r="R775" t="s">
        <v>103</v>
      </c>
      <c r="S775" t="s">
        <v>3792</v>
      </c>
      <c r="T7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45750.618750000001</v>
      </c>
      <c r="U7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45797.533333333333</v>
      </c>
      <c r="V775" s="5">
        <f>IFERROR(Table2[[#This Row],[Fecha cierre/actualización]]-Table2[[#This Row],[Fecha creación]],"Revisar")</f>
        <v>46.914583333331393</v>
      </c>
      <c r="W775" s="5">
        <f>IFERROR(Table2[[#This Row],[Días resolución/en proceso]]*24,"Revisar")</f>
        <v>1125.9499999999534</v>
      </c>
      <c r="X775" s="5">
        <f>_xlfn.XLOOKUP(Table2[[#This Row],[Acuerdo de nivel de servicio]],SLA!B:B,SLA!C:C)</f>
        <v>0</v>
      </c>
      <c r="Y775" s="5">
        <f>IFERROR(ROUND(Table2[[#This Row],[Fecha cierre/actualización]]-Table2[[#This Row],[Fecha creación]],0)*14,"Revisar")</f>
        <v>658</v>
      </c>
      <c r="Z775" s="5">
        <f>+Table2[[#This Row],[SLA horas - base ]]+Table2[[#This Row],[SLA horas - adic por cambio días]]</f>
        <v>658</v>
      </c>
      <c r="AA775" s="19" t="str">
        <f>IF(Table2[[#This Row],[SLA horas - base ]]=0,"No tiene SLA",IF(Table2[[#This Row],[Horas resolución/en proceso]]&lt;=Table2[[#This Row],[SLA horas - total]],"Cumplido","Vencido"))</f>
        <v>No tiene SLA</v>
      </c>
      <c r="AC775"/>
    </row>
    <row r="776" spans="1:29">
      <c r="A776" t="s">
        <v>3793</v>
      </c>
      <c r="B776" t="s">
        <v>3794</v>
      </c>
      <c r="C776" t="s">
        <v>157</v>
      </c>
      <c r="D776" t="s">
        <v>2</v>
      </c>
      <c r="E776" t="s">
        <v>61</v>
      </c>
      <c r="F776" t="s">
        <v>96</v>
      </c>
      <c r="G776" t="s">
        <v>106</v>
      </c>
      <c r="H776" t="s">
        <v>27</v>
      </c>
      <c r="I776" t="s">
        <v>3795</v>
      </c>
      <c r="J776" t="s">
        <v>3796</v>
      </c>
      <c r="K776" t="s">
        <v>3797</v>
      </c>
      <c r="L776" t="s">
        <v>3797</v>
      </c>
      <c r="M776" t="s">
        <v>101</v>
      </c>
      <c r="N776" t="s">
        <v>154</v>
      </c>
      <c r="O776" t="s">
        <v>102</v>
      </c>
      <c r="P776" t="s">
        <v>3794</v>
      </c>
      <c r="Q776" t="s">
        <v>3797</v>
      </c>
      <c r="R776" t="s">
        <v>467</v>
      </c>
      <c r="S776" t="s">
        <v>3797</v>
      </c>
      <c r="T7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45750.529166666667</v>
      </c>
      <c r="U7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45758.593055555553</v>
      </c>
      <c r="V776" s="5">
        <f>IFERROR(Table2[[#This Row],[Fecha cierre/actualización]]-Table2[[#This Row],[Fecha creación]],"Revisar")</f>
        <v>8.0638888888861402</v>
      </c>
      <c r="W776" s="5">
        <f>IFERROR(Table2[[#This Row],[Días resolución/en proceso]]*24,"Revisar")</f>
        <v>193.53333333326736</v>
      </c>
      <c r="X776" s="5">
        <f>_xlfn.XLOOKUP(Table2[[#This Row],[Acuerdo de nivel de servicio]],SLA!B:B,SLA!C:C)</f>
        <v>12.5</v>
      </c>
      <c r="Y776" s="5">
        <f>IFERROR(ROUND(Table2[[#This Row],[Fecha cierre/actualización]]-Table2[[#This Row],[Fecha creación]],0)*14,"Revisar")</f>
        <v>112</v>
      </c>
      <c r="Z776" s="5">
        <f>+Table2[[#This Row],[SLA horas - base ]]+Table2[[#This Row],[SLA horas - adic por cambio días]]</f>
        <v>124.5</v>
      </c>
      <c r="AA776" s="19" t="str">
        <f>IF(Table2[[#This Row],[SLA horas - base ]]=0,"No tiene SLA",IF(Table2[[#This Row],[Horas resolución/en proceso]]&lt;=Table2[[#This Row],[SLA horas - total]],"Cumplido","Vencido"))</f>
        <v>Vencido</v>
      </c>
      <c r="AC776"/>
    </row>
    <row r="777" spans="1:29">
      <c r="A777" t="s">
        <v>3798</v>
      </c>
      <c r="B777" t="s">
        <v>3799</v>
      </c>
      <c r="C777" t="s">
        <v>149</v>
      </c>
      <c r="D777" t="s">
        <v>2</v>
      </c>
      <c r="E777" t="s">
        <v>55</v>
      </c>
      <c r="F777" t="s">
        <v>96</v>
      </c>
      <c r="G777" t="s">
        <v>106</v>
      </c>
      <c r="H777" t="s">
        <v>31</v>
      </c>
      <c r="I777" t="s">
        <v>3800</v>
      </c>
      <c r="J777" t="s">
        <v>3801</v>
      </c>
      <c r="K777" t="s">
        <v>3802</v>
      </c>
      <c r="L777" t="s">
        <v>3802</v>
      </c>
      <c r="M777" t="s">
        <v>101</v>
      </c>
      <c r="N777" t="s">
        <v>154</v>
      </c>
      <c r="O777" t="s">
        <v>102</v>
      </c>
      <c r="P777" t="s">
        <v>3799</v>
      </c>
      <c r="Q777" t="s">
        <v>3802</v>
      </c>
      <c r="R777" t="s">
        <v>103</v>
      </c>
      <c r="S777" t="s">
        <v>3802</v>
      </c>
      <c r="T7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45751.511111111111</v>
      </c>
      <c r="U7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45770.418749999997</v>
      </c>
      <c r="V777" s="5">
        <f>IFERROR(Table2[[#This Row],[Fecha cierre/actualización]]-Table2[[#This Row],[Fecha creación]],"Revisar")</f>
        <v>18.90763888888614</v>
      </c>
      <c r="W777" s="5">
        <f>IFERROR(Table2[[#This Row],[Días resolución/en proceso]]*24,"Revisar")</f>
        <v>453.78333333326736</v>
      </c>
      <c r="X777" s="5">
        <f>_xlfn.XLOOKUP(Table2[[#This Row],[Acuerdo de nivel de servicio]],SLA!B:B,SLA!C:C)</f>
        <v>12.5</v>
      </c>
      <c r="Y777" s="5">
        <f>IFERROR(ROUND(Table2[[#This Row],[Fecha cierre/actualización]]-Table2[[#This Row],[Fecha creación]],0)*14,"Revisar")</f>
        <v>266</v>
      </c>
      <c r="Z777" s="5">
        <f>+Table2[[#This Row],[SLA horas - base ]]+Table2[[#This Row],[SLA horas - adic por cambio días]]</f>
        <v>278.5</v>
      </c>
      <c r="AA777" s="19" t="str">
        <f>IF(Table2[[#This Row],[SLA horas - base ]]=0,"No tiene SLA",IF(Table2[[#This Row],[Horas resolución/en proceso]]&lt;=Table2[[#This Row],[SLA horas - total]],"Cumplido","Vencido"))</f>
        <v>Vencido</v>
      </c>
      <c r="AC777"/>
    </row>
    <row r="778" spans="1:29">
      <c r="A778" t="s">
        <v>3803</v>
      </c>
      <c r="B778" t="s">
        <v>3804</v>
      </c>
      <c r="C778" t="s">
        <v>149</v>
      </c>
      <c r="D778" t="s">
        <v>2</v>
      </c>
      <c r="E778" t="s">
        <v>55</v>
      </c>
      <c r="F778" t="s">
        <v>96</v>
      </c>
      <c r="G778" t="s">
        <v>106</v>
      </c>
      <c r="H778" t="s">
        <v>39</v>
      </c>
      <c r="I778" t="s">
        <v>3805</v>
      </c>
      <c r="J778" t="s">
        <v>3806</v>
      </c>
      <c r="K778" t="s">
        <v>3807</v>
      </c>
      <c r="L778" t="s">
        <v>3807</v>
      </c>
      <c r="M778" t="s">
        <v>153</v>
      </c>
      <c r="N778" t="s">
        <v>36</v>
      </c>
      <c r="O778" t="s">
        <v>36</v>
      </c>
      <c r="P778" t="s">
        <v>3804</v>
      </c>
      <c r="Q778" t="s">
        <v>3807</v>
      </c>
      <c r="R778" t="s">
        <v>103</v>
      </c>
      <c r="S778" t="s">
        <v>3807</v>
      </c>
      <c r="T7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45751.755555555559</v>
      </c>
      <c r="U7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45758.554861111108</v>
      </c>
      <c r="V778" s="5">
        <f>IFERROR(Table2[[#This Row],[Fecha cierre/actualización]]-Table2[[#This Row],[Fecha creación]],"Revisar")</f>
        <v>6.7993055555489263</v>
      </c>
      <c r="W778" s="5">
        <f>IFERROR(Table2[[#This Row],[Días resolución/en proceso]]*24,"Revisar")</f>
        <v>163.18333333317423</v>
      </c>
      <c r="X778" s="5">
        <f>_xlfn.XLOOKUP(Table2[[#This Row],[Acuerdo de nivel de servicio]],SLA!B:B,SLA!C:C)</f>
        <v>12.5</v>
      </c>
      <c r="Y778" s="5">
        <f>IFERROR(ROUND(Table2[[#This Row],[Fecha cierre/actualización]]-Table2[[#This Row],[Fecha creación]],0)*14,"Revisar")</f>
        <v>98</v>
      </c>
      <c r="Z778" s="5">
        <f>+Table2[[#This Row],[SLA horas - base ]]+Table2[[#This Row],[SLA horas - adic por cambio días]]</f>
        <v>110.5</v>
      </c>
      <c r="AA778" s="19" t="str">
        <f>IF(Table2[[#This Row],[SLA horas - base ]]=0,"No tiene SLA",IF(Table2[[#This Row],[Horas resolución/en proceso]]&lt;=Table2[[#This Row],[SLA horas - total]],"Cumplido","Vencido"))</f>
        <v>Vencido</v>
      </c>
      <c r="AC778"/>
    </row>
    <row r="779" spans="1:29">
      <c r="A779" t="s">
        <v>3808</v>
      </c>
      <c r="B779" t="s">
        <v>3809</v>
      </c>
      <c r="C779" t="s">
        <v>36</v>
      </c>
      <c r="D779" t="s">
        <v>2</v>
      </c>
      <c r="E779" t="s">
        <v>38</v>
      </c>
      <c r="F779" t="s">
        <v>96</v>
      </c>
      <c r="G779" t="s">
        <v>106</v>
      </c>
      <c r="H779" t="s">
        <v>39</v>
      </c>
      <c r="I779" t="s">
        <v>3810</v>
      </c>
      <c r="J779" t="s">
        <v>3811</v>
      </c>
      <c r="K779" t="s">
        <v>3812</v>
      </c>
      <c r="L779" t="s">
        <v>3812</v>
      </c>
      <c r="M779" t="s">
        <v>153</v>
      </c>
      <c r="N779" t="s">
        <v>36</v>
      </c>
      <c r="O779" t="s">
        <v>36</v>
      </c>
      <c r="P779" t="s">
        <v>3809</v>
      </c>
      <c r="Q779" t="s">
        <v>3812</v>
      </c>
      <c r="R779" t="s">
        <v>103</v>
      </c>
      <c r="S779" t="s">
        <v>3812</v>
      </c>
      <c r="T7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45751.759027777778</v>
      </c>
      <c r="U7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45804.600694444445</v>
      </c>
      <c r="V779" s="5">
        <f>IFERROR(Table2[[#This Row],[Fecha cierre/actualización]]-Table2[[#This Row],[Fecha creación]],"Revisar")</f>
        <v>52.841666666667152</v>
      </c>
      <c r="W779" s="5">
        <f>IFERROR(Table2[[#This Row],[Días resolución/en proceso]]*24,"Revisar")</f>
        <v>1268.2000000000116</v>
      </c>
      <c r="X779" s="5">
        <f>_xlfn.XLOOKUP(Table2[[#This Row],[Acuerdo de nivel de servicio]],SLA!B:B,SLA!C:C)</f>
        <v>0</v>
      </c>
      <c r="Y779" s="5">
        <f>IFERROR(ROUND(Table2[[#This Row],[Fecha cierre/actualización]]-Table2[[#This Row],[Fecha creación]],0)*14,"Revisar")</f>
        <v>742</v>
      </c>
      <c r="Z779" s="5">
        <f>+Table2[[#This Row],[SLA horas - base ]]+Table2[[#This Row],[SLA horas - adic por cambio días]]</f>
        <v>742</v>
      </c>
      <c r="AA779" s="19" t="str">
        <f>IF(Table2[[#This Row],[SLA horas - base ]]=0,"No tiene SLA",IF(Table2[[#This Row],[Horas resolución/en proceso]]&lt;=Table2[[#This Row],[SLA horas - total]],"Cumplido","Vencido"))</f>
        <v>No tiene SLA</v>
      </c>
      <c r="AC779"/>
    </row>
    <row r="780" spans="1:29">
      <c r="A780" t="s">
        <v>3813</v>
      </c>
      <c r="B780" t="s">
        <v>3814</v>
      </c>
      <c r="C780" t="s">
        <v>496</v>
      </c>
      <c r="D780" t="s">
        <v>95</v>
      </c>
      <c r="E780" t="s">
        <v>38</v>
      </c>
      <c r="F780" t="s">
        <v>96</v>
      </c>
      <c r="G780" t="s">
        <v>106</v>
      </c>
      <c r="H780" t="s">
        <v>38</v>
      </c>
      <c r="I780" t="s">
        <v>3815</v>
      </c>
      <c r="J780" t="s">
        <v>3816</v>
      </c>
      <c r="K780" t="s">
        <v>3817</v>
      </c>
      <c r="L780" t="s">
        <v>3817</v>
      </c>
      <c r="M780" t="s">
        <v>110</v>
      </c>
      <c r="N780" t="s">
        <v>36</v>
      </c>
      <c r="O780" t="s">
        <v>36</v>
      </c>
      <c r="P780" t="s">
        <v>3814</v>
      </c>
      <c r="Q780" t="s">
        <v>3817</v>
      </c>
      <c r="R780" t="s">
        <v>103</v>
      </c>
      <c r="S780" t="s">
        <v>3818</v>
      </c>
      <c r="T7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45750.606249999997</v>
      </c>
      <c r="U7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45755.521527777775</v>
      </c>
      <c r="V780" s="5">
        <f>IFERROR(Table2[[#This Row],[Fecha cierre/actualización]]-Table2[[#This Row],[Fecha creación]],"Revisar")</f>
        <v>4.9152777777781012</v>
      </c>
      <c r="W780" s="5">
        <f>IFERROR(Table2[[#This Row],[Días resolución/en proceso]]*24,"Revisar")</f>
        <v>117.96666666667443</v>
      </c>
      <c r="X780" s="5">
        <f>_xlfn.XLOOKUP(Table2[[#This Row],[Acuerdo de nivel de servicio]],SLA!B:B,SLA!C:C)</f>
        <v>72</v>
      </c>
      <c r="Y780" s="5">
        <f>IFERROR(ROUND(Table2[[#This Row],[Fecha cierre/actualización]]-Table2[[#This Row],[Fecha creación]],0)*14,"Revisar")</f>
        <v>70</v>
      </c>
      <c r="Z780" s="5">
        <f>+Table2[[#This Row],[SLA horas - base ]]+Table2[[#This Row],[SLA horas - adic por cambio días]]</f>
        <v>142</v>
      </c>
      <c r="AA780" s="19" t="str">
        <f>IF(Table2[[#This Row],[SLA horas - base ]]=0,"No tiene SLA",IF(Table2[[#This Row],[Horas resolución/en proceso]]&lt;=Table2[[#This Row],[SLA horas - total]],"Cumplido","Vencido"))</f>
        <v>Cumplido</v>
      </c>
      <c r="AC780"/>
    </row>
    <row r="781" spans="1:29">
      <c r="A781" t="s">
        <v>3819</v>
      </c>
      <c r="B781" t="s">
        <v>3820</v>
      </c>
      <c r="C781" t="s">
        <v>36</v>
      </c>
      <c r="D781" t="s">
        <v>269</v>
      </c>
      <c r="E781" t="s">
        <v>48</v>
      </c>
      <c r="F781" t="s">
        <v>96</v>
      </c>
      <c r="G781" t="s">
        <v>270</v>
      </c>
      <c r="H781" t="s">
        <v>36</v>
      </c>
      <c r="I781" t="s">
        <v>2957</v>
      </c>
      <c r="J781" t="s">
        <v>3821</v>
      </c>
      <c r="K781" t="s">
        <v>3822</v>
      </c>
      <c r="L781" t="s">
        <v>3822</v>
      </c>
      <c r="M781" t="s">
        <v>36</v>
      </c>
      <c r="N781" t="s">
        <v>36</v>
      </c>
      <c r="O781" t="s">
        <v>36</v>
      </c>
      <c r="P781" t="s">
        <v>3820</v>
      </c>
      <c r="Q781" t="s">
        <v>3822</v>
      </c>
      <c r="R781" t="s">
        <v>103</v>
      </c>
      <c r="S781" t="s">
        <v>3822</v>
      </c>
      <c r="T7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45750.73333333333</v>
      </c>
      <c r="U7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45757.400694444441</v>
      </c>
      <c r="V781" s="5">
        <f>IFERROR(Table2[[#This Row],[Fecha cierre/actualización]]-Table2[[#This Row],[Fecha creación]],"Revisar")</f>
        <v>6.6673611111109494</v>
      </c>
      <c r="W781" s="5">
        <f>IFERROR(Table2[[#This Row],[Días resolución/en proceso]]*24,"Revisar")</f>
        <v>160.01666666666279</v>
      </c>
      <c r="X781" s="5">
        <f>_xlfn.XLOOKUP(Table2[[#This Row],[Acuerdo de nivel de servicio]],SLA!B:B,SLA!C:C)</f>
        <v>0</v>
      </c>
      <c r="Y781" s="5">
        <f>IFERROR(ROUND(Table2[[#This Row],[Fecha cierre/actualización]]-Table2[[#This Row],[Fecha creación]],0)*14,"Revisar")</f>
        <v>98</v>
      </c>
      <c r="Z781" s="5">
        <f>+Table2[[#This Row],[SLA horas - base ]]+Table2[[#This Row],[SLA horas - adic por cambio días]]</f>
        <v>98</v>
      </c>
      <c r="AA781" s="19" t="str">
        <f>IF(Table2[[#This Row],[SLA horas - base ]]=0,"No tiene SLA",IF(Table2[[#This Row],[Horas resolución/en proceso]]&lt;=Table2[[#This Row],[SLA horas - total]],"Cumplido","Vencido"))</f>
        <v>No tiene SLA</v>
      </c>
      <c r="AC781"/>
    </row>
    <row r="782" spans="1:29">
      <c r="A782" t="s">
        <v>3823</v>
      </c>
      <c r="B782" t="s">
        <v>3824</v>
      </c>
      <c r="C782" t="s">
        <v>496</v>
      </c>
      <c r="D782" t="s">
        <v>95</v>
      </c>
      <c r="E782" t="s">
        <v>66</v>
      </c>
      <c r="F782" t="s">
        <v>96</v>
      </c>
      <c r="G782" t="s">
        <v>97</v>
      </c>
      <c r="H782" t="s">
        <v>47</v>
      </c>
      <c r="I782" t="s">
        <v>3825</v>
      </c>
      <c r="J782" t="s">
        <v>3826</v>
      </c>
      <c r="K782" t="s">
        <v>3827</v>
      </c>
      <c r="L782" t="s">
        <v>3827</v>
      </c>
      <c r="M782" t="s">
        <v>101</v>
      </c>
      <c r="N782" t="s">
        <v>36</v>
      </c>
      <c r="O782" t="s">
        <v>102</v>
      </c>
      <c r="P782" t="s">
        <v>3824</v>
      </c>
      <c r="Q782" t="s">
        <v>3827</v>
      </c>
      <c r="R782" t="s">
        <v>103</v>
      </c>
      <c r="S782" t="s">
        <v>3827</v>
      </c>
      <c r="T7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45751.48541666667</v>
      </c>
      <c r="U7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45758.472222222219</v>
      </c>
      <c r="V782" s="5">
        <f>IFERROR(Table2[[#This Row],[Fecha cierre/actualización]]-Table2[[#This Row],[Fecha creación]],"Revisar")</f>
        <v>6.9868055555489263</v>
      </c>
      <c r="W782" s="5">
        <f>IFERROR(Table2[[#This Row],[Días resolución/en proceso]]*24,"Revisar")</f>
        <v>167.68333333317423</v>
      </c>
      <c r="X782" s="5">
        <f>_xlfn.XLOOKUP(Table2[[#This Row],[Acuerdo de nivel de servicio]],SLA!B:B,SLA!C:C)</f>
        <v>72</v>
      </c>
      <c r="Y782" s="5">
        <f>IFERROR(ROUND(Table2[[#This Row],[Fecha cierre/actualización]]-Table2[[#This Row],[Fecha creación]],0)*14,"Revisar")</f>
        <v>98</v>
      </c>
      <c r="Z782" s="5">
        <f>+Table2[[#This Row],[SLA horas - base ]]+Table2[[#This Row],[SLA horas - adic por cambio días]]</f>
        <v>170</v>
      </c>
      <c r="AA782" s="19" t="str">
        <f>IF(Table2[[#This Row],[SLA horas - base ]]=0,"No tiene SLA",IF(Table2[[#This Row],[Horas resolución/en proceso]]&lt;=Table2[[#This Row],[SLA horas - total]],"Cumplido","Vencido"))</f>
        <v>Cumplido</v>
      </c>
      <c r="AC782"/>
    </row>
    <row r="783" spans="1:29">
      <c r="A783" t="s">
        <v>3828</v>
      </c>
      <c r="B783" t="s">
        <v>3667</v>
      </c>
      <c r="C783" t="s">
        <v>149</v>
      </c>
      <c r="D783" t="s">
        <v>2</v>
      </c>
      <c r="E783" t="s">
        <v>55</v>
      </c>
      <c r="F783" t="s">
        <v>96</v>
      </c>
      <c r="G783" t="s">
        <v>106</v>
      </c>
      <c r="H783" t="s">
        <v>27</v>
      </c>
      <c r="I783" t="s">
        <v>3829</v>
      </c>
      <c r="J783" t="s">
        <v>985</v>
      </c>
      <c r="K783" t="s">
        <v>3830</v>
      </c>
      <c r="L783" t="s">
        <v>3830</v>
      </c>
      <c r="M783" t="s">
        <v>101</v>
      </c>
      <c r="N783" t="s">
        <v>154</v>
      </c>
      <c r="O783" t="s">
        <v>102</v>
      </c>
      <c r="P783" t="s">
        <v>3667</v>
      </c>
      <c r="Q783" t="s">
        <v>3830</v>
      </c>
      <c r="R783" t="s">
        <v>103</v>
      </c>
      <c r="S783" t="s">
        <v>3830</v>
      </c>
      <c r="T7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45750.727777777778</v>
      </c>
      <c r="U7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45751.420138888891</v>
      </c>
      <c r="V783" s="5">
        <f>IFERROR(Table2[[#This Row],[Fecha cierre/actualización]]-Table2[[#This Row],[Fecha creación]],"Revisar")</f>
        <v>0.69236111111240461</v>
      </c>
      <c r="W783" s="5">
        <f>IFERROR(Table2[[#This Row],[Días resolución/en proceso]]*24,"Revisar")</f>
        <v>16.616666666697711</v>
      </c>
      <c r="X783" s="5">
        <f>_xlfn.XLOOKUP(Table2[[#This Row],[Acuerdo de nivel de servicio]],SLA!B:B,SLA!C:C)</f>
        <v>12.5</v>
      </c>
      <c r="Y783" s="5">
        <f>IFERROR(ROUND(Table2[[#This Row],[Fecha cierre/actualización]]-Table2[[#This Row],[Fecha creación]],0)*14,"Revisar")</f>
        <v>14</v>
      </c>
      <c r="Z783" s="5">
        <f>+Table2[[#This Row],[SLA horas - base ]]+Table2[[#This Row],[SLA horas - adic por cambio días]]</f>
        <v>26.5</v>
      </c>
      <c r="AA783" s="19" t="str">
        <f>IF(Table2[[#This Row],[SLA horas - base ]]=0,"No tiene SLA",IF(Table2[[#This Row],[Horas resolución/en proceso]]&lt;=Table2[[#This Row],[SLA horas - total]],"Cumplido","Vencido"))</f>
        <v>Cumplido</v>
      </c>
      <c r="AC783"/>
    </row>
    <row r="784" spans="1:29">
      <c r="A784" t="s">
        <v>3831</v>
      </c>
      <c r="B784" t="s">
        <v>3832</v>
      </c>
      <c r="C784" t="s">
        <v>496</v>
      </c>
      <c r="D784" t="s">
        <v>95</v>
      </c>
      <c r="E784" t="s">
        <v>52</v>
      </c>
      <c r="F784" t="s">
        <v>96</v>
      </c>
      <c r="G784" t="s">
        <v>373</v>
      </c>
      <c r="H784" t="s">
        <v>35</v>
      </c>
      <c r="I784" t="s">
        <v>3182</v>
      </c>
      <c r="J784" t="s">
        <v>3833</v>
      </c>
      <c r="K784" t="s">
        <v>3834</v>
      </c>
      <c r="L784" t="s">
        <v>3834</v>
      </c>
      <c r="M784" t="s">
        <v>36</v>
      </c>
      <c r="N784" t="s">
        <v>36</v>
      </c>
      <c r="O784" t="s">
        <v>311</v>
      </c>
      <c r="P784" t="s">
        <v>3832</v>
      </c>
      <c r="Q784" t="s">
        <v>3834</v>
      </c>
      <c r="R784" t="s">
        <v>103</v>
      </c>
      <c r="S784" t="s">
        <v>3835</v>
      </c>
      <c r="T7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45750.896527777775</v>
      </c>
      <c r="U7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45778.444444444445</v>
      </c>
      <c r="V784" s="5">
        <f>IFERROR(Table2[[#This Row],[Fecha cierre/actualización]]-Table2[[#This Row],[Fecha creación]],"Revisar")</f>
        <v>27.547916666670062</v>
      </c>
      <c r="W784" s="5">
        <f>IFERROR(Table2[[#This Row],[Días resolución/en proceso]]*24,"Revisar")</f>
        <v>661.15000000008149</v>
      </c>
      <c r="X784" s="5">
        <f>_xlfn.XLOOKUP(Table2[[#This Row],[Acuerdo de nivel de servicio]],SLA!B:B,SLA!C:C)</f>
        <v>72</v>
      </c>
      <c r="Y784" s="5">
        <f>IFERROR(ROUND(Table2[[#This Row],[Fecha cierre/actualización]]-Table2[[#This Row],[Fecha creación]],0)*14,"Revisar")</f>
        <v>392</v>
      </c>
      <c r="Z784" s="5">
        <f>+Table2[[#This Row],[SLA horas - base ]]+Table2[[#This Row],[SLA horas - adic por cambio días]]</f>
        <v>464</v>
      </c>
      <c r="AA784" s="19" t="str">
        <f>IF(Table2[[#This Row],[SLA horas - base ]]=0,"No tiene SLA",IF(Table2[[#This Row],[Horas resolución/en proceso]]&lt;=Table2[[#This Row],[SLA horas - total]],"Cumplido","Vencido"))</f>
        <v>Vencido</v>
      </c>
      <c r="AC784"/>
    </row>
    <row r="785" spans="1:29">
      <c r="A785" t="s">
        <v>3836</v>
      </c>
      <c r="B785" t="s">
        <v>3837</v>
      </c>
      <c r="C785" t="s">
        <v>149</v>
      </c>
      <c r="D785" t="s">
        <v>2</v>
      </c>
      <c r="E785" t="s">
        <v>55</v>
      </c>
      <c r="F785" t="s">
        <v>21</v>
      </c>
      <c r="G785" t="s">
        <v>106</v>
      </c>
      <c r="H785" t="s">
        <v>31</v>
      </c>
      <c r="I785" t="s">
        <v>36</v>
      </c>
      <c r="J785" t="s">
        <v>131</v>
      </c>
      <c r="K785" t="s">
        <v>36</v>
      </c>
      <c r="L785" t="s">
        <v>3838</v>
      </c>
      <c r="M785" t="s">
        <v>101</v>
      </c>
      <c r="N785" t="s">
        <v>154</v>
      </c>
      <c r="O785" t="s">
        <v>102</v>
      </c>
      <c r="P785" t="s">
        <v>3837</v>
      </c>
      <c r="Q785" t="s">
        <v>36</v>
      </c>
      <c r="R785" t="s">
        <v>103</v>
      </c>
      <c r="S785" t="s">
        <v>36</v>
      </c>
      <c r="T7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45751.669444444444</v>
      </c>
      <c r="U7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45751.674305555556</v>
      </c>
      <c r="V785" s="5">
        <f>IFERROR(Table2[[#This Row],[Fecha cierre/actualización]]-Table2[[#This Row],[Fecha creación]],"Revisar")</f>
        <v>4.8611111124046147E-3</v>
      </c>
      <c r="W785" s="5">
        <f>IFERROR(Table2[[#This Row],[Días resolución/en proceso]]*24,"Revisar")</f>
        <v>0.11666666669771075</v>
      </c>
      <c r="X785" s="5">
        <f>_xlfn.XLOOKUP(Table2[[#This Row],[Acuerdo de nivel de servicio]],SLA!B:B,SLA!C:C)</f>
        <v>12.5</v>
      </c>
      <c r="Y785" s="5">
        <f>IFERROR(ROUND(Table2[[#This Row],[Fecha cierre/actualización]]-Table2[[#This Row],[Fecha creación]],0)*14,"Revisar")</f>
        <v>0</v>
      </c>
      <c r="Z785" s="5">
        <f>+Table2[[#This Row],[SLA horas - base ]]+Table2[[#This Row],[SLA horas - adic por cambio días]]</f>
        <v>12.5</v>
      </c>
      <c r="AA785" s="19" t="str">
        <f>IF(Table2[[#This Row],[SLA horas - base ]]=0,"No tiene SLA",IF(Table2[[#This Row],[Horas resolución/en proceso]]&lt;=Table2[[#This Row],[SLA horas - total]],"Cumplido","Vencido"))</f>
        <v>Cumplido</v>
      </c>
      <c r="AC785"/>
    </row>
    <row r="786" spans="1:29">
      <c r="A786" t="s">
        <v>3839</v>
      </c>
      <c r="B786" t="s">
        <v>3840</v>
      </c>
      <c r="C786" t="s">
        <v>2317</v>
      </c>
      <c r="D786" t="s">
        <v>95</v>
      </c>
      <c r="E786" t="s">
        <v>55</v>
      </c>
      <c r="F786" t="s">
        <v>21</v>
      </c>
      <c r="G786" t="s">
        <v>106</v>
      </c>
      <c r="H786" t="s">
        <v>28</v>
      </c>
      <c r="I786" t="s">
        <v>3840</v>
      </c>
      <c r="J786" t="s">
        <v>131</v>
      </c>
      <c r="K786" t="s">
        <v>36</v>
      </c>
      <c r="L786" t="s">
        <v>3824</v>
      </c>
      <c r="M786" t="s">
        <v>101</v>
      </c>
      <c r="N786" t="s">
        <v>36</v>
      </c>
      <c r="O786" t="s">
        <v>311</v>
      </c>
      <c r="P786" t="s">
        <v>3840</v>
      </c>
      <c r="Q786" t="s">
        <v>36</v>
      </c>
      <c r="R786" t="s">
        <v>103</v>
      </c>
      <c r="S786" t="s">
        <v>36</v>
      </c>
      <c r="T7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45751.427777777775</v>
      </c>
      <c r="U7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45751.48541666667</v>
      </c>
      <c r="V786" s="5">
        <f>IFERROR(Table2[[#This Row],[Fecha cierre/actualización]]-Table2[[#This Row],[Fecha creación]],"Revisar")</f>
        <v>5.7638888894871343E-2</v>
      </c>
      <c r="W786" s="5">
        <f>IFERROR(Table2[[#This Row],[Días resolución/en proceso]]*24,"Revisar")</f>
        <v>1.3833333334769122</v>
      </c>
      <c r="X786" s="5">
        <f>_xlfn.XLOOKUP(Table2[[#This Row],[Acuerdo de nivel de servicio]],SLA!B:B,SLA!C:C)</f>
        <v>120</v>
      </c>
      <c r="Y786" s="5">
        <f>IFERROR(ROUND(Table2[[#This Row],[Fecha cierre/actualización]]-Table2[[#This Row],[Fecha creación]],0)*14,"Revisar")</f>
        <v>0</v>
      </c>
      <c r="Z786" s="5">
        <f>+Table2[[#This Row],[SLA horas - base ]]+Table2[[#This Row],[SLA horas - adic por cambio días]]</f>
        <v>120</v>
      </c>
      <c r="AA786" s="19" t="str">
        <f>IF(Table2[[#This Row],[SLA horas - base ]]=0,"No tiene SLA",IF(Table2[[#This Row],[Horas resolución/en proceso]]&lt;=Table2[[#This Row],[SLA horas - total]],"Cumplido","Vencido"))</f>
        <v>Cumplido</v>
      </c>
      <c r="AC786"/>
    </row>
    <row r="787" spans="1:29">
      <c r="A787" t="s">
        <v>3841</v>
      </c>
      <c r="B787" t="s">
        <v>3842</v>
      </c>
      <c r="C787" t="s">
        <v>496</v>
      </c>
      <c r="D787" t="s">
        <v>95</v>
      </c>
      <c r="E787" t="s">
        <v>38</v>
      </c>
      <c r="F787" t="s">
        <v>96</v>
      </c>
      <c r="G787" t="s">
        <v>106</v>
      </c>
      <c r="H787" t="s">
        <v>38</v>
      </c>
      <c r="I787" t="s">
        <v>3843</v>
      </c>
      <c r="J787" t="s">
        <v>3844</v>
      </c>
      <c r="K787" t="s">
        <v>3845</v>
      </c>
      <c r="L787" t="s">
        <v>3845</v>
      </c>
      <c r="M787" t="s">
        <v>110</v>
      </c>
      <c r="N787" t="s">
        <v>36</v>
      </c>
      <c r="O787" t="s">
        <v>36</v>
      </c>
      <c r="P787" t="s">
        <v>3842</v>
      </c>
      <c r="Q787" t="s">
        <v>3845</v>
      </c>
      <c r="R787" t="s">
        <v>103</v>
      </c>
      <c r="S787" t="s">
        <v>3845</v>
      </c>
      <c r="T7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45751.488194444442</v>
      </c>
      <c r="U7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45761.69027777778</v>
      </c>
      <c r="V787" s="5">
        <f>IFERROR(Table2[[#This Row],[Fecha cierre/actualización]]-Table2[[#This Row],[Fecha creación]],"Revisar")</f>
        <v>10.202083333337214</v>
      </c>
      <c r="W787" s="5">
        <f>IFERROR(Table2[[#This Row],[Días resolución/en proceso]]*24,"Revisar")</f>
        <v>244.85000000009313</v>
      </c>
      <c r="X787" s="5">
        <f>_xlfn.XLOOKUP(Table2[[#This Row],[Acuerdo de nivel de servicio]],SLA!B:B,SLA!C:C)</f>
        <v>72</v>
      </c>
      <c r="Y787" s="5">
        <f>IFERROR(ROUND(Table2[[#This Row],[Fecha cierre/actualización]]-Table2[[#This Row],[Fecha creación]],0)*14,"Revisar")</f>
        <v>140</v>
      </c>
      <c r="Z787" s="5">
        <f>+Table2[[#This Row],[SLA horas - base ]]+Table2[[#This Row],[SLA horas - adic por cambio días]]</f>
        <v>212</v>
      </c>
      <c r="AA787" s="19" t="str">
        <f>IF(Table2[[#This Row],[SLA horas - base ]]=0,"No tiene SLA",IF(Table2[[#This Row],[Horas resolución/en proceso]]&lt;=Table2[[#This Row],[SLA horas - total]],"Cumplido","Vencido"))</f>
        <v>Vencido</v>
      </c>
      <c r="AC787"/>
    </row>
    <row r="788" spans="1:29">
      <c r="A788" t="s">
        <v>3846</v>
      </c>
      <c r="B788" t="s">
        <v>3847</v>
      </c>
      <c r="C788" t="s">
        <v>496</v>
      </c>
      <c r="D788" t="s">
        <v>95</v>
      </c>
      <c r="E788" t="s">
        <v>55</v>
      </c>
      <c r="F788" t="s">
        <v>96</v>
      </c>
      <c r="G788" t="s">
        <v>106</v>
      </c>
      <c r="H788" t="s">
        <v>30</v>
      </c>
      <c r="I788" t="s">
        <v>3848</v>
      </c>
      <c r="J788" t="s">
        <v>3849</v>
      </c>
      <c r="K788" t="s">
        <v>3850</v>
      </c>
      <c r="L788" t="s">
        <v>3850</v>
      </c>
      <c r="M788" t="s">
        <v>110</v>
      </c>
      <c r="N788" t="s">
        <v>36</v>
      </c>
      <c r="O788" t="s">
        <v>36</v>
      </c>
      <c r="P788" t="s">
        <v>3847</v>
      </c>
      <c r="Q788" t="s">
        <v>3850</v>
      </c>
      <c r="R788" t="s">
        <v>103</v>
      </c>
      <c r="S788" t="s">
        <v>3850</v>
      </c>
      <c r="T7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45751.500694444447</v>
      </c>
      <c r="U7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45768.427083333336</v>
      </c>
      <c r="V788" s="5">
        <f>IFERROR(Table2[[#This Row],[Fecha cierre/actualización]]-Table2[[#This Row],[Fecha creación]],"Revisar")</f>
        <v>16.926388888889051</v>
      </c>
      <c r="W788" s="5">
        <f>IFERROR(Table2[[#This Row],[Días resolución/en proceso]]*24,"Revisar")</f>
        <v>406.23333333333721</v>
      </c>
      <c r="X788" s="5">
        <f>_xlfn.XLOOKUP(Table2[[#This Row],[Acuerdo de nivel de servicio]],SLA!B:B,SLA!C:C)</f>
        <v>72</v>
      </c>
      <c r="Y788" s="5">
        <f>IFERROR(ROUND(Table2[[#This Row],[Fecha cierre/actualización]]-Table2[[#This Row],[Fecha creación]],0)*14,"Revisar")</f>
        <v>238</v>
      </c>
      <c r="Z788" s="5">
        <f>+Table2[[#This Row],[SLA horas - base ]]+Table2[[#This Row],[SLA horas - adic por cambio días]]</f>
        <v>310</v>
      </c>
      <c r="AA788" s="19" t="str">
        <f>IF(Table2[[#This Row],[SLA horas - base ]]=0,"No tiene SLA",IF(Table2[[#This Row],[Horas resolución/en proceso]]&lt;=Table2[[#This Row],[SLA horas - total]],"Cumplido","Vencido"))</f>
        <v>Vencido</v>
      </c>
      <c r="AC788"/>
    </row>
    <row r="789" spans="1:29">
      <c r="A789" t="s">
        <v>3851</v>
      </c>
      <c r="B789" t="s">
        <v>3852</v>
      </c>
      <c r="C789" t="s">
        <v>36</v>
      </c>
      <c r="D789" t="s">
        <v>2</v>
      </c>
      <c r="E789" t="s">
        <v>55</v>
      </c>
      <c r="F789" t="s">
        <v>96</v>
      </c>
      <c r="G789" t="s">
        <v>106</v>
      </c>
      <c r="H789" t="s">
        <v>30</v>
      </c>
      <c r="I789" t="s">
        <v>3853</v>
      </c>
      <c r="J789" t="s">
        <v>3854</v>
      </c>
      <c r="K789" t="s">
        <v>3855</v>
      </c>
      <c r="L789" t="s">
        <v>3855</v>
      </c>
      <c r="M789" t="s">
        <v>110</v>
      </c>
      <c r="N789" t="s">
        <v>36</v>
      </c>
      <c r="O789" t="s">
        <v>36</v>
      </c>
      <c r="P789" t="s">
        <v>3852</v>
      </c>
      <c r="Q789" t="s">
        <v>3855</v>
      </c>
      <c r="R789" t="s">
        <v>103</v>
      </c>
      <c r="S789" t="s">
        <v>3856</v>
      </c>
      <c r="T7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45755.489583333336</v>
      </c>
      <c r="U7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45756.688194444447</v>
      </c>
      <c r="V789" s="5">
        <f>IFERROR(Table2[[#This Row],[Fecha cierre/actualización]]-Table2[[#This Row],[Fecha creación]],"Revisar")</f>
        <v>1.1986111111109494</v>
      </c>
      <c r="W789" s="5">
        <f>IFERROR(Table2[[#This Row],[Días resolución/en proceso]]*24,"Revisar")</f>
        <v>28.766666666662786</v>
      </c>
      <c r="X789" s="5">
        <f>_xlfn.XLOOKUP(Table2[[#This Row],[Acuerdo de nivel de servicio]],SLA!B:B,SLA!C:C)</f>
        <v>0</v>
      </c>
      <c r="Y789" s="5">
        <f>IFERROR(ROUND(Table2[[#This Row],[Fecha cierre/actualización]]-Table2[[#This Row],[Fecha creación]],0)*14,"Revisar")</f>
        <v>14</v>
      </c>
      <c r="Z789" s="5">
        <f>+Table2[[#This Row],[SLA horas - base ]]+Table2[[#This Row],[SLA horas - adic por cambio días]]</f>
        <v>14</v>
      </c>
      <c r="AA789" s="19" t="str">
        <f>IF(Table2[[#This Row],[SLA horas - base ]]=0,"No tiene SLA",IF(Table2[[#This Row],[Horas resolución/en proceso]]&lt;=Table2[[#This Row],[SLA horas - total]],"Cumplido","Vencido"))</f>
        <v>No tiene SLA</v>
      </c>
      <c r="AC789"/>
    </row>
    <row r="790" spans="1:29">
      <c r="A790" t="s">
        <v>3857</v>
      </c>
      <c r="B790" t="s">
        <v>3858</v>
      </c>
      <c r="C790" t="s">
        <v>119</v>
      </c>
      <c r="D790" t="s">
        <v>2</v>
      </c>
      <c r="E790" t="s">
        <v>55</v>
      </c>
      <c r="F790" t="s">
        <v>96</v>
      </c>
      <c r="G790" t="s">
        <v>106</v>
      </c>
      <c r="H790" t="s">
        <v>28</v>
      </c>
      <c r="I790" t="s">
        <v>3859</v>
      </c>
      <c r="J790" t="s">
        <v>3860</v>
      </c>
      <c r="K790" t="s">
        <v>3861</v>
      </c>
      <c r="L790" t="s">
        <v>3861</v>
      </c>
      <c r="M790" t="s">
        <v>153</v>
      </c>
      <c r="N790" t="s">
        <v>154</v>
      </c>
      <c r="O790" t="s">
        <v>36</v>
      </c>
      <c r="P790" t="s">
        <v>3858</v>
      </c>
      <c r="Q790" t="s">
        <v>3861</v>
      </c>
      <c r="R790" t="s">
        <v>103</v>
      </c>
      <c r="S790" t="s">
        <v>3862</v>
      </c>
      <c r="T7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45755.703472222223</v>
      </c>
      <c r="U7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45759.522222222222</v>
      </c>
      <c r="V790" s="5">
        <f>IFERROR(Table2[[#This Row],[Fecha cierre/actualización]]-Table2[[#This Row],[Fecha creación]],"Revisar")</f>
        <v>3.8187499999985448</v>
      </c>
      <c r="W790" s="5">
        <f>IFERROR(Table2[[#This Row],[Días resolución/en proceso]]*24,"Revisar")</f>
        <v>91.649999999965075</v>
      </c>
      <c r="X790" s="5">
        <f>_xlfn.XLOOKUP(Table2[[#This Row],[Acuerdo de nivel de servicio]],SLA!B:B,SLA!C:C)</f>
        <v>72</v>
      </c>
      <c r="Y790" s="5">
        <f>IFERROR(ROUND(Table2[[#This Row],[Fecha cierre/actualización]]-Table2[[#This Row],[Fecha creación]],0)*14,"Revisar")</f>
        <v>56</v>
      </c>
      <c r="Z790" s="5">
        <f>+Table2[[#This Row],[SLA horas - base ]]+Table2[[#This Row],[SLA horas - adic por cambio días]]</f>
        <v>128</v>
      </c>
      <c r="AA790" s="19" t="str">
        <f>IF(Table2[[#This Row],[SLA horas - base ]]=0,"No tiene SLA",IF(Table2[[#This Row],[Horas resolución/en proceso]]&lt;=Table2[[#This Row],[SLA horas - total]],"Cumplido","Vencido"))</f>
        <v>Cumplido</v>
      </c>
      <c r="AC790"/>
    </row>
    <row r="791" spans="1:29">
      <c r="A791" t="s">
        <v>3863</v>
      </c>
      <c r="B791" t="s">
        <v>3864</v>
      </c>
      <c r="C791" t="s">
        <v>496</v>
      </c>
      <c r="D791" t="s">
        <v>95</v>
      </c>
      <c r="E791" t="s">
        <v>66</v>
      </c>
      <c r="F791" t="s">
        <v>96</v>
      </c>
      <c r="G791" t="s">
        <v>687</v>
      </c>
      <c r="H791" t="s">
        <v>43</v>
      </c>
      <c r="I791" t="s">
        <v>3865</v>
      </c>
      <c r="J791" t="s">
        <v>3866</v>
      </c>
      <c r="K791" t="s">
        <v>3867</v>
      </c>
      <c r="L791" t="s">
        <v>3867</v>
      </c>
      <c r="M791" t="s">
        <v>101</v>
      </c>
      <c r="N791" t="s">
        <v>36</v>
      </c>
      <c r="O791" t="s">
        <v>102</v>
      </c>
      <c r="P791" t="s">
        <v>3864</v>
      </c>
      <c r="Q791" t="s">
        <v>3867</v>
      </c>
      <c r="R791" t="s">
        <v>103</v>
      </c>
      <c r="S791" t="s">
        <v>3867</v>
      </c>
      <c r="T7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45754.624305555553</v>
      </c>
      <c r="U7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45761.361805555556</v>
      </c>
      <c r="V791" s="5">
        <f>IFERROR(Table2[[#This Row],[Fecha cierre/actualización]]-Table2[[#This Row],[Fecha creación]],"Revisar")</f>
        <v>6.7375000000029104</v>
      </c>
      <c r="W791" s="5">
        <f>IFERROR(Table2[[#This Row],[Días resolución/en proceso]]*24,"Revisar")</f>
        <v>161.70000000006985</v>
      </c>
      <c r="X791" s="5">
        <f>_xlfn.XLOOKUP(Table2[[#This Row],[Acuerdo de nivel de servicio]],SLA!B:B,SLA!C:C)</f>
        <v>72</v>
      </c>
      <c r="Y791" s="5">
        <f>IFERROR(ROUND(Table2[[#This Row],[Fecha cierre/actualización]]-Table2[[#This Row],[Fecha creación]],0)*14,"Revisar")</f>
        <v>98</v>
      </c>
      <c r="Z791" s="5">
        <f>+Table2[[#This Row],[SLA horas - base ]]+Table2[[#This Row],[SLA horas - adic por cambio días]]</f>
        <v>170</v>
      </c>
      <c r="AA791" s="19" t="str">
        <f>IF(Table2[[#This Row],[SLA horas - base ]]=0,"No tiene SLA",IF(Table2[[#This Row],[Horas resolución/en proceso]]&lt;=Table2[[#This Row],[SLA horas - total]],"Cumplido","Vencido"))</f>
        <v>Cumplido</v>
      </c>
      <c r="AC791"/>
    </row>
    <row r="792" spans="1:29">
      <c r="A792" t="s">
        <v>3868</v>
      </c>
      <c r="B792" t="s">
        <v>3869</v>
      </c>
      <c r="C792" t="s">
        <v>157</v>
      </c>
      <c r="D792" t="s">
        <v>2</v>
      </c>
      <c r="E792" t="s">
        <v>55</v>
      </c>
      <c r="F792" t="s">
        <v>96</v>
      </c>
      <c r="G792" t="s">
        <v>106</v>
      </c>
      <c r="H792" t="s">
        <v>27</v>
      </c>
      <c r="I792" t="s">
        <v>3870</v>
      </c>
      <c r="J792" t="s">
        <v>3871</v>
      </c>
      <c r="K792" t="s">
        <v>3872</v>
      </c>
      <c r="L792" t="s">
        <v>3873</v>
      </c>
      <c r="M792" t="s">
        <v>101</v>
      </c>
      <c r="N792" t="s">
        <v>154</v>
      </c>
      <c r="O792" t="s">
        <v>102</v>
      </c>
      <c r="P792" t="s">
        <v>3869</v>
      </c>
      <c r="Q792" t="s">
        <v>3872</v>
      </c>
      <c r="R792" t="s">
        <v>103</v>
      </c>
      <c r="S792" t="s">
        <v>3872</v>
      </c>
      <c r="T7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45754.506249999999</v>
      </c>
      <c r="U7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45792.62777777778</v>
      </c>
      <c r="V792" s="5">
        <f>IFERROR(Table2[[#This Row],[Fecha cierre/actualización]]-Table2[[#This Row],[Fecha creación]],"Revisar")</f>
        <v>38.121527777781012</v>
      </c>
      <c r="W792" s="5">
        <f>IFERROR(Table2[[#This Row],[Días resolución/en proceso]]*24,"Revisar")</f>
        <v>914.91666666674428</v>
      </c>
      <c r="X792" s="5">
        <f>_xlfn.XLOOKUP(Table2[[#This Row],[Acuerdo de nivel de servicio]],SLA!B:B,SLA!C:C)</f>
        <v>12.5</v>
      </c>
      <c r="Y792" s="5">
        <f>IFERROR(ROUND(Table2[[#This Row],[Fecha cierre/actualización]]-Table2[[#This Row],[Fecha creación]],0)*14,"Revisar")</f>
        <v>532</v>
      </c>
      <c r="Z792" s="5">
        <f>+Table2[[#This Row],[SLA horas - base ]]+Table2[[#This Row],[SLA horas - adic por cambio días]]</f>
        <v>544.5</v>
      </c>
      <c r="AA792" s="19" t="str">
        <f>IF(Table2[[#This Row],[SLA horas - base ]]=0,"No tiene SLA",IF(Table2[[#This Row],[Horas resolución/en proceso]]&lt;=Table2[[#This Row],[SLA horas - total]],"Cumplido","Vencido"))</f>
        <v>Vencido</v>
      </c>
      <c r="AC792"/>
    </row>
    <row r="793" spans="1:29">
      <c r="A793" t="s">
        <v>3874</v>
      </c>
      <c r="B793" t="s">
        <v>3875</v>
      </c>
      <c r="C793" t="s">
        <v>157</v>
      </c>
      <c r="D793" t="s">
        <v>2</v>
      </c>
      <c r="E793" t="s">
        <v>55</v>
      </c>
      <c r="F793" t="s">
        <v>96</v>
      </c>
      <c r="G793" t="s">
        <v>106</v>
      </c>
      <c r="H793" t="s">
        <v>27</v>
      </c>
      <c r="I793" t="s">
        <v>3876</v>
      </c>
      <c r="J793" t="s">
        <v>3877</v>
      </c>
      <c r="K793" t="s">
        <v>3878</v>
      </c>
      <c r="L793" t="s">
        <v>3878</v>
      </c>
      <c r="M793" t="s">
        <v>101</v>
      </c>
      <c r="N793" t="s">
        <v>154</v>
      </c>
      <c r="O793" t="s">
        <v>102</v>
      </c>
      <c r="P793" t="s">
        <v>3875</v>
      </c>
      <c r="Q793" t="s">
        <v>3878</v>
      </c>
      <c r="R793" t="s">
        <v>467</v>
      </c>
      <c r="S793" t="s">
        <v>3878</v>
      </c>
      <c r="T7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45754.48541666667</v>
      </c>
      <c r="U7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45770.725694444445</v>
      </c>
      <c r="V793" s="5">
        <f>IFERROR(Table2[[#This Row],[Fecha cierre/actualización]]-Table2[[#This Row],[Fecha creación]],"Revisar")</f>
        <v>16.240277777775191</v>
      </c>
      <c r="W793" s="5">
        <f>IFERROR(Table2[[#This Row],[Días resolución/en proceso]]*24,"Revisar")</f>
        <v>389.76666666660458</v>
      </c>
      <c r="X793" s="5">
        <f>_xlfn.XLOOKUP(Table2[[#This Row],[Acuerdo de nivel de servicio]],SLA!B:B,SLA!C:C)</f>
        <v>12.5</v>
      </c>
      <c r="Y793" s="5">
        <f>IFERROR(ROUND(Table2[[#This Row],[Fecha cierre/actualización]]-Table2[[#This Row],[Fecha creación]],0)*14,"Revisar")</f>
        <v>224</v>
      </c>
      <c r="Z793" s="5">
        <f>+Table2[[#This Row],[SLA horas - base ]]+Table2[[#This Row],[SLA horas - adic por cambio días]]</f>
        <v>236.5</v>
      </c>
      <c r="AA793" s="19" t="str">
        <f>IF(Table2[[#This Row],[SLA horas - base ]]=0,"No tiene SLA",IF(Table2[[#This Row],[Horas resolución/en proceso]]&lt;=Table2[[#This Row],[SLA horas - total]],"Cumplido","Vencido"))</f>
        <v>Vencido</v>
      </c>
      <c r="AC793"/>
    </row>
    <row r="794" spans="1:29">
      <c r="A794" t="s">
        <v>3879</v>
      </c>
      <c r="B794" t="s">
        <v>3880</v>
      </c>
      <c r="C794" t="s">
        <v>2317</v>
      </c>
      <c r="D794" t="s">
        <v>95</v>
      </c>
      <c r="E794" t="s">
        <v>55</v>
      </c>
      <c r="F794" t="s">
        <v>21</v>
      </c>
      <c r="G794" t="s">
        <v>106</v>
      </c>
      <c r="H794" t="s">
        <v>56</v>
      </c>
      <c r="I794" t="s">
        <v>3880</v>
      </c>
      <c r="J794" t="s">
        <v>131</v>
      </c>
      <c r="K794" t="s">
        <v>36</v>
      </c>
      <c r="L794" t="s">
        <v>3881</v>
      </c>
      <c r="M794" t="s">
        <v>101</v>
      </c>
      <c r="N794" t="s">
        <v>36</v>
      </c>
      <c r="O794" t="s">
        <v>311</v>
      </c>
      <c r="P794" t="s">
        <v>3880</v>
      </c>
      <c r="Q794" t="s">
        <v>36</v>
      </c>
      <c r="R794" t="s">
        <v>103</v>
      </c>
      <c r="S794" t="s">
        <v>36</v>
      </c>
      <c r="T7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45754.479166666664</v>
      </c>
      <c r="U7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45754.479861111111</v>
      </c>
      <c r="V794" s="5">
        <f>IFERROR(Table2[[#This Row],[Fecha cierre/actualización]]-Table2[[#This Row],[Fecha creación]],"Revisar")</f>
        <v>6.944444467080757E-4</v>
      </c>
      <c r="W794" s="5">
        <f>IFERROR(Table2[[#This Row],[Días resolución/en proceso]]*24,"Revisar")</f>
        <v>1.6666666720993817E-2</v>
      </c>
      <c r="X794" s="5">
        <f>_xlfn.XLOOKUP(Table2[[#This Row],[Acuerdo de nivel de servicio]],SLA!B:B,SLA!C:C)</f>
        <v>120</v>
      </c>
      <c r="Y794" s="5">
        <f>IFERROR(ROUND(Table2[[#This Row],[Fecha cierre/actualización]]-Table2[[#This Row],[Fecha creación]],0)*14,"Revisar")</f>
        <v>0</v>
      </c>
      <c r="Z794" s="5">
        <f>+Table2[[#This Row],[SLA horas - base ]]+Table2[[#This Row],[SLA horas - adic por cambio días]]</f>
        <v>120</v>
      </c>
      <c r="AA794" s="19" t="str">
        <f>IF(Table2[[#This Row],[SLA horas - base ]]=0,"No tiene SLA",IF(Table2[[#This Row],[Horas resolución/en proceso]]&lt;=Table2[[#This Row],[SLA horas - total]],"Cumplido","Vencido"))</f>
        <v>Cumplido</v>
      </c>
      <c r="AC794"/>
    </row>
    <row r="795" spans="1:29">
      <c r="A795" t="s">
        <v>3882</v>
      </c>
      <c r="B795" t="s">
        <v>3883</v>
      </c>
      <c r="C795" t="s">
        <v>496</v>
      </c>
      <c r="D795" t="s">
        <v>95</v>
      </c>
      <c r="E795" t="s">
        <v>61</v>
      </c>
      <c r="F795" t="s">
        <v>96</v>
      </c>
      <c r="G795" t="s">
        <v>97</v>
      </c>
      <c r="H795" t="s">
        <v>45</v>
      </c>
      <c r="I795" t="s">
        <v>3883</v>
      </c>
      <c r="J795" t="s">
        <v>3884</v>
      </c>
      <c r="K795" t="s">
        <v>3885</v>
      </c>
      <c r="L795" t="s">
        <v>3885</v>
      </c>
      <c r="M795" t="s">
        <v>101</v>
      </c>
      <c r="N795" t="s">
        <v>36</v>
      </c>
      <c r="O795" t="s">
        <v>102</v>
      </c>
      <c r="P795" t="s">
        <v>3883</v>
      </c>
      <c r="Q795" t="s">
        <v>3885</v>
      </c>
      <c r="R795" t="s">
        <v>103</v>
      </c>
      <c r="S795" t="s">
        <v>3885</v>
      </c>
      <c r="T7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45755.530555555553</v>
      </c>
      <c r="U7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45763.578472222223</v>
      </c>
      <c r="V795" s="5">
        <f>IFERROR(Table2[[#This Row],[Fecha cierre/actualización]]-Table2[[#This Row],[Fecha creación]],"Revisar")</f>
        <v>8.0479166666700621</v>
      </c>
      <c r="W795" s="5">
        <f>IFERROR(Table2[[#This Row],[Días resolución/en proceso]]*24,"Revisar")</f>
        <v>193.15000000008149</v>
      </c>
      <c r="X795" s="5">
        <f>_xlfn.XLOOKUP(Table2[[#This Row],[Acuerdo de nivel de servicio]],SLA!B:B,SLA!C:C)</f>
        <v>72</v>
      </c>
      <c r="Y795" s="5">
        <f>IFERROR(ROUND(Table2[[#This Row],[Fecha cierre/actualización]]-Table2[[#This Row],[Fecha creación]],0)*14,"Revisar")</f>
        <v>112</v>
      </c>
      <c r="Z795" s="5">
        <f>+Table2[[#This Row],[SLA horas - base ]]+Table2[[#This Row],[SLA horas - adic por cambio días]]</f>
        <v>184</v>
      </c>
      <c r="AA795" s="19" t="str">
        <f>IF(Table2[[#This Row],[SLA horas - base ]]=0,"No tiene SLA",IF(Table2[[#This Row],[Horas resolución/en proceso]]&lt;=Table2[[#This Row],[SLA horas - total]],"Cumplido","Vencido"))</f>
        <v>Vencido</v>
      </c>
      <c r="AC795"/>
    </row>
    <row r="796" spans="1:29">
      <c r="A796" t="s">
        <v>3886</v>
      </c>
      <c r="B796" t="s">
        <v>3887</v>
      </c>
      <c r="C796" t="s">
        <v>36</v>
      </c>
      <c r="D796" t="s">
        <v>269</v>
      </c>
      <c r="E796" t="s">
        <v>52</v>
      </c>
      <c r="F796" t="s">
        <v>96</v>
      </c>
      <c r="G796" t="s">
        <v>270</v>
      </c>
      <c r="H796" t="s">
        <v>36</v>
      </c>
      <c r="I796" t="s">
        <v>3888</v>
      </c>
      <c r="J796" t="s">
        <v>3889</v>
      </c>
      <c r="K796" t="s">
        <v>3890</v>
      </c>
      <c r="L796" t="s">
        <v>3890</v>
      </c>
      <c r="M796" t="s">
        <v>36</v>
      </c>
      <c r="N796" t="s">
        <v>36</v>
      </c>
      <c r="O796" t="s">
        <v>36</v>
      </c>
      <c r="P796" t="s">
        <v>3887</v>
      </c>
      <c r="Q796" t="s">
        <v>3890</v>
      </c>
      <c r="R796" t="s">
        <v>103</v>
      </c>
      <c r="S796" t="s">
        <v>3890</v>
      </c>
      <c r="T7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45754.706944444442</v>
      </c>
      <c r="U7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45772.73333333333</v>
      </c>
      <c r="V796" s="5">
        <f>IFERROR(Table2[[#This Row],[Fecha cierre/actualización]]-Table2[[#This Row],[Fecha creación]],"Revisar")</f>
        <v>18.026388888887595</v>
      </c>
      <c r="W796" s="5">
        <f>IFERROR(Table2[[#This Row],[Días resolución/en proceso]]*24,"Revisar")</f>
        <v>432.63333333330229</v>
      </c>
      <c r="X796" s="5">
        <f>_xlfn.XLOOKUP(Table2[[#This Row],[Acuerdo de nivel de servicio]],SLA!B:B,SLA!C:C)</f>
        <v>0</v>
      </c>
      <c r="Y796" s="5">
        <f>IFERROR(ROUND(Table2[[#This Row],[Fecha cierre/actualización]]-Table2[[#This Row],[Fecha creación]],0)*14,"Revisar")</f>
        <v>252</v>
      </c>
      <c r="Z796" s="5">
        <f>+Table2[[#This Row],[SLA horas - base ]]+Table2[[#This Row],[SLA horas - adic por cambio días]]</f>
        <v>252</v>
      </c>
      <c r="AA796" s="19" t="str">
        <f>IF(Table2[[#This Row],[SLA horas - base ]]=0,"No tiene SLA",IF(Table2[[#This Row],[Horas resolución/en proceso]]&lt;=Table2[[#This Row],[SLA horas - total]],"Cumplido","Vencido"))</f>
        <v>No tiene SLA</v>
      </c>
      <c r="AC796"/>
    </row>
    <row r="797" spans="1:29">
      <c r="A797" t="s">
        <v>3891</v>
      </c>
      <c r="B797" t="s">
        <v>3892</v>
      </c>
      <c r="C797" t="s">
        <v>36</v>
      </c>
      <c r="D797" t="s">
        <v>269</v>
      </c>
      <c r="E797" t="s">
        <v>52</v>
      </c>
      <c r="F797" t="s">
        <v>96</v>
      </c>
      <c r="G797" t="s">
        <v>270</v>
      </c>
      <c r="H797" t="s">
        <v>36</v>
      </c>
      <c r="I797" t="s">
        <v>3893</v>
      </c>
      <c r="J797" t="s">
        <v>3894</v>
      </c>
      <c r="K797" t="s">
        <v>3895</v>
      </c>
      <c r="L797" t="s">
        <v>3895</v>
      </c>
      <c r="M797" t="s">
        <v>36</v>
      </c>
      <c r="N797" t="s">
        <v>36</v>
      </c>
      <c r="O797" t="s">
        <v>36</v>
      </c>
      <c r="P797" t="s">
        <v>3892</v>
      </c>
      <c r="Q797" t="s">
        <v>3895</v>
      </c>
      <c r="R797" t="s">
        <v>103</v>
      </c>
      <c r="S797" t="s">
        <v>3895</v>
      </c>
      <c r="T7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45754.390277777777</v>
      </c>
      <c r="U7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45772.720138888886</v>
      </c>
      <c r="V797" s="5">
        <f>IFERROR(Table2[[#This Row],[Fecha cierre/actualización]]-Table2[[#This Row],[Fecha creación]],"Revisar")</f>
        <v>18.329861111109494</v>
      </c>
      <c r="W797" s="5">
        <f>IFERROR(Table2[[#This Row],[Días resolución/en proceso]]*24,"Revisar")</f>
        <v>439.91666666662786</v>
      </c>
      <c r="X797" s="5">
        <f>_xlfn.XLOOKUP(Table2[[#This Row],[Acuerdo de nivel de servicio]],SLA!B:B,SLA!C:C)</f>
        <v>0</v>
      </c>
      <c r="Y797" s="5">
        <f>IFERROR(ROUND(Table2[[#This Row],[Fecha cierre/actualización]]-Table2[[#This Row],[Fecha creación]],0)*14,"Revisar")</f>
        <v>252</v>
      </c>
      <c r="Z797" s="5">
        <f>+Table2[[#This Row],[SLA horas - base ]]+Table2[[#This Row],[SLA horas - adic por cambio días]]</f>
        <v>252</v>
      </c>
      <c r="AA797" s="19" t="str">
        <f>IF(Table2[[#This Row],[SLA horas - base ]]=0,"No tiene SLA",IF(Table2[[#This Row],[Horas resolución/en proceso]]&lt;=Table2[[#This Row],[SLA horas - total]],"Cumplido","Vencido"))</f>
        <v>No tiene SLA</v>
      </c>
      <c r="AC797"/>
    </row>
    <row r="798" spans="1:29">
      <c r="A798" t="s">
        <v>3896</v>
      </c>
      <c r="B798" t="s">
        <v>3897</v>
      </c>
      <c r="C798" t="s">
        <v>149</v>
      </c>
      <c r="D798" t="s">
        <v>2</v>
      </c>
      <c r="E798" t="s">
        <v>61</v>
      </c>
      <c r="F798" t="s">
        <v>96</v>
      </c>
      <c r="G798" t="s">
        <v>106</v>
      </c>
      <c r="H798" t="s">
        <v>56</v>
      </c>
      <c r="I798" t="s">
        <v>3898</v>
      </c>
      <c r="J798" t="s">
        <v>3899</v>
      </c>
      <c r="K798" t="s">
        <v>3900</v>
      </c>
      <c r="L798" t="s">
        <v>3900</v>
      </c>
      <c r="M798" t="s">
        <v>153</v>
      </c>
      <c r="N798" t="s">
        <v>154</v>
      </c>
      <c r="O798" t="s">
        <v>36</v>
      </c>
      <c r="P798" t="s">
        <v>3897</v>
      </c>
      <c r="Q798" t="s">
        <v>3900</v>
      </c>
      <c r="R798" t="s">
        <v>103</v>
      </c>
      <c r="S798" t="s">
        <v>3900</v>
      </c>
      <c r="T7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45754.404861111114</v>
      </c>
      <c r="U7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45754.413194444445</v>
      </c>
      <c r="V798" s="5">
        <f>IFERROR(Table2[[#This Row],[Fecha cierre/actualización]]-Table2[[#This Row],[Fecha creación]],"Revisar")</f>
        <v>8.333333331393078E-3</v>
      </c>
      <c r="W798" s="5">
        <f>IFERROR(Table2[[#This Row],[Días resolución/en proceso]]*24,"Revisar")</f>
        <v>0.19999999995343387</v>
      </c>
      <c r="X798" s="5">
        <f>_xlfn.XLOOKUP(Table2[[#This Row],[Acuerdo de nivel de servicio]],SLA!B:B,SLA!C:C)</f>
        <v>12.5</v>
      </c>
      <c r="Y798" s="5">
        <f>IFERROR(ROUND(Table2[[#This Row],[Fecha cierre/actualización]]-Table2[[#This Row],[Fecha creación]],0)*14,"Revisar")</f>
        <v>0</v>
      </c>
      <c r="Z798" s="5">
        <f>+Table2[[#This Row],[SLA horas - base ]]+Table2[[#This Row],[SLA horas - adic por cambio días]]</f>
        <v>12.5</v>
      </c>
      <c r="AA798" s="19" t="str">
        <f>IF(Table2[[#This Row],[SLA horas - base ]]=0,"No tiene SLA",IF(Table2[[#This Row],[Horas resolución/en proceso]]&lt;=Table2[[#This Row],[SLA horas - total]],"Cumplido","Vencido"))</f>
        <v>Cumplido</v>
      </c>
      <c r="AC798"/>
    </row>
    <row r="799" spans="1:29">
      <c r="A799" t="s">
        <v>3901</v>
      </c>
      <c r="B799" t="s">
        <v>3902</v>
      </c>
      <c r="C799" t="s">
        <v>496</v>
      </c>
      <c r="D799" t="s">
        <v>95</v>
      </c>
      <c r="E799" t="s">
        <v>66</v>
      </c>
      <c r="F799" t="s">
        <v>96</v>
      </c>
      <c r="G799" t="s">
        <v>106</v>
      </c>
      <c r="H799" t="s">
        <v>47</v>
      </c>
      <c r="I799" t="s">
        <v>3903</v>
      </c>
      <c r="J799" t="s">
        <v>3904</v>
      </c>
      <c r="K799" t="s">
        <v>3905</v>
      </c>
      <c r="L799" t="s">
        <v>3905</v>
      </c>
      <c r="M799" t="s">
        <v>153</v>
      </c>
      <c r="N799" t="s">
        <v>36</v>
      </c>
      <c r="O799" t="s">
        <v>36</v>
      </c>
      <c r="P799" t="s">
        <v>3902</v>
      </c>
      <c r="Q799" t="s">
        <v>3905</v>
      </c>
      <c r="R799" t="s">
        <v>103</v>
      </c>
      <c r="S799" t="s">
        <v>3905</v>
      </c>
      <c r="T7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45754.418749999997</v>
      </c>
      <c r="U7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45786.470833333333</v>
      </c>
      <c r="V799" s="5">
        <f>IFERROR(Table2[[#This Row],[Fecha cierre/actualización]]-Table2[[#This Row],[Fecha creación]],"Revisar")</f>
        <v>32.052083333335759</v>
      </c>
      <c r="W799" s="5">
        <f>IFERROR(Table2[[#This Row],[Días resolución/en proceso]]*24,"Revisar")</f>
        <v>769.25000000005821</v>
      </c>
      <c r="X799" s="5">
        <f>_xlfn.XLOOKUP(Table2[[#This Row],[Acuerdo de nivel de servicio]],SLA!B:B,SLA!C:C)</f>
        <v>72</v>
      </c>
      <c r="Y799" s="5">
        <f>IFERROR(ROUND(Table2[[#This Row],[Fecha cierre/actualización]]-Table2[[#This Row],[Fecha creación]],0)*14,"Revisar")</f>
        <v>448</v>
      </c>
      <c r="Z799" s="5">
        <f>+Table2[[#This Row],[SLA horas - base ]]+Table2[[#This Row],[SLA horas - adic por cambio días]]</f>
        <v>520</v>
      </c>
      <c r="AA799" s="19" t="str">
        <f>IF(Table2[[#This Row],[SLA horas - base ]]=0,"No tiene SLA",IF(Table2[[#This Row],[Horas resolución/en proceso]]&lt;=Table2[[#This Row],[SLA horas - total]],"Cumplido","Vencido"))</f>
        <v>Vencido</v>
      </c>
      <c r="AC799"/>
    </row>
    <row r="800" spans="1:29">
      <c r="A800" t="s">
        <v>3906</v>
      </c>
      <c r="B800" t="s">
        <v>3907</v>
      </c>
      <c r="C800" t="s">
        <v>496</v>
      </c>
      <c r="D800" t="s">
        <v>95</v>
      </c>
      <c r="E800" t="s">
        <v>66</v>
      </c>
      <c r="F800" t="s">
        <v>96</v>
      </c>
      <c r="G800" t="s">
        <v>97</v>
      </c>
      <c r="H800" t="s">
        <v>40</v>
      </c>
      <c r="I800" t="s">
        <v>3908</v>
      </c>
      <c r="J800" t="s">
        <v>3909</v>
      </c>
      <c r="K800" t="s">
        <v>3910</v>
      </c>
      <c r="L800" t="s">
        <v>3910</v>
      </c>
      <c r="M800" t="s">
        <v>101</v>
      </c>
      <c r="N800" t="s">
        <v>36</v>
      </c>
      <c r="O800" t="s">
        <v>102</v>
      </c>
      <c r="P800" t="s">
        <v>3907</v>
      </c>
      <c r="Q800" t="s">
        <v>3910</v>
      </c>
      <c r="R800" t="s">
        <v>103</v>
      </c>
      <c r="S800" t="s">
        <v>3910</v>
      </c>
      <c r="T8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45755.425000000003</v>
      </c>
      <c r="U8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45755.648611111108</v>
      </c>
      <c r="V800" s="5">
        <f>IFERROR(Table2[[#This Row],[Fecha cierre/actualización]]-Table2[[#This Row],[Fecha creación]],"Revisar")</f>
        <v>0.22361111110512866</v>
      </c>
      <c r="W800" s="5">
        <f>IFERROR(Table2[[#This Row],[Días resolución/en proceso]]*24,"Revisar")</f>
        <v>5.3666666665230878</v>
      </c>
      <c r="X800" s="5">
        <f>_xlfn.XLOOKUP(Table2[[#This Row],[Acuerdo de nivel de servicio]],SLA!B:B,SLA!C:C)</f>
        <v>72</v>
      </c>
      <c r="Y800" s="5">
        <f>IFERROR(ROUND(Table2[[#This Row],[Fecha cierre/actualización]]-Table2[[#This Row],[Fecha creación]],0)*14,"Revisar")</f>
        <v>0</v>
      </c>
      <c r="Z800" s="5">
        <f>+Table2[[#This Row],[SLA horas - base ]]+Table2[[#This Row],[SLA horas - adic por cambio días]]</f>
        <v>72</v>
      </c>
      <c r="AA800" s="19" t="str">
        <f>IF(Table2[[#This Row],[SLA horas - base ]]=0,"No tiene SLA",IF(Table2[[#This Row],[Horas resolución/en proceso]]&lt;=Table2[[#This Row],[SLA horas - total]],"Cumplido","Vencido"))</f>
        <v>Cumplido</v>
      </c>
      <c r="AC800"/>
    </row>
    <row r="801" spans="1:29">
      <c r="A801" t="s">
        <v>3911</v>
      </c>
      <c r="B801" t="s">
        <v>3912</v>
      </c>
      <c r="C801" t="s">
        <v>36</v>
      </c>
      <c r="D801" t="s">
        <v>2</v>
      </c>
      <c r="E801" t="s">
        <v>29</v>
      </c>
      <c r="F801" t="s">
        <v>2293</v>
      </c>
      <c r="G801" t="s">
        <v>30</v>
      </c>
      <c r="H801" t="s">
        <v>30</v>
      </c>
      <c r="I801" t="s">
        <v>3913</v>
      </c>
      <c r="J801" t="s">
        <v>131</v>
      </c>
      <c r="K801" t="s">
        <v>36</v>
      </c>
      <c r="L801" t="s">
        <v>3914</v>
      </c>
      <c r="M801" t="s">
        <v>110</v>
      </c>
      <c r="N801" t="s">
        <v>36</v>
      </c>
      <c r="O801" t="s">
        <v>36</v>
      </c>
      <c r="P801" t="s">
        <v>3912</v>
      </c>
      <c r="Q801" t="s">
        <v>36</v>
      </c>
      <c r="R801" t="s">
        <v>103</v>
      </c>
      <c r="S801" t="s">
        <v>36</v>
      </c>
      <c r="T8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45755.440972222219</v>
      </c>
      <c r="U8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45817.754861111112</v>
      </c>
      <c r="V801" s="5">
        <f>IFERROR(Table2[[#This Row],[Fecha cierre/actualización]]-Table2[[#This Row],[Fecha creación]],"Revisar")</f>
        <v>62.313888888893416</v>
      </c>
      <c r="W801" s="5">
        <f>IFERROR(Table2[[#This Row],[Días resolución/en proceso]]*24,"Revisar")</f>
        <v>1495.533333333442</v>
      </c>
      <c r="X801" s="5">
        <f>_xlfn.XLOOKUP(Table2[[#This Row],[Acuerdo de nivel de servicio]],SLA!B:B,SLA!C:C)</f>
        <v>0</v>
      </c>
      <c r="Y801" s="5">
        <f>IFERROR(ROUND(Table2[[#This Row],[Fecha cierre/actualización]]-Table2[[#This Row],[Fecha creación]],0)*14,"Revisar")</f>
        <v>868</v>
      </c>
      <c r="Z801" s="5">
        <f>+Table2[[#This Row],[SLA horas - base ]]+Table2[[#This Row],[SLA horas - adic por cambio días]]</f>
        <v>868</v>
      </c>
      <c r="AA801" s="19" t="str">
        <f>IF(Table2[[#This Row],[SLA horas - base ]]=0,"No tiene SLA",IF(Table2[[#This Row],[Horas resolución/en proceso]]&lt;=Table2[[#This Row],[SLA horas - total]],"Cumplido","Vencido"))</f>
        <v>No tiene SLA</v>
      </c>
      <c r="AC801"/>
    </row>
    <row r="802" spans="1:29">
      <c r="A802" t="s">
        <v>3915</v>
      </c>
      <c r="B802" t="s">
        <v>3916</v>
      </c>
      <c r="C802" t="s">
        <v>496</v>
      </c>
      <c r="D802" t="s">
        <v>95</v>
      </c>
      <c r="E802" t="s">
        <v>52</v>
      </c>
      <c r="F802" t="s">
        <v>19</v>
      </c>
      <c r="G802" t="s">
        <v>373</v>
      </c>
      <c r="H802" t="s">
        <v>35</v>
      </c>
      <c r="I802" t="s">
        <v>3917</v>
      </c>
      <c r="J802" t="s">
        <v>131</v>
      </c>
      <c r="K802" t="s">
        <v>36</v>
      </c>
      <c r="L802" t="s">
        <v>3917</v>
      </c>
      <c r="M802" t="s">
        <v>36</v>
      </c>
      <c r="N802" t="s">
        <v>36</v>
      </c>
      <c r="O802" t="s">
        <v>311</v>
      </c>
      <c r="P802" t="s">
        <v>3916</v>
      </c>
      <c r="Q802" t="s">
        <v>36</v>
      </c>
      <c r="R802" t="s">
        <v>103</v>
      </c>
      <c r="S802" t="s">
        <v>36</v>
      </c>
      <c r="T8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45755.479861111111</v>
      </c>
      <c r="U8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45755.509027777778</v>
      </c>
      <c r="V802" s="5">
        <f>IFERROR(Table2[[#This Row],[Fecha cierre/actualización]]-Table2[[#This Row],[Fecha creación]],"Revisar")</f>
        <v>2.9166666667151731E-2</v>
      </c>
      <c r="W802" s="5">
        <f>IFERROR(Table2[[#This Row],[Días resolución/en proceso]]*24,"Revisar")</f>
        <v>0.70000000001164153</v>
      </c>
      <c r="X802" s="5">
        <f>_xlfn.XLOOKUP(Table2[[#This Row],[Acuerdo de nivel de servicio]],SLA!B:B,SLA!C:C)</f>
        <v>72</v>
      </c>
      <c r="Y802" s="5">
        <f>IFERROR(ROUND(Table2[[#This Row],[Fecha cierre/actualización]]-Table2[[#This Row],[Fecha creación]],0)*14,"Revisar")</f>
        <v>0</v>
      </c>
      <c r="Z802" s="5">
        <f>+Table2[[#This Row],[SLA horas - base ]]+Table2[[#This Row],[SLA horas - adic por cambio días]]</f>
        <v>72</v>
      </c>
      <c r="AA802" s="19" t="str">
        <f>IF(Table2[[#This Row],[SLA horas - base ]]=0,"No tiene SLA",IF(Table2[[#This Row],[Horas resolución/en proceso]]&lt;=Table2[[#This Row],[SLA horas - total]],"Cumplido","Vencido"))</f>
        <v>Cumplido</v>
      </c>
      <c r="AC802"/>
    </row>
    <row r="803" spans="1:29">
      <c r="A803" t="s">
        <v>3918</v>
      </c>
      <c r="B803" t="s">
        <v>3919</v>
      </c>
      <c r="C803" t="s">
        <v>2317</v>
      </c>
      <c r="D803" t="s">
        <v>95</v>
      </c>
      <c r="E803" t="s">
        <v>55</v>
      </c>
      <c r="F803" t="s">
        <v>96</v>
      </c>
      <c r="G803" t="s">
        <v>106</v>
      </c>
      <c r="H803" t="s">
        <v>28</v>
      </c>
      <c r="I803" t="s">
        <v>3920</v>
      </c>
      <c r="J803" t="s">
        <v>3921</v>
      </c>
      <c r="K803" t="s">
        <v>3922</v>
      </c>
      <c r="L803" t="s">
        <v>3922</v>
      </c>
      <c r="M803" t="s">
        <v>101</v>
      </c>
      <c r="N803" t="s">
        <v>36</v>
      </c>
      <c r="O803" t="s">
        <v>311</v>
      </c>
      <c r="P803" t="s">
        <v>3919</v>
      </c>
      <c r="Q803" t="s">
        <v>3922</v>
      </c>
      <c r="R803" t="s">
        <v>103</v>
      </c>
      <c r="S803" t="s">
        <v>3922</v>
      </c>
      <c r="T8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45754.451388888891</v>
      </c>
      <c r="U8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45756.543055555558</v>
      </c>
      <c r="V803" s="5">
        <f>IFERROR(Table2[[#This Row],[Fecha cierre/actualización]]-Table2[[#This Row],[Fecha creación]],"Revisar")</f>
        <v>2.0916666666671517</v>
      </c>
      <c r="W803" s="5">
        <f>IFERROR(Table2[[#This Row],[Días resolución/en proceso]]*24,"Revisar")</f>
        <v>50.200000000011642</v>
      </c>
      <c r="X803" s="5">
        <f>_xlfn.XLOOKUP(Table2[[#This Row],[Acuerdo de nivel de servicio]],SLA!B:B,SLA!C:C)</f>
        <v>120</v>
      </c>
      <c r="Y803" s="5">
        <f>IFERROR(ROUND(Table2[[#This Row],[Fecha cierre/actualización]]-Table2[[#This Row],[Fecha creación]],0)*14,"Revisar")</f>
        <v>28</v>
      </c>
      <c r="Z803" s="5">
        <f>+Table2[[#This Row],[SLA horas - base ]]+Table2[[#This Row],[SLA horas - adic por cambio días]]</f>
        <v>148</v>
      </c>
      <c r="AA803" s="19" t="str">
        <f>IF(Table2[[#This Row],[SLA horas - base ]]=0,"No tiene SLA",IF(Table2[[#This Row],[Horas resolución/en proceso]]&lt;=Table2[[#This Row],[SLA horas - total]],"Cumplido","Vencido"))</f>
        <v>Cumplido</v>
      </c>
      <c r="AC803"/>
    </row>
    <row r="804" spans="1:29">
      <c r="A804" t="s">
        <v>3923</v>
      </c>
      <c r="B804" t="s">
        <v>3924</v>
      </c>
      <c r="C804" t="s">
        <v>167</v>
      </c>
      <c r="D804" t="s">
        <v>2</v>
      </c>
      <c r="E804" t="s">
        <v>66</v>
      </c>
      <c r="F804" t="s">
        <v>96</v>
      </c>
      <c r="G804" t="s">
        <v>97</v>
      </c>
      <c r="H804" t="s">
        <v>40</v>
      </c>
      <c r="I804" t="s">
        <v>3925</v>
      </c>
      <c r="J804" t="s">
        <v>3926</v>
      </c>
      <c r="K804" t="s">
        <v>3927</v>
      </c>
      <c r="L804" t="s">
        <v>3927</v>
      </c>
      <c r="M804" t="s">
        <v>101</v>
      </c>
      <c r="N804" t="s">
        <v>36</v>
      </c>
      <c r="O804" t="s">
        <v>102</v>
      </c>
      <c r="P804" t="s">
        <v>3924</v>
      </c>
      <c r="Q804" t="s">
        <v>3927</v>
      </c>
      <c r="R804" t="s">
        <v>103</v>
      </c>
      <c r="S804" t="s">
        <v>3928</v>
      </c>
      <c r="T8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45755.422222222223</v>
      </c>
      <c r="U8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45756.479861111111</v>
      </c>
      <c r="V804" s="5">
        <f>IFERROR(Table2[[#This Row],[Fecha cierre/actualización]]-Table2[[#This Row],[Fecha creación]],"Revisar")</f>
        <v>1.0576388888875954</v>
      </c>
      <c r="W804" s="5">
        <f>IFERROR(Table2[[#This Row],[Días resolución/en proceso]]*24,"Revisar")</f>
        <v>25.383333333302289</v>
      </c>
      <c r="X804" s="5">
        <f>_xlfn.XLOOKUP(Table2[[#This Row],[Acuerdo de nivel de servicio]],SLA!B:B,SLA!C:C)</f>
        <v>120</v>
      </c>
      <c r="Y804" s="5">
        <f>IFERROR(ROUND(Table2[[#This Row],[Fecha cierre/actualización]]-Table2[[#This Row],[Fecha creación]],0)*14,"Revisar")</f>
        <v>14</v>
      </c>
      <c r="Z804" s="5">
        <f>+Table2[[#This Row],[SLA horas - base ]]+Table2[[#This Row],[SLA horas - adic por cambio días]]</f>
        <v>134</v>
      </c>
      <c r="AA804" s="19" t="str">
        <f>IF(Table2[[#This Row],[SLA horas - base ]]=0,"No tiene SLA",IF(Table2[[#This Row],[Horas resolución/en proceso]]&lt;=Table2[[#This Row],[SLA horas - total]],"Cumplido","Vencido"))</f>
        <v>Cumplido</v>
      </c>
      <c r="AC804"/>
    </row>
    <row r="805" spans="1:29">
      <c r="A805" t="s">
        <v>3929</v>
      </c>
      <c r="B805" t="s">
        <v>3930</v>
      </c>
      <c r="C805" t="s">
        <v>119</v>
      </c>
      <c r="D805" t="s">
        <v>2</v>
      </c>
      <c r="E805" t="s">
        <v>55</v>
      </c>
      <c r="F805" t="s">
        <v>96</v>
      </c>
      <c r="G805" t="s">
        <v>106</v>
      </c>
      <c r="H805" t="s">
        <v>28</v>
      </c>
      <c r="I805" t="s">
        <v>3931</v>
      </c>
      <c r="J805" t="s">
        <v>3932</v>
      </c>
      <c r="K805" t="s">
        <v>3933</v>
      </c>
      <c r="L805" t="s">
        <v>3933</v>
      </c>
      <c r="M805" t="s">
        <v>153</v>
      </c>
      <c r="N805" t="s">
        <v>154</v>
      </c>
      <c r="O805" t="s">
        <v>36</v>
      </c>
      <c r="P805" t="s">
        <v>3930</v>
      </c>
      <c r="Q805" t="s">
        <v>3933</v>
      </c>
      <c r="R805" t="s">
        <v>103</v>
      </c>
      <c r="S805" t="s">
        <v>3934</v>
      </c>
      <c r="T8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45755.729861111111</v>
      </c>
      <c r="U8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45757.730555555558</v>
      </c>
      <c r="V805" s="5">
        <f>IFERROR(Table2[[#This Row],[Fecha cierre/actualización]]-Table2[[#This Row],[Fecha creación]],"Revisar")</f>
        <v>2.0006944444467081</v>
      </c>
      <c r="W805" s="5">
        <f>IFERROR(Table2[[#This Row],[Días resolución/en proceso]]*24,"Revisar")</f>
        <v>48.016666666720994</v>
      </c>
      <c r="X805" s="5">
        <f>_xlfn.XLOOKUP(Table2[[#This Row],[Acuerdo de nivel de servicio]],SLA!B:B,SLA!C:C)</f>
        <v>72</v>
      </c>
      <c r="Y805" s="5">
        <f>IFERROR(ROUND(Table2[[#This Row],[Fecha cierre/actualización]]-Table2[[#This Row],[Fecha creación]],0)*14,"Revisar")</f>
        <v>28</v>
      </c>
      <c r="Z805" s="5">
        <f>+Table2[[#This Row],[SLA horas - base ]]+Table2[[#This Row],[SLA horas - adic por cambio días]]</f>
        <v>100</v>
      </c>
      <c r="AA805" s="19" t="str">
        <f>IF(Table2[[#This Row],[SLA horas - base ]]=0,"No tiene SLA",IF(Table2[[#This Row],[Horas resolución/en proceso]]&lt;=Table2[[#This Row],[SLA horas - total]],"Cumplido","Vencido"))</f>
        <v>Cumplido</v>
      </c>
      <c r="AC805"/>
    </row>
    <row r="806" spans="1:29">
      <c r="A806" t="s">
        <v>3935</v>
      </c>
      <c r="B806" t="s">
        <v>3936</v>
      </c>
      <c r="C806" t="s">
        <v>119</v>
      </c>
      <c r="D806" t="s">
        <v>2</v>
      </c>
      <c r="E806" t="s">
        <v>55</v>
      </c>
      <c r="F806" t="s">
        <v>96</v>
      </c>
      <c r="G806" t="s">
        <v>106</v>
      </c>
      <c r="H806" t="s">
        <v>28</v>
      </c>
      <c r="I806" t="s">
        <v>3937</v>
      </c>
      <c r="J806" t="s">
        <v>3938</v>
      </c>
      <c r="K806" t="s">
        <v>3939</v>
      </c>
      <c r="L806" t="s">
        <v>3939</v>
      </c>
      <c r="M806" t="s">
        <v>153</v>
      </c>
      <c r="N806" t="s">
        <v>154</v>
      </c>
      <c r="O806" t="s">
        <v>36</v>
      </c>
      <c r="P806" t="s">
        <v>3936</v>
      </c>
      <c r="Q806" t="s">
        <v>3939</v>
      </c>
      <c r="R806" t="s">
        <v>103</v>
      </c>
      <c r="S806" t="s">
        <v>3939</v>
      </c>
      <c r="T8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45755.732638888891</v>
      </c>
      <c r="U8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45770.660416666666</v>
      </c>
      <c r="V806" s="5">
        <f>IFERROR(Table2[[#This Row],[Fecha cierre/actualización]]-Table2[[#This Row],[Fecha creación]],"Revisar")</f>
        <v>14.927777777775191</v>
      </c>
      <c r="W806" s="5">
        <f>IFERROR(Table2[[#This Row],[Días resolución/en proceso]]*24,"Revisar")</f>
        <v>358.26666666660458</v>
      </c>
      <c r="X806" s="5">
        <f>_xlfn.XLOOKUP(Table2[[#This Row],[Acuerdo de nivel de servicio]],SLA!B:B,SLA!C:C)</f>
        <v>72</v>
      </c>
      <c r="Y806" s="5">
        <f>IFERROR(ROUND(Table2[[#This Row],[Fecha cierre/actualización]]-Table2[[#This Row],[Fecha creación]],0)*14,"Revisar")</f>
        <v>210</v>
      </c>
      <c r="Z806" s="5">
        <f>+Table2[[#This Row],[SLA horas - base ]]+Table2[[#This Row],[SLA horas - adic por cambio días]]</f>
        <v>282</v>
      </c>
      <c r="AA806" s="19" t="str">
        <f>IF(Table2[[#This Row],[SLA horas - base ]]=0,"No tiene SLA",IF(Table2[[#This Row],[Horas resolución/en proceso]]&lt;=Table2[[#This Row],[SLA horas - total]],"Cumplido","Vencido"))</f>
        <v>Vencido</v>
      </c>
      <c r="AC806"/>
    </row>
    <row r="807" spans="1:29">
      <c r="A807" t="s">
        <v>3940</v>
      </c>
      <c r="B807" t="s">
        <v>3941</v>
      </c>
      <c r="C807" t="s">
        <v>2317</v>
      </c>
      <c r="D807" t="s">
        <v>95</v>
      </c>
      <c r="E807" t="s">
        <v>55</v>
      </c>
      <c r="F807" t="s">
        <v>96</v>
      </c>
      <c r="G807" t="s">
        <v>97</v>
      </c>
      <c r="H807" t="s">
        <v>28</v>
      </c>
      <c r="I807" t="s">
        <v>3942</v>
      </c>
      <c r="J807" t="s">
        <v>3943</v>
      </c>
      <c r="K807" t="s">
        <v>3944</v>
      </c>
      <c r="L807" t="s">
        <v>3944</v>
      </c>
      <c r="M807" t="s">
        <v>524</v>
      </c>
      <c r="N807" t="s">
        <v>36</v>
      </c>
      <c r="O807" t="s">
        <v>36</v>
      </c>
      <c r="P807" t="s">
        <v>3941</v>
      </c>
      <c r="Q807" t="s">
        <v>3944</v>
      </c>
      <c r="R807" t="s">
        <v>103</v>
      </c>
      <c r="S807" t="s">
        <v>3944</v>
      </c>
      <c r="T8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45755.48333333333</v>
      </c>
      <c r="U8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45785.463888888888</v>
      </c>
      <c r="V807" s="5">
        <f>IFERROR(Table2[[#This Row],[Fecha cierre/actualización]]-Table2[[#This Row],[Fecha creación]],"Revisar")</f>
        <v>29.980555555557657</v>
      </c>
      <c r="W807" s="5">
        <f>IFERROR(Table2[[#This Row],[Días resolución/en proceso]]*24,"Revisar")</f>
        <v>719.53333333338378</v>
      </c>
      <c r="X807" s="5">
        <f>_xlfn.XLOOKUP(Table2[[#This Row],[Acuerdo de nivel de servicio]],SLA!B:B,SLA!C:C)</f>
        <v>120</v>
      </c>
      <c r="Y807" s="5">
        <f>IFERROR(ROUND(Table2[[#This Row],[Fecha cierre/actualización]]-Table2[[#This Row],[Fecha creación]],0)*14,"Revisar")</f>
        <v>420</v>
      </c>
      <c r="Z807" s="5">
        <f>+Table2[[#This Row],[SLA horas - base ]]+Table2[[#This Row],[SLA horas - adic por cambio días]]</f>
        <v>540</v>
      </c>
      <c r="AA807" s="19" t="str">
        <f>IF(Table2[[#This Row],[SLA horas - base ]]=0,"No tiene SLA",IF(Table2[[#This Row],[Horas resolución/en proceso]]&lt;=Table2[[#This Row],[SLA horas - total]],"Cumplido","Vencido"))</f>
        <v>Vencido</v>
      </c>
      <c r="AC807"/>
    </row>
    <row r="808" spans="1:29">
      <c r="A808" t="s">
        <v>3945</v>
      </c>
      <c r="B808" t="s">
        <v>3946</v>
      </c>
      <c r="C808" t="s">
        <v>36</v>
      </c>
      <c r="D808" t="s">
        <v>2</v>
      </c>
      <c r="E808" t="s">
        <v>55</v>
      </c>
      <c r="F808" t="s">
        <v>96</v>
      </c>
      <c r="G808" t="s">
        <v>106</v>
      </c>
      <c r="H808" t="s">
        <v>30</v>
      </c>
      <c r="I808" t="s">
        <v>3947</v>
      </c>
      <c r="J808" t="s">
        <v>3948</v>
      </c>
      <c r="K808" t="s">
        <v>3949</v>
      </c>
      <c r="L808" t="s">
        <v>3949</v>
      </c>
      <c r="M808" t="s">
        <v>110</v>
      </c>
      <c r="N808" t="s">
        <v>36</v>
      </c>
      <c r="O808" t="s">
        <v>36</v>
      </c>
      <c r="P808" t="s">
        <v>3946</v>
      </c>
      <c r="Q808" t="s">
        <v>3949</v>
      </c>
      <c r="R808" t="s">
        <v>103</v>
      </c>
      <c r="S808" t="s">
        <v>3950</v>
      </c>
      <c r="T8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45755.513194444444</v>
      </c>
      <c r="U8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45756.729861111111</v>
      </c>
      <c r="V808" s="5">
        <f>IFERROR(Table2[[#This Row],[Fecha cierre/actualización]]-Table2[[#This Row],[Fecha creación]],"Revisar")</f>
        <v>1.2166666666671517</v>
      </c>
      <c r="W808" s="5">
        <f>IFERROR(Table2[[#This Row],[Días resolución/en proceso]]*24,"Revisar")</f>
        <v>29.200000000011642</v>
      </c>
      <c r="X808" s="5">
        <f>_xlfn.XLOOKUP(Table2[[#This Row],[Acuerdo de nivel de servicio]],SLA!B:B,SLA!C:C)</f>
        <v>0</v>
      </c>
      <c r="Y808" s="5">
        <f>IFERROR(ROUND(Table2[[#This Row],[Fecha cierre/actualización]]-Table2[[#This Row],[Fecha creación]],0)*14,"Revisar")</f>
        <v>14</v>
      </c>
      <c r="Z808" s="5">
        <f>+Table2[[#This Row],[SLA horas - base ]]+Table2[[#This Row],[SLA horas - adic por cambio días]]</f>
        <v>14</v>
      </c>
      <c r="AA808" s="19" t="str">
        <f>IF(Table2[[#This Row],[SLA horas - base ]]=0,"No tiene SLA",IF(Table2[[#This Row],[Horas resolución/en proceso]]&lt;=Table2[[#This Row],[SLA horas - total]],"Cumplido","Vencido"))</f>
        <v>No tiene SLA</v>
      </c>
      <c r="AC808"/>
    </row>
    <row r="809" spans="1:29">
      <c r="A809" t="s">
        <v>3951</v>
      </c>
      <c r="B809" t="s">
        <v>3952</v>
      </c>
      <c r="C809" t="s">
        <v>149</v>
      </c>
      <c r="D809" t="s">
        <v>2</v>
      </c>
      <c r="E809" t="s">
        <v>55</v>
      </c>
      <c r="F809" t="s">
        <v>96</v>
      </c>
      <c r="G809" t="s">
        <v>106</v>
      </c>
      <c r="H809" t="s">
        <v>31</v>
      </c>
      <c r="I809" t="s">
        <v>3865</v>
      </c>
      <c r="J809" t="s">
        <v>3953</v>
      </c>
      <c r="K809" t="s">
        <v>3954</v>
      </c>
      <c r="L809" t="s">
        <v>3954</v>
      </c>
      <c r="M809" t="s">
        <v>101</v>
      </c>
      <c r="N809" t="s">
        <v>154</v>
      </c>
      <c r="O809" t="s">
        <v>102</v>
      </c>
      <c r="P809" t="s">
        <v>3952</v>
      </c>
      <c r="Q809" t="s">
        <v>3954</v>
      </c>
      <c r="R809" t="s">
        <v>103</v>
      </c>
      <c r="S809" t="s">
        <v>3955</v>
      </c>
      <c r="T8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45755.526388888888</v>
      </c>
      <c r="U8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45756.646527777775</v>
      </c>
      <c r="V809" s="5">
        <f>IFERROR(Table2[[#This Row],[Fecha cierre/actualización]]-Table2[[#This Row],[Fecha creación]],"Revisar")</f>
        <v>1.1201388888875954</v>
      </c>
      <c r="W809" s="5">
        <f>IFERROR(Table2[[#This Row],[Días resolución/en proceso]]*24,"Revisar")</f>
        <v>26.883333333302289</v>
      </c>
      <c r="X809" s="5">
        <f>_xlfn.XLOOKUP(Table2[[#This Row],[Acuerdo de nivel de servicio]],SLA!B:B,SLA!C:C)</f>
        <v>12.5</v>
      </c>
      <c r="Y809" s="5">
        <f>IFERROR(ROUND(Table2[[#This Row],[Fecha cierre/actualización]]-Table2[[#This Row],[Fecha creación]],0)*14,"Revisar")</f>
        <v>14</v>
      </c>
      <c r="Z809" s="5">
        <f>+Table2[[#This Row],[SLA horas - base ]]+Table2[[#This Row],[SLA horas - adic por cambio días]]</f>
        <v>26.5</v>
      </c>
      <c r="AA809" s="19" t="str">
        <f>IF(Table2[[#This Row],[SLA horas - base ]]=0,"No tiene SLA",IF(Table2[[#This Row],[Horas resolución/en proceso]]&lt;=Table2[[#This Row],[SLA horas - total]],"Cumplido","Vencido"))</f>
        <v>Vencido</v>
      </c>
      <c r="AC809"/>
    </row>
    <row r="810" spans="1:29">
      <c r="A810" t="s">
        <v>3956</v>
      </c>
      <c r="B810" t="s">
        <v>3957</v>
      </c>
      <c r="C810" t="s">
        <v>496</v>
      </c>
      <c r="D810" t="s">
        <v>269</v>
      </c>
      <c r="E810" t="s">
        <v>66</v>
      </c>
      <c r="F810" t="s">
        <v>96</v>
      </c>
      <c r="G810" t="s">
        <v>97</v>
      </c>
      <c r="H810" t="s">
        <v>51</v>
      </c>
      <c r="I810" t="s">
        <v>3958</v>
      </c>
      <c r="J810" t="s">
        <v>3959</v>
      </c>
      <c r="K810" t="s">
        <v>3960</v>
      </c>
      <c r="L810" t="s">
        <v>3960</v>
      </c>
      <c r="M810" t="s">
        <v>101</v>
      </c>
      <c r="N810" t="s">
        <v>36</v>
      </c>
      <c r="O810" t="s">
        <v>102</v>
      </c>
      <c r="P810" t="s">
        <v>3957</v>
      </c>
      <c r="Q810" t="s">
        <v>3960</v>
      </c>
      <c r="R810" t="s">
        <v>103</v>
      </c>
      <c r="S810" t="s">
        <v>3960</v>
      </c>
      <c r="T8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45756.4375</v>
      </c>
      <c r="U8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45756.518055555556</v>
      </c>
      <c r="V810" s="5">
        <f>IFERROR(Table2[[#This Row],[Fecha cierre/actualización]]-Table2[[#This Row],[Fecha creación]],"Revisar")</f>
        <v>8.0555555556202307E-2</v>
      </c>
      <c r="W810" s="5">
        <f>IFERROR(Table2[[#This Row],[Días resolución/en proceso]]*24,"Revisar")</f>
        <v>1.9333333333488554</v>
      </c>
      <c r="X810" s="5">
        <f>_xlfn.XLOOKUP(Table2[[#This Row],[Acuerdo de nivel de servicio]],SLA!B:B,SLA!C:C)</f>
        <v>72</v>
      </c>
      <c r="Y810" s="5">
        <f>IFERROR(ROUND(Table2[[#This Row],[Fecha cierre/actualización]]-Table2[[#This Row],[Fecha creación]],0)*14,"Revisar")</f>
        <v>0</v>
      </c>
      <c r="Z810" s="5">
        <f>+Table2[[#This Row],[SLA horas - base ]]+Table2[[#This Row],[SLA horas - adic por cambio días]]</f>
        <v>72</v>
      </c>
      <c r="AA810" s="19" t="str">
        <f>IF(Table2[[#This Row],[SLA horas - base ]]=0,"No tiene SLA",IF(Table2[[#This Row],[Horas resolución/en proceso]]&lt;=Table2[[#This Row],[SLA horas - total]],"Cumplido","Vencido"))</f>
        <v>Cumplido</v>
      </c>
      <c r="AC810"/>
    </row>
    <row r="811" spans="1:29">
      <c r="A811" t="s">
        <v>3961</v>
      </c>
      <c r="B811" t="s">
        <v>3962</v>
      </c>
      <c r="C811" t="s">
        <v>157</v>
      </c>
      <c r="D811" t="s">
        <v>2</v>
      </c>
      <c r="E811" t="s">
        <v>55</v>
      </c>
      <c r="F811" t="s">
        <v>96</v>
      </c>
      <c r="G811" t="s">
        <v>106</v>
      </c>
      <c r="H811" t="s">
        <v>31</v>
      </c>
      <c r="I811" t="s">
        <v>3963</v>
      </c>
      <c r="J811" t="s">
        <v>2939</v>
      </c>
      <c r="K811" t="s">
        <v>3964</v>
      </c>
      <c r="L811" t="s">
        <v>3964</v>
      </c>
      <c r="M811" t="s">
        <v>101</v>
      </c>
      <c r="N811" t="s">
        <v>154</v>
      </c>
      <c r="O811" t="s">
        <v>102</v>
      </c>
      <c r="P811" t="s">
        <v>3962</v>
      </c>
      <c r="Q811" t="s">
        <v>3964</v>
      </c>
      <c r="R811" t="s">
        <v>103</v>
      </c>
      <c r="S811" t="s">
        <v>3964</v>
      </c>
      <c r="T8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45756.452777777777</v>
      </c>
      <c r="U8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45756.458333333336</v>
      </c>
      <c r="V811" s="5">
        <f>IFERROR(Table2[[#This Row],[Fecha cierre/actualización]]-Table2[[#This Row],[Fecha creación]],"Revisar")</f>
        <v>5.5555555591126904E-3</v>
      </c>
      <c r="W811" s="5">
        <f>IFERROR(Table2[[#This Row],[Días resolución/en proceso]]*24,"Revisar")</f>
        <v>0.13333333341870457</v>
      </c>
      <c r="X811" s="5">
        <f>_xlfn.XLOOKUP(Table2[[#This Row],[Acuerdo de nivel de servicio]],SLA!B:B,SLA!C:C)</f>
        <v>12.5</v>
      </c>
      <c r="Y811" s="5">
        <f>IFERROR(ROUND(Table2[[#This Row],[Fecha cierre/actualización]]-Table2[[#This Row],[Fecha creación]],0)*14,"Revisar")</f>
        <v>0</v>
      </c>
      <c r="Z811" s="5">
        <f>+Table2[[#This Row],[SLA horas - base ]]+Table2[[#This Row],[SLA horas - adic por cambio días]]</f>
        <v>12.5</v>
      </c>
      <c r="AA811" s="19" t="str">
        <f>IF(Table2[[#This Row],[SLA horas - base ]]=0,"No tiene SLA",IF(Table2[[#This Row],[Horas resolución/en proceso]]&lt;=Table2[[#This Row],[SLA horas - total]],"Cumplido","Vencido"))</f>
        <v>Cumplido</v>
      </c>
      <c r="AC811"/>
    </row>
    <row r="812" spans="1:29">
      <c r="A812" t="s">
        <v>3965</v>
      </c>
      <c r="B812" t="s">
        <v>3966</v>
      </c>
      <c r="C812" t="s">
        <v>36</v>
      </c>
      <c r="D812" t="s">
        <v>2</v>
      </c>
      <c r="E812" t="s">
        <v>36</v>
      </c>
      <c r="F812" t="s">
        <v>21</v>
      </c>
      <c r="G812" t="s">
        <v>36</v>
      </c>
      <c r="H812" t="s">
        <v>28</v>
      </c>
      <c r="I812" t="s">
        <v>36</v>
      </c>
      <c r="J812" t="s">
        <v>131</v>
      </c>
      <c r="K812" t="s">
        <v>36</v>
      </c>
      <c r="L812" t="s">
        <v>3964</v>
      </c>
      <c r="M812" t="s">
        <v>101</v>
      </c>
      <c r="N812" t="s">
        <v>36</v>
      </c>
      <c r="O812" t="s">
        <v>102</v>
      </c>
      <c r="P812" t="s">
        <v>3966</v>
      </c>
      <c r="Q812" t="s">
        <v>36</v>
      </c>
      <c r="R812" t="s">
        <v>103</v>
      </c>
      <c r="S812" t="s">
        <v>36</v>
      </c>
      <c r="T8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45756.454861111109</v>
      </c>
      <c r="U8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45756.458333333336</v>
      </c>
      <c r="V812" s="5">
        <f>IFERROR(Table2[[#This Row],[Fecha cierre/actualización]]-Table2[[#This Row],[Fecha creación]],"Revisar")</f>
        <v>3.4722222262644209E-3</v>
      </c>
      <c r="W812" s="5">
        <f>IFERROR(Table2[[#This Row],[Días resolución/en proceso]]*24,"Revisar")</f>
        <v>8.3333333430346102E-2</v>
      </c>
      <c r="X812" s="5">
        <f>_xlfn.XLOOKUP(Table2[[#This Row],[Acuerdo de nivel de servicio]],SLA!B:B,SLA!C:C)</f>
        <v>0</v>
      </c>
      <c r="Y812" s="5">
        <f>IFERROR(ROUND(Table2[[#This Row],[Fecha cierre/actualización]]-Table2[[#This Row],[Fecha creación]],0)*14,"Revisar")</f>
        <v>0</v>
      </c>
      <c r="Z812" s="5">
        <f>+Table2[[#This Row],[SLA horas - base ]]+Table2[[#This Row],[SLA horas - adic por cambio días]]</f>
        <v>0</v>
      </c>
      <c r="AA812" s="19" t="str">
        <f>IF(Table2[[#This Row],[SLA horas - base ]]=0,"No tiene SLA",IF(Table2[[#This Row],[Horas resolución/en proceso]]&lt;=Table2[[#This Row],[SLA horas - total]],"Cumplido","Vencido"))</f>
        <v>No tiene SLA</v>
      </c>
      <c r="AC812"/>
    </row>
    <row r="813" spans="1:29">
      <c r="A813" t="s">
        <v>3967</v>
      </c>
      <c r="B813" t="s">
        <v>3968</v>
      </c>
      <c r="C813" t="s">
        <v>496</v>
      </c>
      <c r="D813" t="s">
        <v>95</v>
      </c>
      <c r="E813" t="s">
        <v>55</v>
      </c>
      <c r="F813" t="s">
        <v>96</v>
      </c>
      <c r="G813" t="s">
        <v>373</v>
      </c>
      <c r="H813" t="s">
        <v>35</v>
      </c>
      <c r="I813" t="s">
        <v>3969</v>
      </c>
      <c r="J813" t="s">
        <v>3970</v>
      </c>
      <c r="K813" t="s">
        <v>3971</v>
      </c>
      <c r="L813" t="s">
        <v>3971</v>
      </c>
      <c r="M813" t="s">
        <v>36</v>
      </c>
      <c r="N813" t="s">
        <v>36</v>
      </c>
      <c r="O813" t="s">
        <v>311</v>
      </c>
      <c r="P813" t="s">
        <v>3968</v>
      </c>
      <c r="Q813" t="s">
        <v>3971</v>
      </c>
      <c r="R813" t="s">
        <v>103</v>
      </c>
      <c r="S813" t="s">
        <v>3971</v>
      </c>
      <c r="T8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45756.477777777778</v>
      </c>
      <c r="U8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45769.421527777777</v>
      </c>
      <c r="V813" s="5">
        <f>IFERROR(Table2[[#This Row],[Fecha cierre/actualización]]-Table2[[#This Row],[Fecha creación]],"Revisar")</f>
        <v>12.943749999998545</v>
      </c>
      <c r="W813" s="5">
        <f>IFERROR(Table2[[#This Row],[Días resolución/en proceso]]*24,"Revisar")</f>
        <v>310.64999999996508</v>
      </c>
      <c r="X813" s="5">
        <f>_xlfn.XLOOKUP(Table2[[#This Row],[Acuerdo de nivel de servicio]],SLA!B:B,SLA!C:C)</f>
        <v>72</v>
      </c>
      <c r="Y813" s="5">
        <f>IFERROR(ROUND(Table2[[#This Row],[Fecha cierre/actualización]]-Table2[[#This Row],[Fecha creación]],0)*14,"Revisar")</f>
        <v>182</v>
      </c>
      <c r="Z813" s="5">
        <f>+Table2[[#This Row],[SLA horas - base ]]+Table2[[#This Row],[SLA horas - adic por cambio días]]</f>
        <v>254</v>
      </c>
      <c r="AA813" s="19" t="str">
        <f>IF(Table2[[#This Row],[SLA horas - base ]]=0,"No tiene SLA",IF(Table2[[#This Row],[Horas resolución/en proceso]]&lt;=Table2[[#This Row],[SLA horas - total]],"Cumplido","Vencido"))</f>
        <v>Vencido</v>
      </c>
      <c r="AC813"/>
    </row>
    <row r="814" spans="1:29">
      <c r="A814" t="s">
        <v>3972</v>
      </c>
      <c r="B814" t="s">
        <v>3973</v>
      </c>
      <c r="C814" t="s">
        <v>167</v>
      </c>
      <c r="D814" t="s">
        <v>2</v>
      </c>
      <c r="E814" t="s">
        <v>55</v>
      </c>
      <c r="F814" t="s">
        <v>96</v>
      </c>
      <c r="G814" t="s">
        <v>97</v>
      </c>
      <c r="H814" t="s">
        <v>51</v>
      </c>
      <c r="I814" t="s">
        <v>3974</v>
      </c>
      <c r="J814" t="s">
        <v>3975</v>
      </c>
      <c r="K814" t="s">
        <v>3976</v>
      </c>
      <c r="L814" t="s">
        <v>3976</v>
      </c>
      <c r="M814" t="s">
        <v>101</v>
      </c>
      <c r="N814" t="s">
        <v>36</v>
      </c>
      <c r="O814" t="s">
        <v>102</v>
      </c>
      <c r="P814" t="s">
        <v>3973</v>
      </c>
      <c r="Q814" t="s">
        <v>3976</v>
      </c>
      <c r="R814" t="s">
        <v>103</v>
      </c>
      <c r="S814" t="s">
        <v>3976</v>
      </c>
      <c r="T8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45756.481944444444</v>
      </c>
      <c r="U8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45756.665972222225</v>
      </c>
      <c r="V814" s="5">
        <f>IFERROR(Table2[[#This Row],[Fecha cierre/actualización]]-Table2[[#This Row],[Fecha creación]],"Revisar")</f>
        <v>0.18402777778101154</v>
      </c>
      <c r="W814" s="5">
        <f>IFERROR(Table2[[#This Row],[Días resolución/en proceso]]*24,"Revisar")</f>
        <v>4.4166666667442769</v>
      </c>
      <c r="X814" s="5">
        <f>_xlfn.XLOOKUP(Table2[[#This Row],[Acuerdo de nivel de servicio]],SLA!B:B,SLA!C:C)</f>
        <v>120</v>
      </c>
      <c r="Y814" s="5">
        <f>IFERROR(ROUND(Table2[[#This Row],[Fecha cierre/actualización]]-Table2[[#This Row],[Fecha creación]],0)*14,"Revisar")</f>
        <v>0</v>
      </c>
      <c r="Z814" s="5">
        <f>+Table2[[#This Row],[SLA horas - base ]]+Table2[[#This Row],[SLA horas - adic por cambio días]]</f>
        <v>120</v>
      </c>
      <c r="AA814" s="19" t="str">
        <f>IF(Table2[[#This Row],[SLA horas - base ]]=0,"No tiene SLA",IF(Table2[[#This Row],[Horas resolución/en proceso]]&lt;=Table2[[#This Row],[SLA horas - total]],"Cumplido","Vencido"))</f>
        <v>Cumplido</v>
      </c>
      <c r="AC814"/>
    </row>
    <row r="815" spans="1:29">
      <c r="A815" t="s">
        <v>3977</v>
      </c>
      <c r="B815" t="s">
        <v>3978</v>
      </c>
      <c r="C815" t="s">
        <v>149</v>
      </c>
      <c r="D815" t="s">
        <v>2</v>
      </c>
      <c r="E815" t="s">
        <v>55</v>
      </c>
      <c r="F815" t="s">
        <v>96</v>
      </c>
      <c r="G815" t="s">
        <v>106</v>
      </c>
      <c r="H815" t="s">
        <v>27</v>
      </c>
      <c r="I815" t="s">
        <v>3979</v>
      </c>
      <c r="J815" t="s">
        <v>3980</v>
      </c>
      <c r="K815" t="s">
        <v>3981</v>
      </c>
      <c r="L815" t="s">
        <v>3981</v>
      </c>
      <c r="M815" t="s">
        <v>101</v>
      </c>
      <c r="N815" t="s">
        <v>154</v>
      </c>
      <c r="O815" t="s">
        <v>102</v>
      </c>
      <c r="P815" t="s">
        <v>3978</v>
      </c>
      <c r="Q815" t="s">
        <v>3981</v>
      </c>
      <c r="R815" t="s">
        <v>467</v>
      </c>
      <c r="S815" t="s">
        <v>3981</v>
      </c>
      <c r="T8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45757.46597222222</v>
      </c>
      <c r="U8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45770.622916666667</v>
      </c>
      <c r="V815" s="5">
        <f>IFERROR(Table2[[#This Row],[Fecha cierre/actualización]]-Table2[[#This Row],[Fecha creación]],"Revisar")</f>
        <v>13.156944444446708</v>
      </c>
      <c r="W815" s="5">
        <f>IFERROR(Table2[[#This Row],[Días resolución/en proceso]]*24,"Revisar")</f>
        <v>315.76666666672099</v>
      </c>
      <c r="X815" s="5">
        <f>_xlfn.XLOOKUP(Table2[[#This Row],[Acuerdo de nivel de servicio]],SLA!B:B,SLA!C:C)</f>
        <v>12.5</v>
      </c>
      <c r="Y815" s="5">
        <f>IFERROR(ROUND(Table2[[#This Row],[Fecha cierre/actualización]]-Table2[[#This Row],[Fecha creación]],0)*14,"Revisar")</f>
        <v>182</v>
      </c>
      <c r="Z815" s="5">
        <f>+Table2[[#This Row],[SLA horas - base ]]+Table2[[#This Row],[SLA horas - adic por cambio días]]</f>
        <v>194.5</v>
      </c>
      <c r="AA815" s="19" t="str">
        <f>IF(Table2[[#This Row],[SLA horas - base ]]=0,"No tiene SLA",IF(Table2[[#This Row],[Horas resolución/en proceso]]&lt;=Table2[[#This Row],[SLA horas - total]],"Cumplido","Vencido"))</f>
        <v>Vencido</v>
      </c>
      <c r="AC815"/>
    </row>
    <row r="816" spans="1:29">
      <c r="A816" t="s">
        <v>3982</v>
      </c>
      <c r="B816" t="s">
        <v>3983</v>
      </c>
      <c r="C816" t="s">
        <v>2317</v>
      </c>
      <c r="D816" t="s">
        <v>95</v>
      </c>
      <c r="E816" t="s">
        <v>61</v>
      </c>
      <c r="F816" t="s">
        <v>96</v>
      </c>
      <c r="G816" t="s">
        <v>687</v>
      </c>
      <c r="H816" t="s">
        <v>54</v>
      </c>
      <c r="I816" t="s">
        <v>3983</v>
      </c>
      <c r="J816" t="s">
        <v>3984</v>
      </c>
      <c r="K816" t="s">
        <v>3985</v>
      </c>
      <c r="L816" t="s">
        <v>3985</v>
      </c>
      <c r="M816" t="s">
        <v>101</v>
      </c>
      <c r="N816" t="s">
        <v>36</v>
      </c>
      <c r="O816" t="s">
        <v>311</v>
      </c>
      <c r="P816" t="s">
        <v>3983</v>
      </c>
      <c r="Q816" t="s">
        <v>3985</v>
      </c>
      <c r="R816" t="s">
        <v>103</v>
      </c>
      <c r="S816" t="s">
        <v>3985</v>
      </c>
      <c r="T8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45757.476388888892</v>
      </c>
      <c r="U8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45783.375</v>
      </c>
      <c r="V816" s="5">
        <f>IFERROR(Table2[[#This Row],[Fecha cierre/actualización]]-Table2[[#This Row],[Fecha creación]],"Revisar")</f>
        <v>25.898611111108039</v>
      </c>
      <c r="W816" s="5">
        <f>IFERROR(Table2[[#This Row],[Días resolución/en proceso]]*24,"Revisar")</f>
        <v>621.56666666659294</v>
      </c>
      <c r="X816" s="5">
        <f>_xlfn.XLOOKUP(Table2[[#This Row],[Acuerdo de nivel de servicio]],SLA!B:B,SLA!C:C)</f>
        <v>120</v>
      </c>
      <c r="Y816" s="5">
        <f>IFERROR(ROUND(Table2[[#This Row],[Fecha cierre/actualización]]-Table2[[#This Row],[Fecha creación]],0)*14,"Revisar")</f>
        <v>364</v>
      </c>
      <c r="Z816" s="5">
        <f>+Table2[[#This Row],[SLA horas - base ]]+Table2[[#This Row],[SLA horas - adic por cambio días]]</f>
        <v>484</v>
      </c>
      <c r="AA816" s="19" t="str">
        <f>IF(Table2[[#This Row],[SLA horas - base ]]=0,"No tiene SLA",IF(Table2[[#This Row],[Horas resolución/en proceso]]&lt;=Table2[[#This Row],[SLA horas - total]],"Cumplido","Vencido"))</f>
        <v>Vencido</v>
      </c>
      <c r="AC816"/>
    </row>
    <row r="817" spans="1:29">
      <c r="A817" t="s">
        <v>3986</v>
      </c>
      <c r="B817" t="s">
        <v>3987</v>
      </c>
      <c r="C817" t="s">
        <v>149</v>
      </c>
      <c r="D817" t="s">
        <v>2</v>
      </c>
      <c r="E817" t="s">
        <v>55</v>
      </c>
      <c r="F817" t="s">
        <v>96</v>
      </c>
      <c r="G817" t="s">
        <v>106</v>
      </c>
      <c r="H817" t="s">
        <v>27</v>
      </c>
      <c r="I817" t="s">
        <v>3988</v>
      </c>
      <c r="J817" t="s">
        <v>3989</v>
      </c>
      <c r="K817" t="s">
        <v>3990</v>
      </c>
      <c r="L817" t="s">
        <v>3990</v>
      </c>
      <c r="M817" t="s">
        <v>101</v>
      </c>
      <c r="N817" t="s">
        <v>154</v>
      </c>
      <c r="O817" t="s">
        <v>102</v>
      </c>
      <c r="P817" t="s">
        <v>3987</v>
      </c>
      <c r="Q817" t="s">
        <v>3990</v>
      </c>
      <c r="R817" t="s">
        <v>103</v>
      </c>
      <c r="S817" t="s">
        <v>3990</v>
      </c>
      <c r="T8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45757.677777777775</v>
      </c>
      <c r="U8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45757.685416666667</v>
      </c>
      <c r="V817" s="5">
        <f>IFERROR(Table2[[#This Row],[Fecha cierre/actualización]]-Table2[[#This Row],[Fecha creación]],"Revisar")</f>
        <v>7.6388888919609599E-3</v>
      </c>
      <c r="W817" s="5">
        <f>IFERROR(Table2[[#This Row],[Días resolución/en proceso]]*24,"Revisar")</f>
        <v>0.18333333340706304</v>
      </c>
      <c r="X817" s="5">
        <f>_xlfn.XLOOKUP(Table2[[#This Row],[Acuerdo de nivel de servicio]],SLA!B:B,SLA!C:C)</f>
        <v>12.5</v>
      </c>
      <c r="Y817" s="5">
        <f>IFERROR(ROUND(Table2[[#This Row],[Fecha cierre/actualización]]-Table2[[#This Row],[Fecha creación]],0)*14,"Revisar")</f>
        <v>0</v>
      </c>
      <c r="Z817" s="5">
        <f>+Table2[[#This Row],[SLA horas - base ]]+Table2[[#This Row],[SLA horas - adic por cambio días]]</f>
        <v>12.5</v>
      </c>
      <c r="AA817" s="19" t="str">
        <f>IF(Table2[[#This Row],[SLA horas - base ]]=0,"No tiene SLA",IF(Table2[[#This Row],[Horas resolución/en proceso]]&lt;=Table2[[#This Row],[SLA horas - total]],"Cumplido","Vencido"))</f>
        <v>Cumplido</v>
      </c>
      <c r="AC817"/>
    </row>
    <row r="818" spans="1:29">
      <c r="A818" t="s">
        <v>3991</v>
      </c>
      <c r="B818" t="s">
        <v>3992</v>
      </c>
      <c r="C818" t="s">
        <v>119</v>
      </c>
      <c r="D818" t="s">
        <v>2</v>
      </c>
      <c r="E818" t="s">
        <v>55</v>
      </c>
      <c r="F818" t="s">
        <v>96</v>
      </c>
      <c r="G818" t="s">
        <v>106</v>
      </c>
      <c r="H818" t="s">
        <v>38</v>
      </c>
      <c r="I818" t="s">
        <v>3993</v>
      </c>
      <c r="J818" t="s">
        <v>3994</v>
      </c>
      <c r="K818" t="s">
        <v>3995</v>
      </c>
      <c r="L818" t="s">
        <v>3995</v>
      </c>
      <c r="M818" t="s">
        <v>110</v>
      </c>
      <c r="N818" t="s">
        <v>36</v>
      </c>
      <c r="O818" t="s">
        <v>36</v>
      </c>
      <c r="P818" t="s">
        <v>3992</v>
      </c>
      <c r="Q818" t="s">
        <v>3995</v>
      </c>
      <c r="R818" t="s">
        <v>103</v>
      </c>
      <c r="S818" t="s">
        <v>3996</v>
      </c>
      <c r="T8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45757.373611111114</v>
      </c>
      <c r="U8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45762.69027777778</v>
      </c>
      <c r="V818" s="5">
        <f>IFERROR(Table2[[#This Row],[Fecha cierre/actualización]]-Table2[[#This Row],[Fecha creación]],"Revisar")</f>
        <v>5.3166666666656965</v>
      </c>
      <c r="W818" s="5">
        <f>IFERROR(Table2[[#This Row],[Días resolución/en proceso]]*24,"Revisar")</f>
        <v>127.59999999997672</v>
      </c>
      <c r="X818" s="5">
        <f>_xlfn.XLOOKUP(Table2[[#This Row],[Acuerdo de nivel de servicio]],SLA!B:B,SLA!C:C)</f>
        <v>72</v>
      </c>
      <c r="Y818" s="5">
        <f>IFERROR(ROUND(Table2[[#This Row],[Fecha cierre/actualización]]-Table2[[#This Row],[Fecha creación]],0)*14,"Revisar")</f>
        <v>70</v>
      </c>
      <c r="Z818" s="5">
        <f>+Table2[[#This Row],[SLA horas - base ]]+Table2[[#This Row],[SLA horas - adic por cambio días]]</f>
        <v>142</v>
      </c>
      <c r="AA818" s="19" t="str">
        <f>IF(Table2[[#This Row],[SLA horas - base ]]=0,"No tiene SLA",IF(Table2[[#This Row],[Horas resolución/en proceso]]&lt;=Table2[[#This Row],[SLA horas - total]],"Cumplido","Vencido"))</f>
        <v>Cumplido</v>
      </c>
      <c r="AC818"/>
    </row>
    <row r="819" spans="1:29">
      <c r="A819" t="s">
        <v>3997</v>
      </c>
      <c r="B819" t="s">
        <v>3998</v>
      </c>
      <c r="C819" t="s">
        <v>2317</v>
      </c>
      <c r="D819" t="s">
        <v>95</v>
      </c>
      <c r="E819" t="s">
        <v>67</v>
      </c>
      <c r="F819" t="s">
        <v>96</v>
      </c>
      <c r="G819" t="s">
        <v>106</v>
      </c>
      <c r="H819" t="s">
        <v>32</v>
      </c>
      <c r="I819" t="s">
        <v>3999</v>
      </c>
      <c r="J819" t="s">
        <v>4000</v>
      </c>
      <c r="K819" t="s">
        <v>3999</v>
      </c>
      <c r="L819" t="s">
        <v>3999</v>
      </c>
      <c r="M819" t="s">
        <v>101</v>
      </c>
      <c r="N819" t="s">
        <v>36</v>
      </c>
      <c r="O819" t="s">
        <v>311</v>
      </c>
      <c r="P819" t="s">
        <v>3998</v>
      </c>
      <c r="Q819" t="s">
        <v>3999</v>
      </c>
      <c r="R819" t="s">
        <v>103</v>
      </c>
      <c r="S819" t="s">
        <v>3999</v>
      </c>
      <c r="T8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45757.390277777777</v>
      </c>
      <c r="U8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45757.4</v>
      </c>
      <c r="V819" s="5">
        <f>IFERROR(Table2[[#This Row],[Fecha cierre/actualización]]-Table2[[#This Row],[Fecha creación]],"Revisar")</f>
        <v>9.7222222248092294E-3</v>
      </c>
      <c r="W819" s="5">
        <f>IFERROR(Table2[[#This Row],[Días resolución/en proceso]]*24,"Revisar")</f>
        <v>0.2333333333954215</v>
      </c>
      <c r="X819" s="5">
        <f>_xlfn.XLOOKUP(Table2[[#This Row],[Acuerdo de nivel de servicio]],SLA!B:B,SLA!C:C)</f>
        <v>120</v>
      </c>
      <c r="Y819" s="5">
        <f>IFERROR(ROUND(Table2[[#This Row],[Fecha cierre/actualización]]-Table2[[#This Row],[Fecha creación]],0)*14,"Revisar")</f>
        <v>0</v>
      </c>
      <c r="Z819" s="5">
        <f>+Table2[[#This Row],[SLA horas - base ]]+Table2[[#This Row],[SLA horas - adic por cambio días]]</f>
        <v>120</v>
      </c>
      <c r="AA819" s="19" t="str">
        <f>IF(Table2[[#This Row],[SLA horas - base ]]=0,"No tiene SLA",IF(Table2[[#This Row],[Horas resolución/en proceso]]&lt;=Table2[[#This Row],[SLA horas - total]],"Cumplido","Vencido"))</f>
        <v>Cumplido</v>
      </c>
      <c r="AC819"/>
    </row>
    <row r="820" spans="1:29">
      <c r="A820" t="s">
        <v>4001</v>
      </c>
      <c r="B820" t="s">
        <v>4002</v>
      </c>
      <c r="C820" t="s">
        <v>2317</v>
      </c>
      <c r="D820" t="s">
        <v>95</v>
      </c>
      <c r="E820" t="s">
        <v>55</v>
      </c>
      <c r="F820" t="s">
        <v>96</v>
      </c>
      <c r="G820" t="s">
        <v>106</v>
      </c>
      <c r="H820" t="s">
        <v>56</v>
      </c>
      <c r="I820" t="s">
        <v>4003</v>
      </c>
      <c r="J820" t="s">
        <v>4004</v>
      </c>
      <c r="K820" t="s">
        <v>4005</v>
      </c>
      <c r="L820" t="s">
        <v>4005</v>
      </c>
      <c r="M820" t="s">
        <v>101</v>
      </c>
      <c r="N820" t="s">
        <v>36</v>
      </c>
      <c r="O820" t="s">
        <v>311</v>
      </c>
      <c r="P820" t="s">
        <v>4002</v>
      </c>
      <c r="Q820" t="s">
        <v>4005</v>
      </c>
      <c r="R820" t="s">
        <v>103</v>
      </c>
      <c r="S820" t="s">
        <v>4006</v>
      </c>
      <c r="T8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45757.459722222222</v>
      </c>
      <c r="U8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45758.730555555558</v>
      </c>
      <c r="V820" s="5">
        <f>IFERROR(Table2[[#This Row],[Fecha cierre/actualización]]-Table2[[#This Row],[Fecha creación]],"Revisar")</f>
        <v>1.2708333333357587</v>
      </c>
      <c r="W820" s="5">
        <f>IFERROR(Table2[[#This Row],[Días resolución/en proceso]]*24,"Revisar")</f>
        <v>30.500000000058208</v>
      </c>
      <c r="X820" s="5">
        <f>_xlfn.XLOOKUP(Table2[[#This Row],[Acuerdo de nivel de servicio]],SLA!B:B,SLA!C:C)</f>
        <v>120</v>
      </c>
      <c r="Y820" s="5">
        <f>IFERROR(ROUND(Table2[[#This Row],[Fecha cierre/actualización]]-Table2[[#This Row],[Fecha creación]],0)*14,"Revisar")</f>
        <v>14</v>
      </c>
      <c r="Z820" s="5">
        <f>+Table2[[#This Row],[SLA horas - base ]]+Table2[[#This Row],[SLA horas - adic por cambio días]]</f>
        <v>134</v>
      </c>
      <c r="AA820" s="19" t="str">
        <f>IF(Table2[[#This Row],[SLA horas - base ]]=0,"No tiene SLA",IF(Table2[[#This Row],[Horas resolución/en proceso]]&lt;=Table2[[#This Row],[SLA horas - total]],"Cumplido","Vencido"))</f>
        <v>Cumplido</v>
      </c>
      <c r="AC820"/>
    </row>
    <row r="821" spans="1:29">
      <c r="A821" t="s">
        <v>4007</v>
      </c>
      <c r="B821" t="s">
        <v>4008</v>
      </c>
      <c r="C821" t="s">
        <v>2317</v>
      </c>
      <c r="D821" t="s">
        <v>95</v>
      </c>
      <c r="E821" t="s">
        <v>55</v>
      </c>
      <c r="F821" t="s">
        <v>96</v>
      </c>
      <c r="G821" t="s">
        <v>97</v>
      </c>
      <c r="H821" t="s">
        <v>37</v>
      </c>
      <c r="I821" t="s">
        <v>4008</v>
      </c>
      <c r="J821" t="s">
        <v>4009</v>
      </c>
      <c r="K821" t="s">
        <v>4010</v>
      </c>
      <c r="L821" t="s">
        <v>4010</v>
      </c>
      <c r="M821" t="s">
        <v>524</v>
      </c>
      <c r="N821" t="s">
        <v>36</v>
      </c>
      <c r="O821" t="s">
        <v>36</v>
      </c>
      <c r="P821" t="s">
        <v>4008</v>
      </c>
      <c r="Q821" t="s">
        <v>4010</v>
      </c>
      <c r="R821" t="s">
        <v>103</v>
      </c>
      <c r="S821" t="s">
        <v>4010</v>
      </c>
      <c r="T8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45757.702777777777</v>
      </c>
      <c r="U8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45776.673611111109</v>
      </c>
      <c r="V821" s="5">
        <f>IFERROR(Table2[[#This Row],[Fecha cierre/actualización]]-Table2[[#This Row],[Fecha creación]],"Revisar")</f>
        <v>18.970833333332848</v>
      </c>
      <c r="W821" s="5">
        <f>IFERROR(Table2[[#This Row],[Días resolución/en proceso]]*24,"Revisar")</f>
        <v>455.29999999998836</v>
      </c>
      <c r="X821" s="5">
        <f>_xlfn.XLOOKUP(Table2[[#This Row],[Acuerdo de nivel de servicio]],SLA!B:B,SLA!C:C)</f>
        <v>120</v>
      </c>
      <c r="Y821" s="5">
        <f>IFERROR(ROUND(Table2[[#This Row],[Fecha cierre/actualización]]-Table2[[#This Row],[Fecha creación]],0)*14,"Revisar")</f>
        <v>266</v>
      </c>
      <c r="Z821" s="5">
        <f>+Table2[[#This Row],[SLA horas - base ]]+Table2[[#This Row],[SLA horas - adic por cambio días]]</f>
        <v>386</v>
      </c>
      <c r="AA821" s="19" t="str">
        <f>IF(Table2[[#This Row],[SLA horas - base ]]=0,"No tiene SLA",IF(Table2[[#This Row],[Horas resolución/en proceso]]&lt;=Table2[[#This Row],[SLA horas - total]],"Cumplido","Vencido"))</f>
        <v>Vencido</v>
      </c>
      <c r="AC821"/>
    </row>
    <row r="822" spans="1:29">
      <c r="A822" t="s">
        <v>4011</v>
      </c>
      <c r="B822" t="s">
        <v>4012</v>
      </c>
      <c r="C822" t="s">
        <v>157</v>
      </c>
      <c r="D822" t="s">
        <v>2</v>
      </c>
      <c r="E822" t="s">
        <v>48</v>
      </c>
      <c r="F822" t="s">
        <v>96</v>
      </c>
      <c r="G822" t="s">
        <v>106</v>
      </c>
      <c r="H822" t="s">
        <v>31</v>
      </c>
      <c r="I822" t="s">
        <v>4013</v>
      </c>
      <c r="J822" t="s">
        <v>4014</v>
      </c>
      <c r="K822" t="s">
        <v>4015</v>
      </c>
      <c r="L822" t="s">
        <v>4015</v>
      </c>
      <c r="M822" t="s">
        <v>101</v>
      </c>
      <c r="N822" t="s">
        <v>154</v>
      </c>
      <c r="O822" t="s">
        <v>102</v>
      </c>
      <c r="P822" t="s">
        <v>4012</v>
      </c>
      <c r="Q822" t="s">
        <v>4015</v>
      </c>
      <c r="R822" t="s">
        <v>103</v>
      </c>
      <c r="S822" t="s">
        <v>4015</v>
      </c>
      <c r="T8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45757.425000000003</v>
      </c>
      <c r="U8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45770.634027777778</v>
      </c>
      <c r="V822" s="5">
        <f>IFERROR(Table2[[#This Row],[Fecha cierre/actualización]]-Table2[[#This Row],[Fecha creación]],"Revisar")</f>
        <v>13.209027777775191</v>
      </c>
      <c r="W822" s="5">
        <f>IFERROR(Table2[[#This Row],[Días resolución/en proceso]]*24,"Revisar")</f>
        <v>317.01666666660458</v>
      </c>
      <c r="X822" s="5">
        <f>_xlfn.XLOOKUP(Table2[[#This Row],[Acuerdo de nivel de servicio]],SLA!B:B,SLA!C:C)</f>
        <v>12.5</v>
      </c>
      <c r="Y822" s="5">
        <f>IFERROR(ROUND(Table2[[#This Row],[Fecha cierre/actualización]]-Table2[[#This Row],[Fecha creación]],0)*14,"Revisar")</f>
        <v>182</v>
      </c>
      <c r="Z822" s="5">
        <f>+Table2[[#This Row],[SLA horas - base ]]+Table2[[#This Row],[SLA horas - adic por cambio días]]</f>
        <v>194.5</v>
      </c>
      <c r="AA822" s="19" t="str">
        <f>IF(Table2[[#This Row],[SLA horas - base ]]=0,"No tiene SLA",IF(Table2[[#This Row],[Horas resolución/en proceso]]&lt;=Table2[[#This Row],[SLA horas - total]],"Cumplido","Vencido"))</f>
        <v>Vencido</v>
      </c>
      <c r="AC822"/>
    </row>
    <row r="823" spans="1:29">
      <c r="A823" t="s">
        <v>4016</v>
      </c>
      <c r="B823" t="s">
        <v>4017</v>
      </c>
      <c r="C823" t="s">
        <v>149</v>
      </c>
      <c r="D823" t="s">
        <v>2</v>
      </c>
      <c r="E823" t="s">
        <v>55</v>
      </c>
      <c r="F823" t="s">
        <v>96</v>
      </c>
      <c r="G823" t="s">
        <v>106</v>
      </c>
      <c r="H823" t="s">
        <v>27</v>
      </c>
      <c r="I823" t="s">
        <v>4018</v>
      </c>
      <c r="J823" t="s">
        <v>4019</v>
      </c>
      <c r="K823" t="s">
        <v>4005</v>
      </c>
      <c r="L823" t="s">
        <v>4005</v>
      </c>
      <c r="M823" t="s">
        <v>101</v>
      </c>
      <c r="N823" t="s">
        <v>154</v>
      </c>
      <c r="O823" t="s">
        <v>102</v>
      </c>
      <c r="P823" t="s">
        <v>4017</v>
      </c>
      <c r="Q823" t="s">
        <v>4005</v>
      </c>
      <c r="R823" t="s">
        <v>103</v>
      </c>
      <c r="S823" t="s">
        <v>4020</v>
      </c>
      <c r="T8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45757.427083333336</v>
      </c>
      <c r="U8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45758.730555555558</v>
      </c>
      <c r="V823" s="5">
        <f>IFERROR(Table2[[#This Row],[Fecha cierre/actualización]]-Table2[[#This Row],[Fecha creación]],"Revisar")</f>
        <v>1.3034722222218988</v>
      </c>
      <c r="W823" s="5">
        <f>IFERROR(Table2[[#This Row],[Días resolución/en proceso]]*24,"Revisar")</f>
        <v>31.283333333325572</v>
      </c>
      <c r="X823" s="5">
        <f>_xlfn.XLOOKUP(Table2[[#This Row],[Acuerdo de nivel de servicio]],SLA!B:B,SLA!C:C)</f>
        <v>12.5</v>
      </c>
      <c r="Y823" s="5">
        <f>IFERROR(ROUND(Table2[[#This Row],[Fecha cierre/actualización]]-Table2[[#This Row],[Fecha creación]],0)*14,"Revisar")</f>
        <v>14</v>
      </c>
      <c r="Z823" s="5">
        <f>+Table2[[#This Row],[SLA horas - base ]]+Table2[[#This Row],[SLA horas - adic por cambio días]]</f>
        <v>26.5</v>
      </c>
      <c r="AA823" s="19" t="str">
        <f>IF(Table2[[#This Row],[SLA horas - base ]]=0,"No tiene SLA",IF(Table2[[#This Row],[Horas resolución/en proceso]]&lt;=Table2[[#This Row],[SLA horas - total]],"Cumplido","Vencido"))</f>
        <v>Vencido</v>
      </c>
      <c r="AC823"/>
    </row>
    <row r="824" spans="1:29">
      <c r="A824" t="s">
        <v>4021</v>
      </c>
      <c r="B824" t="s">
        <v>4022</v>
      </c>
      <c r="C824" t="s">
        <v>36</v>
      </c>
      <c r="D824" t="s">
        <v>2</v>
      </c>
      <c r="E824" t="s">
        <v>36</v>
      </c>
      <c r="F824" t="s">
        <v>21</v>
      </c>
      <c r="G824" t="s">
        <v>36</v>
      </c>
      <c r="H824" t="s">
        <v>28</v>
      </c>
      <c r="I824" t="s">
        <v>36</v>
      </c>
      <c r="J824" t="s">
        <v>131</v>
      </c>
      <c r="K824" t="s">
        <v>36</v>
      </c>
      <c r="L824" t="s">
        <v>4008</v>
      </c>
      <c r="M824" t="s">
        <v>101</v>
      </c>
      <c r="N824" t="s">
        <v>36</v>
      </c>
      <c r="O824" t="s">
        <v>102</v>
      </c>
      <c r="P824" t="s">
        <v>4022</v>
      </c>
      <c r="Q824" t="s">
        <v>36</v>
      </c>
      <c r="R824" t="s">
        <v>103</v>
      </c>
      <c r="S824" t="s">
        <v>36</v>
      </c>
      <c r="T8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45757.700694444444</v>
      </c>
      <c r="U8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45757.702777777777</v>
      </c>
      <c r="V824" s="5">
        <f>IFERROR(Table2[[#This Row],[Fecha cierre/actualización]]-Table2[[#This Row],[Fecha creación]],"Revisar")</f>
        <v>2.0833333328482695E-3</v>
      </c>
      <c r="W824" s="5">
        <f>IFERROR(Table2[[#This Row],[Días resolución/en proceso]]*24,"Revisar")</f>
        <v>4.9999999988358468E-2</v>
      </c>
      <c r="X824" s="5">
        <f>_xlfn.XLOOKUP(Table2[[#This Row],[Acuerdo de nivel de servicio]],SLA!B:B,SLA!C:C)</f>
        <v>0</v>
      </c>
      <c r="Y824" s="5">
        <f>IFERROR(ROUND(Table2[[#This Row],[Fecha cierre/actualización]]-Table2[[#This Row],[Fecha creación]],0)*14,"Revisar")</f>
        <v>0</v>
      </c>
      <c r="Z824" s="5">
        <f>+Table2[[#This Row],[SLA horas - base ]]+Table2[[#This Row],[SLA horas - adic por cambio días]]</f>
        <v>0</v>
      </c>
      <c r="AA824" s="19" t="str">
        <f>IF(Table2[[#This Row],[SLA horas - base ]]=0,"No tiene SLA",IF(Table2[[#This Row],[Horas resolución/en proceso]]&lt;=Table2[[#This Row],[SLA horas - total]],"Cumplido","Vencido"))</f>
        <v>No tiene SLA</v>
      </c>
      <c r="AC824"/>
    </row>
    <row r="825" spans="1:29">
      <c r="A825" t="s">
        <v>4023</v>
      </c>
      <c r="B825" t="s">
        <v>4024</v>
      </c>
      <c r="C825" t="s">
        <v>496</v>
      </c>
      <c r="D825" t="s">
        <v>2</v>
      </c>
      <c r="E825" t="s">
        <v>38</v>
      </c>
      <c r="F825" t="s">
        <v>19</v>
      </c>
      <c r="G825" t="s">
        <v>106</v>
      </c>
      <c r="H825" t="s">
        <v>38</v>
      </c>
      <c r="I825" t="s">
        <v>4025</v>
      </c>
      <c r="J825" t="s">
        <v>131</v>
      </c>
      <c r="K825" t="s">
        <v>36</v>
      </c>
      <c r="L825" t="s">
        <v>4026</v>
      </c>
      <c r="M825" t="s">
        <v>101</v>
      </c>
      <c r="N825" t="s">
        <v>36</v>
      </c>
      <c r="O825" t="s">
        <v>102</v>
      </c>
      <c r="P825" t="s">
        <v>4024</v>
      </c>
      <c r="Q825" t="s">
        <v>36</v>
      </c>
      <c r="R825" t="s">
        <v>103</v>
      </c>
      <c r="S825" t="s">
        <v>36</v>
      </c>
      <c r="T8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45757.834722222222</v>
      </c>
      <c r="U8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45838.763888888891</v>
      </c>
      <c r="V825" s="5">
        <f>IFERROR(Table2[[#This Row],[Fecha cierre/actualización]]-Table2[[#This Row],[Fecha creación]],"Revisar")</f>
        <v>80.929166666668607</v>
      </c>
      <c r="W825" s="5">
        <f>IFERROR(Table2[[#This Row],[Días resolución/en proceso]]*24,"Revisar")</f>
        <v>1942.3000000000466</v>
      </c>
      <c r="X825" s="5">
        <f>_xlfn.XLOOKUP(Table2[[#This Row],[Acuerdo de nivel de servicio]],SLA!B:B,SLA!C:C)</f>
        <v>72</v>
      </c>
      <c r="Y825" s="5">
        <f>IFERROR(ROUND(Table2[[#This Row],[Fecha cierre/actualización]]-Table2[[#This Row],[Fecha creación]],0)*14,"Revisar")</f>
        <v>1134</v>
      </c>
      <c r="Z825" s="5">
        <f>+Table2[[#This Row],[SLA horas - base ]]+Table2[[#This Row],[SLA horas - adic por cambio días]]</f>
        <v>1206</v>
      </c>
      <c r="AA825" s="19" t="str">
        <f>IF(Table2[[#This Row],[SLA horas - base ]]=0,"No tiene SLA",IF(Table2[[#This Row],[Horas resolución/en proceso]]&lt;=Table2[[#This Row],[SLA horas - total]],"Cumplido","Vencido"))</f>
        <v>Vencido</v>
      </c>
      <c r="AC825"/>
    </row>
    <row r="826" spans="1:29">
      <c r="A826" t="s">
        <v>4027</v>
      </c>
      <c r="B826" t="s">
        <v>4028</v>
      </c>
      <c r="C826" t="s">
        <v>36</v>
      </c>
      <c r="D826" t="s">
        <v>269</v>
      </c>
      <c r="E826" t="s">
        <v>52</v>
      </c>
      <c r="F826" t="s">
        <v>96</v>
      </c>
      <c r="G826" t="s">
        <v>270</v>
      </c>
      <c r="H826" t="s">
        <v>36</v>
      </c>
      <c r="I826" t="s">
        <v>4029</v>
      </c>
      <c r="J826" t="s">
        <v>4030</v>
      </c>
      <c r="K826" t="s">
        <v>4031</v>
      </c>
      <c r="L826" t="s">
        <v>4031</v>
      </c>
      <c r="M826" t="s">
        <v>36</v>
      </c>
      <c r="N826" t="s">
        <v>36</v>
      </c>
      <c r="O826" t="s">
        <v>36</v>
      </c>
      <c r="P826" t="s">
        <v>4028</v>
      </c>
      <c r="Q826" t="s">
        <v>4031</v>
      </c>
      <c r="R826" t="s">
        <v>103</v>
      </c>
      <c r="S826" t="s">
        <v>4031</v>
      </c>
      <c r="T8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45757.494444444441</v>
      </c>
      <c r="U8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45772.720833333333</v>
      </c>
      <c r="V826" s="5">
        <f>IFERROR(Table2[[#This Row],[Fecha cierre/actualización]]-Table2[[#This Row],[Fecha creación]],"Revisar")</f>
        <v>15.226388888891961</v>
      </c>
      <c r="W826" s="5">
        <f>IFERROR(Table2[[#This Row],[Días resolución/en proceso]]*24,"Revisar")</f>
        <v>365.43333333340706</v>
      </c>
      <c r="X826" s="5">
        <f>_xlfn.XLOOKUP(Table2[[#This Row],[Acuerdo de nivel de servicio]],SLA!B:B,SLA!C:C)</f>
        <v>0</v>
      </c>
      <c r="Y826" s="5">
        <f>IFERROR(ROUND(Table2[[#This Row],[Fecha cierre/actualización]]-Table2[[#This Row],[Fecha creación]],0)*14,"Revisar")</f>
        <v>210</v>
      </c>
      <c r="Z826" s="5">
        <f>+Table2[[#This Row],[SLA horas - base ]]+Table2[[#This Row],[SLA horas - adic por cambio días]]</f>
        <v>210</v>
      </c>
      <c r="AA826" s="19" t="str">
        <f>IF(Table2[[#This Row],[SLA horas - base ]]=0,"No tiene SLA",IF(Table2[[#This Row],[Horas resolución/en proceso]]&lt;=Table2[[#This Row],[SLA horas - total]],"Cumplido","Vencido"))</f>
        <v>No tiene SLA</v>
      </c>
      <c r="AC826"/>
    </row>
    <row r="827" spans="1:29">
      <c r="A827" t="s">
        <v>4032</v>
      </c>
      <c r="B827" t="s">
        <v>4033</v>
      </c>
      <c r="C827" t="s">
        <v>36</v>
      </c>
      <c r="D827" t="s">
        <v>269</v>
      </c>
      <c r="E827" t="s">
        <v>52</v>
      </c>
      <c r="F827" t="s">
        <v>96</v>
      </c>
      <c r="G827" t="s">
        <v>270</v>
      </c>
      <c r="H827" t="s">
        <v>36</v>
      </c>
      <c r="I827" t="s">
        <v>4029</v>
      </c>
      <c r="J827" t="s">
        <v>4034</v>
      </c>
      <c r="K827" t="s">
        <v>4035</v>
      </c>
      <c r="L827" t="s">
        <v>4035</v>
      </c>
      <c r="M827" t="s">
        <v>36</v>
      </c>
      <c r="N827" t="s">
        <v>36</v>
      </c>
      <c r="O827" t="s">
        <v>36</v>
      </c>
      <c r="P827" t="s">
        <v>4033</v>
      </c>
      <c r="Q827" t="s">
        <v>4035</v>
      </c>
      <c r="R827" t="s">
        <v>103</v>
      </c>
      <c r="S827" t="s">
        <v>4035</v>
      </c>
      <c r="T8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45757.590277777781</v>
      </c>
      <c r="U8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45770.44027777778</v>
      </c>
      <c r="V827" s="5">
        <f>IFERROR(Table2[[#This Row],[Fecha cierre/actualización]]-Table2[[#This Row],[Fecha creación]],"Revisar")</f>
        <v>12.849999999998545</v>
      </c>
      <c r="W827" s="5">
        <f>IFERROR(Table2[[#This Row],[Días resolución/en proceso]]*24,"Revisar")</f>
        <v>308.39999999996508</v>
      </c>
      <c r="X827" s="5">
        <f>_xlfn.XLOOKUP(Table2[[#This Row],[Acuerdo de nivel de servicio]],SLA!B:B,SLA!C:C)</f>
        <v>0</v>
      </c>
      <c r="Y827" s="5">
        <f>IFERROR(ROUND(Table2[[#This Row],[Fecha cierre/actualización]]-Table2[[#This Row],[Fecha creación]],0)*14,"Revisar")</f>
        <v>182</v>
      </c>
      <c r="Z827" s="5">
        <f>+Table2[[#This Row],[SLA horas - base ]]+Table2[[#This Row],[SLA horas - adic por cambio días]]</f>
        <v>182</v>
      </c>
      <c r="AA827" s="19" t="str">
        <f>IF(Table2[[#This Row],[SLA horas - base ]]=0,"No tiene SLA",IF(Table2[[#This Row],[Horas resolución/en proceso]]&lt;=Table2[[#This Row],[SLA horas - total]],"Cumplido","Vencido"))</f>
        <v>No tiene SLA</v>
      </c>
      <c r="AC827"/>
    </row>
    <row r="828" spans="1:29">
      <c r="A828" t="s">
        <v>4036</v>
      </c>
      <c r="B828" t="s">
        <v>4037</v>
      </c>
      <c r="C828" t="s">
        <v>496</v>
      </c>
      <c r="D828" t="s">
        <v>95</v>
      </c>
      <c r="E828" t="s">
        <v>38</v>
      </c>
      <c r="F828" t="s">
        <v>96</v>
      </c>
      <c r="G828" t="s">
        <v>106</v>
      </c>
      <c r="H828" t="s">
        <v>38</v>
      </c>
      <c r="I828" t="s">
        <v>4038</v>
      </c>
      <c r="J828" t="s">
        <v>4039</v>
      </c>
      <c r="K828" t="s">
        <v>4040</v>
      </c>
      <c r="L828" t="s">
        <v>4040</v>
      </c>
      <c r="M828" t="s">
        <v>110</v>
      </c>
      <c r="N828" t="s">
        <v>36</v>
      </c>
      <c r="O828" t="s">
        <v>36</v>
      </c>
      <c r="P828" t="s">
        <v>4037</v>
      </c>
      <c r="Q828" t="s">
        <v>4040</v>
      </c>
      <c r="R828" t="s">
        <v>103</v>
      </c>
      <c r="S828" t="s">
        <v>4040</v>
      </c>
      <c r="T8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45757.663194444445</v>
      </c>
      <c r="U8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45758.819444444445</v>
      </c>
      <c r="V828" s="5">
        <f>IFERROR(Table2[[#This Row],[Fecha cierre/actualización]]-Table2[[#This Row],[Fecha creación]],"Revisar")</f>
        <v>1.15625</v>
      </c>
      <c r="W828" s="5">
        <f>IFERROR(Table2[[#This Row],[Días resolución/en proceso]]*24,"Revisar")</f>
        <v>27.75</v>
      </c>
      <c r="X828" s="5">
        <f>_xlfn.XLOOKUP(Table2[[#This Row],[Acuerdo de nivel de servicio]],SLA!B:B,SLA!C:C)</f>
        <v>72</v>
      </c>
      <c r="Y828" s="5">
        <f>IFERROR(ROUND(Table2[[#This Row],[Fecha cierre/actualización]]-Table2[[#This Row],[Fecha creación]],0)*14,"Revisar")</f>
        <v>14</v>
      </c>
      <c r="Z828" s="5">
        <f>+Table2[[#This Row],[SLA horas - base ]]+Table2[[#This Row],[SLA horas - adic por cambio días]]</f>
        <v>86</v>
      </c>
      <c r="AA828" s="19" t="str">
        <f>IF(Table2[[#This Row],[SLA horas - base ]]=0,"No tiene SLA",IF(Table2[[#This Row],[Horas resolución/en proceso]]&lt;=Table2[[#This Row],[SLA horas - total]],"Cumplido","Vencido"))</f>
        <v>Cumplido</v>
      </c>
      <c r="AC828"/>
    </row>
    <row r="829" spans="1:29">
      <c r="A829" t="s">
        <v>4041</v>
      </c>
      <c r="B829" t="s">
        <v>4042</v>
      </c>
      <c r="C829" t="s">
        <v>36</v>
      </c>
      <c r="D829" t="s">
        <v>269</v>
      </c>
      <c r="E829" t="s">
        <v>52</v>
      </c>
      <c r="F829" t="s">
        <v>96</v>
      </c>
      <c r="G829" t="s">
        <v>270</v>
      </c>
      <c r="H829" t="s">
        <v>36</v>
      </c>
      <c r="I829" t="s">
        <v>4043</v>
      </c>
      <c r="J829" t="s">
        <v>4044</v>
      </c>
      <c r="K829" t="s">
        <v>4045</v>
      </c>
      <c r="L829" t="s">
        <v>4045</v>
      </c>
      <c r="M829" t="s">
        <v>36</v>
      </c>
      <c r="N829" t="s">
        <v>36</v>
      </c>
      <c r="O829" t="s">
        <v>36</v>
      </c>
      <c r="P829" t="s">
        <v>4042</v>
      </c>
      <c r="Q829" t="s">
        <v>4045</v>
      </c>
      <c r="R829" t="s">
        <v>103</v>
      </c>
      <c r="S829" t="s">
        <v>4045</v>
      </c>
      <c r="T8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45757.673611111109</v>
      </c>
      <c r="U8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45770.759722222225</v>
      </c>
      <c r="V829" s="5">
        <f>IFERROR(Table2[[#This Row],[Fecha cierre/actualización]]-Table2[[#This Row],[Fecha creación]],"Revisar")</f>
        <v>13.086111111115315</v>
      </c>
      <c r="W829" s="5">
        <f>IFERROR(Table2[[#This Row],[Días resolución/en proceso]]*24,"Revisar")</f>
        <v>314.06666666676756</v>
      </c>
      <c r="X829" s="5">
        <f>_xlfn.XLOOKUP(Table2[[#This Row],[Acuerdo de nivel de servicio]],SLA!B:B,SLA!C:C)</f>
        <v>0</v>
      </c>
      <c r="Y829" s="5">
        <f>IFERROR(ROUND(Table2[[#This Row],[Fecha cierre/actualización]]-Table2[[#This Row],[Fecha creación]],0)*14,"Revisar")</f>
        <v>182</v>
      </c>
      <c r="Z829" s="5">
        <f>+Table2[[#This Row],[SLA horas - base ]]+Table2[[#This Row],[SLA horas - adic por cambio días]]</f>
        <v>182</v>
      </c>
      <c r="AA829" s="19" t="str">
        <f>IF(Table2[[#This Row],[SLA horas - base ]]=0,"No tiene SLA",IF(Table2[[#This Row],[Horas resolución/en proceso]]&lt;=Table2[[#This Row],[SLA horas - total]],"Cumplido","Vencido"))</f>
        <v>No tiene SLA</v>
      </c>
      <c r="AC829"/>
    </row>
    <row r="830" spans="1:29">
      <c r="A830" t="s">
        <v>4046</v>
      </c>
      <c r="B830" t="s">
        <v>4008</v>
      </c>
      <c r="C830" t="s">
        <v>36</v>
      </c>
      <c r="D830" t="s">
        <v>2</v>
      </c>
      <c r="E830" t="s">
        <v>55</v>
      </c>
      <c r="F830" t="s">
        <v>96</v>
      </c>
      <c r="G830" t="s">
        <v>106</v>
      </c>
      <c r="H830" t="s">
        <v>30</v>
      </c>
      <c r="I830" t="s">
        <v>4047</v>
      </c>
      <c r="J830" t="s">
        <v>4048</v>
      </c>
      <c r="K830" t="s">
        <v>3363</v>
      </c>
      <c r="L830" t="s">
        <v>3363</v>
      </c>
      <c r="M830" t="s">
        <v>110</v>
      </c>
      <c r="N830" t="s">
        <v>36</v>
      </c>
      <c r="O830" t="s">
        <v>36</v>
      </c>
      <c r="P830" t="s">
        <v>4008</v>
      </c>
      <c r="Q830" t="s">
        <v>3363</v>
      </c>
      <c r="R830" t="s">
        <v>103</v>
      </c>
      <c r="S830" t="s">
        <v>4049</v>
      </c>
      <c r="T8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45757.702777777777</v>
      </c>
      <c r="U8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45763.648611111108</v>
      </c>
      <c r="V830" s="5">
        <f>IFERROR(Table2[[#This Row],[Fecha cierre/actualización]]-Table2[[#This Row],[Fecha creación]],"Revisar")</f>
        <v>5.9458333333313931</v>
      </c>
      <c r="W830" s="5">
        <f>IFERROR(Table2[[#This Row],[Días resolución/en proceso]]*24,"Revisar")</f>
        <v>142.69999999995343</v>
      </c>
      <c r="X830" s="5">
        <f>_xlfn.XLOOKUP(Table2[[#This Row],[Acuerdo de nivel de servicio]],SLA!B:B,SLA!C:C)</f>
        <v>0</v>
      </c>
      <c r="Y830" s="5">
        <f>IFERROR(ROUND(Table2[[#This Row],[Fecha cierre/actualización]]-Table2[[#This Row],[Fecha creación]],0)*14,"Revisar")</f>
        <v>84</v>
      </c>
      <c r="Z830" s="5">
        <f>+Table2[[#This Row],[SLA horas - base ]]+Table2[[#This Row],[SLA horas - adic por cambio días]]</f>
        <v>84</v>
      </c>
      <c r="AA830" s="19" t="str">
        <f>IF(Table2[[#This Row],[SLA horas - base ]]=0,"No tiene SLA",IF(Table2[[#This Row],[Horas resolución/en proceso]]&lt;=Table2[[#This Row],[SLA horas - total]],"Cumplido","Vencido"))</f>
        <v>No tiene SLA</v>
      </c>
      <c r="AC830"/>
    </row>
    <row r="831" spans="1:29">
      <c r="A831" t="s">
        <v>4050</v>
      </c>
      <c r="B831" t="s">
        <v>4051</v>
      </c>
      <c r="C831" t="s">
        <v>36</v>
      </c>
      <c r="D831" t="s">
        <v>2</v>
      </c>
      <c r="E831" t="s">
        <v>36</v>
      </c>
      <c r="F831" t="s">
        <v>21</v>
      </c>
      <c r="G831" t="s">
        <v>36</v>
      </c>
      <c r="H831" t="s">
        <v>28</v>
      </c>
      <c r="I831" t="s">
        <v>36</v>
      </c>
      <c r="J831" t="s">
        <v>131</v>
      </c>
      <c r="K831" t="s">
        <v>36</v>
      </c>
      <c r="L831" t="s">
        <v>4052</v>
      </c>
      <c r="M831" t="s">
        <v>101</v>
      </c>
      <c r="N831" t="s">
        <v>36</v>
      </c>
      <c r="O831" t="s">
        <v>102</v>
      </c>
      <c r="P831" t="s">
        <v>4051</v>
      </c>
      <c r="Q831" t="s">
        <v>36</v>
      </c>
      <c r="R831" t="s">
        <v>103</v>
      </c>
      <c r="S831" t="s">
        <v>36</v>
      </c>
      <c r="T8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45758.418749999997</v>
      </c>
      <c r="U8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45758.419444444444</v>
      </c>
      <c r="V831" s="5">
        <f>IFERROR(Table2[[#This Row],[Fecha cierre/actualización]]-Table2[[#This Row],[Fecha creación]],"Revisar")</f>
        <v>6.944444467080757E-4</v>
      </c>
      <c r="W831" s="5">
        <f>IFERROR(Table2[[#This Row],[Días resolución/en proceso]]*24,"Revisar")</f>
        <v>1.6666666720993817E-2</v>
      </c>
      <c r="X831" s="5">
        <f>_xlfn.XLOOKUP(Table2[[#This Row],[Acuerdo de nivel de servicio]],SLA!B:B,SLA!C:C)</f>
        <v>0</v>
      </c>
      <c r="Y831" s="5">
        <f>IFERROR(ROUND(Table2[[#This Row],[Fecha cierre/actualización]]-Table2[[#This Row],[Fecha creación]],0)*14,"Revisar")</f>
        <v>0</v>
      </c>
      <c r="Z831" s="5">
        <f>+Table2[[#This Row],[SLA horas - base ]]+Table2[[#This Row],[SLA horas - adic por cambio días]]</f>
        <v>0</v>
      </c>
      <c r="AA831" s="19" t="str">
        <f>IF(Table2[[#This Row],[SLA horas - base ]]=0,"No tiene SLA",IF(Table2[[#This Row],[Horas resolución/en proceso]]&lt;=Table2[[#This Row],[SLA horas - total]],"Cumplido","Vencido"))</f>
        <v>No tiene SLA</v>
      </c>
      <c r="AC831"/>
    </row>
    <row r="832" spans="1:29">
      <c r="A832" t="s">
        <v>4053</v>
      </c>
      <c r="B832" t="s">
        <v>4054</v>
      </c>
      <c r="C832" t="s">
        <v>119</v>
      </c>
      <c r="D832" t="s">
        <v>2</v>
      </c>
      <c r="E832" t="s">
        <v>55</v>
      </c>
      <c r="F832" t="s">
        <v>96</v>
      </c>
      <c r="G832" t="s">
        <v>36</v>
      </c>
      <c r="H832" t="s">
        <v>28</v>
      </c>
      <c r="I832" t="s">
        <v>4055</v>
      </c>
      <c r="J832" t="s">
        <v>4056</v>
      </c>
      <c r="K832" t="s">
        <v>4057</v>
      </c>
      <c r="L832" t="s">
        <v>4057</v>
      </c>
      <c r="M832" t="s">
        <v>101</v>
      </c>
      <c r="N832" t="s">
        <v>36</v>
      </c>
      <c r="O832" t="s">
        <v>102</v>
      </c>
      <c r="P832" t="s">
        <v>4054</v>
      </c>
      <c r="Q832" t="s">
        <v>4057</v>
      </c>
      <c r="R832" t="s">
        <v>467</v>
      </c>
      <c r="S832" t="s">
        <v>4057</v>
      </c>
      <c r="T8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45758.586111111108</v>
      </c>
      <c r="U8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45799.532638888886</v>
      </c>
      <c r="V832" s="5">
        <f>IFERROR(Table2[[#This Row],[Fecha cierre/actualización]]-Table2[[#This Row],[Fecha creación]],"Revisar")</f>
        <v>40.946527777778101</v>
      </c>
      <c r="W832" s="5">
        <f>IFERROR(Table2[[#This Row],[Días resolución/en proceso]]*24,"Revisar")</f>
        <v>982.71666666667443</v>
      </c>
      <c r="X832" s="5">
        <f>_xlfn.XLOOKUP(Table2[[#This Row],[Acuerdo de nivel de servicio]],SLA!B:B,SLA!C:C)</f>
        <v>72</v>
      </c>
      <c r="Y832" s="5">
        <f>IFERROR(ROUND(Table2[[#This Row],[Fecha cierre/actualización]]-Table2[[#This Row],[Fecha creación]],0)*14,"Revisar")</f>
        <v>574</v>
      </c>
      <c r="Z832" s="5">
        <f>+Table2[[#This Row],[SLA horas - base ]]+Table2[[#This Row],[SLA horas - adic por cambio días]]</f>
        <v>646</v>
      </c>
      <c r="AA832" s="19" t="str">
        <f>IF(Table2[[#This Row],[SLA horas - base ]]=0,"No tiene SLA",IF(Table2[[#This Row],[Horas resolución/en proceso]]&lt;=Table2[[#This Row],[SLA horas - total]],"Cumplido","Vencido"))</f>
        <v>Vencido</v>
      </c>
      <c r="AC832"/>
    </row>
    <row r="833" spans="1:29">
      <c r="A833" t="s">
        <v>4058</v>
      </c>
      <c r="B833" t="s">
        <v>4059</v>
      </c>
      <c r="C833" t="s">
        <v>149</v>
      </c>
      <c r="D833" t="s">
        <v>2</v>
      </c>
      <c r="E833" t="s">
        <v>55</v>
      </c>
      <c r="F833" t="s">
        <v>96</v>
      </c>
      <c r="G833" t="s">
        <v>106</v>
      </c>
      <c r="H833" t="s">
        <v>27</v>
      </c>
      <c r="I833" t="s">
        <v>4060</v>
      </c>
      <c r="J833" t="s">
        <v>4061</v>
      </c>
      <c r="K833" t="s">
        <v>4062</v>
      </c>
      <c r="L833" t="s">
        <v>4062</v>
      </c>
      <c r="M833" t="s">
        <v>101</v>
      </c>
      <c r="N833" t="s">
        <v>154</v>
      </c>
      <c r="O833" t="s">
        <v>102</v>
      </c>
      <c r="P833" t="s">
        <v>4059</v>
      </c>
      <c r="Q833" t="s">
        <v>4062</v>
      </c>
      <c r="R833" t="s">
        <v>103</v>
      </c>
      <c r="S833" t="s">
        <v>4062</v>
      </c>
      <c r="T8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45758.384027777778</v>
      </c>
      <c r="U8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45758.400694444441</v>
      </c>
      <c r="V833" s="5">
        <f>IFERROR(Table2[[#This Row],[Fecha cierre/actualización]]-Table2[[#This Row],[Fecha creación]],"Revisar")</f>
        <v>1.6666666662786156E-2</v>
      </c>
      <c r="W833" s="5">
        <f>IFERROR(Table2[[#This Row],[Días resolución/en proceso]]*24,"Revisar")</f>
        <v>0.39999999990686774</v>
      </c>
      <c r="X833" s="5">
        <f>_xlfn.XLOOKUP(Table2[[#This Row],[Acuerdo de nivel de servicio]],SLA!B:B,SLA!C:C)</f>
        <v>12.5</v>
      </c>
      <c r="Y833" s="5">
        <f>IFERROR(ROUND(Table2[[#This Row],[Fecha cierre/actualización]]-Table2[[#This Row],[Fecha creación]],0)*14,"Revisar")</f>
        <v>0</v>
      </c>
      <c r="Z833" s="5">
        <f>+Table2[[#This Row],[SLA horas - base ]]+Table2[[#This Row],[SLA horas - adic por cambio días]]</f>
        <v>12.5</v>
      </c>
      <c r="AA833" s="19" t="str">
        <f>IF(Table2[[#This Row],[SLA horas - base ]]=0,"No tiene SLA",IF(Table2[[#This Row],[Horas resolución/en proceso]]&lt;=Table2[[#This Row],[SLA horas - total]],"Cumplido","Vencido"))</f>
        <v>Cumplido</v>
      </c>
      <c r="AC833"/>
    </row>
    <row r="834" spans="1:29">
      <c r="A834" t="s">
        <v>4063</v>
      </c>
      <c r="B834" t="s">
        <v>4064</v>
      </c>
      <c r="C834" t="s">
        <v>167</v>
      </c>
      <c r="D834" t="s">
        <v>2</v>
      </c>
      <c r="E834" t="s">
        <v>66</v>
      </c>
      <c r="F834" t="s">
        <v>96</v>
      </c>
      <c r="G834" t="s">
        <v>97</v>
      </c>
      <c r="H834" t="s">
        <v>51</v>
      </c>
      <c r="I834" t="s">
        <v>4065</v>
      </c>
      <c r="J834" t="s">
        <v>4066</v>
      </c>
      <c r="K834" t="s">
        <v>4067</v>
      </c>
      <c r="L834" t="s">
        <v>4067</v>
      </c>
      <c r="M834" t="s">
        <v>101</v>
      </c>
      <c r="N834" t="s">
        <v>36</v>
      </c>
      <c r="O834" t="s">
        <v>102</v>
      </c>
      <c r="P834" t="s">
        <v>4064</v>
      </c>
      <c r="Q834" t="s">
        <v>4067</v>
      </c>
      <c r="R834" t="s">
        <v>103</v>
      </c>
      <c r="S834" t="s">
        <v>4067</v>
      </c>
      <c r="T8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45762.438194444447</v>
      </c>
      <c r="U8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45762.482638888891</v>
      </c>
      <c r="V834" s="5">
        <f>IFERROR(Table2[[#This Row],[Fecha cierre/actualización]]-Table2[[#This Row],[Fecha creación]],"Revisar")</f>
        <v>4.4444444443797693E-2</v>
      </c>
      <c r="W834" s="5">
        <f>IFERROR(Table2[[#This Row],[Días resolución/en proceso]]*24,"Revisar")</f>
        <v>1.0666666666511446</v>
      </c>
      <c r="X834" s="5">
        <f>_xlfn.XLOOKUP(Table2[[#This Row],[Acuerdo de nivel de servicio]],SLA!B:B,SLA!C:C)</f>
        <v>120</v>
      </c>
      <c r="Y834" s="5">
        <f>IFERROR(ROUND(Table2[[#This Row],[Fecha cierre/actualización]]-Table2[[#This Row],[Fecha creación]],0)*14,"Revisar")</f>
        <v>0</v>
      </c>
      <c r="Z834" s="5">
        <f>+Table2[[#This Row],[SLA horas - base ]]+Table2[[#This Row],[SLA horas - adic por cambio días]]</f>
        <v>120</v>
      </c>
      <c r="AA834" s="19" t="str">
        <f>IF(Table2[[#This Row],[SLA horas - base ]]=0,"No tiene SLA",IF(Table2[[#This Row],[Horas resolución/en proceso]]&lt;=Table2[[#This Row],[SLA horas - total]],"Cumplido","Vencido"))</f>
        <v>Cumplido</v>
      </c>
      <c r="AC834"/>
    </row>
    <row r="835" spans="1:29">
      <c r="A835" t="s">
        <v>4068</v>
      </c>
      <c r="B835" t="s">
        <v>4069</v>
      </c>
      <c r="C835" t="s">
        <v>119</v>
      </c>
      <c r="D835" t="s">
        <v>2</v>
      </c>
      <c r="E835" t="s">
        <v>55</v>
      </c>
      <c r="F835" t="s">
        <v>96</v>
      </c>
      <c r="G835" t="s">
        <v>106</v>
      </c>
      <c r="H835" t="s">
        <v>28</v>
      </c>
      <c r="I835" t="s">
        <v>4070</v>
      </c>
      <c r="J835" t="s">
        <v>4071</v>
      </c>
      <c r="K835" t="s">
        <v>4072</v>
      </c>
      <c r="L835" t="s">
        <v>4072</v>
      </c>
      <c r="M835" t="s">
        <v>153</v>
      </c>
      <c r="N835" t="s">
        <v>154</v>
      </c>
      <c r="O835" t="s">
        <v>36</v>
      </c>
      <c r="P835" t="s">
        <v>4069</v>
      </c>
      <c r="Q835" t="s">
        <v>4072</v>
      </c>
      <c r="R835" t="s">
        <v>103</v>
      </c>
      <c r="S835" t="s">
        <v>4073</v>
      </c>
      <c r="T8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45758.727083333331</v>
      </c>
      <c r="U8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45771.692361111112</v>
      </c>
      <c r="V835" s="5">
        <f>IFERROR(Table2[[#This Row],[Fecha cierre/actualización]]-Table2[[#This Row],[Fecha creación]],"Revisar")</f>
        <v>12.965277777781012</v>
      </c>
      <c r="W835" s="5">
        <f>IFERROR(Table2[[#This Row],[Días resolución/en proceso]]*24,"Revisar")</f>
        <v>311.16666666674428</v>
      </c>
      <c r="X835" s="5">
        <f>_xlfn.XLOOKUP(Table2[[#This Row],[Acuerdo de nivel de servicio]],SLA!B:B,SLA!C:C)</f>
        <v>72</v>
      </c>
      <c r="Y835" s="5">
        <f>IFERROR(ROUND(Table2[[#This Row],[Fecha cierre/actualización]]-Table2[[#This Row],[Fecha creación]],0)*14,"Revisar")</f>
        <v>182</v>
      </c>
      <c r="Z835" s="5">
        <f>+Table2[[#This Row],[SLA horas - base ]]+Table2[[#This Row],[SLA horas - adic por cambio días]]</f>
        <v>254</v>
      </c>
      <c r="AA835" s="19" t="str">
        <f>IF(Table2[[#This Row],[SLA horas - base ]]=0,"No tiene SLA",IF(Table2[[#This Row],[Horas resolución/en proceso]]&lt;=Table2[[#This Row],[SLA horas - total]],"Cumplido","Vencido"))</f>
        <v>Vencido</v>
      </c>
      <c r="AC835"/>
    </row>
    <row r="836" spans="1:29">
      <c r="A836" t="s">
        <v>4074</v>
      </c>
      <c r="B836" t="s">
        <v>4075</v>
      </c>
      <c r="C836" t="s">
        <v>149</v>
      </c>
      <c r="D836" t="s">
        <v>2</v>
      </c>
      <c r="E836" t="s">
        <v>55</v>
      </c>
      <c r="F836" t="s">
        <v>96</v>
      </c>
      <c r="G836" t="s">
        <v>106</v>
      </c>
      <c r="H836" t="s">
        <v>31</v>
      </c>
      <c r="I836" t="s">
        <v>4076</v>
      </c>
      <c r="J836" t="s">
        <v>4077</v>
      </c>
      <c r="K836" t="s">
        <v>4078</v>
      </c>
      <c r="L836" t="s">
        <v>4078</v>
      </c>
      <c r="M836" t="s">
        <v>101</v>
      </c>
      <c r="N836" t="s">
        <v>154</v>
      </c>
      <c r="O836" t="s">
        <v>102</v>
      </c>
      <c r="P836" t="s">
        <v>4075</v>
      </c>
      <c r="Q836" t="s">
        <v>4078</v>
      </c>
      <c r="R836" t="s">
        <v>103</v>
      </c>
      <c r="S836" t="s">
        <v>4078</v>
      </c>
      <c r="T8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45762.702777777777</v>
      </c>
      <c r="U8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45768.459722222222</v>
      </c>
      <c r="V836" s="5">
        <f>IFERROR(Table2[[#This Row],[Fecha cierre/actualización]]-Table2[[#This Row],[Fecha creación]],"Revisar")</f>
        <v>5.7569444444452529</v>
      </c>
      <c r="W836" s="5">
        <f>IFERROR(Table2[[#This Row],[Días resolución/en proceso]]*24,"Revisar")</f>
        <v>138.16666666668607</v>
      </c>
      <c r="X836" s="5">
        <f>_xlfn.XLOOKUP(Table2[[#This Row],[Acuerdo de nivel de servicio]],SLA!B:B,SLA!C:C)</f>
        <v>12.5</v>
      </c>
      <c r="Y836" s="5">
        <f>IFERROR(ROUND(Table2[[#This Row],[Fecha cierre/actualización]]-Table2[[#This Row],[Fecha creación]],0)*14,"Revisar")</f>
        <v>84</v>
      </c>
      <c r="Z836" s="5">
        <f>+Table2[[#This Row],[SLA horas - base ]]+Table2[[#This Row],[SLA horas - adic por cambio días]]</f>
        <v>96.5</v>
      </c>
      <c r="AA836" s="19" t="str">
        <f>IF(Table2[[#This Row],[SLA horas - base ]]=0,"No tiene SLA",IF(Table2[[#This Row],[Horas resolución/en proceso]]&lt;=Table2[[#This Row],[SLA horas - total]],"Cumplido","Vencido"))</f>
        <v>Vencido</v>
      </c>
      <c r="AC836"/>
    </row>
    <row r="837" spans="1:29">
      <c r="A837" t="s">
        <v>4079</v>
      </c>
      <c r="B837" t="s">
        <v>4080</v>
      </c>
      <c r="C837" t="s">
        <v>496</v>
      </c>
      <c r="D837" t="s">
        <v>95</v>
      </c>
      <c r="E837" t="s">
        <v>66</v>
      </c>
      <c r="F837" t="s">
        <v>96</v>
      </c>
      <c r="G837" t="s">
        <v>97</v>
      </c>
      <c r="H837" t="s">
        <v>51</v>
      </c>
      <c r="I837" t="s">
        <v>4081</v>
      </c>
      <c r="J837" t="s">
        <v>4082</v>
      </c>
      <c r="K837" t="s">
        <v>4083</v>
      </c>
      <c r="L837" t="s">
        <v>4083</v>
      </c>
      <c r="M837" t="s">
        <v>101</v>
      </c>
      <c r="N837" t="s">
        <v>36</v>
      </c>
      <c r="O837" t="s">
        <v>102</v>
      </c>
      <c r="P837" t="s">
        <v>4080</v>
      </c>
      <c r="Q837" t="s">
        <v>4083</v>
      </c>
      <c r="R837" t="s">
        <v>103</v>
      </c>
      <c r="S837" t="s">
        <v>4083</v>
      </c>
      <c r="T8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45758.488888888889</v>
      </c>
      <c r="U8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45758.550694444442</v>
      </c>
      <c r="V837" s="5">
        <f>IFERROR(Table2[[#This Row],[Fecha cierre/actualización]]-Table2[[#This Row],[Fecha creación]],"Revisar")</f>
        <v>6.1805555553291924E-2</v>
      </c>
      <c r="W837" s="5">
        <f>IFERROR(Table2[[#This Row],[Días resolución/en proceso]]*24,"Revisar")</f>
        <v>1.4833333332790062</v>
      </c>
      <c r="X837" s="5">
        <f>_xlfn.XLOOKUP(Table2[[#This Row],[Acuerdo de nivel de servicio]],SLA!B:B,SLA!C:C)</f>
        <v>72</v>
      </c>
      <c r="Y837" s="5">
        <f>IFERROR(ROUND(Table2[[#This Row],[Fecha cierre/actualización]]-Table2[[#This Row],[Fecha creación]],0)*14,"Revisar")</f>
        <v>0</v>
      </c>
      <c r="Z837" s="5">
        <f>+Table2[[#This Row],[SLA horas - base ]]+Table2[[#This Row],[SLA horas - adic por cambio días]]</f>
        <v>72</v>
      </c>
      <c r="AA837" s="19" t="str">
        <f>IF(Table2[[#This Row],[SLA horas - base ]]=0,"No tiene SLA",IF(Table2[[#This Row],[Horas resolución/en proceso]]&lt;=Table2[[#This Row],[SLA horas - total]],"Cumplido","Vencido"))</f>
        <v>Cumplido</v>
      </c>
      <c r="AC837"/>
    </row>
    <row r="838" spans="1:29">
      <c r="A838" t="s">
        <v>4084</v>
      </c>
      <c r="B838" t="s">
        <v>4085</v>
      </c>
      <c r="C838" t="s">
        <v>2317</v>
      </c>
      <c r="D838" t="s">
        <v>95</v>
      </c>
      <c r="E838" t="s">
        <v>66</v>
      </c>
      <c r="F838" t="s">
        <v>96</v>
      </c>
      <c r="G838" t="s">
        <v>97</v>
      </c>
      <c r="H838" t="s">
        <v>37</v>
      </c>
      <c r="I838" t="s">
        <v>4086</v>
      </c>
      <c r="J838" t="s">
        <v>4087</v>
      </c>
      <c r="K838" t="s">
        <v>4088</v>
      </c>
      <c r="L838" t="s">
        <v>4088</v>
      </c>
      <c r="M838" t="s">
        <v>524</v>
      </c>
      <c r="N838" t="s">
        <v>36</v>
      </c>
      <c r="O838" t="s">
        <v>36</v>
      </c>
      <c r="P838" t="s">
        <v>4085</v>
      </c>
      <c r="Q838" t="s">
        <v>4088</v>
      </c>
      <c r="R838" t="s">
        <v>103</v>
      </c>
      <c r="S838" t="s">
        <v>4088</v>
      </c>
      <c r="T8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45761.605555555558</v>
      </c>
      <c r="U8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45761.637499999997</v>
      </c>
      <c r="V838" s="5">
        <f>IFERROR(Table2[[#This Row],[Fecha cierre/actualización]]-Table2[[#This Row],[Fecha creación]],"Revisar")</f>
        <v>3.1944444439432118E-2</v>
      </c>
      <c r="W838" s="5">
        <f>IFERROR(Table2[[#This Row],[Días resolución/en proceso]]*24,"Revisar")</f>
        <v>0.76666666654637083</v>
      </c>
      <c r="X838" s="5">
        <f>_xlfn.XLOOKUP(Table2[[#This Row],[Acuerdo de nivel de servicio]],SLA!B:B,SLA!C:C)</f>
        <v>120</v>
      </c>
      <c r="Y838" s="5">
        <f>IFERROR(ROUND(Table2[[#This Row],[Fecha cierre/actualización]]-Table2[[#This Row],[Fecha creación]],0)*14,"Revisar")</f>
        <v>0</v>
      </c>
      <c r="Z838" s="5">
        <f>+Table2[[#This Row],[SLA horas - base ]]+Table2[[#This Row],[SLA horas - adic por cambio días]]</f>
        <v>120</v>
      </c>
      <c r="AA838" s="19" t="str">
        <f>IF(Table2[[#This Row],[SLA horas - base ]]=0,"No tiene SLA",IF(Table2[[#This Row],[Horas resolución/en proceso]]&lt;=Table2[[#This Row],[SLA horas - total]],"Cumplido","Vencido"))</f>
        <v>Cumplido</v>
      </c>
      <c r="AC838"/>
    </row>
    <row r="839" spans="1:29">
      <c r="A839" t="s">
        <v>4089</v>
      </c>
      <c r="B839" t="s">
        <v>4090</v>
      </c>
      <c r="C839" t="s">
        <v>496</v>
      </c>
      <c r="D839" t="s">
        <v>95</v>
      </c>
      <c r="E839" t="s">
        <v>61</v>
      </c>
      <c r="F839" t="s">
        <v>96</v>
      </c>
      <c r="G839" t="s">
        <v>687</v>
      </c>
      <c r="H839" t="s">
        <v>54</v>
      </c>
      <c r="I839" t="s">
        <v>4090</v>
      </c>
      <c r="J839" t="s">
        <v>4091</v>
      </c>
      <c r="K839" t="s">
        <v>4092</v>
      </c>
      <c r="L839" t="s">
        <v>4092</v>
      </c>
      <c r="M839" t="s">
        <v>101</v>
      </c>
      <c r="N839" t="s">
        <v>36</v>
      </c>
      <c r="O839" t="s">
        <v>102</v>
      </c>
      <c r="P839" t="s">
        <v>4090</v>
      </c>
      <c r="Q839" t="s">
        <v>4092</v>
      </c>
      <c r="R839" t="s">
        <v>103</v>
      </c>
      <c r="S839" t="s">
        <v>4092</v>
      </c>
      <c r="T8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45758.681944444441</v>
      </c>
      <c r="U8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45772.419444444444</v>
      </c>
      <c r="V839" s="5">
        <f>IFERROR(Table2[[#This Row],[Fecha cierre/actualización]]-Table2[[#This Row],[Fecha creación]],"Revisar")</f>
        <v>13.73750000000291</v>
      </c>
      <c r="W839" s="5">
        <f>IFERROR(Table2[[#This Row],[Días resolución/en proceso]]*24,"Revisar")</f>
        <v>329.70000000006985</v>
      </c>
      <c r="X839" s="5">
        <f>_xlfn.XLOOKUP(Table2[[#This Row],[Acuerdo de nivel de servicio]],SLA!B:B,SLA!C:C)</f>
        <v>72</v>
      </c>
      <c r="Y839" s="5">
        <f>IFERROR(ROUND(Table2[[#This Row],[Fecha cierre/actualización]]-Table2[[#This Row],[Fecha creación]],0)*14,"Revisar")</f>
        <v>196</v>
      </c>
      <c r="Z839" s="5">
        <f>+Table2[[#This Row],[SLA horas - base ]]+Table2[[#This Row],[SLA horas - adic por cambio días]]</f>
        <v>268</v>
      </c>
      <c r="AA839" s="19" t="str">
        <f>IF(Table2[[#This Row],[SLA horas - base ]]=0,"No tiene SLA",IF(Table2[[#This Row],[Horas resolución/en proceso]]&lt;=Table2[[#This Row],[SLA horas - total]],"Cumplido","Vencido"))</f>
        <v>Vencido</v>
      </c>
      <c r="AC839"/>
    </row>
    <row r="840" spans="1:29">
      <c r="A840" t="s">
        <v>4093</v>
      </c>
      <c r="B840" t="s">
        <v>4094</v>
      </c>
      <c r="C840" t="s">
        <v>2317</v>
      </c>
      <c r="D840" t="s">
        <v>95</v>
      </c>
      <c r="E840" t="s">
        <v>66</v>
      </c>
      <c r="F840" t="s">
        <v>96</v>
      </c>
      <c r="G840" t="s">
        <v>97</v>
      </c>
      <c r="H840" t="s">
        <v>37</v>
      </c>
      <c r="I840" t="s">
        <v>4095</v>
      </c>
      <c r="J840" t="s">
        <v>4096</v>
      </c>
      <c r="K840" t="s">
        <v>4097</v>
      </c>
      <c r="L840" t="s">
        <v>4097</v>
      </c>
      <c r="M840" t="s">
        <v>524</v>
      </c>
      <c r="N840" t="s">
        <v>36</v>
      </c>
      <c r="O840" t="s">
        <v>36</v>
      </c>
      <c r="P840" t="s">
        <v>4094</v>
      </c>
      <c r="Q840" t="s">
        <v>4097</v>
      </c>
      <c r="R840" t="s">
        <v>103</v>
      </c>
      <c r="S840" t="s">
        <v>4097</v>
      </c>
      <c r="T8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45761.45</v>
      </c>
      <c r="U8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45761.463194444441</v>
      </c>
      <c r="V840" s="5">
        <f>IFERROR(Table2[[#This Row],[Fecha cierre/actualización]]-Table2[[#This Row],[Fecha creación]],"Revisar")</f>
        <v>1.3194444443797693E-2</v>
      </c>
      <c r="W840" s="5">
        <f>IFERROR(Table2[[#This Row],[Días resolución/en proceso]]*24,"Revisar")</f>
        <v>0.31666666665114462</v>
      </c>
      <c r="X840" s="5">
        <f>_xlfn.XLOOKUP(Table2[[#This Row],[Acuerdo de nivel de servicio]],SLA!B:B,SLA!C:C)</f>
        <v>120</v>
      </c>
      <c r="Y840" s="5">
        <f>IFERROR(ROUND(Table2[[#This Row],[Fecha cierre/actualización]]-Table2[[#This Row],[Fecha creación]],0)*14,"Revisar")</f>
        <v>0</v>
      </c>
      <c r="Z840" s="5">
        <f>+Table2[[#This Row],[SLA horas - base ]]+Table2[[#This Row],[SLA horas - adic por cambio días]]</f>
        <v>120</v>
      </c>
      <c r="AA840" s="19" t="str">
        <f>IF(Table2[[#This Row],[SLA horas - base ]]=0,"No tiene SLA",IF(Table2[[#This Row],[Horas resolución/en proceso]]&lt;=Table2[[#This Row],[SLA horas - total]],"Cumplido","Vencido"))</f>
        <v>Cumplido</v>
      </c>
      <c r="AC840"/>
    </row>
    <row r="841" spans="1:29">
      <c r="A841" t="s">
        <v>4098</v>
      </c>
      <c r="B841" t="s">
        <v>4099</v>
      </c>
      <c r="C841" t="s">
        <v>167</v>
      </c>
      <c r="D841" t="s">
        <v>2</v>
      </c>
      <c r="E841" t="s">
        <v>66</v>
      </c>
      <c r="F841" t="s">
        <v>96</v>
      </c>
      <c r="G841" t="s">
        <v>97</v>
      </c>
      <c r="H841" t="s">
        <v>40</v>
      </c>
      <c r="I841" t="s">
        <v>4100</v>
      </c>
      <c r="J841" t="s">
        <v>4101</v>
      </c>
      <c r="K841" t="s">
        <v>4102</v>
      </c>
      <c r="L841" t="s">
        <v>4102</v>
      </c>
      <c r="M841" t="s">
        <v>101</v>
      </c>
      <c r="N841" t="s">
        <v>36</v>
      </c>
      <c r="O841" t="s">
        <v>102</v>
      </c>
      <c r="P841" t="s">
        <v>4099</v>
      </c>
      <c r="Q841" t="s">
        <v>4102</v>
      </c>
      <c r="R841" t="s">
        <v>103</v>
      </c>
      <c r="S841" t="s">
        <v>4102</v>
      </c>
      <c r="T8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45758.477777777778</v>
      </c>
      <c r="U8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45758.684027777781</v>
      </c>
      <c r="V841" s="5">
        <f>IFERROR(Table2[[#This Row],[Fecha cierre/actualización]]-Table2[[#This Row],[Fecha creación]],"Revisar")</f>
        <v>0.20625000000291038</v>
      </c>
      <c r="W841" s="5">
        <f>IFERROR(Table2[[#This Row],[Días resolución/en proceso]]*24,"Revisar")</f>
        <v>4.9500000000698492</v>
      </c>
      <c r="X841" s="5">
        <f>_xlfn.XLOOKUP(Table2[[#This Row],[Acuerdo de nivel de servicio]],SLA!B:B,SLA!C:C)</f>
        <v>120</v>
      </c>
      <c r="Y841" s="5">
        <f>IFERROR(ROUND(Table2[[#This Row],[Fecha cierre/actualización]]-Table2[[#This Row],[Fecha creación]],0)*14,"Revisar")</f>
        <v>0</v>
      </c>
      <c r="Z841" s="5">
        <f>+Table2[[#This Row],[SLA horas - base ]]+Table2[[#This Row],[SLA horas - adic por cambio días]]</f>
        <v>120</v>
      </c>
      <c r="AA841" s="19" t="str">
        <f>IF(Table2[[#This Row],[SLA horas - base ]]=0,"No tiene SLA",IF(Table2[[#This Row],[Horas resolución/en proceso]]&lt;=Table2[[#This Row],[SLA horas - total]],"Cumplido","Vencido"))</f>
        <v>Cumplido</v>
      </c>
      <c r="AC841"/>
    </row>
    <row r="842" spans="1:29">
      <c r="A842" t="s">
        <v>4103</v>
      </c>
      <c r="B842" t="s">
        <v>4104</v>
      </c>
      <c r="C842" t="s">
        <v>496</v>
      </c>
      <c r="D842" t="s">
        <v>95</v>
      </c>
      <c r="E842" t="s">
        <v>66</v>
      </c>
      <c r="F842" t="s">
        <v>96</v>
      </c>
      <c r="G842" t="s">
        <v>97</v>
      </c>
      <c r="H842" t="s">
        <v>51</v>
      </c>
      <c r="I842" t="s">
        <v>4105</v>
      </c>
      <c r="J842" t="s">
        <v>4106</v>
      </c>
      <c r="K842" t="s">
        <v>4107</v>
      </c>
      <c r="L842" t="s">
        <v>4107</v>
      </c>
      <c r="M842" t="s">
        <v>101</v>
      </c>
      <c r="N842" t="s">
        <v>36</v>
      </c>
      <c r="O842" t="s">
        <v>102</v>
      </c>
      <c r="P842" t="s">
        <v>4104</v>
      </c>
      <c r="Q842" t="s">
        <v>4107</v>
      </c>
      <c r="R842" t="s">
        <v>103</v>
      </c>
      <c r="S842" t="s">
        <v>4107</v>
      </c>
      <c r="T8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45761.622916666667</v>
      </c>
      <c r="U8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45761.629166666666</v>
      </c>
      <c r="V842" s="5">
        <f>IFERROR(Table2[[#This Row],[Fecha cierre/actualización]]-Table2[[#This Row],[Fecha creación]],"Revisar")</f>
        <v>6.2499999985448085E-3</v>
      </c>
      <c r="W842" s="5">
        <f>IFERROR(Table2[[#This Row],[Días resolución/en proceso]]*24,"Revisar")</f>
        <v>0.1499999999650754</v>
      </c>
      <c r="X842" s="5">
        <f>_xlfn.XLOOKUP(Table2[[#This Row],[Acuerdo de nivel de servicio]],SLA!B:B,SLA!C:C)</f>
        <v>72</v>
      </c>
      <c r="Y842" s="5">
        <f>IFERROR(ROUND(Table2[[#This Row],[Fecha cierre/actualización]]-Table2[[#This Row],[Fecha creación]],0)*14,"Revisar")</f>
        <v>0</v>
      </c>
      <c r="Z842" s="5">
        <f>+Table2[[#This Row],[SLA horas - base ]]+Table2[[#This Row],[SLA horas - adic por cambio días]]</f>
        <v>72</v>
      </c>
      <c r="AA842" s="19" t="str">
        <f>IF(Table2[[#This Row],[SLA horas - base ]]=0,"No tiene SLA",IF(Table2[[#This Row],[Horas resolución/en proceso]]&lt;=Table2[[#This Row],[SLA horas - total]],"Cumplido","Vencido"))</f>
        <v>Cumplido</v>
      </c>
      <c r="AC842"/>
    </row>
    <row r="843" spans="1:29">
      <c r="A843" t="s">
        <v>4108</v>
      </c>
      <c r="B843" t="s">
        <v>4080</v>
      </c>
      <c r="C843" t="s">
        <v>36</v>
      </c>
      <c r="D843" t="s">
        <v>2</v>
      </c>
      <c r="E843" t="s">
        <v>55</v>
      </c>
      <c r="F843" t="s">
        <v>96</v>
      </c>
      <c r="G843" t="s">
        <v>106</v>
      </c>
      <c r="H843" t="s">
        <v>30</v>
      </c>
      <c r="I843" t="s">
        <v>4109</v>
      </c>
      <c r="J843" t="s">
        <v>4110</v>
      </c>
      <c r="K843" t="s">
        <v>4109</v>
      </c>
      <c r="L843" t="s">
        <v>4109</v>
      </c>
      <c r="M843" t="s">
        <v>110</v>
      </c>
      <c r="N843" t="s">
        <v>36</v>
      </c>
      <c r="O843" t="s">
        <v>36</v>
      </c>
      <c r="P843" t="s">
        <v>4080</v>
      </c>
      <c r="Q843" t="s">
        <v>4109</v>
      </c>
      <c r="R843" t="s">
        <v>103</v>
      </c>
      <c r="S843" t="s">
        <v>4109</v>
      </c>
      <c r="T8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45758.488888888889</v>
      </c>
      <c r="U8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45758.493750000001</v>
      </c>
      <c r="V843" s="5">
        <f>IFERROR(Table2[[#This Row],[Fecha cierre/actualización]]-Table2[[#This Row],[Fecha creación]],"Revisar")</f>
        <v>4.8611111124046147E-3</v>
      </c>
      <c r="W843" s="5">
        <f>IFERROR(Table2[[#This Row],[Días resolución/en proceso]]*24,"Revisar")</f>
        <v>0.11666666669771075</v>
      </c>
      <c r="X843" s="5">
        <f>_xlfn.XLOOKUP(Table2[[#This Row],[Acuerdo de nivel de servicio]],SLA!B:B,SLA!C:C)</f>
        <v>0</v>
      </c>
      <c r="Y843" s="5">
        <f>IFERROR(ROUND(Table2[[#This Row],[Fecha cierre/actualización]]-Table2[[#This Row],[Fecha creación]],0)*14,"Revisar")</f>
        <v>0</v>
      </c>
      <c r="Z843" s="5">
        <f>+Table2[[#This Row],[SLA horas - base ]]+Table2[[#This Row],[SLA horas - adic por cambio días]]</f>
        <v>0</v>
      </c>
      <c r="AA843" s="19" t="str">
        <f>IF(Table2[[#This Row],[SLA horas - base ]]=0,"No tiene SLA",IF(Table2[[#This Row],[Horas resolución/en proceso]]&lt;=Table2[[#This Row],[SLA horas - total]],"Cumplido","Vencido"))</f>
        <v>No tiene SLA</v>
      </c>
      <c r="AC843"/>
    </row>
    <row r="844" spans="1:29">
      <c r="A844" t="s">
        <v>4111</v>
      </c>
      <c r="B844" t="s">
        <v>4112</v>
      </c>
      <c r="C844" t="s">
        <v>119</v>
      </c>
      <c r="D844" t="s">
        <v>2</v>
      </c>
      <c r="E844" t="s">
        <v>55</v>
      </c>
      <c r="F844" t="s">
        <v>96</v>
      </c>
      <c r="G844" t="s">
        <v>106</v>
      </c>
      <c r="H844" t="s">
        <v>28</v>
      </c>
      <c r="I844" t="s">
        <v>4113</v>
      </c>
      <c r="J844" t="s">
        <v>4114</v>
      </c>
      <c r="K844" t="s">
        <v>4115</v>
      </c>
      <c r="L844" t="s">
        <v>4115</v>
      </c>
      <c r="M844" t="s">
        <v>153</v>
      </c>
      <c r="N844" t="s">
        <v>154</v>
      </c>
      <c r="O844" t="s">
        <v>36</v>
      </c>
      <c r="P844" t="s">
        <v>4112</v>
      </c>
      <c r="Q844" t="s">
        <v>4115</v>
      </c>
      <c r="R844" t="s">
        <v>467</v>
      </c>
      <c r="S844" t="s">
        <v>4116</v>
      </c>
      <c r="T8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45762.555555555555</v>
      </c>
      <c r="U8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45843.671527777777</v>
      </c>
      <c r="V844" s="5">
        <f>IFERROR(Table2[[#This Row],[Fecha cierre/actualización]]-Table2[[#This Row],[Fecha creación]],"Revisar")</f>
        <v>81.115972222221899</v>
      </c>
      <c r="W844" s="5">
        <f>IFERROR(Table2[[#This Row],[Días resolución/en proceso]]*24,"Revisar")</f>
        <v>1946.7833333333256</v>
      </c>
      <c r="X844" s="5">
        <f>_xlfn.XLOOKUP(Table2[[#This Row],[Acuerdo de nivel de servicio]],SLA!B:B,SLA!C:C)</f>
        <v>72</v>
      </c>
      <c r="Y844" s="5">
        <f>IFERROR(ROUND(Table2[[#This Row],[Fecha cierre/actualización]]-Table2[[#This Row],[Fecha creación]],0)*14,"Revisar")</f>
        <v>1134</v>
      </c>
      <c r="Z844" s="5">
        <f>+Table2[[#This Row],[SLA horas - base ]]+Table2[[#This Row],[SLA horas - adic por cambio días]]</f>
        <v>1206</v>
      </c>
      <c r="AA844" s="19" t="str">
        <f>IF(Table2[[#This Row],[SLA horas - base ]]=0,"No tiene SLA",IF(Table2[[#This Row],[Horas resolución/en proceso]]&lt;=Table2[[#This Row],[SLA horas - total]],"Cumplido","Vencido"))</f>
        <v>Vencido</v>
      </c>
      <c r="AC844"/>
    </row>
    <row r="845" spans="1:29">
      <c r="A845" t="s">
        <v>4117</v>
      </c>
      <c r="B845" t="s">
        <v>4118</v>
      </c>
      <c r="C845" t="s">
        <v>157</v>
      </c>
      <c r="D845" t="s">
        <v>2</v>
      </c>
      <c r="E845" t="s">
        <v>55</v>
      </c>
      <c r="F845" t="s">
        <v>96</v>
      </c>
      <c r="G845" t="s">
        <v>106</v>
      </c>
      <c r="H845" t="s">
        <v>27</v>
      </c>
      <c r="I845" t="s">
        <v>4119</v>
      </c>
      <c r="J845" t="s">
        <v>4120</v>
      </c>
      <c r="K845" t="s">
        <v>4121</v>
      </c>
      <c r="L845" t="s">
        <v>4121</v>
      </c>
      <c r="M845" t="s">
        <v>101</v>
      </c>
      <c r="N845" t="s">
        <v>154</v>
      </c>
      <c r="O845" t="s">
        <v>102</v>
      </c>
      <c r="P845" t="s">
        <v>4118</v>
      </c>
      <c r="Q845" t="s">
        <v>4121</v>
      </c>
      <c r="R845" t="s">
        <v>103</v>
      </c>
      <c r="S845" t="s">
        <v>4121</v>
      </c>
      <c r="T8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45758.695833333331</v>
      </c>
      <c r="U8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45804.674305555556</v>
      </c>
      <c r="V845" s="5">
        <f>IFERROR(Table2[[#This Row],[Fecha cierre/actualización]]-Table2[[#This Row],[Fecha creación]],"Revisar")</f>
        <v>45.978472222224809</v>
      </c>
      <c r="W845" s="5">
        <f>IFERROR(Table2[[#This Row],[Días resolución/en proceso]]*24,"Revisar")</f>
        <v>1103.4833333333954</v>
      </c>
      <c r="X845" s="5">
        <f>_xlfn.XLOOKUP(Table2[[#This Row],[Acuerdo de nivel de servicio]],SLA!B:B,SLA!C:C)</f>
        <v>12.5</v>
      </c>
      <c r="Y845" s="5">
        <f>IFERROR(ROUND(Table2[[#This Row],[Fecha cierre/actualización]]-Table2[[#This Row],[Fecha creación]],0)*14,"Revisar")</f>
        <v>644</v>
      </c>
      <c r="Z845" s="5">
        <f>+Table2[[#This Row],[SLA horas - base ]]+Table2[[#This Row],[SLA horas - adic por cambio días]]</f>
        <v>656.5</v>
      </c>
      <c r="AA845" s="19" t="str">
        <f>IF(Table2[[#This Row],[SLA horas - base ]]=0,"No tiene SLA",IF(Table2[[#This Row],[Horas resolución/en proceso]]&lt;=Table2[[#This Row],[SLA horas - total]],"Cumplido","Vencido"))</f>
        <v>Vencido</v>
      </c>
      <c r="AC845"/>
    </row>
    <row r="846" spans="1:29">
      <c r="A846" t="s">
        <v>4122</v>
      </c>
      <c r="B846" t="s">
        <v>4123</v>
      </c>
      <c r="C846" t="s">
        <v>149</v>
      </c>
      <c r="D846" t="s">
        <v>2</v>
      </c>
      <c r="E846" t="s">
        <v>55</v>
      </c>
      <c r="F846" t="s">
        <v>96</v>
      </c>
      <c r="G846" t="s">
        <v>106</v>
      </c>
      <c r="H846" t="s">
        <v>28</v>
      </c>
      <c r="I846" t="s">
        <v>4124</v>
      </c>
      <c r="J846" t="s">
        <v>4125</v>
      </c>
      <c r="K846" t="s">
        <v>4126</v>
      </c>
      <c r="L846" t="s">
        <v>4126</v>
      </c>
      <c r="M846" t="s">
        <v>153</v>
      </c>
      <c r="N846" t="s">
        <v>154</v>
      </c>
      <c r="O846" t="s">
        <v>36</v>
      </c>
      <c r="P846" t="s">
        <v>4123</v>
      </c>
      <c r="Q846" t="s">
        <v>4126</v>
      </c>
      <c r="R846" t="s">
        <v>103</v>
      </c>
      <c r="S846" t="s">
        <v>4127</v>
      </c>
      <c r="T8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45758.704861111109</v>
      </c>
      <c r="U8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45759.731249999997</v>
      </c>
      <c r="V846" s="5">
        <f>IFERROR(Table2[[#This Row],[Fecha cierre/actualización]]-Table2[[#This Row],[Fecha creación]],"Revisar")</f>
        <v>1.0263888888875954</v>
      </c>
      <c r="W846" s="5">
        <f>IFERROR(Table2[[#This Row],[Días resolución/en proceso]]*24,"Revisar")</f>
        <v>24.633333333302289</v>
      </c>
      <c r="X846" s="5">
        <f>_xlfn.XLOOKUP(Table2[[#This Row],[Acuerdo de nivel de servicio]],SLA!B:B,SLA!C:C)</f>
        <v>12.5</v>
      </c>
      <c r="Y846" s="5">
        <f>IFERROR(ROUND(Table2[[#This Row],[Fecha cierre/actualización]]-Table2[[#This Row],[Fecha creación]],0)*14,"Revisar")</f>
        <v>14</v>
      </c>
      <c r="Z846" s="5">
        <f>+Table2[[#This Row],[SLA horas - base ]]+Table2[[#This Row],[SLA horas - adic por cambio días]]</f>
        <v>26.5</v>
      </c>
      <c r="AA846" s="19" t="str">
        <f>IF(Table2[[#This Row],[SLA horas - base ]]=0,"No tiene SLA",IF(Table2[[#This Row],[Horas resolución/en proceso]]&lt;=Table2[[#This Row],[SLA horas - total]],"Cumplido","Vencido"))</f>
        <v>Cumplido</v>
      </c>
      <c r="AC846"/>
    </row>
    <row r="847" spans="1:29">
      <c r="A847" t="s">
        <v>4128</v>
      </c>
      <c r="B847" t="s">
        <v>4129</v>
      </c>
      <c r="C847" t="s">
        <v>2317</v>
      </c>
      <c r="D847" t="s">
        <v>95</v>
      </c>
      <c r="E847" t="s">
        <v>55</v>
      </c>
      <c r="F847" t="s">
        <v>96</v>
      </c>
      <c r="G847" t="s">
        <v>106</v>
      </c>
      <c r="H847" t="s">
        <v>28</v>
      </c>
      <c r="I847" t="s">
        <v>4130</v>
      </c>
      <c r="J847" t="s">
        <v>4131</v>
      </c>
      <c r="K847" t="s">
        <v>4132</v>
      </c>
      <c r="L847" t="s">
        <v>4132</v>
      </c>
      <c r="M847" t="s">
        <v>101</v>
      </c>
      <c r="N847" t="s">
        <v>36</v>
      </c>
      <c r="O847" t="s">
        <v>311</v>
      </c>
      <c r="P847" t="s">
        <v>4129</v>
      </c>
      <c r="Q847" t="s">
        <v>4132</v>
      </c>
      <c r="R847" t="s">
        <v>103</v>
      </c>
      <c r="S847" t="s">
        <v>4133</v>
      </c>
      <c r="T8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45761.498611111114</v>
      </c>
      <c r="U8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45763.398611111108</v>
      </c>
      <c r="V847" s="5">
        <f>IFERROR(Table2[[#This Row],[Fecha cierre/actualización]]-Table2[[#This Row],[Fecha creación]],"Revisar")</f>
        <v>1.8999999999941792</v>
      </c>
      <c r="W847" s="5">
        <f>IFERROR(Table2[[#This Row],[Días resolución/en proceso]]*24,"Revisar")</f>
        <v>45.599999999860302</v>
      </c>
      <c r="X847" s="5">
        <f>_xlfn.XLOOKUP(Table2[[#This Row],[Acuerdo de nivel de servicio]],SLA!B:B,SLA!C:C)</f>
        <v>120</v>
      </c>
      <c r="Y847" s="5">
        <f>IFERROR(ROUND(Table2[[#This Row],[Fecha cierre/actualización]]-Table2[[#This Row],[Fecha creación]],0)*14,"Revisar")</f>
        <v>28</v>
      </c>
      <c r="Z847" s="5">
        <f>+Table2[[#This Row],[SLA horas - base ]]+Table2[[#This Row],[SLA horas - adic por cambio días]]</f>
        <v>148</v>
      </c>
      <c r="AA847" s="19" t="str">
        <f>IF(Table2[[#This Row],[SLA horas - base ]]=0,"No tiene SLA",IF(Table2[[#This Row],[Horas resolución/en proceso]]&lt;=Table2[[#This Row],[SLA horas - total]],"Cumplido","Vencido"))</f>
        <v>Cumplido</v>
      </c>
      <c r="AC847"/>
    </row>
    <row r="848" spans="1:29">
      <c r="A848" t="s">
        <v>4134</v>
      </c>
      <c r="B848" t="s">
        <v>4135</v>
      </c>
      <c r="C848" t="s">
        <v>36</v>
      </c>
      <c r="D848" t="s">
        <v>2</v>
      </c>
      <c r="E848" t="s">
        <v>36</v>
      </c>
      <c r="F848" t="s">
        <v>21</v>
      </c>
      <c r="G848" t="s">
        <v>106</v>
      </c>
      <c r="H848" t="s">
        <v>30</v>
      </c>
      <c r="I848" t="s">
        <v>36</v>
      </c>
      <c r="J848" t="s">
        <v>131</v>
      </c>
      <c r="K848" t="s">
        <v>36</v>
      </c>
      <c r="L848" t="s">
        <v>4136</v>
      </c>
      <c r="M848" t="s">
        <v>110</v>
      </c>
      <c r="N848" t="s">
        <v>36</v>
      </c>
      <c r="O848" t="s">
        <v>36</v>
      </c>
      <c r="P848" t="s">
        <v>4135</v>
      </c>
      <c r="Q848" t="s">
        <v>36</v>
      </c>
      <c r="R848" t="s">
        <v>103</v>
      </c>
      <c r="S848" t="s">
        <v>36</v>
      </c>
      <c r="T8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45761.54583333333</v>
      </c>
      <c r="U8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45761.616666666669</v>
      </c>
      <c r="V848" s="5">
        <f>IFERROR(Table2[[#This Row],[Fecha cierre/actualización]]-Table2[[#This Row],[Fecha creación]],"Revisar")</f>
        <v>7.0833333338669036E-2</v>
      </c>
      <c r="W848" s="5">
        <f>IFERROR(Table2[[#This Row],[Días resolución/en proceso]]*24,"Revisar")</f>
        <v>1.7000000001280569</v>
      </c>
      <c r="X848" s="5">
        <f>_xlfn.XLOOKUP(Table2[[#This Row],[Acuerdo de nivel de servicio]],SLA!B:B,SLA!C:C)</f>
        <v>0</v>
      </c>
      <c r="Y848" s="5">
        <f>IFERROR(ROUND(Table2[[#This Row],[Fecha cierre/actualización]]-Table2[[#This Row],[Fecha creación]],0)*14,"Revisar")</f>
        <v>0</v>
      </c>
      <c r="Z848" s="5">
        <f>+Table2[[#This Row],[SLA horas - base ]]+Table2[[#This Row],[SLA horas - adic por cambio días]]</f>
        <v>0</v>
      </c>
      <c r="AA848" s="19" t="str">
        <f>IF(Table2[[#This Row],[SLA horas - base ]]=0,"No tiene SLA",IF(Table2[[#This Row],[Horas resolución/en proceso]]&lt;=Table2[[#This Row],[SLA horas - total]],"Cumplido","Vencido"))</f>
        <v>No tiene SLA</v>
      </c>
      <c r="AC848"/>
    </row>
    <row r="849" spans="1:29">
      <c r="A849" t="s">
        <v>4137</v>
      </c>
      <c r="B849" t="s">
        <v>4138</v>
      </c>
      <c r="C849" t="s">
        <v>119</v>
      </c>
      <c r="D849" t="s">
        <v>2</v>
      </c>
      <c r="E849" t="s">
        <v>55</v>
      </c>
      <c r="F849" t="s">
        <v>96</v>
      </c>
      <c r="G849" t="s">
        <v>106</v>
      </c>
      <c r="H849" t="s">
        <v>28</v>
      </c>
      <c r="I849" t="s">
        <v>4139</v>
      </c>
      <c r="J849" t="s">
        <v>4140</v>
      </c>
      <c r="K849" t="s">
        <v>4141</v>
      </c>
      <c r="L849" t="s">
        <v>4141</v>
      </c>
      <c r="M849" t="s">
        <v>153</v>
      </c>
      <c r="N849" t="s">
        <v>154</v>
      </c>
      <c r="O849" t="s">
        <v>36</v>
      </c>
      <c r="P849" t="s">
        <v>4138</v>
      </c>
      <c r="Q849" t="s">
        <v>4141</v>
      </c>
      <c r="R849" t="s">
        <v>103</v>
      </c>
      <c r="S849" t="s">
        <v>4142</v>
      </c>
      <c r="T8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45762.573611111111</v>
      </c>
      <c r="U8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45769.650694444441</v>
      </c>
      <c r="V849" s="5">
        <f>IFERROR(Table2[[#This Row],[Fecha cierre/actualización]]-Table2[[#This Row],[Fecha creación]],"Revisar")</f>
        <v>7.0770833333299379</v>
      </c>
      <c r="W849" s="5">
        <f>IFERROR(Table2[[#This Row],[Días resolución/en proceso]]*24,"Revisar")</f>
        <v>169.84999999991851</v>
      </c>
      <c r="X849" s="5">
        <f>_xlfn.XLOOKUP(Table2[[#This Row],[Acuerdo de nivel de servicio]],SLA!B:B,SLA!C:C)</f>
        <v>72</v>
      </c>
      <c r="Y849" s="5">
        <f>IFERROR(ROUND(Table2[[#This Row],[Fecha cierre/actualización]]-Table2[[#This Row],[Fecha creación]],0)*14,"Revisar")</f>
        <v>98</v>
      </c>
      <c r="Z849" s="5">
        <f>+Table2[[#This Row],[SLA horas - base ]]+Table2[[#This Row],[SLA horas - adic por cambio días]]</f>
        <v>170</v>
      </c>
      <c r="AA849" s="19" t="str">
        <f>IF(Table2[[#This Row],[SLA horas - base ]]=0,"No tiene SLA",IF(Table2[[#This Row],[Horas resolución/en proceso]]&lt;=Table2[[#This Row],[SLA horas - total]],"Cumplido","Vencido"))</f>
        <v>Cumplido</v>
      </c>
      <c r="AC849"/>
    </row>
    <row r="850" spans="1:29">
      <c r="A850" t="s">
        <v>4143</v>
      </c>
      <c r="B850" t="s">
        <v>4144</v>
      </c>
      <c r="C850" t="s">
        <v>2317</v>
      </c>
      <c r="D850" t="s">
        <v>95</v>
      </c>
      <c r="E850" t="s">
        <v>55</v>
      </c>
      <c r="F850" t="s">
        <v>96</v>
      </c>
      <c r="G850" t="s">
        <v>97</v>
      </c>
      <c r="H850" t="s">
        <v>28</v>
      </c>
      <c r="I850" t="s">
        <v>4145</v>
      </c>
      <c r="J850" t="s">
        <v>4146</v>
      </c>
      <c r="K850" t="s">
        <v>4147</v>
      </c>
      <c r="L850" t="s">
        <v>4147</v>
      </c>
      <c r="M850" t="s">
        <v>524</v>
      </c>
      <c r="N850" t="s">
        <v>36</v>
      </c>
      <c r="O850" t="s">
        <v>36</v>
      </c>
      <c r="P850" t="s">
        <v>4144</v>
      </c>
      <c r="Q850" t="s">
        <v>4147</v>
      </c>
      <c r="R850" t="s">
        <v>103</v>
      </c>
      <c r="S850" t="s">
        <v>4147</v>
      </c>
      <c r="T8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45762.370138888888</v>
      </c>
      <c r="U8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45770.658333333333</v>
      </c>
      <c r="V850" s="5">
        <f>IFERROR(Table2[[#This Row],[Fecha cierre/actualización]]-Table2[[#This Row],[Fecha creación]],"Revisar")</f>
        <v>8.2881944444452529</v>
      </c>
      <c r="W850" s="5">
        <f>IFERROR(Table2[[#This Row],[Días resolución/en proceso]]*24,"Revisar")</f>
        <v>198.91666666668607</v>
      </c>
      <c r="X850" s="5">
        <f>_xlfn.XLOOKUP(Table2[[#This Row],[Acuerdo de nivel de servicio]],SLA!B:B,SLA!C:C)</f>
        <v>120</v>
      </c>
      <c r="Y850" s="5">
        <f>IFERROR(ROUND(Table2[[#This Row],[Fecha cierre/actualización]]-Table2[[#This Row],[Fecha creación]],0)*14,"Revisar")</f>
        <v>112</v>
      </c>
      <c r="Z850" s="5">
        <f>+Table2[[#This Row],[SLA horas - base ]]+Table2[[#This Row],[SLA horas - adic por cambio días]]</f>
        <v>232</v>
      </c>
      <c r="AA850" s="19" t="str">
        <f>IF(Table2[[#This Row],[SLA horas - base ]]=0,"No tiene SLA",IF(Table2[[#This Row],[Horas resolución/en proceso]]&lt;=Table2[[#This Row],[SLA horas - total]],"Cumplido","Vencido"))</f>
        <v>Cumplido</v>
      </c>
      <c r="AC850"/>
    </row>
    <row r="851" spans="1:29">
      <c r="A851" t="s">
        <v>4148</v>
      </c>
      <c r="B851" t="s">
        <v>4149</v>
      </c>
      <c r="C851" t="s">
        <v>2317</v>
      </c>
      <c r="D851" t="s">
        <v>95</v>
      </c>
      <c r="E851" t="s">
        <v>55</v>
      </c>
      <c r="F851" t="s">
        <v>4150</v>
      </c>
      <c r="G851" t="s">
        <v>106</v>
      </c>
      <c r="H851" t="s">
        <v>28</v>
      </c>
      <c r="I851" t="s">
        <v>4151</v>
      </c>
      <c r="J851" t="s">
        <v>131</v>
      </c>
      <c r="K851" t="s">
        <v>36</v>
      </c>
      <c r="L851" t="s">
        <v>4152</v>
      </c>
      <c r="M851" t="s">
        <v>101</v>
      </c>
      <c r="N851" t="s">
        <v>36</v>
      </c>
      <c r="O851" t="s">
        <v>311</v>
      </c>
      <c r="P851" t="s">
        <v>4149</v>
      </c>
      <c r="Q851" t="s">
        <v>36</v>
      </c>
      <c r="R851" t="s">
        <v>103</v>
      </c>
      <c r="S851" t="s">
        <v>36</v>
      </c>
      <c r="T8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45762.397222222222</v>
      </c>
      <c r="U8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45768.643055555556</v>
      </c>
      <c r="V851" s="5">
        <f>IFERROR(Table2[[#This Row],[Fecha cierre/actualización]]-Table2[[#This Row],[Fecha creación]],"Revisar")</f>
        <v>6.2458333333343035</v>
      </c>
      <c r="W851" s="5">
        <f>IFERROR(Table2[[#This Row],[Días resolución/en proceso]]*24,"Revisar")</f>
        <v>149.90000000002328</v>
      </c>
      <c r="X851" s="5">
        <f>_xlfn.XLOOKUP(Table2[[#This Row],[Acuerdo de nivel de servicio]],SLA!B:B,SLA!C:C)</f>
        <v>120</v>
      </c>
      <c r="Y851" s="5">
        <f>IFERROR(ROUND(Table2[[#This Row],[Fecha cierre/actualización]]-Table2[[#This Row],[Fecha creación]],0)*14,"Revisar")</f>
        <v>84</v>
      </c>
      <c r="Z851" s="5">
        <f>+Table2[[#This Row],[SLA horas - base ]]+Table2[[#This Row],[SLA horas - adic por cambio días]]</f>
        <v>204</v>
      </c>
      <c r="AA851" s="19" t="str">
        <f>IF(Table2[[#This Row],[SLA horas - base ]]=0,"No tiene SLA",IF(Table2[[#This Row],[Horas resolución/en proceso]]&lt;=Table2[[#This Row],[SLA horas - total]],"Cumplido","Vencido"))</f>
        <v>Cumplido</v>
      </c>
      <c r="AC851"/>
    </row>
    <row r="852" spans="1:29">
      <c r="A852" t="s">
        <v>4153</v>
      </c>
      <c r="B852" t="s">
        <v>4154</v>
      </c>
      <c r="C852" t="s">
        <v>496</v>
      </c>
      <c r="D852" t="s">
        <v>95</v>
      </c>
      <c r="E852" t="s">
        <v>66</v>
      </c>
      <c r="F852" t="s">
        <v>21</v>
      </c>
      <c r="G852" t="s">
        <v>97</v>
      </c>
      <c r="H852" t="s">
        <v>47</v>
      </c>
      <c r="I852" t="s">
        <v>4155</v>
      </c>
      <c r="J852" t="s">
        <v>131</v>
      </c>
      <c r="K852" t="s">
        <v>36</v>
      </c>
      <c r="L852" t="s">
        <v>4156</v>
      </c>
      <c r="M852" t="s">
        <v>101</v>
      </c>
      <c r="N852" t="s">
        <v>36</v>
      </c>
      <c r="O852" t="s">
        <v>102</v>
      </c>
      <c r="P852" t="s">
        <v>4154</v>
      </c>
      <c r="Q852" t="s">
        <v>36</v>
      </c>
      <c r="R852" t="s">
        <v>103</v>
      </c>
      <c r="S852" t="s">
        <v>36</v>
      </c>
      <c r="T8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45762.540972222225</v>
      </c>
      <c r="U8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45772.477083333331</v>
      </c>
      <c r="V852" s="5">
        <f>IFERROR(Table2[[#This Row],[Fecha cierre/actualización]]-Table2[[#This Row],[Fecha creación]],"Revisar")</f>
        <v>9.9361111111065838</v>
      </c>
      <c r="W852" s="5">
        <f>IFERROR(Table2[[#This Row],[Días resolución/en proceso]]*24,"Revisar")</f>
        <v>238.46666666655801</v>
      </c>
      <c r="X852" s="5">
        <f>_xlfn.XLOOKUP(Table2[[#This Row],[Acuerdo de nivel de servicio]],SLA!B:B,SLA!C:C)</f>
        <v>72</v>
      </c>
      <c r="Y852" s="5">
        <f>IFERROR(ROUND(Table2[[#This Row],[Fecha cierre/actualización]]-Table2[[#This Row],[Fecha creación]],0)*14,"Revisar")</f>
        <v>140</v>
      </c>
      <c r="Z852" s="5">
        <f>+Table2[[#This Row],[SLA horas - base ]]+Table2[[#This Row],[SLA horas - adic por cambio días]]</f>
        <v>212</v>
      </c>
      <c r="AA852" s="19" t="str">
        <f>IF(Table2[[#This Row],[SLA horas - base ]]=0,"No tiene SLA",IF(Table2[[#This Row],[Horas resolución/en proceso]]&lt;=Table2[[#This Row],[SLA horas - total]],"Cumplido","Vencido"))</f>
        <v>Vencido</v>
      </c>
      <c r="AC852"/>
    </row>
    <row r="853" spans="1:29">
      <c r="A853" t="s">
        <v>4157</v>
      </c>
      <c r="B853" t="s">
        <v>4158</v>
      </c>
      <c r="C853" t="s">
        <v>2317</v>
      </c>
      <c r="D853" t="s">
        <v>95</v>
      </c>
      <c r="E853" t="s">
        <v>66</v>
      </c>
      <c r="F853" t="s">
        <v>96</v>
      </c>
      <c r="G853" t="s">
        <v>97</v>
      </c>
      <c r="H853" t="s">
        <v>41</v>
      </c>
      <c r="I853" t="s">
        <v>4159</v>
      </c>
      <c r="J853" t="s">
        <v>4160</v>
      </c>
      <c r="K853" t="s">
        <v>4161</v>
      </c>
      <c r="L853" t="s">
        <v>4161</v>
      </c>
      <c r="M853" t="s">
        <v>524</v>
      </c>
      <c r="N853" t="s">
        <v>36</v>
      </c>
      <c r="O853" t="s">
        <v>36</v>
      </c>
      <c r="P853" t="s">
        <v>4158</v>
      </c>
      <c r="Q853" t="s">
        <v>4161</v>
      </c>
      <c r="R853" t="s">
        <v>103</v>
      </c>
      <c r="S853" t="s">
        <v>4161</v>
      </c>
      <c r="T8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45762.665972222225</v>
      </c>
      <c r="U8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45762.697222222225</v>
      </c>
      <c r="V853" s="5">
        <f>IFERROR(Table2[[#This Row],[Fecha cierre/actualización]]-Table2[[#This Row],[Fecha creación]],"Revisar")</f>
        <v>3.125E-2</v>
      </c>
      <c r="W853" s="5">
        <f>IFERROR(Table2[[#This Row],[Días resolución/en proceso]]*24,"Revisar")</f>
        <v>0.75</v>
      </c>
      <c r="X853" s="5">
        <f>_xlfn.XLOOKUP(Table2[[#This Row],[Acuerdo de nivel de servicio]],SLA!B:B,SLA!C:C)</f>
        <v>120</v>
      </c>
      <c r="Y853" s="5">
        <f>IFERROR(ROUND(Table2[[#This Row],[Fecha cierre/actualización]]-Table2[[#This Row],[Fecha creación]],0)*14,"Revisar")</f>
        <v>0</v>
      </c>
      <c r="Z853" s="5">
        <f>+Table2[[#This Row],[SLA horas - base ]]+Table2[[#This Row],[SLA horas - adic por cambio días]]</f>
        <v>120</v>
      </c>
      <c r="AA853" s="19" t="str">
        <f>IF(Table2[[#This Row],[SLA horas - base ]]=0,"No tiene SLA",IF(Table2[[#This Row],[Horas resolución/en proceso]]&lt;=Table2[[#This Row],[SLA horas - total]],"Cumplido","Vencido"))</f>
        <v>Cumplido</v>
      </c>
      <c r="AC853"/>
    </row>
    <row r="854" spans="1:29">
      <c r="A854" t="s">
        <v>4162</v>
      </c>
      <c r="B854" t="s">
        <v>4163</v>
      </c>
      <c r="C854" t="s">
        <v>36</v>
      </c>
      <c r="D854" t="s">
        <v>2</v>
      </c>
      <c r="E854" t="s">
        <v>29</v>
      </c>
      <c r="F854" t="s">
        <v>96</v>
      </c>
      <c r="G854" t="s">
        <v>106</v>
      </c>
      <c r="H854" t="s">
        <v>30</v>
      </c>
      <c r="I854" t="s">
        <v>4164</v>
      </c>
      <c r="J854" t="s">
        <v>4165</v>
      </c>
      <c r="K854" t="s">
        <v>4166</v>
      </c>
      <c r="L854" t="s">
        <v>4166</v>
      </c>
      <c r="M854" t="s">
        <v>110</v>
      </c>
      <c r="N854" t="s">
        <v>36</v>
      </c>
      <c r="O854" t="s">
        <v>36</v>
      </c>
      <c r="P854" t="s">
        <v>4163</v>
      </c>
      <c r="Q854" t="s">
        <v>4166</v>
      </c>
      <c r="R854" t="s">
        <v>103</v>
      </c>
      <c r="S854" t="s">
        <v>4166</v>
      </c>
      <c r="T8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45763.428472222222</v>
      </c>
      <c r="U8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45806.624305555553</v>
      </c>
      <c r="V854" s="5">
        <f>IFERROR(Table2[[#This Row],[Fecha cierre/actualización]]-Table2[[#This Row],[Fecha creación]],"Revisar")</f>
        <v>43.195833333331393</v>
      </c>
      <c r="W854" s="5">
        <f>IFERROR(Table2[[#This Row],[Días resolución/en proceso]]*24,"Revisar")</f>
        <v>1036.6999999999534</v>
      </c>
      <c r="X854" s="5">
        <f>_xlfn.XLOOKUP(Table2[[#This Row],[Acuerdo de nivel de servicio]],SLA!B:B,SLA!C:C)</f>
        <v>0</v>
      </c>
      <c r="Y854" s="5">
        <f>IFERROR(ROUND(Table2[[#This Row],[Fecha cierre/actualización]]-Table2[[#This Row],[Fecha creación]],0)*14,"Revisar")</f>
        <v>602</v>
      </c>
      <c r="Z854" s="5">
        <f>+Table2[[#This Row],[SLA horas - base ]]+Table2[[#This Row],[SLA horas - adic por cambio días]]</f>
        <v>602</v>
      </c>
      <c r="AA854" s="19" t="str">
        <f>IF(Table2[[#This Row],[SLA horas - base ]]=0,"No tiene SLA",IF(Table2[[#This Row],[Horas resolución/en proceso]]&lt;=Table2[[#This Row],[SLA horas - total]],"Cumplido","Vencido"))</f>
        <v>No tiene SLA</v>
      </c>
      <c r="AC854"/>
    </row>
    <row r="855" spans="1:29">
      <c r="A855" t="s">
        <v>4167</v>
      </c>
      <c r="B855" t="s">
        <v>4168</v>
      </c>
      <c r="C855" t="s">
        <v>496</v>
      </c>
      <c r="D855" t="s">
        <v>95</v>
      </c>
      <c r="E855" t="s">
        <v>66</v>
      </c>
      <c r="F855" t="s">
        <v>96</v>
      </c>
      <c r="G855" t="s">
        <v>97</v>
      </c>
      <c r="H855" t="s">
        <v>45</v>
      </c>
      <c r="I855" t="s">
        <v>4169</v>
      </c>
      <c r="J855" t="s">
        <v>4170</v>
      </c>
      <c r="K855" t="s">
        <v>4171</v>
      </c>
      <c r="L855" t="s">
        <v>4171</v>
      </c>
      <c r="M855" t="s">
        <v>101</v>
      </c>
      <c r="N855" t="s">
        <v>36</v>
      </c>
      <c r="O855" t="s">
        <v>102</v>
      </c>
      <c r="P855" t="s">
        <v>4168</v>
      </c>
      <c r="Q855" t="s">
        <v>4171</v>
      </c>
      <c r="R855" t="s">
        <v>103</v>
      </c>
      <c r="S855" t="s">
        <v>4171</v>
      </c>
      <c r="T8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45763.440972222219</v>
      </c>
      <c r="U8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45770.443749999999</v>
      </c>
      <c r="V855" s="5">
        <f>IFERROR(Table2[[#This Row],[Fecha cierre/actualización]]-Table2[[#This Row],[Fecha creación]],"Revisar")</f>
        <v>7.0027777777795563</v>
      </c>
      <c r="W855" s="5">
        <f>IFERROR(Table2[[#This Row],[Días resolución/en proceso]]*24,"Revisar")</f>
        <v>168.06666666670935</v>
      </c>
      <c r="X855" s="5">
        <f>_xlfn.XLOOKUP(Table2[[#This Row],[Acuerdo de nivel de servicio]],SLA!B:B,SLA!C:C)</f>
        <v>72</v>
      </c>
      <c r="Y855" s="5">
        <f>IFERROR(ROUND(Table2[[#This Row],[Fecha cierre/actualización]]-Table2[[#This Row],[Fecha creación]],0)*14,"Revisar")</f>
        <v>98</v>
      </c>
      <c r="Z855" s="5">
        <f>+Table2[[#This Row],[SLA horas - base ]]+Table2[[#This Row],[SLA horas - adic por cambio días]]</f>
        <v>170</v>
      </c>
      <c r="AA855" s="19" t="str">
        <f>IF(Table2[[#This Row],[SLA horas - base ]]=0,"No tiene SLA",IF(Table2[[#This Row],[Horas resolución/en proceso]]&lt;=Table2[[#This Row],[SLA horas - total]],"Cumplido","Vencido"))</f>
        <v>Cumplido</v>
      </c>
      <c r="AC855"/>
    </row>
    <row r="856" spans="1:29">
      <c r="A856" t="s">
        <v>4172</v>
      </c>
      <c r="B856" t="s">
        <v>4173</v>
      </c>
      <c r="C856" t="s">
        <v>496</v>
      </c>
      <c r="D856" t="s">
        <v>95</v>
      </c>
      <c r="E856" t="s">
        <v>38</v>
      </c>
      <c r="F856" t="s">
        <v>96</v>
      </c>
      <c r="G856" t="s">
        <v>106</v>
      </c>
      <c r="H856" t="s">
        <v>38</v>
      </c>
      <c r="I856" t="s">
        <v>4174</v>
      </c>
      <c r="J856" t="s">
        <v>4175</v>
      </c>
      <c r="K856" t="s">
        <v>4176</v>
      </c>
      <c r="L856" t="s">
        <v>4176</v>
      </c>
      <c r="M856" t="s">
        <v>110</v>
      </c>
      <c r="N856" t="s">
        <v>36</v>
      </c>
      <c r="O856" t="s">
        <v>36</v>
      </c>
      <c r="P856" t="s">
        <v>4173</v>
      </c>
      <c r="Q856" t="s">
        <v>4176</v>
      </c>
      <c r="R856" t="s">
        <v>103</v>
      </c>
      <c r="S856" t="s">
        <v>4176</v>
      </c>
      <c r="T8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45763.368750000001</v>
      </c>
      <c r="U8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45790.47152777778</v>
      </c>
      <c r="V856" s="5">
        <f>IFERROR(Table2[[#This Row],[Fecha cierre/actualización]]-Table2[[#This Row],[Fecha creación]],"Revisar")</f>
        <v>27.102777777778101</v>
      </c>
      <c r="W856" s="5">
        <f>IFERROR(Table2[[#This Row],[Días resolución/en proceso]]*24,"Revisar")</f>
        <v>650.46666666667443</v>
      </c>
      <c r="X856" s="5">
        <f>_xlfn.XLOOKUP(Table2[[#This Row],[Acuerdo de nivel de servicio]],SLA!B:B,SLA!C:C)</f>
        <v>72</v>
      </c>
      <c r="Y856" s="5">
        <f>IFERROR(ROUND(Table2[[#This Row],[Fecha cierre/actualización]]-Table2[[#This Row],[Fecha creación]],0)*14,"Revisar")</f>
        <v>378</v>
      </c>
      <c r="Z856" s="5">
        <f>+Table2[[#This Row],[SLA horas - base ]]+Table2[[#This Row],[SLA horas - adic por cambio días]]</f>
        <v>450</v>
      </c>
      <c r="AA856" s="19" t="str">
        <f>IF(Table2[[#This Row],[SLA horas - base ]]=0,"No tiene SLA",IF(Table2[[#This Row],[Horas resolución/en proceso]]&lt;=Table2[[#This Row],[SLA horas - total]],"Cumplido","Vencido"))</f>
        <v>Vencido</v>
      </c>
      <c r="AC856"/>
    </row>
    <row r="857" spans="1:29">
      <c r="A857" t="s">
        <v>4177</v>
      </c>
      <c r="B857" t="s">
        <v>4178</v>
      </c>
      <c r="C857" t="s">
        <v>2317</v>
      </c>
      <c r="D857" t="s">
        <v>95</v>
      </c>
      <c r="E857" t="s">
        <v>38</v>
      </c>
      <c r="F857" t="s">
        <v>96</v>
      </c>
      <c r="G857" t="s">
        <v>97</v>
      </c>
      <c r="H857" t="s">
        <v>30</v>
      </c>
      <c r="I857" t="s">
        <v>4179</v>
      </c>
      <c r="J857" t="s">
        <v>4180</v>
      </c>
      <c r="K857" t="s">
        <v>4164</v>
      </c>
      <c r="L857" t="s">
        <v>4164</v>
      </c>
      <c r="M857" t="s">
        <v>524</v>
      </c>
      <c r="N857" t="s">
        <v>36</v>
      </c>
      <c r="O857" t="s">
        <v>36</v>
      </c>
      <c r="P857" t="s">
        <v>4178</v>
      </c>
      <c r="Q857" t="s">
        <v>4164</v>
      </c>
      <c r="R857" t="s">
        <v>103</v>
      </c>
      <c r="S857" t="s">
        <v>4164</v>
      </c>
      <c r="T8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45763.379166666666</v>
      </c>
      <c r="U8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45763.459722222222</v>
      </c>
      <c r="V857" s="5">
        <f>IFERROR(Table2[[#This Row],[Fecha cierre/actualización]]-Table2[[#This Row],[Fecha creación]],"Revisar")</f>
        <v>8.0555555556202307E-2</v>
      </c>
      <c r="W857" s="5">
        <f>IFERROR(Table2[[#This Row],[Días resolución/en proceso]]*24,"Revisar")</f>
        <v>1.9333333333488554</v>
      </c>
      <c r="X857" s="5">
        <f>_xlfn.XLOOKUP(Table2[[#This Row],[Acuerdo de nivel de servicio]],SLA!B:B,SLA!C:C)</f>
        <v>120</v>
      </c>
      <c r="Y857" s="5">
        <f>IFERROR(ROUND(Table2[[#This Row],[Fecha cierre/actualización]]-Table2[[#This Row],[Fecha creación]],0)*14,"Revisar")</f>
        <v>0</v>
      </c>
      <c r="Z857" s="5">
        <f>+Table2[[#This Row],[SLA horas - base ]]+Table2[[#This Row],[SLA horas - adic por cambio días]]</f>
        <v>120</v>
      </c>
      <c r="AA857" s="19" t="str">
        <f>IF(Table2[[#This Row],[SLA horas - base ]]=0,"No tiene SLA",IF(Table2[[#This Row],[Horas resolución/en proceso]]&lt;=Table2[[#This Row],[SLA horas - total]],"Cumplido","Vencido"))</f>
        <v>Cumplido</v>
      </c>
      <c r="AC857"/>
    </row>
    <row r="858" spans="1:29">
      <c r="A858" t="s">
        <v>4181</v>
      </c>
      <c r="B858" t="s">
        <v>4182</v>
      </c>
      <c r="C858" t="s">
        <v>119</v>
      </c>
      <c r="D858" t="s">
        <v>2</v>
      </c>
      <c r="E858" t="s">
        <v>38</v>
      </c>
      <c r="F858" t="s">
        <v>96</v>
      </c>
      <c r="G858" t="s">
        <v>106</v>
      </c>
      <c r="H858" t="s">
        <v>38</v>
      </c>
      <c r="I858" t="s">
        <v>4183</v>
      </c>
      <c r="J858" t="s">
        <v>4184</v>
      </c>
      <c r="K858" t="s">
        <v>4185</v>
      </c>
      <c r="L858" t="s">
        <v>4185</v>
      </c>
      <c r="M858" t="s">
        <v>110</v>
      </c>
      <c r="N858" t="s">
        <v>36</v>
      </c>
      <c r="O858" t="s">
        <v>36</v>
      </c>
      <c r="P858" t="s">
        <v>4182</v>
      </c>
      <c r="Q858" t="s">
        <v>4185</v>
      </c>
      <c r="R858" t="s">
        <v>103</v>
      </c>
      <c r="S858" t="s">
        <v>4185</v>
      </c>
      <c r="T8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45764.394444444442</v>
      </c>
      <c r="U8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45769.438888888886</v>
      </c>
      <c r="V858" s="5">
        <f>IFERROR(Table2[[#This Row],[Fecha cierre/actualización]]-Table2[[#This Row],[Fecha creación]],"Revisar")</f>
        <v>5.0444444444437977</v>
      </c>
      <c r="W858" s="5">
        <f>IFERROR(Table2[[#This Row],[Días resolución/en proceso]]*24,"Revisar")</f>
        <v>121.06666666665114</v>
      </c>
      <c r="X858" s="5">
        <f>_xlfn.XLOOKUP(Table2[[#This Row],[Acuerdo de nivel de servicio]],SLA!B:B,SLA!C:C)</f>
        <v>72</v>
      </c>
      <c r="Y858" s="5">
        <f>IFERROR(ROUND(Table2[[#This Row],[Fecha cierre/actualización]]-Table2[[#This Row],[Fecha creación]],0)*14,"Revisar")</f>
        <v>70</v>
      </c>
      <c r="Z858" s="5">
        <f>+Table2[[#This Row],[SLA horas - base ]]+Table2[[#This Row],[SLA horas - adic por cambio días]]</f>
        <v>142</v>
      </c>
      <c r="AA858" s="19" t="str">
        <f>IF(Table2[[#This Row],[SLA horas - base ]]=0,"No tiene SLA",IF(Table2[[#This Row],[Horas resolución/en proceso]]&lt;=Table2[[#This Row],[SLA horas - total]],"Cumplido","Vencido"))</f>
        <v>Cumplido</v>
      </c>
      <c r="AC858"/>
    </row>
    <row r="859" spans="1:29">
      <c r="A859" t="s">
        <v>4186</v>
      </c>
      <c r="B859" t="s">
        <v>4187</v>
      </c>
      <c r="C859" t="s">
        <v>2317</v>
      </c>
      <c r="D859" t="s">
        <v>95</v>
      </c>
      <c r="E859" t="s">
        <v>66</v>
      </c>
      <c r="F859" t="s">
        <v>96</v>
      </c>
      <c r="G859" t="s">
        <v>97</v>
      </c>
      <c r="H859" t="s">
        <v>40</v>
      </c>
      <c r="I859" t="s">
        <v>4188</v>
      </c>
      <c r="J859" t="s">
        <v>4189</v>
      </c>
      <c r="K859" t="s">
        <v>4188</v>
      </c>
      <c r="L859" t="s">
        <v>4188</v>
      </c>
      <c r="M859" t="s">
        <v>524</v>
      </c>
      <c r="N859" t="s">
        <v>36</v>
      </c>
      <c r="O859" t="s">
        <v>36</v>
      </c>
      <c r="P859" t="s">
        <v>4187</v>
      </c>
      <c r="Q859" t="s">
        <v>4188</v>
      </c>
      <c r="R859" t="s">
        <v>103</v>
      </c>
      <c r="S859" t="s">
        <v>4188</v>
      </c>
      <c r="T8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45763.46597222222</v>
      </c>
      <c r="U8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45763.477777777778</v>
      </c>
      <c r="V859" s="5">
        <f>IFERROR(Table2[[#This Row],[Fecha cierre/actualización]]-Table2[[#This Row],[Fecha creación]],"Revisar")</f>
        <v>1.1805555557657499E-2</v>
      </c>
      <c r="W859" s="5">
        <f>IFERROR(Table2[[#This Row],[Días resolución/en proceso]]*24,"Revisar")</f>
        <v>0.28333333338377997</v>
      </c>
      <c r="X859" s="5">
        <f>_xlfn.XLOOKUP(Table2[[#This Row],[Acuerdo de nivel de servicio]],SLA!B:B,SLA!C:C)</f>
        <v>120</v>
      </c>
      <c r="Y859" s="5">
        <f>IFERROR(ROUND(Table2[[#This Row],[Fecha cierre/actualización]]-Table2[[#This Row],[Fecha creación]],0)*14,"Revisar")</f>
        <v>0</v>
      </c>
      <c r="Z859" s="5">
        <f>+Table2[[#This Row],[SLA horas - base ]]+Table2[[#This Row],[SLA horas - adic por cambio días]]</f>
        <v>120</v>
      </c>
      <c r="AA859" s="19" t="str">
        <f>IF(Table2[[#This Row],[SLA horas - base ]]=0,"No tiene SLA",IF(Table2[[#This Row],[Horas resolución/en proceso]]&lt;=Table2[[#This Row],[SLA horas - total]],"Cumplido","Vencido"))</f>
        <v>Cumplido</v>
      </c>
      <c r="AC859"/>
    </row>
    <row r="860" spans="1:29">
      <c r="A860" t="s">
        <v>4190</v>
      </c>
      <c r="B860" t="s">
        <v>4191</v>
      </c>
      <c r="C860" t="s">
        <v>496</v>
      </c>
      <c r="D860" t="s">
        <v>95</v>
      </c>
      <c r="E860" t="s">
        <v>38</v>
      </c>
      <c r="F860" t="s">
        <v>96</v>
      </c>
      <c r="G860" t="s">
        <v>106</v>
      </c>
      <c r="H860" t="s">
        <v>38</v>
      </c>
      <c r="I860" t="s">
        <v>4192</v>
      </c>
      <c r="J860" t="s">
        <v>4193</v>
      </c>
      <c r="K860" t="s">
        <v>4194</v>
      </c>
      <c r="L860" t="s">
        <v>4194</v>
      </c>
      <c r="M860" t="s">
        <v>110</v>
      </c>
      <c r="N860" t="s">
        <v>36</v>
      </c>
      <c r="O860" t="s">
        <v>36</v>
      </c>
      <c r="P860" t="s">
        <v>4191</v>
      </c>
      <c r="Q860" t="s">
        <v>4194</v>
      </c>
      <c r="R860" t="s">
        <v>103</v>
      </c>
      <c r="S860" t="s">
        <v>4194</v>
      </c>
      <c r="T8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45763.497916666667</v>
      </c>
      <c r="U8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45769.415277777778</v>
      </c>
      <c r="V860" s="5">
        <f>IFERROR(Table2[[#This Row],[Fecha cierre/actualización]]-Table2[[#This Row],[Fecha creación]],"Revisar")</f>
        <v>5.9173611111109494</v>
      </c>
      <c r="W860" s="5">
        <f>IFERROR(Table2[[#This Row],[Días resolución/en proceso]]*24,"Revisar")</f>
        <v>142.01666666666279</v>
      </c>
      <c r="X860" s="5">
        <f>_xlfn.XLOOKUP(Table2[[#This Row],[Acuerdo de nivel de servicio]],SLA!B:B,SLA!C:C)</f>
        <v>72</v>
      </c>
      <c r="Y860" s="5">
        <f>IFERROR(ROUND(Table2[[#This Row],[Fecha cierre/actualización]]-Table2[[#This Row],[Fecha creación]],0)*14,"Revisar")</f>
        <v>84</v>
      </c>
      <c r="Z860" s="5">
        <f>+Table2[[#This Row],[SLA horas - base ]]+Table2[[#This Row],[SLA horas - adic por cambio días]]</f>
        <v>156</v>
      </c>
      <c r="AA860" s="19" t="str">
        <f>IF(Table2[[#This Row],[SLA horas - base ]]=0,"No tiene SLA",IF(Table2[[#This Row],[Horas resolución/en proceso]]&lt;=Table2[[#This Row],[SLA horas - total]],"Cumplido","Vencido"))</f>
        <v>Cumplido</v>
      </c>
      <c r="AC860"/>
    </row>
    <row r="861" spans="1:29">
      <c r="A861" t="s">
        <v>4195</v>
      </c>
      <c r="B861" t="s">
        <v>4196</v>
      </c>
      <c r="C861" t="s">
        <v>2317</v>
      </c>
      <c r="D861" t="s">
        <v>95</v>
      </c>
      <c r="E861" t="s">
        <v>55</v>
      </c>
      <c r="F861" t="s">
        <v>96</v>
      </c>
      <c r="G861" t="s">
        <v>97</v>
      </c>
      <c r="H861" t="s">
        <v>37</v>
      </c>
      <c r="I861" t="s">
        <v>4197</v>
      </c>
      <c r="J861" t="s">
        <v>4198</v>
      </c>
      <c r="K861" t="s">
        <v>4199</v>
      </c>
      <c r="L861" t="s">
        <v>4199</v>
      </c>
      <c r="M861" t="s">
        <v>524</v>
      </c>
      <c r="N861" t="s">
        <v>36</v>
      </c>
      <c r="O861" t="s">
        <v>36</v>
      </c>
      <c r="P861" t="s">
        <v>4196</v>
      </c>
      <c r="Q861" t="s">
        <v>4199</v>
      </c>
      <c r="R861" t="s">
        <v>103</v>
      </c>
      <c r="S861" t="s">
        <v>4199</v>
      </c>
      <c r="T8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45763.713888888888</v>
      </c>
      <c r="U8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45768.720138888886</v>
      </c>
      <c r="V861" s="5">
        <f>IFERROR(Table2[[#This Row],[Fecha cierre/actualización]]-Table2[[#This Row],[Fecha creación]],"Revisar")</f>
        <v>5.0062499999985448</v>
      </c>
      <c r="W861" s="5">
        <f>IFERROR(Table2[[#This Row],[Días resolución/en proceso]]*24,"Revisar")</f>
        <v>120.14999999996508</v>
      </c>
      <c r="X861" s="5">
        <f>_xlfn.XLOOKUP(Table2[[#This Row],[Acuerdo de nivel de servicio]],SLA!B:B,SLA!C:C)</f>
        <v>120</v>
      </c>
      <c r="Y861" s="5">
        <f>IFERROR(ROUND(Table2[[#This Row],[Fecha cierre/actualización]]-Table2[[#This Row],[Fecha creación]],0)*14,"Revisar")</f>
        <v>70</v>
      </c>
      <c r="Z861" s="5">
        <f>+Table2[[#This Row],[SLA horas - base ]]+Table2[[#This Row],[SLA horas - adic por cambio días]]</f>
        <v>190</v>
      </c>
      <c r="AA861" s="19" t="str">
        <f>IF(Table2[[#This Row],[SLA horas - base ]]=0,"No tiene SLA",IF(Table2[[#This Row],[Horas resolución/en proceso]]&lt;=Table2[[#This Row],[SLA horas - total]],"Cumplido","Vencido"))</f>
        <v>Cumplido</v>
      </c>
      <c r="AC861"/>
    </row>
    <row r="862" spans="1:29">
      <c r="A862" t="s">
        <v>4200</v>
      </c>
      <c r="B862" t="s">
        <v>4201</v>
      </c>
      <c r="C862" t="s">
        <v>2317</v>
      </c>
      <c r="D862" t="s">
        <v>95</v>
      </c>
      <c r="E862" t="s">
        <v>66</v>
      </c>
      <c r="F862" t="s">
        <v>96</v>
      </c>
      <c r="G862" t="s">
        <v>97</v>
      </c>
      <c r="H862" t="s">
        <v>37</v>
      </c>
      <c r="I862" t="s">
        <v>4202</v>
      </c>
      <c r="J862" t="s">
        <v>4203</v>
      </c>
      <c r="K862" t="s">
        <v>4202</v>
      </c>
      <c r="L862" t="s">
        <v>4202</v>
      </c>
      <c r="M862" t="s">
        <v>524</v>
      </c>
      <c r="N862" t="s">
        <v>36</v>
      </c>
      <c r="O862" t="s">
        <v>36</v>
      </c>
      <c r="P862" t="s">
        <v>4201</v>
      </c>
      <c r="Q862" t="s">
        <v>4202</v>
      </c>
      <c r="R862" t="s">
        <v>103</v>
      </c>
      <c r="S862" t="s">
        <v>4202</v>
      </c>
      <c r="T8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45763.615277777775</v>
      </c>
      <c r="U8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45763.620138888888</v>
      </c>
      <c r="V862" s="5">
        <f>IFERROR(Table2[[#This Row],[Fecha cierre/actualización]]-Table2[[#This Row],[Fecha creación]],"Revisar")</f>
        <v>4.8611111124046147E-3</v>
      </c>
      <c r="W862" s="5">
        <f>IFERROR(Table2[[#This Row],[Días resolución/en proceso]]*24,"Revisar")</f>
        <v>0.11666666669771075</v>
      </c>
      <c r="X862" s="5">
        <f>_xlfn.XLOOKUP(Table2[[#This Row],[Acuerdo de nivel de servicio]],SLA!B:B,SLA!C:C)</f>
        <v>120</v>
      </c>
      <c r="Y862" s="5">
        <f>IFERROR(ROUND(Table2[[#This Row],[Fecha cierre/actualización]]-Table2[[#This Row],[Fecha creación]],0)*14,"Revisar")</f>
        <v>0</v>
      </c>
      <c r="Z862" s="5">
        <f>+Table2[[#This Row],[SLA horas - base ]]+Table2[[#This Row],[SLA horas - adic por cambio días]]</f>
        <v>120</v>
      </c>
      <c r="AA862" s="19" t="str">
        <f>IF(Table2[[#This Row],[SLA horas - base ]]=0,"No tiene SLA",IF(Table2[[#This Row],[Horas resolución/en proceso]]&lt;=Table2[[#This Row],[SLA horas - total]],"Cumplido","Vencido"))</f>
        <v>Cumplido</v>
      </c>
      <c r="AC862"/>
    </row>
    <row r="863" spans="1:29">
      <c r="A863" t="s">
        <v>4204</v>
      </c>
      <c r="B863" t="s">
        <v>4205</v>
      </c>
      <c r="C863" t="s">
        <v>149</v>
      </c>
      <c r="D863" t="s">
        <v>2</v>
      </c>
      <c r="E863" t="s">
        <v>55</v>
      </c>
      <c r="F863" t="s">
        <v>96</v>
      </c>
      <c r="G863" t="s">
        <v>106</v>
      </c>
      <c r="H863" t="s">
        <v>27</v>
      </c>
      <c r="I863" t="s">
        <v>4206</v>
      </c>
      <c r="J863" t="s">
        <v>4207</v>
      </c>
      <c r="K863" t="s">
        <v>4208</v>
      </c>
      <c r="L863" t="s">
        <v>4208</v>
      </c>
      <c r="M863" t="s">
        <v>101</v>
      </c>
      <c r="N863" t="s">
        <v>154</v>
      </c>
      <c r="O863" t="s">
        <v>102</v>
      </c>
      <c r="P863" t="s">
        <v>4205</v>
      </c>
      <c r="Q863" t="s">
        <v>4208</v>
      </c>
      <c r="R863" t="s">
        <v>467</v>
      </c>
      <c r="S863" t="s">
        <v>4208</v>
      </c>
      <c r="T8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45763.665277777778</v>
      </c>
      <c r="U8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45768.442361111112</v>
      </c>
      <c r="V863" s="5">
        <f>IFERROR(Table2[[#This Row],[Fecha cierre/actualización]]-Table2[[#This Row],[Fecha creación]],"Revisar")</f>
        <v>4.7770833333343035</v>
      </c>
      <c r="W863" s="5">
        <f>IFERROR(Table2[[#This Row],[Días resolución/en proceso]]*24,"Revisar")</f>
        <v>114.65000000002328</v>
      </c>
      <c r="X863" s="5">
        <f>_xlfn.XLOOKUP(Table2[[#This Row],[Acuerdo de nivel de servicio]],SLA!B:B,SLA!C:C)</f>
        <v>12.5</v>
      </c>
      <c r="Y863" s="5">
        <f>IFERROR(ROUND(Table2[[#This Row],[Fecha cierre/actualización]]-Table2[[#This Row],[Fecha creación]],0)*14,"Revisar")</f>
        <v>70</v>
      </c>
      <c r="Z863" s="5">
        <f>+Table2[[#This Row],[SLA horas - base ]]+Table2[[#This Row],[SLA horas - adic por cambio días]]</f>
        <v>82.5</v>
      </c>
      <c r="AA863" s="19" t="str">
        <f>IF(Table2[[#This Row],[SLA horas - base ]]=0,"No tiene SLA",IF(Table2[[#This Row],[Horas resolución/en proceso]]&lt;=Table2[[#This Row],[SLA horas - total]],"Cumplido","Vencido"))</f>
        <v>Vencido</v>
      </c>
      <c r="AC863"/>
    </row>
    <row r="864" spans="1:29">
      <c r="A864" t="s">
        <v>4209</v>
      </c>
      <c r="B864" t="s">
        <v>4210</v>
      </c>
      <c r="C864" t="s">
        <v>36</v>
      </c>
      <c r="D864" t="s">
        <v>95</v>
      </c>
      <c r="E864" t="s">
        <v>38</v>
      </c>
      <c r="F864" t="s">
        <v>96</v>
      </c>
      <c r="G864" t="s">
        <v>106</v>
      </c>
      <c r="H864" t="s">
        <v>38</v>
      </c>
      <c r="I864" t="s">
        <v>4211</v>
      </c>
      <c r="J864" t="s">
        <v>4212</v>
      </c>
      <c r="K864" t="s">
        <v>4213</v>
      </c>
      <c r="L864" t="s">
        <v>4213</v>
      </c>
      <c r="M864" t="s">
        <v>110</v>
      </c>
      <c r="N864" t="s">
        <v>36</v>
      </c>
      <c r="O864" t="s">
        <v>36</v>
      </c>
      <c r="P864" t="s">
        <v>4210</v>
      </c>
      <c r="Q864" t="s">
        <v>4213</v>
      </c>
      <c r="R864" t="s">
        <v>103</v>
      </c>
      <c r="S864" t="s">
        <v>4213</v>
      </c>
      <c r="T8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45763.694444444445</v>
      </c>
      <c r="U8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45764.396527777775</v>
      </c>
      <c r="V864" s="5">
        <f>IFERROR(Table2[[#This Row],[Fecha cierre/actualización]]-Table2[[#This Row],[Fecha creación]],"Revisar")</f>
        <v>0.70208333332993789</v>
      </c>
      <c r="W864" s="5">
        <f>IFERROR(Table2[[#This Row],[Días resolución/en proceso]]*24,"Revisar")</f>
        <v>16.849999999918509</v>
      </c>
      <c r="X864" s="5">
        <f>_xlfn.XLOOKUP(Table2[[#This Row],[Acuerdo de nivel de servicio]],SLA!B:B,SLA!C:C)</f>
        <v>0</v>
      </c>
      <c r="Y864" s="5">
        <f>IFERROR(ROUND(Table2[[#This Row],[Fecha cierre/actualización]]-Table2[[#This Row],[Fecha creación]],0)*14,"Revisar")</f>
        <v>14</v>
      </c>
      <c r="Z864" s="5">
        <f>+Table2[[#This Row],[SLA horas - base ]]+Table2[[#This Row],[SLA horas - adic por cambio días]]</f>
        <v>14</v>
      </c>
      <c r="AA864" s="19" t="str">
        <f>IF(Table2[[#This Row],[SLA horas - base ]]=0,"No tiene SLA",IF(Table2[[#This Row],[Horas resolución/en proceso]]&lt;=Table2[[#This Row],[SLA horas - total]],"Cumplido","Vencido"))</f>
        <v>No tiene SLA</v>
      </c>
      <c r="AC864"/>
    </row>
    <row r="865" spans="1:29">
      <c r="A865" t="s">
        <v>4214</v>
      </c>
      <c r="B865" t="s">
        <v>4215</v>
      </c>
      <c r="C865" t="s">
        <v>36</v>
      </c>
      <c r="D865" t="s">
        <v>269</v>
      </c>
      <c r="E865" t="s">
        <v>48</v>
      </c>
      <c r="F865" t="s">
        <v>96</v>
      </c>
      <c r="G865" t="s">
        <v>270</v>
      </c>
      <c r="H865" t="s">
        <v>36</v>
      </c>
      <c r="I865" t="s">
        <v>4216</v>
      </c>
      <c r="J865" t="s">
        <v>4217</v>
      </c>
      <c r="K865" t="s">
        <v>4218</v>
      </c>
      <c r="L865" t="s">
        <v>4219</v>
      </c>
      <c r="M865" t="s">
        <v>36</v>
      </c>
      <c r="N865" t="s">
        <v>36</v>
      </c>
      <c r="O865" t="s">
        <v>36</v>
      </c>
      <c r="P865" t="s">
        <v>4215</v>
      </c>
      <c r="Q865" t="s">
        <v>4218</v>
      </c>
      <c r="R865" t="s">
        <v>103</v>
      </c>
      <c r="S865" t="s">
        <v>4218</v>
      </c>
      <c r="T8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45763.753472222219</v>
      </c>
      <c r="U8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45769.371527777781</v>
      </c>
      <c r="V865" s="5">
        <f>IFERROR(Table2[[#This Row],[Fecha cierre/actualización]]-Table2[[#This Row],[Fecha creación]],"Revisar")</f>
        <v>5.6180555555620231</v>
      </c>
      <c r="W865" s="5">
        <f>IFERROR(Table2[[#This Row],[Días resolución/en proceso]]*24,"Revisar")</f>
        <v>134.83333333348855</v>
      </c>
      <c r="X865" s="5">
        <f>_xlfn.XLOOKUP(Table2[[#This Row],[Acuerdo de nivel de servicio]],SLA!B:B,SLA!C:C)</f>
        <v>0</v>
      </c>
      <c r="Y865" s="5">
        <f>IFERROR(ROUND(Table2[[#This Row],[Fecha cierre/actualización]]-Table2[[#This Row],[Fecha creación]],0)*14,"Revisar")</f>
        <v>84</v>
      </c>
      <c r="Z865" s="5">
        <f>+Table2[[#This Row],[SLA horas - base ]]+Table2[[#This Row],[SLA horas - adic por cambio días]]</f>
        <v>84</v>
      </c>
      <c r="AA865" s="19" t="str">
        <f>IF(Table2[[#This Row],[SLA horas - base ]]=0,"No tiene SLA",IF(Table2[[#This Row],[Horas resolución/en proceso]]&lt;=Table2[[#This Row],[SLA horas - total]],"Cumplido","Vencido"))</f>
        <v>No tiene SLA</v>
      </c>
      <c r="AC865"/>
    </row>
    <row r="866" spans="1:29">
      <c r="A866" t="s">
        <v>4220</v>
      </c>
      <c r="B866" t="s">
        <v>4221</v>
      </c>
      <c r="C866" t="s">
        <v>167</v>
      </c>
      <c r="D866" t="s">
        <v>2</v>
      </c>
      <c r="E866" t="s">
        <v>55</v>
      </c>
      <c r="F866" t="s">
        <v>96</v>
      </c>
      <c r="G866" t="s">
        <v>106</v>
      </c>
      <c r="H866" t="s">
        <v>38</v>
      </c>
      <c r="I866" t="s">
        <v>4222</v>
      </c>
      <c r="J866" t="s">
        <v>4223</v>
      </c>
      <c r="K866" t="s">
        <v>4224</v>
      </c>
      <c r="L866" t="s">
        <v>4224</v>
      </c>
      <c r="M866" t="s">
        <v>110</v>
      </c>
      <c r="N866" t="s">
        <v>36</v>
      </c>
      <c r="O866" t="s">
        <v>36</v>
      </c>
      <c r="P866" t="s">
        <v>4221</v>
      </c>
      <c r="Q866" t="s">
        <v>4224</v>
      </c>
      <c r="R866" t="s">
        <v>103</v>
      </c>
      <c r="S866" t="s">
        <v>4224</v>
      </c>
      <c r="T8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45768.511111111111</v>
      </c>
      <c r="U8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45772.473611111112</v>
      </c>
      <c r="V866" s="5">
        <f>IFERROR(Table2[[#This Row],[Fecha cierre/actualización]]-Table2[[#This Row],[Fecha creación]],"Revisar")</f>
        <v>3.9625000000014552</v>
      </c>
      <c r="W866" s="5">
        <f>IFERROR(Table2[[#This Row],[Días resolución/en proceso]]*24,"Revisar")</f>
        <v>95.100000000034925</v>
      </c>
      <c r="X866" s="5">
        <f>_xlfn.XLOOKUP(Table2[[#This Row],[Acuerdo de nivel de servicio]],SLA!B:B,SLA!C:C)</f>
        <v>120</v>
      </c>
      <c r="Y866" s="5">
        <f>IFERROR(ROUND(Table2[[#This Row],[Fecha cierre/actualización]]-Table2[[#This Row],[Fecha creación]],0)*14,"Revisar")</f>
        <v>56</v>
      </c>
      <c r="Z866" s="5">
        <f>+Table2[[#This Row],[SLA horas - base ]]+Table2[[#This Row],[SLA horas - adic por cambio días]]</f>
        <v>176</v>
      </c>
      <c r="AA866" s="19" t="str">
        <f>IF(Table2[[#This Row],[SLA horas - base ]]=0,"No tiene SLA",IF(Table2[[#This Row],[Horas resolución/en proceso]]&lt;=Table2[[#This Row],[SLA horas - total]],"Cumplido","Vencido"))</f>
        <v>Cumplido</v>
      </c>
      <c r="AC866"/>
    </row>
    <row r="867" spans="1:29">
      <c r="A867" t="s">
        <v>4225</v>
      </c>
      <c r="B867" t="s">
        <v>4226</v>
      </c>
      <c r="C867" t="s">
        <v>36</v>
      </c>
      <c r="D867" t="s">
        <v>2</v>
      </c>
      <c r="E867" t="s">
        <v>38</v>
      </c>
      <c r="F867" t="s">
        <v>96</v>
      </c>
      <c r="G867" t="s">
        <v>106</v>
      </c>
      <c r="H867" t="s">
        <v>38</v>
      </c>
      <c r="I867" t="s">
        <v>4227</v>
      </c>
      <c r="J867" t="s">
        <v>4228</v>
      </c>
      <c r="K867" t="s">
        <v>4141</v>
      </c>
      <c r="L867" t="s">
        <v>4141</v>
      </c>
      <c r="M867" t="s">
        <v>110</v>
      </c>
      <c r="N867" t="s">
        <v>36</v>
      </c>
      <c r="O867" t="s">
        <v>36</v>
      </c>
      <c r="P867" t="s">
        <v>4226</v>
      </c>
      <c r="Q867" t="s">
        <v>4141</v>
      </c>
      <c r="R867" t="s">
        <v>103</v>
      </c>
      <c r="S867" t="s">
        <v>4229</v>
      </c>
      <c r="T8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45768.511805555558</v>
      </c>
      <c r="U8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45769.650694444441</v>
      </c>
      <c r="V867" s="5">
        <f>IFERROR(Table2[[#This Row],[Fecha cierre/actualización]]-Table2[[#This Row],[Fecha creación]],"Revisar")</f>
        <v>1.1388888888832298</v>
      </c>
      <c r="W867" s="5">
        <f>IFERROR(Table2[[#This Row],[Días resolución/en proceso]]*24,"Revisar")</f>
        <v>27.333333333197515</v>
      </c>
      <c r="X867" s="5">
        <f>_xlfn.XLOOKUP(Table2[[#This Row],[Acuerdo de nivel de servicio]],SLA!B:B,SLA!C:C)</f>
        <v>0</v>
      </c>
      <c r="Y867" s="5">
        <f>IFERROR(ROUND(Table2[[#This Row],[Fecha cierre/actualización]]-Table2[[#This Row],[Fecha creación]],0)*14,"Revisar")</f>
        <v>14</v>
      </c>
      <c r="Z867" s="5">
        <f>+Table2[[#This Row],[SLA horas - base ]]+Table2[[#This Row],[SLA horas - adic por cambio días]]</f>
        <v>14</v>
      </c>
      <c r="AA867" s="19" t="str">
        <f>IF(Table2[[#This Row],[SLA horas - base ]]=0,"No tiene SLA",IF(Table2[[#This Row],[Horas resolución/en proceso]]&lt;=Table2[[#This Row],[SLA horas - total]],"Cumplido","Vencido"))</f>
        <v>No tiene SLA</v>
      </c>
      <c r="AC867"/>
    </row>
    <row r="868" spans="1:29">
      <c r="A868" t="s">
        <v>4230</v>
      </c>
      <c r="B868" t="s">
        <v>4231</v>
      </c>
      <c r="C868" t="s">
        <v>119</v>
      </c>
      <c r="D868" t="s">
        <v>2</v>
      </c>
      <c r="E868" t="s">
        <v>55</v>
      </c>
      <c r="F868" t="s">
        <v>96</v>
      </c>
      <c r="G868" t="s">
        <v>106</v>
      </c>
      <c r="H868" t="s">
        <v>28</v>
      </c>
      <c r="I868" t="s">
        <v>4232</v>
      </c>
      <c r="J868" t="s">
        <v>4233</v>
      </c>
      <c r="K868" t="s">
        <v>4234</v>
      </c>
      <c r="L868" t="s">
        <v>4234</v>
      </c>
      <c r="M868" t="s">
        <v>153</v>
      </c>
      <c r="N868" t="s">
        <v>154</v>
      </c>
      <c r="O868" t="s">
        <v>36</v>
      </c>
      <c r="P868" t="s">
        <v>4231</v>
      </c>
      <c r="Q868" t="s">
        <v>4234</v>
      </c>
      <c r="R868" t="s">
        <v>103</v>
      </c>
      <c r="S868" t="s">
        <v>4234</v>
      </c>
      <c r="T8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45768.67291666667</v>
      </c>
      <c r="U8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45771.484027777777</v>
      </c>
      <c r="V868" s="5">
        <f>IFERROR(Table2[[#This Row],[Fecha cierre/actualización]]-Table2[[#This Row],[Fecha creación]],"Revisar")</f>
        <v>2.8111111111065838</v>
      </c>
      <c r="W868" s="5">
        <f>IFERROR(Table2[[#This Row],[Días resolución/en proceso]]*24,"Revisar")</f>
        <v>67.466666666558012</v>
      </c>
      <c r="X868" s="5">
        <f>_xlfn.XLOOKUP(Table2[[#This Row],[Acuerdo de nivel de servicio]],SLA!B:B,SLA!C:C)</f>
        <v>72</v>
      </c>
      <c r="Y868" s="5">
        <f>IFERROR(ROUND(Table2[[#This Row],[Fecha cierre/actualización]]-Table2[[#This Row],[Fecha creación]],0)*14,"Revisar")</f>
        <v>42</v>
      </c>
      <c r="Z868" s="5">
        <f>+Table2[[#This Row],[SLA horas - base ]]+Table2[[#This Row],[SLA horas - adic por cambio días]]</f>
        <v>114</v>
      </c>
      <c r="AA868" s="19" t="str">
        <f>IF(Table2[[#This Row],[SLA horas - base ]]=0,"No tiene SLA",IF(Table2[[#This Row],[Horas resolución/en proceso]]&lt;=Table2[[#This Row],[SLA horas - total]],"Cumplido","Vencido"))</f>
        <v>Cumplido</v>
      </c>
      <c r="AC868"/>
    </row>
    <row r="869" spans="1:29">
      <c r="A869" t="s">
        <v>4235</v>
      </c>
      <c r="B869" t="s">
        <v>4236</v>
      </c>
      <c r="C869" t="s">
        <v>36</v>
      </c>
      <c r="D869" t="s">
        <v>2</v>
      </c>
      <c r="E869" t="s">
        <v>36</v>
      </c>
      <c r="F869" t="s">
        <v>21</v>
      </c>
      <c r="G869" t="s">
        <v>36</v>
      </c>
      <c r="H869" t="s">
        <v>28</v>
      </c>
      <c r="I869" t="s">
        <v>36</v>
      </c>
      <c r="J869" t="s">
        <v>131</v>
      </c>
      <c r="K869" t="s">
        <v>36</v>
      </c>
      <c r="L869" t="s">
        <v>4237</v>
      </c>
      <c r="M869" t="s">
        <v>101</v>
      </c>
      <c r="N869" t="s">
        <v>36</v>
      </c>
      <c r="O869" t="s">
        <v>102</v>
      </c>
      <c r="P869" t="s">
        <v>4236</v>
      </c>
      <c r="Q869" t="s">
        <v>36</v>
      </c>
      <c r="R869" t="s">
        <v>103</v>
      </c>
      <c r="S869" t="s">
        <v>36</v>
      </c>
      <c r="T8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45768.669444444444</v>
      </c>
      <c r="U8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45768.67083333333</v>
      </c>
      <c r="V869" s="5">
        <f>IFERROR(Table2[[#This Row],[Fecha cierre/actualización]]-Table2[[#This Row],[Fecha creación]],"Revisar")</f>
        <v>1.3888888861401938E-3</v>
      </c>
      <c r="W869" s="5">
        <f>IFERROR(Table2[[#This Row],[Días resolución/en proceso]]*24,"Revisar")</f>
        <v>3.3333333267364651E-2</v>
      </c>
      <c r="X869" s="5">
        <f>_xlfn.XLOOKUP(Table2[[#This Row],[Acuerdo de nivel de servicio]],SLA!B:B,SLA!C:C)</f>
        <v>0</v>
      </c>
      <c r="Y869" s="5">
        <f>IFERROR(ROUND(Table2[[#This Row],[Fecha cierre/actualización]]-Table2[[#This Row],[Fecha creación]],0)*14,"Revisar")</f>
        <v>0</v>
      </c>
      <c r="Z869" s="5">
        <f>+Table2[[#This Row],[SLA horas - base ]]+Table2[[#This Row],[SLA horas - adic por cambio días]]</f>
        <v>0</v>
      </c>
      <c r="AA869" s="19" t="str">
        <f>IF(Table2[[#This Row],[SLA horas - base ]]=0,"No tiene SLA",IF(Table2[[#This Row],[Horas resolución/en proceso]]&lt;=Table2[[#This Row],[SLA horas - total]],"Cumplido","Vencido"))</f>
        <v>No tiene SLA</v>
      </c>
      <c r="AC869"/>
    </row>
    <row r="870" spans="1:29">
      <c r="A870" t="s">
        <v>4238</v>
      </c>
      <c r="B870" t="s">
        <v>3545</v>
      </c>
      <c r="C870" t="s">
        <v>496</v>
      </c>
      <c r="D870" t="s">
        <v>95</v>
      </c>
      <c r="E870" t="s">
        <v>52</v>
      </c>
      <c r="F870" t="s">
        <v>96</v>
      </c>
      <c r="G870" t="s">
        <v>373</v>
      </c>
      <c r="H870" t="s">
        <v>35</v>
      </c>
      <c r="I870" t="s">
        <v>4239</v>
      </c>
      <c r="J870" t="s">
        <v>4240</v>
      </c>
      <c r="K870" t="s">
        <v>4241</v>
      </c>
      <c r="L870" t="s">
        <v>4241</v>
      </c>
      <c r="M870" t="s">
        <v>36</v>
      </c>
      <c r="N870" t="s">
        <v>36</v>
      </c>
      <c r="O870" t="s">
        <v>311</v>
      </c>
      <c r="P870" t="s">
        <v>3545</v>
      </c>
      <c r="Q870" t="s">
        <v>4241</v>
      </c>
      <c r="R870" t="s">
        <v>103</v>
      </c>
      <c r="S870" t="s">
        <v>4241</v>
      </c>
      <c r="T8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45768.411805555559</v>
      </c>
      <c r="U8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45789.402777777781</v>
      </c>
      <c r="V870" s="5">
        <f>IFERROR(Table2[[#This Row],[Fecha cierre/actualización]]-Table2[[#This Row],[Fecha creación]],"Revisar")</f>
        <v>20.990972222221899</v>
      </c>
      <c r="W870" s="5">
        <f>IFERROR(Table2[[#This Row],[Días resolución/en proceso]]*24,"Revisar")</f>
        <v>503.78333333332557</v>
      </c>
      <c r="X870" s="5">
        <f>_xlfn.XLOOKUP(Table2[[#This Row],[Acuerdo de nivel de servicio]],SLA!B:B,SLA!C:C)</f>
        <v>72</v>
      </c>
      <c r="Y870" s="5">
        <f>IFERROR(ROUND(Table2[[#This Row],[Fecha cierre/actualización]]-Table2[[#This Row],[Fecha creación]],0)*14,"Revisar")</f>
        <v>294</v>
      </c>
      <c r="Z870" s="5">
        <f>+Table2[[#This Row],[SLA horas - base ]]+Table2[[#This Row],[SLA horas - adic por cambio días]]</f>
        <v>366</v>
      </c>
      <c r="AA870" s="19" t="str">
        <f>IF(Table2[[#This Row],[SLA horas - base ]]=0,"No tiene SLA",IF(Table2[[#This Row],[Horas resolución/en proceso]]&lt;=Table2[[#This Row],[SLA horas - total]],"Cumplido","Vencido"))</f>
        <v>Vencido</v>
      </c>
      <c r="AC870"/>
    </row>
    <row r="871" spans="1:29">
      <c r="A871" t="s">
        <v>4242</v>
      </c>
      <c r="B871" t="s">
        <v>4243</v>
      </c>
      <c r="C871" t="s">
        <v>496</v>
      </c>
      <c r="D871" t="s">
        <v>95</v>
      </c>
      <c r="E871" t="s">
        <v>52</v>
      </c>
      <c r="F871" t="s">
        <v>96</v>
      </c>
      <c r="G871" t="s">
        <v>34</v>
      </c>
      <c r="H871" t="s">
        <v>34</v>
      </c>
      <c r="I871" t="s">
        <v>4243</v>
      </c>
      <c r="J871" t="s">
        <v>4244</v>
      </c>
      <c r="K871" t="s">
        <v>4245</v>
      </c>
      <c r="L871" t="s">
        <v>4245</v>
      </c>
      <c r="M871" t="s">
        <v>101</v>
      </c>
      <c r="N871" t="s">
        <v>36</v>
      </c>
      <c r="O871" t="s">
        <v>102</v>
      </c>
      <c r="P871" t="s">
        <v>4243</v>
      </c>
      <c r="Q871" t="s">
        <v>4245</v>
      </c>
      <c r="R871" t="s">
        <v>103</v>
      </c>
      <c r="S871" t="s">
        <v>4245</v>
      </c>
      <c r="T8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45768.427777777775</v>
      </c>
      <c r="U8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45768.509722222225</v>
      </c>
      <c r="V871" s="5">
        <f>IFERROR(Table2[[#This Row],[Fecha cierre/actualización]]-Table2[[#This Row],[Fecha creación]],"Revisar")</f>
        <v>8.1944444449618459E-2</v>
      </c>
      <c r="W871" s="5">
        <f>IFERROR(Table2[[#This Row],[Días resolución/en proceso]]*24,"Revisar")</f>
        <v>1.966666666790843</v>
      </c>
      <c r="X871" s="5">
        <f>_xlfn.XLOOKUP(Table2[[#This Row],[Acuerdo de nivel de servicio]],SLA!B:B,SLA!C:C)</f>
        <v>72</v>
      </c>
      <c r="Y871" s="5">
        <f>IFERROR(ROUND(Table2[[#This Row],[Fecha cierre/actualización]]-Table2[[#This Row],[Fecha creación]],0)*14,"Revisar")</f>
        <v>0</v>
      </c>
      <c r="Z871" s="5">
        <f>+Table2[[#This Row],[SLA horas - base ]]+Table2[[#This Row],[SLA horas - adic por cambio días]]</f>
        <v>72</v>
      </c>
      <c r="AA871" s="19" t="str">
        <f>IF(Table2[[#This Row],[SLA horas - base ]]=0,"No tiene SLA",IF(Table2[[#This Row],[Horas resolución/en proceso]]&lt;=Table2[[#This Row],[SLA horas - total]],"Cumplido","Vencido"))</f>
        <v>Cumplido</v>
      </c>
      <c r="AC871"/>
    </row>
    <row r="872" spans="1:29">
      <c r="A872" t="s">
        <v>4246</v>
      </c>
      <c r="B872" t="s">
        <v>4152</v>
      </c>
      <c r="C872" t="s">
        <v>496</v>
      </c>
      <c r="D872" t="s">
        <v>95</v>
      </c>
      <c r="E872" t="s">
        <v>52</v>
      </c>
      <c r="F872" t="s">
        <v>96</v>
      </c>
      <c r="G872" t="s">
        <v>34</v>
      </c>
      <c r="H872" t="s">
        <v>34</v>
      </c>
      <c r="I872" t="s">
        <v>4152</v>
      </c>
      <c r="J872" t="s">
        <v>4247</v>
      </c>
      <c r="K872" t="s">
        <v>4248</v>
      </c>
      <c r="L872" t="s">
        <v>4248</v>
      </c>
      <c r="M872" t="s">
        <v>101</v>
      </c>
      <c r="N872" t="s">
        <v>36</v>
      </c>
      <c r="O872" t="s">
        <v>102</v>
      </c>
      <c r="P872" t="s">
        <v>4152</v>
      </c>
      <c r="Q872" t="s">
        <v>4248</v>
      </c>
      <c r="R872" t="s">
        <v>103</v>
      </c>
      <c r="S872" t="s">
        <v>4248</v>
      </c>
      <c r="T8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45768.643055555556</v>
      </c>
      <c r="U8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45770.405555555553</v>
      </c>
      <c r="V872" s="5">
        <f>IFERROR(Table2[[#This Row],[Fecha cierre/actualización]]-Table2[[#This Row],[Fecha creación]],"Revisar")</f>
        <v>1.7624999999970896</v>
      </c>
      <c r="W872" s="5">
        <f>IFERROR(Table2[[#This Row],[Días resolución/en proceso]]*24,"Revisar")</f>
        <v>42.299999999930151</v>
      </c>
      <c r="X872" s="5">
        <f>_xlfn.XLOOKUP(Table2[[#This Row],[Acuerdo de nivel de servicio]],SLA!B:B,SLA!C:C)</f>
        <v>72</v>
      </c>
      <c r="Y872" s="5">
        <f>IFERROR(ROUND(Table2[[#This Row],[Fecha cierre/actualización]]-Table2[[#This Row],[Fecha creación]],0)*14,"Revisar")</f>
        <v>28</v>
      </c>
      <c r="Z872" s="5">
        <f>+Table2[[#This Row],[SLA horas - base ]]+Table2[[#This Row],[SLA horas - adic por cambio días]]</f>
        <v>100</v>
      </c>
      <c r="AA872" s="19" t="str">
        <f>IF(Table2[[#This Row],[SLA horas - base ]]=0,"No tiene SLA",IF(Table2[[#This Row],[Horas resolución/en proceso]]&lt;=Table2[[#This Row],[SLA horas - total]],"Cumplido","Vencido"))</f>
        <v>Cumplido</v>
      </c>
      <c r="AC872"/>
    </row>
    <row r="873" spans="1:29">
      <c r="A873" t="s">
        <v>4249</v>
      </c>
      <c r="B873" t="s">
        <v>4250</v>
      </c>
      <c r="C873" t="s">
        <v>2317</v>
      </c>
      <c r="D873" t="s">
        <v>95</v>
      </c>
      <c r="E873" t="s">
        <v>48</v>
      </c>
      <c r="F873" t="s">
        <v>19</v>
      </c>
      <c r="G873" t="s">
        <v>106</v>
      </c>
      <c r="H873" t="s">
        <v>28</v>
      </c>
      <c r="I873" t="s">
        <v>4251</v>
      </c>
      <c r="J873" t="s">
        <v>131</v>
      </c>
      <c r="K873" t="s">
        <v>36</v>
      </c>
      <c r="L873" t="s">
        <v>4252</v>
      </c>
      <c r="M873" t="s">
        <v>101</v>
      </c>
      <c r="N873" t="s">
        <v>36</v>
      </c>
      <c r="O873" t="s">
        <v>311</v>
      </c>
      <c r="P873" t="s">
        <v>4250</v>
      </c>
      <c r="Q873" t="s">
        <v>36</v>
      </c>
      <c r="R873" t="s">
        <v>103</v>
      </c>
      <c r="S873" t="s">
        <v>36</v>
      </c>
      <c r="T8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45768.743750000001</v>
      </c>
      <c r="U8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45769.580555555556</v>
      </c>
      <c r="V873" s="5">
        <f>IFERROR(Table2[[#This Row],[Fecha cierre/actualización]]-Table2[[#This Row],[Fecha creación]],"Revisar")</f>
        <v>0.83680555555474712</v>
      </c>
      <c r="W873" s="5">
        <f>IFERROR(Table2[[#This Row],[Días resolución/en proceso]]*24,"Revisar")</f>
        <v>20.083333333313931</v>
      </c>
      <c r="X873" s="5">
        <f>_xlfn.XLOOKUP(Table2[[#This Row],[Acuerdo de nivel de servicio]],SLA!B:B,SLA!C:C)</f>
        <v>120</v>
      </c>
      <c r="Y873" s="5">
        <f>IFERROR(ROUND(Table2[[#This Row],[Fecha cierre/actualización]]-Table2[[#This Row],[Fecha creación]],0)*14,"Revisar")</f>
        <v>14</v>
      </c>
      <c r="Z873" s="5">
        <f>+Table2[[#This Row],[SLA horas - base ]]+Table2[[#This Row],[SLA horas - adic por cambio días]]</f>
        <v>134</v>
      </c>
      <c r="AA873" s="19" t="str">
        <f>IF(Table2[[#This Row],[SLA horas - base ]]=0,"No tiene SLA",IF(Table2[[#This Row],[Horas resolución/en proceso]]&lt;=Table2[[#This Row],[SLA horas - total]],"Cumplido","Vencido"))</f>
        <v>Cumplido</v>
      </c>
      <c r="AC873"/>
    </row>
    <row r="874" spans="1:29">
      <c r="A874" t="s">
        <v>4253</v>
      </c>
      <c r="B874" t="s">
        <v>4254</v>
      </c>
      <c r="C874" t="s">
        <v>149</v>
      </c>
      <c r="D874" t="s">
        <v>2</v>
      </c>
      <c r="E874" t="s">
        <v>55</v>
      </c>
      <c r="F874" t="s">
        <v>21</v>
      </c>
      <c r="G874" t="s">
        <v>106</v>
      </c>
      <c r="H874" t="s">
        <v>27</v>
      </c>
      <c r="I874" t="s">
        <v>4255</v>
      </c>
      <c r="J874" t="s">
        <v>131</v>
      </c>
      <c r="K874" t="s">
        <v>36</v>
      </c>
      <c r="L874" t="s">
        <v>4256</v>
      </c>
      <c r="M874" t="s">
        <v>101</v>
      </c>
      <c r="N874" t="s">
        <v>154</v>
      </c>
      <c r="O874" t="s">
        <v>102</v>
      </c>
      <c r="P874" t="s">
        <v>4254</v>
      </c>
      <c r="Q874" t="s">
        <v>36</v>
      </c>
      <c r="R874" t="s">
        <v>103</v>
      </c>
      <c r="S874" t="s">
        <v>36</v>
      </c>
      <c r="T8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45768.746527777781</v>
      </c>
      <c r="U8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45769.418749999997</v>
      </c>
      <c r="V874" s="5">
        <f>IFERROR(Table2[[#This Row],[Fecha cierre/actualización]]-Table2[[#This Row],[Fecha creación]],"Revisar")</f>
        <v>0.67222222221607808</v>
      </c>
      <c r="W874" s="5">
        <f>IFERROR(Table2[[#This Row],[Días resolución/en proceso]]*24,"Revisar")</f>
        <v>16.133333333185874</v>
      </c>
      <c r="X874" s="5">
        <f>_xlfn.XLOOKUP(Table2[[#This Row],[Acuerdo de nivel de servicio]],SLA!B:B,SLA!C:C)</f>
        <v>12.5</v>
      </c>
      <c r="Y874" s="5">
        <f>IFERROR(ROUND(Table2[[#This Row],[Fecha cierre/actualización]]-Table2[[#This Row],[Fecha creación]],0)*14,"Revisar")</f>
        <v>14</v>
      </c>
      <c r="Z874" s="5">
        <f>+Table2[[#This Row],[SLA horas - base ]]+Table2[[#This Row],[SLA horas - adic por cambio días]]</f>
        <v>26.5</v>
      </c>
      <c r="AA874" s="19" t="str">
        <f>IF(Table2[[#This Row],[SLA horas - base ]]=0,"No tiene SLA",IF(Table2[[#This Row],[Horas resolución/en proceso]]&lt;=Table2[[#This Row],[SLA horas - total]],"Cumplido","Vencido"))</f>
        <v>Cumplido</v>
      </c>
      <c r="AC874"/>
    </row>
    <row r="875" spans="1:29">
      <c r="A875" t="s">
        <v>4257</v>
      </c>
      <c r="B875" t="s">
        <v>4258</v>
      </c>
      <c r="C875" t="s">
        <v>149</v>
      </c>
      <c r="D875" t="s">
        <v>2</v>
      </c>
      <c r="E875" t="s">
        <v>61</v>
      </c>
      <c r="F875" t="s">
        <v>96</v>
      </c>
      <c r="G875" t="s">
        <v>687</v>
      </c>
      <c r="H875" t="s">
        <v>65</v>
      </c>
      <c r="I875" t="s">
        <v>4258</v>
      </c>
      <c r="J875" t="s">
        <v>662</v>
      </c>
      <c r="K875" t="s">
        <v>4259</v>
      </c>
      <c r="L875" t="s">
        <v>4259</v>
      </c>
      <c r="M875" t="s">
        <v>101</v>
      </c>
      <c r="N875" t="s">
        <v>36</v>
      </c>
      <c r="O875" t="s">
        <v>102</v>
      </c>
      <c r="P875" t="s">
        <v>4258</v>
      </c>
      <c r="Q875" t="s">
        <v>4259</v>
      </c>
      <c r="R875" t="s">
        <v>103</v>
      </c>
      <c r="S875" t="s">
        <v>4259</v>
      </c>
      <c r="T8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45768.652777777781</v>
      </c>
      <c r="U8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45768.661111111112</v>
      </c>
      <c r="V875" s="5">
        <f>IFERROR(Table2[[#This Row],[Fecha cierre/actualización]]-Table2[[#This Row],[Fecha creación]],"Revisar")</f>
        <v>8.333333331393078E-3</v>
      </c>
      <c r="W875" s="5">
        <f>IFERROR(Table2[[#This Row],[Días resolución/en proceso]]*24,"Revisar")</f>
        <v>0.19999999995343387</v>
      </c>
      <c r="X875" s="5">
        <f>_xlfn.XLOOKUP(Table2[[#This Row],[Acuerdo de nivel de servicio]],SLA!B:B,SLA!C:C)</f>
        <v>12.5</v>
      </c>
      <c r="Y875" s="5">
        <f>IFERROR(ROUND(Table2[[#This Row],[Fecha cierre/actualización]]-Table2[[#This Row],[Fecha creación]],0)*14,"Revisar")</f>
        <v>0</v>
      </c>
      <c r="Z875" s="5">
        <f>+Table2[[#This Row],[SLA horas - base ]]+Table2[[#This Row],[SLA horas - adic por cambio días]]</f>
        <v>12.5</v>
      </c>
      <c r="AA875" s="19" t="str">
        <f>IF(Table2[[#This Row],[SLA horas - base ]]=0,"No tiene SLA",IF(Table2[[#This Row],[Horas resolución/en proceso]]&lt;=Table2[[#This Row],[SLA horas - total]],"Cumplido","Vencido"))</f>
        <v>Cumplido</v>
      </c>
      <c r="AC875"/>
    </row>
    <row r="876" spans="1:29">
      <c r="A876" t="s">
        <v>4260</v>
      </c>
      <c r="B876" t="s">
        <v>4261</v>
      </c>
      <c r="C876" t="s">
        <v>36</v>
      </c>
      <c r="D876" t="s">
        <v>269</v>
      </c>
      <c r="E876" t="s">
        <v>52</v>
      </c>
      <c r="F876" t="s">
        <v>96</v>
      </c>
      <c r="G876" t="s">
        <v>270</v>
      </c>
      <c r="H876" t="s">
        <v>36</v>
      </c>
      <c r="I876" t="s">
        <v>4262</v>
      </c>
      <c r="J876" t="s">
        <v>4263</v>
      </c>
      <c r="K876" t="s">
        <v>4264</v>
      </c>
      <c r="L876" t="s">
        <v>4264</v>
      </c>
      <c r="M876" t="s">
        <v>36</v>
      </c>
      <c r="N876" t="s">
        <v>36</v>
      </c>
      <c r="O876" t="s">
        <v>36</v>
      </c>
      <c r="P876" t="s">
        <v>4261</v>
      </c>
      <c r="Q876" t="s">
        <v>4264</v>
      </c>
      <c r="R876" t="s">
        <v>103</v>
      </c>
      <c r="S876" t="s">
        <v>4264</v>
      </c>
      <c r="T8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45768.603472222225</v>
      </c>
      <c r="U8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45769.513194444444</v>
      </c>
      <c r="V876" s="5">
        <f>IFERROR(Table2[[#This Row],[Fecha cierre/actualización]]-Table2[[#This Row],[Fecha creación]],"Revisar")</f>
        <v>0.90972222221898846</v>
      </c>
      <c r="W876" s="5">
        <f>IFERROR(Table2[[#This Row],[Días resolución/en proceso]]*24,"Revisar")</f>
        <v>21.833333333255723</v>
      </c>
      <c r="X876" s="5">
        <f>_xlfn.XLOOKUP(Table2[[#This Row],[Acuerdo de nivel de servicio]],SLA!B:B,SLA!C:C)</f>
        <v>0</v>
      </c>
      <c r="Y876" s="5">
        <f>IFERROR(ROUND(Table2[[#This Row],[Fecha cierre/actualización]]-Table2[[#This Row],[Fecha creación]],0)*14,"Revisar")</f>
        <v>14</v>
      </c>
      <c r="Z876" s="5">
        <f>+Table2[[#This Row],[SLA horas - base ]]+Table2[[#This Row],[SLA horas - adic por cambio días]]</f>
        <v>14</v>
      </c>
      <c r="AA876" s="19" t="str">
        <f>IF(Table2[[#This Row],[SLA horas - base ]]=0,"No tiene SLA",IF(Table2[[#This Row],[Horas resolución/en proceso]]&lt;=Table2[[#This Row],[SLA horas - total]],"Cumplido","Vencido"))</f>
        <v>No tiene SLA</v>
      </c>
      <c r="AC876"/>
    </row>
    <row r="877" spans="1:29">
      <c r="A877" t="s">
        <v>4265</v>
      </c>
      <c r="B877" t="s">
        <v>4266</v>
      </c>
      <c r="C877" t="s">
        <v>149</v>
      </c>
      <c r="D877" t="s">
        <v>2</v>
      </c>
      <c r="E877" t="s">
        <v>55</v>
      </c>
      <c r="F877" t="s">
        <v>96</v>
      </c>
      <c r="G877" t="s">
        <v>106</v>
      </c>
      <c r="H877" t="s">
        <v>28</v>
      </c>
      <c r="I877" t="s">
        <v>4267</v>
      </c>
      <c r="J877" t="s">
        <v>4268</v>
      </c>
      <c r="K877" t="s">
        <v>4269</v>
      </c>
      <c r="L877" t="s">
        <v>4269</v>
      </c>
      <c r="M877" t="s">
        <v>153</v>
      </c>
      <c r="N877" t="s">
        <v>154</v>
      </c>
      <c r="O877" t="s">
        <v>36</v>
      </c>
      <c r="P877" t="s">
        <v>4266</v>
      </c>
      <c r="Q877" t="s">
        <v>4269</v>
      </c>
      <c r="R877" t="s">
        <v>103</v>
      </c>
      <c r="S877" t="s">
        <v>4269</v>
      </c>
      <c r="T8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45768.475694444445</v>
      </c>
      <c r="U8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45768.666666666664</v>
      </c>
      <c r="V877" s="5">
        <f>IFERROR(Table2[[#This Row],[Fecha cierre/actualización]]-Table2[[#This Row],[Fecha creación]],"Revisar")</f>
        <v>0.19097222221898846</v>
      </c>
      <c r="W877" s="5">
        <f>IFERROR(Table2[[#This Row],[Días resolución/en proceso]]*24,"Revisar")</f>
        <v>4.5833333332557231</v>
      </c>
      <c r="X877" s="5">
        <f>_xlfn.XLOOKUP(Table2[[#This Row],[Acuerdo de nivel de servicio]],SLA!B:B,SLA!C:C)</f>
        <v>12.5</v>
      </c>
      <c r="Y877" s="5">
        <f>IFERROR(ROUND(Table2[[#This Row],[Fecha cierre/actualización]]-Table2[[#This Row],[Fecha creación]],0)*14,"Revisar")</f>
        <v>0</v>
      </c>
      <c r="Z877" s="5">
        <f>+Table2[[#This Row],[SLA horas - base ]]+Table2[[#This Row],[SLA horas - adic por cambio días]]</f>
        <v>12.5</v>
      </c>
      <c r="AA877" s="19" t="str">
        <f>IF(Table2[[#This Row],[SLA horas - base ]]=0,"No tiene SLA",IF(Table2[[#This Row],[Horas resolución/en proceso]]&lt;=Table2[[#This Row],[SLA horas - total]],"Cumplido","Vencido"))</f>
        <v>Cumplido</v>
      </c>
      <c r="AC877"/>
    </row>
    <row r="878" spans="1:29">
      <c r="A878" t="s">
        <v>4270</v>
      </c>
      <c r="B878" t="s">
        <v>4271</v>
      </c>
      <c r="C878" t="s">
        <v>149</v>
      </c>
      <c r="D878" t="s">
        <v>2</v>
      </c>
      <c r="E878" t="s">
        <v>55</v>
      </c>
      <c r="F878" t="s">
        <v>96</v>
      </c>
      <c r="G878" t="s">
        <v>106</v>
      </c>
      <c r="H878" t="s">
        <v>56</v>
      </c>
      <c r="I878" t="s">
        <v>4272</v>
      </c>
      <c r="J878" t="s">
        <v>4273</v>
      </c>
      <c r="K878" t="s">
        <v>4274</v>
      </c>
      <c r="L878" t="s">
        <v>4274</v>
      </c>
      <c r="M878" t="s">
        <v>153</v>
      </c>
      <c r="N878" t="s">
        <v>154</v>
      </c>
      <c r="O878" t="s">
        <v>36</v>
      </c>
      <c r="P878" t="s">
        <v>4271</v>
      </c>
      <c r="Q878" t="s">
        <v>4274</v>
      </c>
      <c r="R878" t="s">
        <v>103</v>
      </c>
      <c r="S878" t="s">
        <v>4274</v>
      </c>
      <c r="T8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45768.495833333334</v>
      </c>
      <c r="U8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45771.672222222223</v>
      </c>
      <c r="V878" s="5">
        <f>IFERROR(Table2[[#This Row],[Fecha cierre/actualización]]-Table2[[#This Row],[Fecha creación]],"Revisar")</f>
        <v>3.1763888888890506</v>
      </c>
      <c r="W878" s="5">
        <f>IFERROR(Table2[[#This Row],[Días resolución/en proceso]]*24,"Revisar")</f>
        <v>76.233333333337214</v>
      </c>
      <c r="X878" s="5">
        <f>_xlfn.XLOOKUP(Table2[[#This Row],[Acuerdo de nivel de servicio]],SLA!B:B,SLA!C:C)</f>
        <v>12.5</v>
      </c>
      <c r="Y878" s="5">
        <f>IFERROR(ROUND(Table2[[#This Row],[Fecha cierre/actualización]]-Table2[[#This Row],[Fecha creación]],0)*14,"Revisar")</f>
        <v>42</v>
      </c>
      <c r="Z878" s="5">
        <f>+Table2[[#This Row],[SLA horas - base ]]+Table2[[#This Row],[SLA horas - adic por cambio días]]</f>
        <v>54.5</v>
      </c>
      <c r="AA878" s="19" t="str">
        <f>IF(Table2[[#This Row],[SLA horas - base ]]=0,"No tiene SLA",IF(Table2[[#This Row],[Horas resolución/en proceso]]&lt;=Table2[[#This Row],[SLA horas - total]],"Cumplido","Vencido"))</f>
        <v>Vencido</v>
      </c>
      <c r="AC878"/>
    </row>
    <row r="879" spans="1:29">
      <c r="A879" t="s">
        <v>4275</v>
      </c>
      <c r="B879" t="s">
        <v>4276</v>
      </c>
      <c r="C879" t="s">
        <v>36</v>
      </c>
      <c r="D879" t="s">
        <v>2</v>
      </c>
      <c r="E879" t="s">
        <v>38</v>
      </c>
      <c r="F879" t="s">
        <v>96</v>
      </c>
      <c r="G879" t="s">
        <v>97</v>
      </c>
      <c r="H879" t="s">
        <v>37</v>
      </c>
      <c r="I879" t="s">
        <v>4277</v>
      </c>
      <c r="J879" t="s">
        <v>4278</v>
      </c>
      <c r="K879" t="s">
        <v>4279</v>
      </c>
      <c r="L879" t="s">
        <v>4279</v>
      </c>
      <c r="M879" t="s">
        <v>101</v>
      </c>
      <c r="N879" t="s">
        <v>36</v>
      </c>
      <c r="O879" t="s">
        <v>102</v>
      </c>
      <c r="P879" t="s">
        <v>4276</v>
      </c>
      <c r="Q879" t="s">
        <v>4279</v>
      </c>
      <c r="R879" t="s">
        <v>103</v>
      </c>
      <c r="S879" t="s">
        <v>4279</v>
      </c>
      <c r="T8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45768.565972222219</v>
      </c>
      <c r="U8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45770.415972222225</v>
      </c>
      <c r="V879" s="5">
        <f>IFERROR(Table2[[#This Row],[Fecha cierre/actualización]]-Table2[[#This Row],[Fecha creación]],"Revisar")</f>
        <v>1.8500000000058208</v>
      </c>
      <c r="W879" s="5">
        <f>IFERROR(Table2[[#This Row],[Días resolución/en proceso]]*24,"Revisar")</f>
        <v>44.400000000139698</v>
      </c>
      <c r="X879" s="5">
        <f>_xlfn.XLOOKUP(Table2[[#This Row],[Acuerdo de nivel de servicio]],SLA!B:B,SLA!C:C)</f>
        <v>0</v>
      </c>
      <c r="Y879" s="5">
        <f>IFERROR(ROUND(Table2[[#This Row],[Fecha cierre/actualización]]-Table2[[#This Row],[Fecha creación]],0)*14,"Revisar")</f>
        <v>28</v>
      </c>
      <c r="Z879" s="5">
        <f>+Table2[[#This Row],[SLA horas - base ]]+Table2[[#This Row],[SLA horas - adic por cambio días]]</f>
        <v>28</v>
      </c>
      <c r="AA879" s="19" t="str">
        <f>IF(Table2[[#This Row],[SLA horas - base ]]=0,"No tiene SLA",IF(Table2[[#This Row],[Horas resolución/en proceso]]&lt;=Table2[[#This Row],[SLA horas - total]],"Cumplido","Vencido"))</f>
        <v>No tiene SLA</v>
      </c>
      <c r="AC879"/>
    </row>
    <row r="880" spans="1:29">
      <c r="A880" t="s">
        <v>4280</v>
      </c>
      <c r="B880" t="s">
        <v>4281</v>
      </c>
      <c r="C880" t="s">
        <v>157</v>
      </c>
      <c r="D880" t="s">
        <v>2</v>
      </c>
      <c r="E880" t="s">
        <v>55</v>
      </c>
      <c r="F880" t="s">
        <v>96</v>
      </c>
      <c r="G880" t="s">
        <v>106</v>
      </c>
      <c r="H880" t="s">
        <v>31</v>
      </c>
      <c r="I880" t="s">
        <v>4282</v>
      </c>
      <c r="J880" t="s">
        <v>4283</v>
      </c>
      <c r="K880" t="s">
        <v>4284</v>
      </c>
      <c r="L880" t="s">
        <v>4284</v>
      </c>
      <c r="M880" t="s">
        <v>101</v>
      </c>
      <c r="N880" t="s">
        <v>154</v>
      </c>
      <c r="O880" t="s">
        <v>102</v>
      </c>
      <c r="P880" t="s">
        <v>4281</v>
      </c>
      <c r="Q880" t="s">
        <v>4284</v>
      </c>
      <c r="R880" t="s">
        <v>103</v>
      </c>
      <c r="S880" t="s">
        <v>4284</v>
      </c>
      <c r="T8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45768.654166666667</v>
      </c>
      <c r="U8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45769.397222222222</v>
      </c>
      <c r="V880" s="5">
        <f>IFERROR(Table2[[#This Row],[Fecha cierre/actualización]]-Table2[[#This Row],[Fecha creación]],"Revisar")</f>
        <v>0.74305555555474712</v>
      </c>
      <c r="W880" s="5">
        <f>IFERROR(Table2[[#This Row],[Días resolución/en proceso]]*24,"Revisar")</f>
        <v>17.833333333313931</v>
      </c>
      <c r="X880" s="5">
        <f>_xlfn.XLOOKUP(Table2[[#This Row],[Acuerdo de nivel de servicio]],SLA!B:B,SLA!C:C)</f>
        <v>12.5</v>
      </c>
      <c r="Y880" s="5">
        <f>IFERROR(ROUND(Table2[[#This Row],[Fecha cierre/actualización]]-Table2[[#This Row],[Fecha creación]],0)*14,"Revisar")</f>
        <v>14</v>
      </c>
      <c r="Z880" s="5">
        <f>+Table2[[#This Row],[SLA horas - base ]]+Table2[[#This Row],[SLA horas - adic por cambio días]]</f>
        <v>26.5</v>
      </c>
      <c r="AA880" s="19" t="str">
        <f>IF(Table2[[#This Row],[SLA horas - base ]]=0,"No tiene SLA",IF(Table2[[#This Row],[Horas resolución/en proceso]]&lt;=Table2[[#This Row],[SLA horas - total]],"Cumplido","Vencido"))</f>
        <v>Cumplido</v>
      </c>
      <c r="AC880"/>
    </row>
    <row r="881" spans="1:29">
      <c r="A881" t="s">
        <v>4285</v>
      </c>
      <c r="B881" t="s">
        <v>4286</v>
      </c>
      <c r="C881" t="s">
        <v>149</v>
      </c>
      <c r="D881" t="s">
        <v>2</v>
      </c>
      <c r="E881" t="s">
        <v>55</v>
      </c>
      <c r="F881" t="s">
        <v>96</v>
      </c>
      <c r="G881" t="s">
        <v>106</v>
      </c>
      <c r="H881" t="s">
        <v>32</v>
      </c>
      <c r="I881" t="s">
        <v>4287</v>
      </c>
      <c r="J881" t="s">
        <v>4288</v>
      </c>
      <c r="K881" t="s">
        <v>4289</v>
      </c>
      <c r="L881" t="s">
        <v>4289</v>
      </c>
      <c r="M881" t="s">
        <v>153</v>
      </c>
      <c r="N881" t="s">
        <v>154</v>
      </c>
      <c r="O881" t="s">
        <v>36</v>
      </c>
      <c r="P881" t="s">
        <v>4286</v>
      </c>
      <c r="Q881" t="s">
        <v>4289</v>
      </c>
      <c r="R881" t="s">
        <v>103</v>
      </c>
      <c r="S881" t="s">
        <v>4289</v>
      </c>
      <c r="T8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45768.65902777778</v>
      </c>
      <c r="U8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45769.67291666667</v>
      </c>
      <c r="V881" s="5">
        <f>IFERROR(Table2[[#This Row],[Fecha cierre/actualización]]-Table2[[#This Row],[Fecha creación]],"Revisar")</f>
        <v>1.0138888888905058</v>
      </c>
      <c r="W881" s="5">
        <f>IFERROR(Table2[[#This Row],[Días resolución/en proceso]]*24,"Revisar")</f>
        <v>24.333333333372138</v>
      </c>
      <c r="X881" s="5">
        <f>_xlfn.XLOOKUP(Table2[[#This Row],[Acuerdo de nivel de servicio]],SLA!B:B,SLA!C:C)</f>
        <v>12.5</v>
      </c>
      <c r="Y881" s="5">
        <f>IFERROR(ROUND(Table2[[#This Row],[Fecha cierre/actualización]]-Table2[[#This Row],[Fecha creación]],0)*14,"Revisar")</f>
        <v>14</v>
      </c>
      <c r="Z881" s="5">
        <f>+Table2[[#This Row],[SLA horas - base ]]+Table2[[#This Row],[SLA horas - adic por cambio días]]</f>
        <v>26.5</v>
      </c>
      <c r="AA881" s="19" t="str">
        <f>IF(Table2[[#This Row],[SLA horas - base ]]=0,"No tiene SLA",IF(Table2[[#This Row],[Horas resolución/en proceso]]&lt;=Table2[[#This Row],[SLA horas - total]],"Cumplido","Vencido"))</f>
        <v>Cumplido</v>
      </c>
      <c r="AC881"/>
    </row>
    <row r="882" spans="1:29">
      <c r="A882" t="s">
        <v>4290</v>
      </c>
      <c r="B882" t="s">
        <v>4291</v>
      </c>
      <c r="C882" t="s">
        <v>36</v>
      </c>
      <c r="D882" t="s">
        <v>2</v>
      </c>
      <c r="E882" t="s">
        <v>55</v>
      </c>
      <c r="F882" t="s">
        <v>96</v>
      </c>
      <c r="G882" t="s">
        <v>106</v>
      </c>
      <c r="H882" t="s">
        <v>30</v>
      </c>
      <c r="I882" t="s">
        <v>4291</v>
      </c>
      <c r="J882" t="s">
        <v>2390</v>
      </c>
      <c r="K882" t="s">
        <v>4292</v>
      </c>
      <c r="L882" t="s">
        <v>4292</v>
      </c>
      <c r="M882" t="s">
        <v>110</v>
      </c>
      <c r="N882" t="s">
        <v>36</v>
      </c>
      <c r="O882" t="s">
        <v>36</v>
      </c>
      <c r="P882" t="s">
        <v>4291</v>
      </c>
      <c r="Q882" t="s">
        <v>4292</v>
      </c>
      <c r="R882" t="s">
        <v>103</v>
      </c>
      <c r="S882" t="s">
        <v>4292</v>
      </c>
      <c r="T8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45768.715277777781</v>
      </c>
      <c r="U8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45769.425000000003</v>
      </c>
      <c r="V882" s="5">
        <f>IFERROR(Table2[[#This Row],[Fecha cierre/actualización]]-Table2[[#This Row],[Fecha creación]],"Revisar")</f>
        <v>0.70972222222189885</v>
      </c>
      <c r="W882" s="5">
        <f>IFERROR(Table2[[#This Row],[Días resolución/en proceso]]*24,"Revisar")</f>
        <v>17.033333333325572</v>
      </c>
      <c r="X882" s="5">
        <f>_xlfn.XLOOKUP(Table2[[#This Row],[Acuerdo de nivel de servicio]],SLA!B:B,SLA!C:C)</f>
        <v>0</v>
      </c>
      <c r="Y882" s="5">
        <f>IFERROR(ROUND(Table2[[#This Row],[Fecha cierre/actualización]]-Table2[[#This Row],[Fecha creación]],0)*14,"Revisar")</f>
        <v>14</v>
      </c>
      <c r="Z882" s="5">
        <f>+Table2[[#This Row],[SLA horas - base ]]+Table2[[#This Row],[SLA horas - adic por cambio días]]</f>
        <v>14</v>
      </c>
      <c r="AA882" s="19" t="str">
        <f>IF(Table2[[#This Row],[SLA horas - base ]]=0,"No tiene SLA",IF(Table2[[#This Row],[Horas resolución/en proceso]]&lt;=Table2[[#This Row],[SLA horas - total]],"Cumplido","Vencido"))</f>
        <v>No tiene SLA</v>
      </c>
      <c r="AC882"/>
    </row>
    <row r="883" spans="1:29">
      <c r="A883" t="s">
        <v>4293</v>
      </c>
      <c r="B883" t="s">
        <v>4294</v>
      </c>
      <c r="C883" t="s">
        <v>496</v>
      </c>
      <c r="D883" t="s">
        <v>95</v>
      </c>
      <c r="E883" t="s">
        <v>66</v>
      </c>
      <c r="F883" t="s">
        <v>96</v>
      </c>
      <c r="G883" t="s">
        <v>97</v>
      </c>
      <c r="H883" t="s">
        <v>45</v>
      </c>
      <c r="I883" t="s">
        <v>4295</v>
      </c>
      <c r="J883" t="s">
        <v>4296</v>
      </c>
      <c r="K883" t="s">
        <v>4297</v>
      </c>
      <c r="L883" t="s">
        <v>4297</v>
      </c>
      <c r="M883" t="s">
        <v>101</v>
      </c>
      <c r="N883" t="s">
        <v>36</v>
      </c>
      <c r="O883" t="s">
        <v>102</v>
      </c>
      <c r="P883" t="s">
        <v>4294</v>
      </c>
      <c r="Q883" t="s">
        <v>4297</v>
      </c>
      <c r="R883" t="s">
        <v>103</v>
      </c>
      <c r="S883" t="s">
        <v>4297</v>
      </c>
      <c r="T8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45770.450694444444</v>
      </c>
      <c r="U8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45770.499305555553</v>
      </c>
      <c r="V883" s="5">
        <f>IFERROR(Table2[[#This Row],[Fecha cierre/actualización]]-Table2[[#This Row],[Fecha creación]],"Revisar")</f>
        <v>4.8611111109494232E-2</v>
      </c>
      <c r="W883" s="5">
        <f>IFERROR(Table2[[#This Row],[Días resolución/en proceso]]*24,"Revisar")</f>
        <v>1.1666666666278616</v>
      </c>
      <c r="X883" s="5">
        <f>_xlfn.XLOOKUP(Table2[[#This Row],[Acuerdo de nivel de servicio]],SLA!B:B,SLA!C:C)</f>
        <v>72</v>
      </c>
      <c r="Y883" s="5">
        <f>IFERROR(ROUND(Table2[[#This Row],[Fecha cierre/actualización]]-Table2[[#This Row],[Fecha creación]],0)*14,"Revisar")</f>
        <v>0</v>
      </c>
      <c r="Z883" s="5">
        <f>+Table2[[#This Row],[SLA horas - base ]]+Table2[[#This Row],[SLA horas - adic por cambio días]]</f>
        <v>72</v>
      </c>
      <c r="AA883" s="19" t="str">
        <f>IF(Table2[[#This Row],[SLA horas - base ]]=0,"No tiene SLA",IF(Table2[[#This Row],[Horas resolución/en proceso]]&lt;=Table2[[#This Row],[SLA horas - total]],"Cumplido","Vencido"))</f>
        <v>Cumplido</v>
      </c>
      <c r="AC883"/>
    </row>
    <row r="884" spans="1:29">
      <c r="A884" t="s">
        <v>4298</v>
      </c>
      <c r="B884" t="s">
        <v>4299</v>
      </c>
      <c r="C884" t="s">
        <v>157</v>
      </c>
      <c r="D884" t="s">
        <v>2</v>
      </c>
      <c r="E884" t="s">
        <v>55</v>
      </c>
      <c r="F884" t="s">
        <v>96</v>
      </c>
      <c r="G884" t="s">
        <v>106</v>
      </c>
      <c r="H884" t="s">
        <v>31</v>
      </c>
      <c r="I884" t="s">
        <v>4300</v>
      </c>
      <c r="J884" t="s">
        <v>4301</v>
      </c>
      <c r="K884" t="s">
        <v>4302</v>
      </c>
      <c r="L884" t="s">
        <v>4302</v>
      </c>
      <c r="M884" t="s">
        <v>101</v>
      </c>
      <c r="N884" t="s">
        <v>154</v>
      </c>
      <c r="O884" t="s">
        <v>102</v>
      </c>
      <c r="P884" t="s">
        <v>4299</v>
      </c>
      <c r="Q884" t="s">
        <v>4302</v>
      </c>
      <c r="R884" t="s">
        <v>103</v>
      </c>
      <c r="S884" t="s">
        <v>4302</v>
      </c>
      <c r="T8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45770.697916666664</v>
      </c>
      <c r="U8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45771.522916666669</v>
      </c>
      <c r="V884" s="5">
        <f>IFERROR(Table2[[#This Row],[Fecha cierre/actualización]]-Table2[[#This Row],[Fecha creación]],"Revisar")</f>
        <v>0.82500000000436557</v>
      </c>
      <c r="W884" s="5">
        <f>IFERROR(Table2[[#This Row],[Días resolución/en proceso]]*24,"Revisar")</f>
        <v>19.800000000104774</v>
      </c>
      <c r="X884" s="5">
        <f>_xlfn.XLOOKUP(Table2[[#This Row],[Acuerdo de nivel de servicio]],SLA!B:B,SLA!C:C)</f>
        <v>12.5</v>
      </c>
      <c r="Y884" s="5">
        <f>IFERROR(ROUND(Table2[[#This Row],[Fecha cierre/actualización]]-Table2[[#This Row],[Fecha creación]],0)*14,"Revisar")</f>
        <v>14</v>
      </c>
      <c r="Z884" s="5">
        <f>+Table2[[#This Row],[SLA horas - base ]]+Table2[[#This Row],[SLA horas - adic por cambio días]]</f>
        <v>26.5</v>
      </c>
      <c r="AA884" s="19" t="str">
        <f>IF(Table2[[#This Row],[SLA horas - base ]]=0,"No tiene SLA",IF(Table2[[#This Row],[Horas resolución/en proceso]]&lt;=Table2[[#This Row],[SLA horas - total]],"Cumplido","Vencido"))</f>
        <v>Cumplido</v>
      </c>
      <c r="AC884"/>
    </row>
    <row r="885" spans="1:29">
      <c r="A885" t="s">
        <v>4303</v>
      </c>
      <c r="B885" t="s">
        <v>4304</v>
      </c>
      <c r="C885" t="s">
        <v>149</v>
      </c>
      <c r="D885" t="s">
        <v>2</v>
      </c>
      <c r="E885" t="s">
        <v>55</v>
      </c>
      <c r="F885" t="s">
        <v>96</v>
      </c>
      <c r="G885" t="s">
        <v>106</v>
      </c>
      <c r="H885" t="s">
        <v>28</v>
      </c>
      <c r="I885" t="s">
        <v>4305</v>
      </c>
      <c r="J885" t="s">
        <v>4306</v>
      </c>
      <c r="K885" t="s">
        <v>4307</v>
      </c>
      <c r="L885" t="s">
        <v>4307</v>
      </c>
      <c r="M885" t="s">
        <v>153</v>
      </c>
      <c r="N885" t="s">
        <v>154</v>
      </c>
      <c r="O885" t="s">
        <v>36</v>
      </c>
      <c r="P885" t="s">
        <v>4304</v>
      </c>
      <c r="Q885" t="s">
        <v>4307</v>
      </c>
      <c r="R885" t="s">
        <v>103</v>
      </c>
      <c r="S885" t="s">
        <v>4307</v>
      </c>
      <c r="T8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45770.701388888891</v>
      </c>
      <c r="U8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45772.532638888886</v>
      </c>
      <c r="V885" s="5">
        <f>IFERROR(Table2[[#This Row],[Fecha cierre/actualización]]-Table2[[#This Row],[Fecha creación]],"Revisar")</f>
        <v>1.8312499999956344</v>
      </c>
      <c r="W885" s="5">
        <f>IFERROR(Table2[[#This Row],[Días resolución/en proceso]]*24,"Revisar")</f>
        <v>43.949999999895226</v>
      </c>
      <c r="X885" s="5">
        <f>_xlfn.XLOOKUP(Table2[[#This Row],[Acuerdo de nivel de servicio]],SLA!B:B,SLA!C:C)</f>
        <v>12.5</v>
      </c>
      <c r="Y885" s="5">
        <f>IFERROR(ROUND(Table2[[#This Row],[Fecha cierre/actualización]]-Table2[[#This Row],[Fecha creación]],0)*14,"Revisar")</f>
        <v>28</v>
      </c>
      <c r="Z885" s="5">
        <f>+Table2[[#This Row],[SLA horas - base ]]+Table2[[#This Row],[SLA horas - adic por cambio días]]</f>
        <v>40.5</v>
      </c>
      <c r="AA885" s="19" t="str">
        <f>IF(Table2[[#This Row],[SLA horas - base ]]=0,"No tiene SLA",IF(Table2[[#This Row],[Horas resolución/en proceso]]&lt;=Table2[[#This Row],[SLA horas - total]],"Cumplido","Vencido"))</f>
        <v>Vencido</v>
      </c>
      <c r="AC885"/>
    </row>
    <row r="886" spans="1:29">
      <c r="A886" t="s">
        <v>4308</v>
      </c>
      <c r="B886" t="s">
        <v>3533</v>
      </c>
      <c r="C886" t="s">
        <v>149</v>
      </c>
      <c r="D886" t="s">
        <v>2</v>
      </c>
      <c r="E886" t="s">
        <v>55</v>
      </c>
      <c r="F886" t="s">
        <v>96</v>
      </c>
      <c r="G886" t="s">
        <v>106</v>
      </c>
      <c r="H886" t="s">
        <v>32</v>
      </c>
      <c r="I886" t="s">
        <v>4309</v>
      </c>
      <c r="J886" t="s">
        <v>4310</v>
      </c>
      <c r="K886" t="s">
        <v>4311</v>
      </c>
      <c r="L886" t="s">
        <v>4311</v>
      </c>
      <c r="M886" t="s">
        <v>153</v>
      </c>
      <c r="N886" t="s">
        <v>154</v>
      </c>
      <c r="O886" t="s">
        <v>36</v>
      </c>
      <c r="P886" t="s">
        <v>3533</v>
      </c>
      <c r="Q886" t="s">
        <v>4311</v>
      </c>
      <c r="R886" t="s">
        <v>103</v>
      </c>
      <c r="S886" t="s">
        <v>4311</v>
      </c>
      <c r="T8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45771.493750000001</v>
      </c>
      <c r="U8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45772.509027777778</v>
      </c>
      <c r="V886" s="5">
        <f>IFERROR(Table2[[#This Row],[Fecha cierre/actualización]]-Table2[[#This Row],[Fecha creación]],"Revisar")</f>
        <v>1.015277777776646</v>
      </c>
      <c r="W886" s="5">
        <f>IFERROR(Table2[[#This Row],[Días resolución/en proceso]]*24,"Revisar")</f>
        <v>24.366666666639503</v>
      </c>
      <c r="X886" s="5">
        <f>_xlfn.XLOOKUP(Table2[[#This Row],[Acuerdo de nivel de servicio]],SLA!B:B,SLA!C:C)</f>
        <v>12.5</v>
      </c>
      <c r="Y886" s="5">
        <f>IFERROR(ROUND(Table2[[#This Row],[Fecha cierre/actualización]]-Table2[[#This Row],[Fecha creación]],0)*14,"Revisar")</f>
        <v>14</v>
      </c>
      <c r="Z886" s="5">
        <f>+Table2[[#This Row],[SLA horas - base ]]+Table2[[#This Row],[SLA horas - adic por cambio días]]</f>
        <v>26.5</v>
      </c>
      <c r="AA886" s="19" t="str">
        <f>IF(Table2[[#This Row],[SLA horas - base ]]=0,"No tiene SLA",IF(Table2[[#This Row],[Horas resolución/en proceso]]&lt;=Table2[[#This Row],[SLA horas - total]],"Cumplido","Vencido"))</f>
        <v>Cumplido</v>
      </c>
      <c r="AC886"/>
    </row>
    <row r="887" spans="1:29">
      <c r="A887" t="s">
        <v>4312</v>
      </c>
      <c r="B887" t="s">
        <v>4313</v>
      </c>
      <c r="C887" t="s">
        <v>157</v>
      </c>
      <c r="D887" t="s">
        <v>2</v>
      </c>
      <c r="E887" t="s">
        <v>55</v>
      </c>
      <c r="F887" t="s">
        <v>96</v>
      </c>
      <c r="G887" t="s">
        <v>106</v>
      </c>
      <c r="H887" t="s">
        <v>27</v>
      </c>
      <c r="I887" t="s">
        <v>4314</v>
      </c>
      <c r="J887" t="s">
        <v>4315</v>
      </c>
      <c r="K887" t="s">
        <v>4316</v>
      </c>
      <c r="L887" t="s">
        <v>4316</v>
      </c>
      <c r="M887" t="s">
        <v>101</v>
      </c>
      <c r="N887" t="s">
        <v>154</v>
      </c>
      <c r="O887" t="s">
        <v>102</v>
      </c>
      <c r="P887" t="s">
        <v>4313</v>
      </c>
      <c r="Q887" t="s">
        <v>4316</v>
      </c>
      <c r="R887" t="s">
        <v>103</v>
      </c>
      <c r="S887" t="s">
        <v>4316</v>
      </c>
      <c r="T8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45769.493750000001</v>
      </c>
      <c r="U8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45769.724999999999</v>
      </c>
      <c r="V887" s="5">
        <f>IFERROR(Table2[[#This Row],[Fecha cierre/actualización]]-Table2[[#This Row],[Fecha creación]],"Revisar")</f>
        <v>0.23124999999708962</v>
      </c>
      <c r="W887" s="5">
        <f>IFERROR(Table2[[#This Row],[Días resolución/en proceso]]*24,"Revisar")</f>
        <v>5.5499999999301508</v>
      </c>
      <c r="X887" s="5">
        <f>_xlfn.XLOOKUP(Table2[[#This Row],[Acuerdo de nivel de servicio]],SLA!B:B,SLA!C:C)</f>
        <v>12.5</v>
      </c>
      <c r="Y887" s="5">
        <f>IFERROR(ROUND(Table2[[#This Row],[Fecha cierre/actualización]]-Table2[[#This Row],[Fecha creación]],0)*14,"Revisar")</f>
        <v>0</v>
      </c>
      <c r="Z887" s="5">
        <f>+Table2[[#This Row],[SLA horas - base ]]+Table2[[#This Row],[SLA horas - adic por cambio días]]</f>
        <v>12.5</v>
      </c>
      <c r="AA887" s="19" t="str">
        <f>IF(Table2[[#This Row],[SLA horas - base ]]=0,"No tiene SLA",IF(Table2[[#This Row],[Horas resolución/en proceso]]&lt;=Table2[[#This Row],[SLA horas - total]],"Cumplido","Vencido"))</f>
        <v>Cumplido</v>
      </c>
      <c r="AC887"/>
    </row>
    <row r="888" spans="1:29">
      <c r="A888" t="s">
        <v>4317</v>
      </c>
      <c r="B888" t="s">
        <v>4318</v>
      </c>
      <c r="C888" t="s">
        <v>496</v>
      </c>
      <c r="D888" t="s">
        <v>95</v>
      </c>
      <c r="E888" t="s">
        <v>66</v>
      </c>
      <c r="F888" t="s">
        <v>96</v>
      </c>
      <c r="G888" t="s">
        <v>97</v>
      </c>
      <c r="H888" t="s">
        <v>45</v>
      </c>
      <c r="I888" t="s">
        <v>4318</v>
      </c>
      <c r="J888" t="s">
        <v>4319</v>
      </c>
      <c r="K888" t="s">
        <v>4320</v>
      </c>
      <c r="L888" t="s">
        <v>4320</v>
      </c>
      <c r="M888" t="s">
        <v>101</v>
      </c>
      <c r="N888" t="s">
        <v>36</v>
      </c>
      <c r="O888" t="s">
        <v>102</v>
      </c>
      <c r="P888" t="s">
        <v>4318</v>
      </c>
      <c r="Q888" t="s">
        <v>4320</v>
      </c>
      <c r="R888" t="s">
        <v>103</v>
      </c>
      <c r="S888" t="s">
        <v>4320</v>
      </c>
      <c r="T8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45770.813194444447</v>
      </c>
      <c r="U8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45789.472222222219</v>
      </c>
      <c r="V888" s="5">
        <f>IFERROR(Table2[[#This Row],[Fecha cierre/actualización]]-Table2[[#This Row],[Fecha creación]],"Revisar")</f>
        <v>18.65902777777228</v>
      </c>
      <c r="W888" s="5">
        <f>IFERROR(Table2[[#This Row],[Días resolución/en proceso]]*24,"Revisar")</f>
        <v>447.81666666653473</v>
      </c>
      <c r="X888" s="5">
        <f>_xlfn.XLOOKUP(Table2[[#This Row],[Acuerdo de nivel de servicio]],SLA!B:B,SLA!C:C)</f>
        <v>72</v>
      </c>
      <c r="Y888" s="5">
        <f>IFERROR(ROUND(Table2[[#This Row],[Fecha cierre/actualización]]-Table2[[#This Row],[Fecha creación]],0)*14,"Revisar")</f>
        <v>266</v>
      </c>
      <c r="Z888" s="5">
        <f>+Table2[[#This Row],[SLA horas - base ]]+Table2[[#This Row],[SLA horas - adic por cambio días]]</f>
        <v>338</v>
      </c>
      <c r="AA888" s="19" t="str">
        <f>IF(Table2[[#This Row],[SLA horas - base ]]=0,"No tiene SLA",IF(Table2[[#This Row],[Horas resolución/en proceso]]&lt;=Table2[[#This Row],[SLA horas - total]],"Cumplido","Vencido"))</f>
        <v>Vencido</v>
      </c>
      <c r="AC888"/>
    </row>
    <row r="889" spans="1:29">
      <c r="A889" t="s">
        <v>4321</v>
      </c>
      <c r="B889" t="s">
        <v>4322</v>
      </c>
      <c r="C889" t="s">
        <v>2317</v>
      </c>
      <c r="D889" t="s">
        <v>95</v>
      </c>
      <c r="E889" t="s">
        <v>48</v>
      </c>
      <c r="F889" t="s">
        <v>96</v>
      </c>
      <c r="G889" t="s">
        <v>97</v>
      </c>
      <c r="H889" t="s">
        <v>37</v>
      </c>
      <c r="I889" t="s">
        <v>4323</v>
      </c>
      <c r="J889" t="s">
        <v>4324</v>
      </c>
      <c r="K889" t="s">
        <v>4325</v>
      </c>
      <c r="L889" t="s">
        <v>4325</v>
      </c>
      <c r="M889" t="s">
        <v>524</v>
      </c>
      <c r="N889" t="s">
        <v>36</v>
      </c>
      <c r="O889" t="s">
        <v>36</v>
      </c>
      <c r="P889" t="s">
        <v>4322</v>
      </c>
      <c r="Q889" t="s">
        <v>4325</v>
      </c>
      <c r="R889" t="s">
        <v>103</v>
      </c>
      <c r="S889" t="s">
        <v>4325</v>
      </c>
      <c r="T8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45770.431944444441</v>
      </c>
      <c r="U8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45776.762499999997</v>
      </c>
      <c r="V889" s="5">
        <f>IFERROR(Table2[[#This Row],[Fecha cierre/actualización]]-Table2[[#This Row],[Fecha creación]],"Revisar")</f>
        <v>6.3305555555562023</v>
      </c>
      <c r="W889" s="5">
        <f>IFERROR(Table2[[#This Row],[Días resolución/en proceso]]*24,"Revisar")</f>
        <v>151.93333333334886</v>
      </c>
      <c r="X889" s="5">
        <f>_xlfn.XLOOKUP(Table2[[#This Row],[Acuerdo de nivel de servicio]],SLA!B:B,SLA!C:C)</f>
        <v>120</v>
      </c>
      <c r="Y889" s="5">
        <f>IFERROR(ROUND(Table2[[#This Row],[Fecha cierre/actualización]]-Table2[[#This Row],[Fecha creación]],0)*14,"Revisar")</f>
        <v>84</v>
      </c>
      <c r="Z889" s="5">
        <f>+Table2[[#This Row],[SLA horas - base ]]+Table2[[#This Row],[SLA horas - adic por cambio días]]</f>
        <v>204</v>
      </c>
      <c r="AA889" s="19" t="str">
        <f>IF(Table2[[#This Row],[SLA horas - base ]]=0,"No tiene SLA",IF(Table2[[#This Row],[Horas resolución/en proceso]]&lt;=Table2[[#This Row],[SLA horas - total]],"Cumplido","Vencido"))</f>
        <v>Cumplido</v>
      </c>
      <c r="AC889"/>
    </row>
    <row r="890" spans="1:29">
      <c r="A890" t="s">
        <v>4326</v>
      </c>
      <c r="B890" t="s">
        <v>4327</v>
      </c>
      <c r="C890" t="s">
        <v>149</v>
      </c>
      <c r="D890" t="s">
        <v>2</v>
      </c>
      <c r="E890" t="s">
        <v>55</v>
      </c>
      <c r="F890" t="s">
        <v>96</v>
      </c>
      <c r="G890" t="s">
        <v>106</v>
      </c>
      <c r="H890" t="s">
        <v>31</v>
      </c>
      <c r="I890" t="s">
        <v>4328</v>
      </c>
      <c r="J890" t="s">
        <v>4329</v>
      </c>
      <c r="K890" t="s">
        <v>4330</v>
      </c>
      <c r="L890" t="s">
        <v>4330</v>
      </c>
      <c r="M890" t="s">
        <v>101</v>
      </c>
      <c r="N890" t="s">
        <v>154</v>
      </c>
      <c r="O890" t="s">
        <v>102</v>
      </c>
      <c r="P890" t="s">
        <v>4327</v>
      </c>
      <c r="Q890" t="s">
        <v>4330</v>
      </c>
      <c r="R890" t="s">
        <v>103</v>
      </c>
      <c r="S890" t="s">
        <v>4330</v>
      </c>
      <c r="T8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45769.417361111111</v>
      </c>
      <c r="U8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45770.417361111111</v>
      </c>
      <c r="V890" s="5">
        <f>IFERROR(Table2[[#This Row],[Fecha cierre/actualización]]-Table2[[#This Row],[Fecha creación]],"Revisar")</f>
        <v>1</v>
      </c>
      <c r="W890" s="5">
        <f>IFERROR(Table2[[#This Row],[Días resolución/en proceso]]*24,"Revisar")</f>
        <v>24</v>
      </c>
      <c r="X890" s="5">
        <f>_xlfn.XLOOKUP(Table2[[#This Row],[Acuerdo de nivel de servicio]],SLA!B:B,SLA!C:C)</f>
        <v>12.5</v>
      </c>
      <c r="Y890" s="5">
        <f>IFERROR(ROUND(Table2[[#This Row],[Fecha cierre/actualización]]-Table2[[#This Row],[Fecha creación]],0)*14,"Revisar")</f>
        <v>14</v>
      </c>
      <c r="Z890" s="5">
        <f>+Table2[[#This Row],[SLA horas - base ]]+Table2[[#This Row],[SLA horas - adic por cambio días]]</f>
        <v>26.5</v>
      </c>
      <c r="AA890" s="19" t="str">
        <f>IF(Table2[[#This Row],[SLA horas - base ]]=0,"No tiene SLA",IF(Table2[[#This Row],[Horas resolución/en proceso]]&lt;=Table2[[#This Row],[SLA horas - total]],"Cumplido","Vencido"))</f>
        <v>Cumplido</v>
      </c>
      <c r="AC890"/>
    </row>
    <row r="891" spans="1:29">
      <c r="A891" t="s">
        <v>4331</v>
      </c>
      <c r="B891" t="s">
        <v>4332</v>
      </c>
      <c r="C891" t="s">
        <v>119</v>
      </c>
      <c r="D891" t="s">
        <v>2</v>
      </c>
      <c r="E891" t="s">
        <v>55</v>
      </c>
      <c r="F891" t="s">
        <v>96</v>
      </c>
      <c r="G891" t="s">
        <v>106</v>
      </c>
      <c r="H891" t="s">
        <v>28</v>
      </c>
      <c r="I891" t="s">
        <v>4333</v>
      </c>
      <c r="J891" t="s">
        <v>4334</v>
      </c>
      <c r="K891" t="s">
        <v>4335</v>
      </c>
      <c r="L891" t="s">
        <v>4335</v>
      </c>
      <c r="M891" t="s">
        <v>153</v>
      </c>
      <c r="N891" t="s">
        <v>154</v>
      </c>
      <c r="O891" t="s">
        <v>36</v>
      </c>
      <c r="P891" t="s">
        <v>4332</v>
      </c>
      <c r="Q891" t="s">
        <v>4335</v>
      </c>
      <c r="R891" t="s">
        <v>103</v>
      </c>
      <c r="S891" t="s">
        <v>4335</v>
      </c>
      <c r="T8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45771.506249999999</v>
      </c>
      <c r="U8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45785.461111111108</v>
      </c>
      <c r="V891" s="5">
        <f>IFERROR(Table2[[#This Row],[Fecha cierre/actualización]]-Table2[[#This Row],[Fecha creación]],"Revisar")</f>
        <v>13.954861111109494</v>
      </c>
      <c r="W891" s="5">
        <f>IFERROR(Table2[[#This Row],[Días resolución/en proceso]]*24,"Revisar")</f>
        <v>334.91666666662786</v>
      </c>
      <c r="X891" s="5">
        <f>_xlfn.XLOOKUP(Table2[[#This Row],[Acuerdo de nivel de servicio]],SLA!B:B,SLA!C:C)</f>
        <v>72</v>
      </c>
      <c r="Y891" s="5">
        <f>IFERROR(ROUND(Table2[[#This Row],[Fecha cierre/actualización]]-Table2[[#This Row],[Fecha creación]],0)*14,"Revisar")</f>
        <v>196</v>
      </c>
      <c r="Z891" s="5">
        <f>+Table2[[#This Row],[SLA horas - base ]]+Table2[[#This Row],[SLA horas - adic por cambio días]]</f>
        <v>268</v>
      </c>
      <c r="AA891" s="19" t="str">
        <f>IF(Table2[[#This Row],[SLA horas - base ]]=0,"No tiene SLA",IF(Table2[[#This Row],[Horas resolución/en proceso]]&lt;=Table2[[#This Row],[SLA horas - total]],"Cumplido","Vencido"))</f>
        <v>Vencido</v>
      </c>
      <c r="AC891"/>
    </row>
    <row r="892" spans="1:29">
      <c r="A892" t="s">
        <v>4336</v>
      </c>
      <c r="B892" t="s">
        <v>4337</v>
      </c>
      <c r="C892" t="s">
        <v>36</v>
      </c>
      <c r="D892" t="s">
        <v>2</v>
      </c>
      <c r="E892" t="s">
        <v>55</v>
      </c>
      <c r="F892" t="s">
        <v>96</v>
      </c>
      <c r="G892" t="s">
        <v>36</v>
      </c>
      <c r="H892" t="s">
        <v>35</v>
      </c>
      <c r="I892" t="s">
        <v>4338</v>
      </c>
      <c r="J892" t="s">
        <v>4339</v>
      </c>
      <c r="K892" t="s">
        <v>4340</v>
      </c>
      <c r="L892" t="s">
        <v>4340</v>
      </c>
      <c r="M892" t="s">
        <v>101</v>
      </c>
      <c r="N892" t="s">
        <v>36</v>
      </c>
      <c r="O892" t="s">
        <v>102</v>
      </c>
      <c r="P892" t="s">
        <v>4337</v>
      </c>
      <c r="Q892" t="s">
        <v>4340</v>
      </c>
      <c r="R892" t="s">
        <v>103</v>
      </c>
      <c r="S892" t="s">
        <v>4340</v>
      </c>
      <c r="T8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45769.558333333334</v>
      </c>
      <c r="U8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45769.63958333333</v>
      </c>
      <c r="V892" s="5">
        <f>IFERROR(Table2[[#This Row],[Fecha cierre/actualización]]-Table2[[#This Row],[Fecha creación]],"Revisar")</f>
        <v>8.1249999995634425E-2</v>
      </c>
      <c r="W892" s="5">
        <f>IFERROR(Table2[[#This Row],[Días resolución/en proceso]]*24,"Revisar")</f>
        <v>1.9499999998952262</v>
      </c>
      <c r="X892" s="5">
        <f>_xlfn.XLOOKUP(Table2[[#This Row],[Acuerdo de nivel de servicio]],SLA!B:B,SLA!C:C)</f>
        <v>0</v>
      </c>
      <c r="Y892" s="5">
        <f>IFERROR(ROUND(Table2[[#This Row],[Fecha cierre/actualización]]-Table2[[#This Row],[Fecha creación]],0)*14,"Revisar")</f>
        <v>0</v>
      </c>
      <c r="Z892" s="5">
        <f>+Table2[[#This Row],[SLA horas - base ]]+Table2[[#This Row],[SLA horas - adic por cambio días]]</f>
        <v>0</v>
      </c>
      <c r="AA892" s="19" t="str">
        <f>IF(Table2[[#This Row],[SLA horas - base ]]=0,"No tiene SLA",IF(Table2[[#This Row],[Horas resolución/en proceso]]&lt;=Table2[[#This Row],[SLA horas - total]],"Cumplido","Vencido"))</f>
        <v>No tiene SLA</v>
      </c>
      <c r="AC892"/>
    </row>
    <row r="893" spans="1:29">
      <c r="A893" t="s">
        <v>4341</v>
      </c>
      <c r="B893" t="s">
        <v>4342</v>
      </c>
      <c r="C893" t="s">
        <v>36</v>
      </c>
      <c r="D893" t="s">
        <v>2</v>
      </c>
      <c r="E893" t="s">
        <v>36</v>
      </c>
      <c r="F893" t="s">
        <v>21</v>
      </c>
      <c r="G893" t="s">
        <v>36</v>
      </c>
      <c r="H893" t="s">
        <v>28</v>
      </c>
      <c r="I893" t="s">
        <v>36</v>
      </c>
      <c r="J893" t="s">
        <v>131</v>
      </c>
      <c r="K893" t="s">
        <v>36</v>
      </c>
      <c r="L893" t="s">
        <v>4343</v>
      </c>
      <c r="M893" t="s">
        <v>101</v>
      </c>
      <c r="N893" t="s">
        <v>36</v>
      </c>
      <c r="O893" t="s">
        <v>102</v>
      </c>
      <c r="P893" t="s">
        <v>4342</v>
      </c>
      <c r="Q893" t="s">
        <v>36</v>
      </c>
      <c r="R893" t="s">
        <v>103</v>
      </c>
      <c r="S893" t="s">
        <v>36</v>
      </c>
      <c r="T8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45769.724305555559</v>
      </c>
      <c r="U8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45770.355555555558</v>
      </c>
      <c r="V893" s="5">
        <f>IFERROR(Table2[[#This Row],[Fecha cierre/actualización]]-Table2[[#This Row],[Fecha creación]],"Revisar")</f>
        <v>0.63124999999854481</v>
      </c>
      <c r="W893" s="5">
        <f>IFERROR(Table2[[#This Row],[Días resolución/en proceso]]*24,"Revisar")</f>
        <v>15.149999999965075</v>
      </c>
      <c r="X893" s="5">
        <f>_xlfn.XLOOKUP(Table2[[#This Row],[Acuerdo de nivel de servicio]],SLA!B:B,SLA!C:C)</f>
        <v>0</v>
      </c>
      <c r="Y893" s="5">
        <f>IFERROR(ROUND(Table2[[#This Row],[Fecha cierre/actualización]]-Table2[[#This Row],[Fecha creación]],0)*14,"Revisar")</f>
        <v>14</v>
      </c>
      <c r="Z893" s="5">
        <f>+Table2[[#This Row],[SLA horas - base ]]+Table2[[#This Row],[SLA horas - adic por cambio días]]</f>
        <v>14</v>
      </c>
      <c r="AA893" s="19" t="str">
        <f>IF(Table2[[#This Row],[SLA horas - base ]]=0,"No tiene SLA",IF(Table2[[#This Row],[Horas resolución/en proceso]]&lt;=Table2[[#This Row],[SLA horas - total]],"Cumplido","Vencido"))</f>
        <v>No tiene SLA</v>
      </c>
      <c r="AC893"/>
    </row>
    <row r="894" spans="1:29">
      <c r="A894" t="s">
        <v>4344</v>
      </c>
      <c r="B894" t="s">
        <v>4345</v>
      </c>
      <c r="C894" t="s">
        <v>149</v>
      </c>
      <c r="D894" t="s">
        <v>2</v>
      </c>
      <c r="E894" t="s">
        <v>55</v>
      </c>
      <c r="F894" t="s">
        <v>96</v>
      </c>
      <c r="G894" t="s">
        <v>106</v>
      </c>
      <c r="H894" t="s">
        <v>27</v>
      </c>
      <c r="I894" t="s">
        <v>4346</v>
      </c>
      <c r="J894" t="s">
        <v>4347</v>
      </c>
      <c r="K894" t="s">
        <v>4346</v>
      </c>
      <c r="L894" t="s">
        <v>4346</v>
      </c>
      <c r="M894" t="s">
        <v>101</v>
      </c>
      <c r="N894" t="s">
        <v>154</v>
      </c>
      <c r="O894" t="s">
        <v>102</v>
      </c>
      <c r="P894" t="s">
        <v>4345</v>
      </c>
      <c r="Q894" t="s">
        <v>4346</v>
      </c>
      <c r="R894" t="s">
        <v>103</v>
      </c>
      <c r="S894" t="s">
        <v>4346</v>
      </c>
      <c r="T8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45769.442361111112</v>
      </c>
      <c r="U8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45769.459722222222</v>
      </c>
      <c r="V894" s="5">
        <f>IFERROR(Table2[[#This Row],[Fecha cierre/actualización]]-Table2[[#This Row],[Fecha creación]],"Revisar")</f>
        <v>1.7361111109494232E-2</v>
      </c>
      <c r="W894" s="5">
        <f>IFERROR(Table2[[#This Row],[Días resolución/en proceso]]*24,"Revisar")</f>
        <v>0.41666666662786156</v>
      </c>
      <c r="X894" s="5">
        <f>_xlfn.XLOOKUP(Table2[[#This Row],[Acuerdo de nivel de servicio]],SLA!B:B,SLA!C:C)</f>
        <v>12.5</v>
      </c>
      <c r="Y894" s="5">
        <f>IFERROR(ROUND(Table2[[#This Row],[Fecha cierre/actualización]]-Table2[[#This Row],[Fecha creación]],0)*14,"Revisar")</f>
        <v>0</v>
      </c>
      <c r="Z894" s="5">
        <f>+Table2[[#This Row],[SLA horas - base ]]+Table2[[#This Row],[SLA horas - adic por cambio días]]</f>
        <v>12.5</v>
      </c>
      <c r="AA894" s="19" t="str">
        <f>IF(Table2[[#This Row],[SLA horas - base ]]=0,"No tiene SLA",IF(Table2[[#This Row],[Horas resolución/en proceso]]&lt;=Table2[[#This Row],[SLA horas - total]],"Cumplido","Vencido"))</f>
        <v>Cumplido</v>
      </c>
      <c r="AC894"/>
    </row>
    <row r="895" spans="1:29">
      <c r="A895" t="s">
        <v>4348</v>
      </c>
      <c r="B895" t="s">
        <v>4349</v>
      </c>
      <c r="C895" t="s">
        <v>149</v>
      </c>
      <c r="D895" t="s">
        <v>2</v>
      </c>
      <c r="E895" t="s">
        <v>38</v>
      </c>
      <c r="F895" t="s">
        <v>96</v>
      </c>
      <c r="G895" t="s">
        <v>106</v>
      </c>
      <c r="H895" t="s">
        <v>32</v>
      </c>
      <c r="I895" t="s">
        <v>4350</v>
      </c>
      <c r="J895" t="s">
        <v>4351</v>
      </c>
      <c r="K895" t="s">
        <v>4352</v>
      </c>
      <c r="L895" t="s">
        <v>4352</v>
      </c>
      <c r="M895" t="s">
        <v>153</v>
      </c>
      <c r="N895" t="s">
        <v>154</v>
      </c>
      <c r="O895" t="s">
        <v>36</v>
      </c>
      <c r="P895" t="s">
        <v>4349</v>
      </c>
      <c r="Q895" t="s">
        <v>4352</v>
      </c>
      <c r="R895" t="s">
        <v>103</v>
      </c>
      <c r="S895" t="s">
        <v>4352</v>
      </c>
      <c r="T8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45771.647222222222</v>
      </c>
      <c r="U8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45775.431250000001</v>
      </c>
      <c r="V895" s="5">
        <f>IFERROR(Table2[[#This Row],[Fecha cierre/actualización]]-Table2[[#This Row],[Fecha creación]],"Revisar")</f>
        <v>3.7840277777795563</v>
      </c>
      <c r="W895" s="5">
        <f>IFERROR(Table2[[#This Row],[Días resolución/en proceso]]*24,"Revisar")</f>
        <v>90.816666666709352</v>
      </c>
      <c r="X895" s="5">
        <f>_xlfn.XLOOKUP(Table2[[#This Row],[Acuerdo de nivel de servicio]],SLA!B:B,SLA!C:C)</f>
        <v>12.5</v>
      </c>
      <c r="Y895" s="5">
        <f>IFERROR(ROUND(Table2[[#This Row],[Fecha cierre/actualización]]-Table2[[#This Row],[Fecha creación]],0)*14,"Revisar")</f>
        <v>56</v>
      </c>
      <c r="Z895" s="5">
        <f>+Table2[[#This Row],[SLA horas - base ]]+Table2[[#This Row],[SLA horas - adic por cambio días]]</f>
        <v>68.5</v>
      </c>
      <c r="AA895" s="19" t="str">
        <f>IF(Table2[[#This Row],[SLA horas - base ]]=0,"No tiene SLA",IF(Table2[[#This Row],[Horas resolución/en proceso]]&lt;=Table2[[#This Row],[SLA horas - total]],"Cumplido","Vencido"))</f>
        <v>Vencido</v>
      </c>
      <c r="AC895"/>
    </row>
    <row r="896" spans="1:29">
      <c r="A896" t="s">
        <v>4353</v>
      </c>
      <c r="B896" t="s">
        <v>4354</v>
      </c>
      <c r="C896" t="s">
        <v>496</v>
      </c>
      <c r="D896" t="s">
        <v>95</v>
      </c>
      <c r="E896" t="s">
        <v>38</v>
      </c>
      <c r="F896" t="s">
        <v>96</v>
      </c>
      <c r="G896" t="s">
        <v>106</v>
      </c>
      <c r="H896" t="s">
        <v>38</v>
      </c>
      <c r="I896" t="s">
        <v>4355</v>
      </c>
      <c r="J896" t="s">
        <v>4356</v>
      </c>
      <c r="K896" t="s">
        <v>4357</v>
      </c>
      <c r="L896" t="s">
        <v>4357</v>
      </c>
      <c r="M896" t="s">
        <v>110</v>
      </c>
      <c r="N896" t="s">
        <v>36</v>
      </c>
      <c r="O896" t="s">
        <v>36</v>
      </c>
      <c r="P896" t="s">
        <v>4354</v>
      </c>
      <c r="Q896" t="s">
        <v>4357</v>
      </c>
      <c r="R896" t="s">
        <v>103</v>
      </c>
      <c r="S896" t="s">
        <v>4357</v>
      </c>
      <c r="T8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45769.446527777778</v>
      </c>
      <c r="U8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45769.661805555559</v>
      </c>
      <c r="V896" s="5">
        <f>IFERROR(Table2[[#This Row],[Fecha cierre/actualización]]-Table2[[#This Row],[Fecha creación]],"Revisar")</f>
        <v>0.21527777778101154</v>
      </c>
      <c r="W896" s="5">
        <f>IFERROR(Table2[[#This Row],[Días resolución/en proceso]]*24,"Revisar")</f>
        <v>5.1666666667442769</v>
      </c>
      <c r="X896" s="5">
        <f>_xlfn.XLOOKUP(Table2[[#This Row],[Acuerdo de nivel de servicio]],SLA!B:B,SLA!C:C)</f>
        <v>72</v>
      </c>
      <c r="Y896" s="5">
        <f>IFERROR(ROUND(Table2[[#This Row],[Fecha cierre/actualización]]-Table2[[#This Row],[Fecha creación]],0)*14,"Revisar")</f>
        <v>0</v>
      </c>
      <c r="Z896" s="5">
        <f>+Table2[[#This Row],[SLA horas - base ]]+Table2[[#This Row],[SLA horas - adic por cambio días]]</f>
        <v>72</v>
      </c>
      <c r="AA896" s="19" t="str">
        <f>IF(Table2[[#This Row],[SLA horas - base ]]=0,"No tiene SLA",IF(Table2[[#This Row],[Horas resolución/en proceso]]&lt;=Table2[[#This Row],[SLA horas - total]],"Cumplido","Vencido"))</f>
        <v>Cumplido</v>
      </c>
      <c r="AC896"/>
    </row>
    <row r="897" spans="1:29">
      <c r="A897" t="s">
        <v>4358</v>
      </c>
      <c r="B897" t="s">
        <v>4350</v>
      </c>
      <c r="C897" t="s">
        <v>36</v>
      </c>
      <c r="D897" t="s">
        <v>95</v>
      </c>
      <c r="E897" t="s">
        <v>55</v>
      </c>
      <c r="F897" t="s">
        <v>18</v>
      </c>
      <c r="G897" t="s">
        <v>106</v>
      </c>
      <c r="H897" t="s">
        <v>28</v>
      </c>
      <c r="I897" t="s">
        <v>4350</v>
      </c>
      <c r="J897" t="s">
        <v>131</v>
      </c>
      <c r="K897" t="s">
        <v>36</v>
      </c>
      <c r="L897" t="s">
        <v>4359</v>
      </c>
      <c r="M897" t="s">
        <v>153</v>
      </c>
      <c r="N897" t="s">
        <v>36</v>
      </c>
      <c r="O897" t="s">
        <v>36</v>
      </c>
      <c r="P897" t="s">
        <v>4350</v>
      </c>
      <c r="Q897" t="s">
        <v>36</v>
      </c>
      <c r="R897" t="s">
        <v>103</v>
      </c>
      <c r="S897" t="s">
        <v>36</v>
      </c>
      <c r="T8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45771.699305555558</v>
      </c>
      <c r="U8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45807.589583333334</v>
      </c>
      <c r="V897" s="5">
        <f>IFERROR(Table2[[#This Row],[Fecha cierre/actualización]]-Table2[[#This Row],[Fecha creación]],"Revisar")</f>
        <v>35.890277777776646</v>
      </c>
      <c r="W897" s="5">
        <f>IFERROR(Table2[[#This Row],[Días resolución/en proceso]]*24,"Revisar")</f>
        <v>861.3666666666395</v>
      </c>
      <c r="X897" s="5">
        <f>_xlfn.XLOOKUP(Table2[[#This Row],[Acuerdo de nivel de servicio]],SLA!B:B,SLA!C:C)</f>
        <v>0</v>
      </c>
      <c r="Y897" s="5">
        <f>IFERROR(ROUND(Table2[[#This Row],[Fecha cierre/actualización]]-Table2[[#This Row],[Fecha creación]],0)*14,"Revisar")</f>
        <v>504</v>
      </c>
      <c r="Z897" s="5">
        <f>+Table2[[#This Row],[SLA horas - base ]]+Table2[[#This Row],[SLA horas - adic por cambio días]]</f>
        <v>504</v>
      </c>
      <c r="AA897" s="19" t="str">
        <f>IF(Table2[[#This Row],[SLA horas - base ]]=0,"No tiene SLA",IF(Table2[[#This Row],[Horas resolución/en proceso]]&lt;=Table2[[#This Row],[SLA horas - total]],"Cumplido","Vencido"))</f>
        <v>No tiene SLA</v>
      </c>
      <c r="AC897"/>
    </row>
    <row r="898" spans="1:29">
      <c r="A898" t="s">
        <v>4360</v>
      </c>
      <c r="B898" t="s">
        <v>4361</v>
      </c>
      <c r="C898" t="s">
        <v>2317</v>
      </c>
      <c r="D898" t="s">
        <v>95</v>
      </c>
      <c r="E898" t="s">
        <v>55</v>
      </c>
      <c r="F898" t="s">
        <v>22</v>
      </c>
      <c r="G898" t="s">
        <v>106</v>
      </c>
      <c r="H898" t="s">
        <v>28</v>
      </c>
      <c r="I898" t="s">
        <v>4361</v>
      </c>
      <c r="J898" t="s">
        <v>131</v>
      </c>
      <c r="K898" t="s">
        <v>36</v>
      </c>
      <c r="L898" t="s">
        <v>4362</v>
      </c>
      <c r="M898" t="s">
        <v>101</v>
      </c>
      <c r="N898" t="s">
        <v>36</v>
      </c>
      <c r="O898" t="s">
        <v>311</v>
      </c>
      <c r="P898" t="s">
        <v>4361</v>
      </c>
      <c r="Q898" t="s">
        <v>36</v>
      </c>
      <c r="R898" t="s">
        <v>103</v>
      </c>
      <c r="S898" t="s">
        <v>36</v>
      </c>
      <c r="T8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45771.729166666664</v>
      </c>
      <c r="U8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45842.722222222219</v>
      </c>
      <c r="V898" s="5">
        <f>IFERROR(Table2[[#This Row],[Fecha cierre/actualización]]-Table2[[#This Row],[Fecha creación]],"Revisar")</f>
        <v>70.993055555554747</v>
      </c>
      <c r="W898" s="5">
        <f>IFERROR(Table2[[#This Row],[Días resolución/en proceso]]*24,"Revisar")</f>
        <v>1703.8333333333139</v>
      </c>
      <c r="X898" s="5">
        <f>_xlfn.XLOOKUP(Table2[[#This Row],[Acuerdo de nivel de servicio]],SLA!B:B,SLA!C:C)</f>
        <v>120</v>
      </c>
      <c r="Y898" s="5">
        <f>IFERROR(ROUND(Table2[[#This Row],[Fecha cierre/actualización]]-Table2[[#This Row],[Fecha creación]],0)*14,"Revisar")</f>
        <v>994</v>
      </c>
      <c r="Z898" s="5">
        <f>+Table2[[#This Row],[SLA horas - base ]]+Table2[[#This Row],[SLA horas - adic por cambio días]]</f>
        <v>1114</v>
      </c>
      <c r="AA898" s="19" t="str">
        <f>IF(Table2[[#This Row],[SLA horas - base ]]=0,"No tiene SLA",IF(Table2[[#This Row],[Horas resolución/en proceso]]&lt;=Table2[[#This Row],[SLA horas - total]],"Cumplido","Vencido"))</f>
        <v>Vencido</v>
      </c>
      <c r="AC898"/>
    </row>
    <row r="899" spans="1:29">
      <c r="A899" t="s">
        <v>4363</v>
      </c>
      <c r="B899" t="s">
        <v>4364</v>
      </c>
      <c r="C899" t="s">
        <v>36</v>
      </c>
      <c r="D899" t="s">
        <v>95</v>
      </c>
      <c r="E899" t="s">
        <v>66</v>
      </c>
      <c r="F899" t="s">
        <v>96</v>
      </c>
      <c r="G899" t="s">
        <v>687</v>
      </c>
      <c r="H899" t="s">
        <v>37</v>
      </c>
      <c r="I899" t="s">
        <v>4365</v>
      </c>
      <c r="J899" t="s">
        <v>4366</v>
      </c>
      <c r="K899" t="s">
        <v>4367</v>
      </c>
      <c r="L899" t="s">
        <v>4367</v>
      </c>
      <c r="M899" t="s">
        <v>101</v>
      </c>
      <c r="N899" t="s">
        <v>36</v>
      </c>
      <c r="O899" t="s">
        <v>102</v>
      </c>
      <c r="P899" t="s">
        <v>4364</v>
      </c>
      <c r="Q899" t="s">
        <v>4367</v>
      </c>
      <c r="R899" t="s">
        <v>103</v>
      </c>
      <c r="S899" t="s">
        <v>4367</v>
      </c>
      <c r="T8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45769.475694444445</v>
      </c>
      <c r="U8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45791.37222222222</v>
      </c>
      <c r="V899" s="5">
        <f>IFERROR(Table2[[#This Row],[Fecha cierre/actualización]]-Table2[[#This Row],[Fecha creación]],"Revisar")</f>
        <v>21.896527777775191</v>
      </c>
      <c r="W899" s="5">
        <f>IFERROR(Table2[[#This Row],[Días resolución/en proceso]]*24,"Revisar")</f>
        <v>525.51666666660458</v>
      </c>
      <c r="X899" s="5">
        <f>_xlfn.XLOOKUP(Table2[[#This Row],[Acuerdo de nivel de servicio]],SLA!B:B,SLA!C:C)</f>
        <v>0</v>
      </c>
      <c r="Y899" s="5">
        <f>IFERROR(ROUND(Table2[[#This Row],[Fecha cierre/actualización]]-Table2[[#This Row],[Fecha creación]],0)*14,"Revisar")</f>
        <v>308</v>
      </c>
      <c r="Z899" s="5">
        <f>+Table2[[#This Row],[SLA horas - base ]]+Table2[[#This Row],[SLA horas - adic por cambio días]]</f>
        <v>308</v>
      </c>
      <c r="AA899" s="19" t="str">
        <f>IF(Table2[[#This Row],[SLA horas - base ]]=0,"No tiene SLA",IF(Table2[[#This Row],[Horas resolución/en proceso]]&lt;=Table2[[#This Row],[SLA horas - total]],"Cumplido","Vencido"))</f>
        <v>No tiene SLA</v>
      </c>
      <c r="AC899"/>
    </row>
    <row r="900" spans="1:29">
      <c r="A900" t="s">
        <v>4368</v>
      </c>
      <c r="B900" t="s">
        <v>4313</v>
      </c>
      <c r="C900" t="s">
        <v>496</v>
      </c>
      <c r="D900" t="s">
        <v>95</v>
      </c>
      <c r="E900" t="s">
        <v>38</v>
      </c>
      <c r="F900" t="s">
        <v>96</v>
      </c>
      <c r="G900" t="s">
        <v>106</v>
      </c>
      <c r="H900" t="s">
        <v>30</v>
      </c>
      <c r="I900" t="s">
        <v>4369</v>
      </c>
      <c r="J900" t="s">
        <v>4370</v>
      </c>
      <c r="K900" t="s">
        <v>4371</v>
      </c>
      <c r="L900" t="s">
        <v>4371</v>
      </c>
      <c r="M900" t="s">
        <v>110</v>
      </c>
      <c r="N900" t="s">
        <v>36</v>
      </c>
      <c r="O900" t="s">
        <v>36</v>
      </c>
      <c r="P900" t="s">
        <v>4313</v>
      </c>
      <c r="Q900" t="s">
        <v>4371</v>
      </c>
      <c r="R900" t="s">
        <v>103</v>
      </c>
      <c r="S900" t="s">
        <v>4371</v>
      </c>
      <c r="T9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45769.493750000001</v>
      </c>
      <c r="U9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45769.496527777781</v>
      </c>
      <c r="V900" s="5">
        <f>IFERROR(Table2[[#This Row],[Fecha cierre/actualización]]-Table2[[#This Row],[Fecha creación]],"Revisar")</f>
        <v>2.7777777795563452E-3</v>
      </c>
      <c r="W900" s="5">
        <f>IFERROR(Table2[[#This Row],[Días resolución/en proceso]]*24,"Revisar")</f>
        <v>6.6666666709352285E-2</v>
      </c>
      <c r="X900" s="5">
        <f>_xlfn.XLOOKUP(Table2[[#This Row],[Acuerdo de nivel de servicio]],SLA!B:B,SLA!C:C)</f>
        <v>72</v>
      </c>
      <c r="Y900" s="5">
        <f>IFERROR(ROUND(Table2[[#This Row],[Fecha cierre/actualización]]-Table2[[#This Row],[Fecha creación]],0)*14,"Revisar")</f>
        <v>0</v>
      </c>
      <c r="Z900" s="5">
        <f>+Table2[[#This Row],[SLA horas - base ]]+Table2[[#This Row],[SLA horas - adic por cambio días]]</f>
        <v>72</v>
      </c>
      <c r="AA900" s="19" t="str">
        <f>IF(Table2[[#This Row],[SLA horas - base ]]=0,"No tiene SLA",IF(Table2[[#This Row],[Horas resolución/en proceso]]&lt;=Table2[[#This Row],[SLA horas - total]],"Cumplido","Vencido"))</f>
        <v>Cumplido</v>
      </c>
      <c r="AC900"/>
    </row>
    <row r="901" spans="1:29">
      <c r="A901" t="s">
        <v>4372</v>
      </c>
      <c r="B901" t="s">
        <v>4373</v>
      </c>
      <c r="C901" t="s">
        <v>496</v>
      </c>
      <c r="D901" t="s">
        <v>95</v>
      </c>
      <c r="E901" t="s">
        <v>38</v>
      </c>
      <c r="F901" t="s">
        <v>96</v>
      </c>
      <c r="G901" t="s">
        <v>106</v>
      </c>
      <c r="H901" t="s">
        <v>30</v>
      </c>
      <c r="I901" t="s">
        <v>4374</v>
      </c>
      <c r="J901" t="s">
        <v>4375</v>
      </c>
      <c r="K901" t="s">
        <v>4376</v>
      </c>
      <c r="L901" t="s">
        <v>4377</v>
      </c>
      <c r="M901" t="s">
        <v>110</v>
      </c>
      <c r="N901" t="s">
        <v>36</v>
      </c>
      <c r="O901" t="s">
        <v>36</v>
      </c>
      <c r="P901" t="s">
        <v>4373</v>
      </c>
      <c r="Q901" t="s">
        <v>4376</v>
      </c>
      <c r="R901" t="s">
        <v>103</v>
      </c>
      <c r="S901" t="s">
        <v>4376</v>
      </c>
      <c r="T9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45770.440972222219</v>
      </c>
      <c r="U9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45775.411805555559</v>
      </c>
      <c r="V901" s="5">
        <f>IFERROR(Table2[[#This Row],[Fecha cierre/actualización]]-Table2[[#This Row],[Fecha creación]],"Revisar")</f>
        <v>4.9708333333401242</v>
      </c>
      <c r="W901" s="5">
        <f>IFERROR(Table2[[#This Row],[Días resolución/en proceso]]*24,"Revisar")</f>
        <v>119.30000000016298</v>
      </c>
      <c r="X901" s="5">
        <f>_xlfn.XLOOKUP(Table2[[#This Row],[Acuerdo de nivel de servicio]],SLA!B:B,SLA!C:C)</f>
        <v>72</v>
      </c>
      <c r="Y901" s="5">
        <f>IFERROR(ROUND(Table2[[#This Row],[Fecha cierre/actualización]]-Table2[[#This Row],[Fecha creación]],0)*14,"Revisar")</f>
        <v>70</v>
      </c>
      <c r="Z901" s="5">
        <f>+Table2[[#This Row],[SLA horas - base ]]+Table2[[#This Row],[SLA horas - adic por cambio días]]</f>
        <v>142</v>
      </c>
      <c r="AA901" s="19" t="str">
        <f>IF(Table2[[#This Row],[SLA horas - base ]]=0,"No tiene SLA",IF(Table2[[#This Row],[Horas resolución/en proceso]]&lt;=Table2[[#This Row],[SLA horas - total]],"Cumplido","Vencido"))</f>
        <v>Cumplido</v>
      </c>
      <c r="AC901"/>
    </row>
    <row r="902" spans="1:29">
      <c r="A902" t="s">
        <v>4378</v>
      </c>
      <c r="B902" t="s">
        <v>4379</v>
      </c>
      <c r="C902" t="s">
        <v>36</v>
      </c>
      <c r="D902" t="s">
        <v>2</v>
      </c>
      <c r="E902" t="s">
        <v>66</v>
      </c>
      <c r="F902" t="s">
        <v>96</v>
      </c>
      <c r="G902" t="s">
        <v>106</v>
      </c>
      <c r="H902" t="s">
        <v>30</v>
      </c>
      <c r="I902" t="s">
        <v>4380</v>
      </c>
      <c r="J902" t="s">
        <v>4381</v>
      </c>
      <c r="K902" t="s">
        <v>4382</v>
      </c>
      <c r="L902" t="s">
        <v>4382</v>
      </c>
      <c r="M902" t="s">
        <v>110</v>
      </c>
      <c r="N902" t="s">
        <v>36</v>
      </c>
      <c r="O902" t="s">
        <v>36</v>
      </c>
      <c r="P902" t="s">
        <v>4379</v>
      </c>
      <c r="Q902" t="s">
        <v>4382</v>
      </c>
      <c r="R902" t="s">
        <v>103</v>
      </c>
      <c r="S902" t="s">
        <v>4382</v>
      </c>
      <c r="T9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45769.508333333331</v>
      </c>
      <c r="U9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45769.511111111111</v>
      </c>
      <c r="V902" s="5">
        <f>IFERROR(Table2[[#This Row],[Fecha cierre/actualización]]-Table2[[#This Row],[Fecha creación]],"Revisar")</f>
        <v>2.7777777795563452E-3</v>
      </c>
      <c r="W902" s="5">
        <f>IFERROR(Table2[[#This Row],[Días resolución/en proceso]]*24,"Revisar")</f>
        <v>6.6666666709352285E-2</v>
      </c>
      <c r="X902" s="5">
        <f>_xlfn.XLOOKUP(Table2[[#This Row],[Acuerdo de nivel de servicio]],SLA!B:B,SLA!C:C)</f>
        <v>0</v>
      </c>
      <c r="Y902" s="5">
        <f>IFERROR(ROUND(Table2[[#This Row],[Fecha cierre/actualización]]-Table2[[#This Row],[Fecha creación]],0)*14,"Revisar")</f>
        <v>0</v>
      </c>
      <c r="Z902" s="5">
        <f>+Table2[[#This Row],[SLA horas - base ]]+Table2[[#This Row],[SLA horas - adic por cambio días]]</f>
        <v>0</v>
      </c>
      <c r="AA902" s="19" t="str">
        <f>IF(Table2[[#This Row],[SLA horas - base ]]=0,"No tiene SLA",IF(Table2[[#This Row],[Horas resolución/en proceso]]&lt;=Table2[[#This Row],[SLA horas - total]],"Cumplido","Vencido"))</f>
        <v>No tiene SLA</v>
      </c>
      <c r="AC902"/>
    </row>
    <row r="903" spans="1:29">
      <c r="A903" t="s">
        <v>4383</v>
      </c>
      <c r="B903" t="s">
        <v>4384</v>
      </c>
      <c r="C903" t="s">
        <v>496</v>
      </c>
      <c r="D903" t="s">
        <v>95</v>
      </c>
      <c r="E903" t="s">
        <v>66</v>
      </c>
      <c r="F903" t="s">
        <v>96</v>
      </c>
      <c r="G903" t="s">
        <v>97</v>
      </c>
      <c r="H903" t="s">
        <v>45</v>
      </c>
      <c r="I903" t="s">
        <v>4385</v>
      </c>
      <c r="J903" t="s">
        <v>2702</v>
      </c>
      <c r="K903" t="s">
        <v>4302</v>
      </c>
      <c r="L903" t="s">
        <v>4302</v>
      </c>
      <c r="M903" t="s">
        <v>101</v>
      </c>
      <c r="N903" t="s">
        <v>36</v>
      </c>
      <c r="O903" t="s">
        <v>102</v>
      </c>
      <c r="P903" t="s">
        <v>4384</v>
      </c>
      <c r="Q903" t="s">
        <v>4302</v>
      </c>
      <c r="R903" t="s">
        <v>103</v>
      </c>
      <c r="S903" t="s">
        <v>4302</v>
      </c>
      <c r="T9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45769.551388888889</v>
      </c>
      <c r="U9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45771.522916666669</v>
      </c>
      <c r="V903" s="5">
        <f>IFERROR(Table2[[#This Row],[Fecha cierre/actualización]]-Table2[[#This Row],[Fecha creación]],"Revisar")</f>
        <v>1.9715277777795563</v>
      </c>
      <c r="W903" s="5">
        <f>IFERROR(Table2[[#This Row],[Días resolución/en proceso]]*24,"Revisar")</f>
        <v>47.316666666709352</v>
      </c>
      <c r="X903" s="5">
        <f>_xlfn.XLOOKUP(Table2[[#This Row],[Acuerdo de nivel de servicio]],SLA!B:B,SLA!C:C)</f>
        <v>72</v>
      </c>
      <c r="Y903" s="5">
        <f>IFERROR(ROUND(Table2[[#This Row],[Fecha cierre/actualización]]-Table2[[#This Row],[Fecha creación]],0)*14,"Revisar")</f>
        <v>28</v>
      </c>
      <c r="Z903" s="5">
        <f>+Table2[[#This Row],[SLA horas - base ]]+Table2[[#This Row],[SLA horas - adic por cambio días]]</f>
        <v>100</v>
      </c>
      <c r="AA903" s="19" t="str">
        <f>IF(Table2[[#This Row],[SLA horas - base ]]=0,"No tiene SLA",IF(Table2[[#This Row],[Horas resolución/en proceso]]&lt;=Table2[[#This Row],[SLA horas - total]],"Cumplido","Vencido"))</f>
        <v>Cumplido</v>
      </c>
      <c r="AC903"/>
    </row>
    <row r="904" spans="1:29">
      <c r="A904" t="s">
        <v>4386</v>
      </c>
      <c r="B904" t="s">
        <v>4387</v>
      </c>
      <c r="C904" t="s">
        <v>36</v>
      </c>
      <c r="D904" t="s">
        <v>2</v>
      </c>
      <c r="E904" t="s">
        <v>38</v>
      </c>
      <c r="F904" t="s">
        <v>96</v>
      </c>
      <c r="G904" t="s">
        <v>106</v>
      </c>
      <c r="H904" t="s">
        <v>37</v>
      </c>
      <c r="I904" t="s">
        <v>4388</v>
      </c>
      <c r="J904" t="s">
        <v>4389</v>
      </c>
      <c r="K904" t="s">
        <v>4390</v>
      </c>
      <c r="L904" t="s">
        <v>4390</v>
      </c>
      <c r="M904" t="s">
        <v>110</v>
      </c>
      <c r="N904" t="s">
        <v>36</v>
      </c>
      <c r="O904" t="s">
        <v>36</v>
      </c>
      <c r="P904" t="s">
        <v>4387</v>
      </c>
      <c r="Q904" t="s">
        <v>4390</v>
      </c>
      <c r="R904" t="s">
        <v>103</v>
      </c>
      <c r="S904" t="s">
        <v>4390</v>
      </c>
      <c r="T9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45769.693749999999</v>
      </c>
      <c r="U9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45770.375694444447</v>
      </c>
      <c r="V904" s="5">
        <f>IFERROR(Table2[[#This Row],[Fecha cierre/actualización]]-Table2[[#This Row],[Fecha creación]],"Revisar")</f>
        <v>0.68194444444816327</v>
      </c>
      <c r="W904" s="5">
        <f>IFERROR(Table2[[#This Row],[Días resolución/en proceso]]*24,"Revisar")</f>
        <v>16.366666666755918</v>
      </c>
      <c r="X904" s="5">
        <f>_xlfn.XLOOKUP(Table2[[#This Row],[Acuerdo de nivel de servicio]],SLA!B:B,SLA!C:C)</f>
        <v>0</v>
      </c>
      <c r="Y904" s="5">
        <f>IFERROR(ROUND(Table2[[#This Row],[Fecha cierre/actualización]]-Table2[[#This Row],[Fecha creación]],0)*14,"Revisar")</f>
        <v>14</v>
      </c>
      <c r="Z904" s="5">
        <f>+Table2[[#This Row],[SLA horas - base ]]+Table2[[#This Row],[SLA horas - adic por cambio días]]</f>
        <v>14</v>
      </c>
      <c r="AA904" s="19" t="str">
        <f>IF(Table2[[#This Row],[SLA horas - base ]]=0,"No tiene SLA",IF(Table2[[#This Row],[Horas resolución/en proceso]]&lt;=Table2[[#This Row],[SLA horas - total]],"Cumplido","Vencido"))</f>
        <v>No tiene SLA</v>
      </c>
      <c r="AC904"/>
    </row>
    <row r="905" spans="1:29">
      <c r="A905" t="s">
        <v>4391</v>
      </c>
      <c r="B905" t="s">
        <v>4392</v>
      </c>
      <c r="C905" t="s">
        <v>36</v>
      </c>
      <c r="D905" t="s">
        <v>2</v>
      </c>
      <c r="E905" t="s">
        <v>29</v>
      </c>
      <c r="F905" t="s">
        <v>96</v>
      </c>
      <c r="G905" t="s">
        <v>106</v>
      </c>
      <c r="H905" t="s">
        <v>30</v>
      </c>
      <c r="I905" t="s">
        <v>4393</v>
      </c>
      <c r="J905" t="s">
        <v>4394</v>
      </c>
      <c r="K905" t="s">
        <v>4395</v>
      </c>
      <c r="L905" t="s">
        <v>4395</v>
      </c>
      <c r="M905" t="s">
        <v>110</v>
      </c>
      <c r="N905" t="s">
        <v>36</v>
      </c>
      <c r="O905" t="s">
        <v>36</v>
      </c>
      <c r="P905" t="s">
        <v>4392</v>
      </c>
      <c r="Q905" t="s">
        <v>4395</v>
      </c>
      <c r="R905" t="s">
        <v>103</v>
      </c>
      <c r="S905" t="s">
        <v>4395</v>
      </c>
      <c r="T9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45771.604166666664</v>
      </c>
      <c r="U9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45820.622916666667</v>
      </c>
      <c r="V905" s="5">
        <f>IFERROR(Table2[[#This Row],[Fecha cierre/actualización]]-Table2[[#This Row],[Fecha creación]],"Revisar")</f>
        <v>49.01875000000291</v>
      </c>
      <c r="W905" s="5">
        <f>IFERROR(Table2[[#This Row],[Días resolución/en proceso]]*24,"Revisar")</f>
        <v>1176.4500000000698</v>
      </c>
      <c r="X905" s="5">
        <f>_xlfn.XLOOKUP(Table2[[#This Row],[Acuerdo de nivel de servicio]],SLA!B:B,SLA!C:C)</f>
        <v>0</v>
      </c>
      <c r="Y905" s="5">
        <f>IFERROR(ROUND(Table2[[#This Row],[Fecha cierre/actualización]]-Table2[[#This Row],[Fecha creación]],0)*14,"Revisar")</f>
        <v>686</v>
      </c>
      <c r="Z905" s="5">
        <f>+Table2[[#This Row],[SLA horas - base ]]+Table2[[#This Row],[SLA horas - adic por cambio días]]</f>
        <v>686</v>
      </c>
      <c r="AA905" s="19" t="str">
        <f>IF(Table2[[#This Row],[SLA horas - base ]]=0,"No tiene SLA",IF(Table2[[#This Row],[Horas resolución/en proceso]]&lt;=Table2[[#This Row],[SLA horas - total]],"Cumplido","Vencido"))</f>
        <v>No tiene SLA</v>
      </c>
      <c r="AC905"/>
    </row>
    <row r="906" spans="1:29">
      <c r="A906" t="s">
        <v>4396</v>
      </c>
      <c r="B906" t="s">
        <v>4397</v>
      </c>
      <c r="C906" t="s">
        <v>2317</v>
      </c>
      <c r="D906" t="s">
        <v>95</v>
      </c>
      <c r="E906" t="s">
        <v>61</v>
      </c>
      <c r="F906" t="s">
        <v>96</v>
      </c>
      <c r="G906" t="s">
        <v>687</v>
      </c>
      <c r="H906" t="s">
        <v>49</v>
      </c>
      <c r="I906" t="s">
        <v>4397</v>
      </c>
      <c r="J906" t="s">
        <v>4398</v>
      </c>
      <c r="K906" t="s">
        <v>4399</v>
      </c>
      <c r="L906" t="s">
        <v>4399</v>
      </c>
      <c r="M906" t="s">
        <v>101</v>
      </c>
      <c r="N906" t="s">
        <v>36</v>
      </c>
      <c r="O906" t="s">
        <v>311</v>
      </c>
      <c r="P906" t="s">
        <v>4397</v>
      </c>
      <c r="Q906" t="s">
        <v>4399</v>
      </c>
      <c r="R906" t="s">
        <v>103</v>
      </c>
      <c r="S906" t="s">
        <v>4399</v>
      </c>
      <c r="T9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45770.353472222225</v>
      </c>
      <c r="U9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45770.398611111108</v>
      </c>
      <c r="V906" s="5">
        <f>IFERROR(Table2[[#This Row],[Fecha cierre/actualización]]-Table2[[#This Row],[Fecha creación]],"Revisar")</f>
        <v>4.5138888883229811E-2</v>
      </c>
      <c r="W906" s="5">
        <f>IFERROR(Table2[[#This Row],[Días resolución/en proceso]]*24,"Revisar")</f>
        <v>1.0833333331975155</v>
      </c>
      <c r="X906" s="5">
        <f>_xlfn.XLOOKUP(Table2[[#This Row],[Acuerdo de nivel de servicio]],SLA!B:B,SLA!C:C)</f>
        <v>120</v>
      </c>
      <c r="Y906" s="5">
        <f>IFERROR(ROUND(Table2[[#This Row],[Fecha cierre/actualización]]-Table2[[#This Row],[Fecha creación]],0)*14,"Revisar")</f>
        <v>0</v>
      </c>
      <c r="Z906" s="5">
        <f>+Table2[[#This Row],[SLA horas - base ]]+Table2[[#This Row],[SLA horas - adic por cambio días]]</f>
        <v>120</v>
      </c>
      <c r="AA906" s="19" t="str">
        <f>IF(Table2[[#This Row],[SLA horas - base ]]=0,"No tiene SLA",IF(Table2[[#This Row],[Horas resolución/en proceso]]&lt;=Table2[[#This Row],[SLA horas - total]],"Cumplido","Vencido"))</f>
        <v>Cumplido</v>
      </c>
      <c r="AC906"/>
    </row>
    <row r="907" spans="1:29">
      <c r="A907" t="s">
        <v>4400</v>
      </c>
      <c r="B907" t="s">
        <v>4401</v>
      </c>
      <c r="C907" t="s">
        <v>36</v>
      </c>
      <c r="D907" t="s">
        <v>95</v>
      </c>
      <c r="E907" t="s">
        <v>61</v>
      </c>
      <c r="F907" t="s">
        <v>96</v>
      </c>
      <c r="G907" t="s">
        <v>36</v>
      </c>
      <c r="H907" t="s">
        <v>34</v>
      </c>
      <c r="I907" t="s">
        <v>4402</v>
      </c>
      <c r="J907" t="s">
        <v>4403</v>
      </c>
      <c r="K907" t="s">
        <v>4404</v>
      </c>
      <c r="L907" t="s">
        <v>4404</v>
      </c>
      <c r="M907" t="s">
        <v>101</v>
      </c>
      <c r="N907" t="s">
        <v>36</v>
      </c>
      <c r="O907" t="s">
        <v>102</v>
      </c>
      <c r="P907" t="s">
        <v>4401</v>
      </c>
      <c r="Q907" t="s">
        <v>4404</v>
      </c>
      <c r="R907" t="s">
        <v>103</v>
      </c>
      <c r="S907" t="s">
        <v>4404</v>
      </c>
      <c r="T9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45772.387499999997</v>
      </c>
      <c r="U9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45797.5</v>
      </c>
      <c r="V907" s="5">
        <f>IFERROR(Table2[[#This Row],[Fecha cierre/actualización]]-Table2[[#This Row],[Fecha creación]],"Revisar")</f>
        <v>25.11250000000291</v>
      </c>
      <c r="W907" s="5">
        <f>IFERROR(Table2[[#This Row],[Días resolución/en proceso]]*24,"Revisar")</f>
        <v>602.70000000006985</v>
      </c>
      <c r="X907" s="5">
        <f>_xlfn.XLOOKUP(Table2[[#This Row],[Acuerdo de nivel de servicio]],SLA!B:B,SLA!C:C)</f>
        <v>0</v>
      </c>
      <c r="Y907" s="5">
        <f>IFERROR(ROUND(Table2[[#This Row],[Fecha cierre/actualización]]-Table2[[#This Row],[Fecha creación]],0)*14,"Revisar")</f>
        <v>350</v>
      </c>
      <c r="Z907" s="5">
        <f>+Table2[[#This Row],[SLA horas - base ]]+Table2[[#This Row],[SLA horas - adic por cambio días]]</f>
        <v>350</v>
      </c>
      <c r="AA907" s="19" t="str">
        <f>IF(Table2[[#This Row],[SLA horas - base ]]=0,"No tiene SLA",IF(Table2[[#This Row],[Horas resolución/en proceso]]&lt;=Table2[[#This Row],[SLA horas - total]],"Cumplido","Vencido"))</f>
        <v>No tiene SLA</v>
      </c>
      <c r="AC907"/>
    </row>
    <row r="908" spans="1:29">
      <c r="A908" t="s">
        <v>4405</v>
      </c>
      <c r="B908" t="s">
        <v>4406</v>
      </c>
      <c r="C908" t="s">
        <v>36</v>
      </c>
      <c r="D908" t="s">
        <v>2</v>
      </c>
      <c r="E908" t="s">
        <v>55</v>
      </c>
      <c r="F908" t="s">
        <v>19</v>
      </c>
      <c r="G908" t="s">
        <v>106</v>
      </c>
      <c r="H908" t="s">
        <v>28</v>
      </c>
      <c r="I908" t="s">
        <v>4332</v>
      </c>
      <c r="J908" t="s">
        <v>131</v>
      </c>
      <c r="K908" t="s">
        <v>36</v>
      </c>
      <c r="L908" t="s">
        <v>4407</v>
      </c>
      <c r="M908" t="s">
        <v>153</v>
      </c>
      <c r="N908" t="s">
        <v>36</v>
      </c>
      <c r="O908" t="s">
        <v>36</v>
      </c>
      <c r="P908" t="s">
        <v>4406</v>
      </c>
      <c r="Q908" t="s">
        <v>36</v>
      </c>
      <c r="R908" t="s">
        <v>103</v>
      </c>
      <c r="S908" t="s">
        <v>36</v>
      </c>
      <c r="T9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45771.499305555553</v>
      </c>
      <c r="U9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45771.519444444442</v>
      </c>
      <c r="V908" s="5">
        <f>IFERROR(Table2[[#This Row],[Fecha cierre/actualización]]-Table2[[#This Row],[Fecha creación]],"Revisar")</f>
        <v>2.0138888889050577E-2</v>
      </c>
      <c r="W908" s="5">
        <f>IFERROR(Table2[[#This Row],[Días resolución/en proceso]]*24,"Revisar")</f>
        <v>0.48333333333721384</v>
      </c>
      <c r="X908" s="5">
        <f>_xlfn.XLOOKUP(Table2[[#This Row],[Acuerdo de nivel de servicio]],SLA!B:B,SLA!C:C)</f>
        <v>0</v>
      </c>
      <c r="Y908" s="5">
        <f>IFERROR(ROUND(Table2[[#This Row],[Fecha cierre/actualización]]-Table2[[#This Row],[Fecha creación]],0)*14,"Revisar")</f>
        <v>0</v>
      </c>
      <c r="Z908" s="5">
        <f>+Table2[[#This Row],[SLA horas - base ]]+Table2[[#This Row],[SLA horas - adic por cambio días]]</f>
        <v>0</v>
      </c>
      <c r="AA908" s="19" t="str">
        <f>IF(Table2[[#This Row],[SLA horas - base ]]=0,"No tiene SLA",IF(Table2[[#This Row],[Horas resolución/en proceso]]&lt;=Table2[[#This Row],[SLA horas - total]],"Cumplido","Vencido"))</f>
        <v>No tiene SLA</v>
      </c>
      <c r="AC908"/>
    </row>
    <row r="909" spans="1:29">
      <c r="A909" t="s">
        <v>4408</v>
      </c>
      <c r="B909" t="s">
        <v>4409</v>
      </c>
      <c r="C909" t="s">
        <v>496</v>
      </c>
      <c r="D909" t="s">
        <v>95</v>
      </c>
      <c r="E909" t="s">
        <v>38</v>
      </c>
      <c r="F909" t="s">
        <v>21</v>
      </c>
      <c r="G909" t="s">
        <v>106</v>
      </c>
      <c r="H909" t="s">
        <v>38</v>
      </c>
      <c r="I909" t="s">
        <v>36</v>
      </c>
      <c r="J909" t="s">
        <v>131</v>
      </c>
      <c r="K909" t="s">
        <v>36</v>
      </c>
      <c r="L909" t="s">
        <v>4410</v>
      </c>
      <c r="M909" t="s">
        <v>110</v>
      </c>
      <c r="N909" t="s">
        <v>36</v>
      </c>
      <c r="O909" t="s">
        <v>36</v>
      </c>
      <c r="P909" t="s">
        <v>4409</v>
      </c>
      <c r="Q909" t="s">
        <v>36</v>
      </c>
      <c r="R909" t="s">
        <v>103</v>
      </c>
      <c r="S909" t="s">
        <v>36</v>
      </c>
      <c r="T9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45770.692361111112</v>
      </c>
      <c r="U9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45770.694444444445</v>
      </c>
      <c r="V909" s="5">
        <f>IFERROR(Table2[[#This Row],[Fecha cierre/actualización]]-Table2[[#This Row],[Fecha creación]],"Revisar")</f>
        <v>2.0833333328482695E-3</v>
      </c>
      <c r="W909" s="5">
        <f>IFERROR(Table2[[#This Row],[Días resolución/en proceso]]*24,"Revisar")</f>
        <v>4.9999999988358468E-2</v>
      </c>
      <c r="X909" s="5">
        <f>_xlfn.XLOOKUP(Table2[[#This Row],[Acuerdo de nivel de servicio]],SLA!B:B,SLA!C:C)</f>
        <v>72</v>
      </c>
      <c r="Y909" s="5">
        <f>IFERROR(ROUND(Table2[[#This Row],[Fecha cierre/actualización]]-Table2[[#This Row],[Fecha creación]],0)*14,"Revisar")</f>
        <v>0</v>
      </c>
      <c r="Z909" s="5">
        <f>+Table2[[#This Row],[SLA horas - base ]]+Table2[[#This Row],[SLA horas - adic por cambio días]]</f>
        <v>72</v>
      </c>
      <c r="AA909" s="19" t="str">
        <f>IF(Table2[[#This Row],[SLA horas - base ]]=0,"No tiene SLA",IF(Table2[[#This Row],[Horas resolución/en proceso]]&lt;=Table2[[#This Row],[SLA horas - total]],"Cumplido","Vencido"))</f>
        <v>Cumplido</v>
      </c>
      <c r="AC909"/>
    </row>
    <row r="910" spans="1:29">
      <c r="A910" t="s">
        <v>4411</v>
      </c>
      <c r="B910" t="s">
        <v>4410</v>
      </c>
      <c r="C910" t="s">
        <v>496</v>
      </c>
      <c r="D910" t="s">
        <v>95</v>
      </c>
      <c r="E910" t="s">
        <v>38</v>
      </c>
      <c r="F910" t="s">
        <v>21</v>
      </c>
      <c r="G910" t="s">
        <v>106</v>
      </c>
      <c r="H910" t="s">
        <v>38</v>
      </c>
      <c r="I910" t="s">
        <v>36</v>
      </c>
      <c r="J910" t="s">
        <v>131</v>
      </c>
      <c r="K910" t="s">
        <v>36</v>
      </c>
      <c r="L910" t="s">
        <v>4412</v>
      </c>
      <c r="M910" t="s">
        <v>110</v>
      </c>
      <c r="N910" t="s">
        <v>36</v>
      </c>
      <c r="O910" t="s">
        <v>36</v>
      </c>
      <c r="P910" t="s">
        <v>4410</v>
      </c>
      <c r="Q910" t="s">
        <v>36</v>
      </c>
      <c r="R910" t="s">
        <v>103</v>
      </c>
      <c r="S910" t="s">
        <v>36</v>
      </c>
      <c r="T9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45770.694444444445</v>
      </c>
      <c r="U9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45770.695138888892</v>
      </c>
      <c r="V910" s="5">
        <f>IFERROR(Table2[[#This Row],[Fecha cierre/actualización]]-Table2[[#This Row],[Fecha creación]],"Revisar")</f>
        <v>6.944444467080757E-4</v>
      </c>
      <c r="W910" s="5">
        <f>IFERROR(Table2[[#This Row],[Días resolución/en proceso]]*24,"Revisar")</f>
        <v>1.6666666720993817E-2</v>
      </c>
      <c r="X910" s="5">
        <f>_xlfn.XLOOKUP(Table2[[#This Row],[Acuerdo de nivel de servicio]],SLA!B:B,SLA!C:C)</f>
        <v>72</v>
      </c>
      <c r="Y910" s="5">
        <f>IFERROR(ROUND(Table2[[#This Row],[Fecha cierre/actualización]]-Table2[[#This Row],[Fecha creación]],0)*14,"Revisar")</f>
        <v>0</v>
      </c>
      <c r="Z910" s="5">
        <f>+Table2[[#This Row],[SLA horas - base ]]+Table2[[#This Row],[SLA horas - adic por cambio días]]</f>
        <v>72</v>
      </c>
      <c r="AA910" s="19" t="str">
        <f>IF(Table2[[#This Row],[SLA horas - base ]]=0,"No tiene SLA",IF(Table2[[#This Row],[Horas resolución/en proceso]]&lt;=Table2[[#This Row],[SLA horas - total]],"Cumplido","Vencido"))</f>
        <v>Cumplido</v>
      </c>
      <c r="AC910"/>
    </row>
    <row r="911" spans="1:29">
      <c r="A911" t="s">
        <v>4413</v>
      </c>
      <c r="B911" t="s">
        <v>4414</v>
      </c>
      <c r="C911" t="s">
        <v>2317</v>
      </c>
      <c r="D911" t="s">
        <v>95</v>
      </c>
      <c r="E911" t="s">
        <v>38</v>
      </c>
      <c r="F911" t="s">
        <v>21</v>
      </c>
      <c r="G911" t="s">
        <v>106</v>
      </c>
      <c r="H911" t="s">
        <v>38</v>
      </c>
      <c r="I911" t="s">
        <v>36</v>
      </c>
      <c r="J911" t="s">
        <v>131</v>
      </c>
      <c r="K911" t="s">
        <v>36</v>
      </c>
      <c r="L911" t="s">
        <v>4414</v>
      </c>
      <c r="M911" t="s">
        <v>110</v>
      </c>
      <c r="N911" t="s">
        <v>36</v>
      </c>
      <c r="O911" t="s">
        <v>36</v>
      </c>
      <c r="P911" t="s">
        <v>4414</v>
      </c>
      <c r="Q911" t="s">
        <v>36</v>
      </c>
      <c r="R911" t="s">
        <v>103</v>
      </c>
      <c r="S911" t="s">
        <v>36</v>
      </c>
      <c r="T9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45770.695833333331</v>
      </c>
      <c r="U9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45770.695833333331</v>
      </c>
      <c r="V911" s="5">
        <f>IFERROR(Table2[[#This Row],[Fecha cierre/actualización]]-Table2[[#This Row],[Fecha creación]],"Revisar")</f>
        <v>0</v>
      </c>
      <c r="W911" s="5">
        <f>IFERROR(Table2[[#This Row],[Días resolución/en proceso]]*24,"Revisar")</f>
        <v>0</v>
      </c>
      <c r="X911" s="5">
        <f>_xlfn.XLOOKUP(Table2[[#This Row],[Acuerdo de nivel de servicio]],SLA!B:B,SLA!C:C)</f>
        <v>120</v>
      </c>
      <c r="Y911" s="5">
        <f>IFERROR(ROUND(Table2[[#This Row],[Fecha cierre/actualización]]-Table2[[#This Row],[Fecha creación]],0)*14,"Revisar")</f>
        <v>0</v>
      </c>
      <c r="Z911" s="5">
        <f>+Table2[[#This Row],[SLA horas - base ]]+Table2[[#This Row],[SLA horas - adic por cambio días]]</f>
        <v>120</v>
      </c>
      <c r="AA911" s="19" t="str">
        <f>IF(Table2[[#This Row],[SLA horas - base ]]=0,"No tiene SLA",IF(Table2[[#This Row],[Horas resolución/en proceso]]&lt;=Table2[[#This Row],[SLA horas - total]],"Cumplido","Vencido"))</f>
        <v>Cumplido</v>
      </c>
      <c r="AC911"/>
    </row>
    <row r="912" spans="1:29">
      <c r="A912" t="s">
        <v>4415</v>
      </c>
      <c r="B912" t="s">
        <v>4416</v>
      </c>
      <c r="C912" t="s">
        <v>2317</v>
      </c>
      <c r="D912" t="s">
        <v>95</v>
      </c>
      <c r="E912" t="s">
        <v>55</v>
      </c>
      <c r="F912" t="s">
        <v>96</v>
      </c>
      <c r="G912" t="s">
        <v>106</v>
      </c>
      <c r="H912" t="s">
        <v>28</v>
      </c>
      <c r="I912" t="s">
        <v>4417</v>
      </c>
      <c r="J912" t="s">
        <v>4418</v>
      </c>
      <c r="K912" t="s">
        <v>3834</v>
      </c>
      <c r="L912" t="s">
        <v>3834</v>
      </c>
      <c r="M912" t="s">
        <v>101</v>
      </c>
      <c r="N912" t="s">
        <v>36</v>
      </c>
      <c r="O912" t="s">
        <v>311</v>
      </c>
      <c r="P912" t="s">
        <v>4416</v>
      </c>
      <c r="Q912" t="s">
        <v>3834</v>
      </c>
      <c r="R912" t="s">
        <v>103</v>
      </c>
      <c r="S912" t="s">
        <v>4419</v>
      </c>
      <c r="T9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45771.436805555553</v>
      </c>
      <c r="U9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45778.444444444445</v>
      </c>
      <c r="V912" s="5">
        <f>IFERROR(Table2[[#This Row],[Fecha cierre/actualización]]-Table2[[#This Row],[Fecha creación]],"Revisar")</f>
        <v>7.007638888891961</v>
      </c>
      <c r="W912" s="5">
        <f>IFERROR(Table2[[#This Row],[Días resolución/en proceso]]*24,"Revisar")</f>
        <v>168.18333333340706</v>
      </c>
      <c r="X912" s="5">
        <f>_xlfn.XLOOKUP(Table2[[#This Row],[Acuerdo de nivel de servicio]],SLA!B:B,SLA!C:C)</f>
        <v>120</v>
      </c>
      <c r="Y912" s="5">
        <f>IFERROR(ROUND(Table2[[#This Row],[Fecha cierre/actualización]]-Table2[[#This Row],[Fecha creación]],0)*14,"Revisar")</f>
        <v>98</v>
      </c>
      <c r="Z912" s="5">
        <f>+Table2[[#This Row],[SLA horas - base ]]+Table2[[#This Row],[SLA horas - adic por cambio días]]</f>
        <v>218</v>
      </c>
      <c r="AA912" s="19" t="str">
        <f>IF(Table2[[#This Row],[SLA horas - base ]]=0,"No tiene SLA",IF(Table2[[#This Row],[Horas resolución/en proceso]]&lt;=Table2[[#This Row],[SLA horas - total]],"Cumplido","Vencido"))</f>
        <v>Cumplido</v>
      </c>
      <c r="AC912"/>
    </row>
    <row r="913" spans="1:29">
      <c r="A913" t="s">
        <v>4420</v>
      </c>
      <c r="B913" t="s">
        <v>4421</v>
      </c>
      <c r="C913" t="s">
        <v>2317</v>
      </c>
      <c r="D913" t="s">
        <v>95</v>
      </c>
      <c r="E913" t="s">
        <v>66</v>
      </c>
      <c r="F913" t="s">
        <v>96</v>
      </c>
      <c r="G913" t="s">
        <v>106</v>
      </c>
      <c r="H913" t="s">
        <v>37</v>
      </c>
      <c r="I913" t="s">
        <v>4279</v>
      </c>
      <c r="J913" t="s">
        <v>4422</v>
      </c>
      <c r="K913" t="s">
        <v>4423</v>
      </c>
      <c r="L913" t="s">
        <v>4423</v>
      </c>
      <c r="M913" t="s">
        <v>101</v>
      </c>
      <c r="N913" t="s">
        <v>36</v>
      </c>
      <c r="O913" t="s">
        <v>311</v>
      </c>
      <c r="P913" t="s">
        <v>4421</v>
      </c>
      <c r="Q913" t="s">
        <v>4423</v>
      </c>
      <c r="R913" t="s">
        <v>103</v>
      </c>
      <c r="S913" t="s">
        <v>4423</v>
      </c>
      <c r="T9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45770.40902777778</v>
      </c>
      <c r="U9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45770.548611111109</v>
      </c>
      <c r="V913" s="5">
        <f>IFERROR(Table2[[#This Row],[Fecha cierre/actualización]]-Table2[[#This Row],[Fecha creación]],"Revisar")</f>
        <v>0.13958333332993789</v>
      </c>
      <c r="W913" s="5">
        <f>IFERROR(Table2[[#This Row],[Días resolución/en proceso]]*24,"Revisar")</f>
        <v>3.3499999999185093</v>
      </c>
      <c r="X913" s="5">
        <f>_xlfn.XLOOKUP(Table2[[#This Row],[Acuerdo de nivel de servicio]],SLA!B:B,SLA!C:C)</f>
        <v>120</v>
      </c>
      <c r="Y913" s="5">
        <f>IFERROR(ROUND(Table2[[#This Row],[Fecha cierre/actualización]]-Table2[[#This Row],[Fecha creación]],0)*14,"Revisar")</f>
        <v>0</v>
      </c>
      <c r="Z913" s="5">
        <f>+Table2[[#This Row],[SLA horas - base ]]+Table2[[#This Row],[SLA horas - adic por cambio días]]</f>
        <v>120</v>
      </c>
      <c r="AA913" s="19" t="str">
        <f>IF(Table2[[#This Row],[SLA horas - base ]]=0,"No tiene SLA",IF(Table2[[#This Row],[Horas resolución/en proceso]]&lt;=Table2[[#This Row],[SLA horas - total]],"Cumplido","Vencido"))</f>
        <v>Cumplido</v>
      </c>
      <c r="AC913"/>
    </row>
    <row r="914" spans="1:29">
      <c r="A914" t="s">
        <v>4424</v>
      </c>
      <c r="B914" t="s">
        <v>4425</v>
      </c>
      <c r="C914" t="s">
        <v>496</v>
      </c>
      <c r="D914" t="s">
        <v>95</v>
      </c>
      <c r="E914" t="s">
        <v>52</v>
      </c>
      <c r="F914" t="s">
        <v>96</v>
      </c>
      <c r="G914" t="s">
        <v>373</v>
      </c>
      <c r="H914" t="s">
        <v>35</v>
      </c>
      <c r="I914" t="s">
        <v>4426</v>
      </c>
      <c r="J914" t="s">
        <v>4427</v>
      </c>
      <c r="K914" t="s">
        <v>4428</v>
      </c>
      <c r="L914" t="s">
        <v>4428</v>
      </c>
      <c r="M914" t="s">
        <v>36</v>
      </c>
      <c r="N914" t="s">
        <v>36</v>
      </c>
      <c r="O914" t="s">
        <v>311</v>
      </c>
      <c r="P914" t="s">
        <v>4425</v>
      </c>
      <c r="Q914" t="s">
        <v>4428</v>
      </c>
      <c r="R914" t="s">
        <v>103</v>
      </c>
      <c r="S914" t="s">
        <v>4428</v>
      </c>
      <c r="T9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45771.636805555558</v>
      </c>
      <c r="U9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45793.703472222223</v>
      </c>
      <c r="V914" s="5">
        <f>IFERROR(Table2[[#This Row],[Fecha cierre/actualización]]-Table2[[#This Row],[Fecha creación]],"Revisar")</f>
        <v>22.066666666665697</v>
      </c>
      <c r="W914" s="5">
        <f>IFERROR(Table2[[#This Row],[Días resolución/en proceso]]*24,"Revisar")</f>
        <v>529.59999999997672</v>
      </c>
      <c r="X914" s="5">
        <f>_xlfn.XLOOKUP(Table2[[#This Row],[Acuerdo de nivel de servicio]],SLA!B:B,SLA!C:C)</f>
        <v>72</v>
      </c>
      <c r="Y914" s="5">
        <f>IFERROR(ROUND(Table2[[#This Row],[Fecha cierre/actualización]]-Table2[[#This Row],[Fecha creación]],0)*14,"Revisar")</f>
        <v>308</v>
      </c>
      <c r="Z914" s="5">
        <f>+Table2[[#This Row],[SLA horas - base ]]+Table2[[#This Row],[SLA horas - adic por cambio días]]</f>
        <v>380</v>
      </c>
      <c r="AA914" s="19" t="str">
        <f>IF(Table2[[#This Row],[SLA horas - base ]]=0,"No tiene SLA",IF(Table2[[#This Row],[Horas resolución/en proceso]]&lt;=Table2[[#This Row],[SLA horas - total]],"Cumplido","Vencido"))</f>
        <v>Vencido</v>
      </c>
      <c r="AC914"/>
    </row>
    <row r="915" spans="1:29">
      <c r="A915" t="s">
        <v>4429</v>
      </c>
      <c r="B915" t="s">
        <v>4430</v>
      </c>
      <c r="C915" t="s">
        <v>2317</v>
      </c>
      <c r="D915" t="s">
        <v>95</v>
      </c>
      <c r="E915" t="s">
        <v>38</v>
      </c>
      <c r="F915" t="s">
        <v>18</v>
      </c>
      <c r="G915" t="s">
        <v>97</v>
      </c>
      <c r="H915" t="s">
        <v>38</v>
      </c>
      <c r="I915" t="s">
        <v>4431</v>
      </c>
      <c r="J915" t="s">
        <v>131</v>
      </c>
      <c r="K915" t="s">
        <v>36</v>
      </c>
      <c r="L915" t="s">
        <v>4432</v>
      </c>
      <c r="M915" t="s">
        <v>524</v>
      </c>
      <c r="N915" t="s">
        <v>36</v>
      </c>
      <c r="O915" t="s">
        <v>36</v>
      </c>
      <c r="P915" t="s">
        <v>4430</v>
      </c>
      <c r="Q915" t="s">
        <v>36</v>
      </c>
      <c r="R915" t="s">
        <v>103</v>
      </c>
      <c r="S915" t="s">
        <v>36</v>
      </c>
      <c r="T9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45771.379166666666</v>
      </c>
      <c r="U9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45848.369444444441</v>
      </c>
      <c r="V915" s="5">
        <f>IFERROR(Table2[[#This Row],[Fecha cierre/actualización]]-Table2[[#This Row],[Fecha creación]],"Revisar")</f>
        <v>76.990277777775191</v>
      </c>
      <c r="W915" s="5">
        <f>IFERROR(Table2[[#This Row],[Días resolución/en proceso]]*24,"Revisar")</f>
        <v>1847.7666666666046</v>
      </c>
      <c r="X915" s="5">
        <f>_xlfn.XLOOKUP(Table2[[#This Row],[Acuerdo de nivel de servicio]],SLA!B:B,SLA!C:C)</f>
        <v>120</v>
      </c>
      <c r="Y915" s="5">
        <f>IFERROR(ROUND(Table2[[#This Row],[Fecha cierre/actualización]]-Table2[[#This Row],[Fecha creación]],0)*14,"Revisar")</f>
        <v>1078</v>
      </c>
      <c r="Z915" s="5">
        <f>+Table2[[#This Row],[SLA horas - base ]]+Table2[[#This Row],[SLA horas - adic por cambio días]]</f>
        <v>1198</v>
      </c>
      <c r="AA915" s="19" t="str">
        <f>IF(Table2[[#This Row],[SLA horas - base ]]=0,"No tiene SLA",IF(Table2[[#This Row],[Horas resolución/en proceso]]&lt;=Table2[[#This Row],[SLA horas - total]],"Cumplido","Vencido"))</f>
        <v>Vencido</v>
      </c>
      <c r="AC915"/>
    </row>
    <row r="916" spans="1:29">
      <c r="A916" t="s">
        <v>4433</v>
      </c>
      <c r="B916" t="s">
        <v>4434</v>
      </c>
      <c r="C916" t="s">
        <v>119</v>
      </c>
      <c r="D916" t="s">
        <v>2</v>
      </c>
      <c r="E916" t="s">
        <v>55</v>
      </c>
      <c r="F916" t="s">
        <v>96</v>
      </c>
      <c r="G916" t="s">
        <v>106</v>
      </c>
      <c r="H916" t="s">
        <v>28</v>
      </c>
      <c r="I916" t="s">
        <v>4435</v>
      </c>
      <c r="J916" t="s">
        <v>4436</v>
      </c>
      <c r="K916" t="s">
        <v>4437</v>
      </c>
      <c r="L916" t="s">
        <v>4437</v>
      </c>
      <c r="M916" t="s">
        <v>153</v>
      </c>
      <c r="N916" t="s">
        <v>154</v>
      </c>
      <c r="O916" t="s">
        <v>36</v>
      </c>
      <c r="P916" t="s">
        <v>4434</v>
      </c>
      <c r="Q916" t="s">
        <v>4437</v>
      </c>
      <c r="R916" t="s">
        <v>103</v>
      </c>
      <c r="S916" t="s">
        <v>4437</v>
      </c>
      <c r="T9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45771.405555555553</v>
      </c>
      <c r="U9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45771.522222222222</v>
      </c>
      <c r="V916" s="5">
        <f>IFERROR(Table2[[#This Row],[Fecha cierre/actualización]]-Table2[[#This Row],[Fecha creación]],"Revisar")</f>
        <v>0.11666666666860692</v>
      </c>
      <c r="W916" s="5">
        <f>IFERROR(Table2[[#This Row],[Días resolución/en proceso]]*24,"Revisar")</f>
        <v>2.8000000000465661</v>
      </c>
      <c r="X916" s="5">
        <f>_xlfn.XLOOKUP(Table2[[#This Row],[Acuerdo de nivel de servicio]],SLA!B:B,SLA!C:C)</f>
        <v>72</v>
      </c>
      <c r="Y916" s="5">
        <f>IFERROR(ROUND(Table2[[#This Row],[Fecha cierre/actualización]]-Table2[[#This Row],[Fecha creación]],0)*14,"Revisar")</f>
        <v>0</v>
      </c>
      <c r="Z916" s="5">
        <f>+Table2[[#This Row],[SLA horas - base ]]+Table2[[#This Row],[SLA horas - adic por cambio días]]</f>
        <v>72</v>
      </c>
      <c r="AA916" s="19" t="str">
        <f>IF(Table2[[#This Row],[SLA horas - base ]]=0,"No tiene SLA",IF(Table2[[#This Row],[Horas resolución/en proceso]]&lt;=Table2[[#This Row],[SLA horas - total]],"Cumplido","Vencido"))</f>
        <v>Cumplido</v>
      </c>
      <c r="AC916"/>
    </row>
    <row r="917" spans="1:29">
      <c r="A917" t="s">
        <v>4438</v>
      </c>
      <c r="B917" t="s">
        <v>4439</v>
      </c>
      <c r="C917" t="s">
        <v>149</v>
      </c>
      <c r="D917" t="s">
        <v>2</v>
      </c>
      <c r="E917" t="s">
        <v>48</v>
      </c>
      <c r="F917" t="s">
        <v>96</v>
      </c>
      <c r="G917" t="s">
        <v>106</v>
      </c>
      <c r="H917" t="s">
        <v>27</v>
      </c>
      <c r="I917" t="s">
        <v>4440</v>
      </c>
      <c r="J917" t="s">
        <v>4441</v>
      </c>
      <c r="K917" t="s">
        <v>4442</v>
      </c>
      <c r="L917" t="s">
        <v>4442</v>
      </c>
      <c r="M917" t="s">
        <v>101</v>
      </c>
      <c r="N917" t="s">
        <v>154</v>
      </c>
      <c r="O917" t="s">
        <v>102</v>
      </c>
      <c r="P917" t="s">
        <v>4439</v>
      </c>
      <c r="Q917" t="s">
        <v>4442</v>
      </c>
      <c r="R917" t="s">
        <v>103</v>
      </c>
      <c r="S917" t="s">
        <v>4442</v>
      </c>
      <c r="T9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45771.48541666667</v>
      </c>
      <c r="U9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45772.649305555555</v>
      </c>
      <c r="V917" s="5">
        <f>IFERROR(Table2[[#This Row],[Fecha cierre/actualización]]-Table2[[#This Row],[Fecha creación]],"Revisar")</f>
        <v>1.163888888884685</v>
      </c>
      <c r="W917" s="5">
        <f>IFERROR(Table2[[#This Row],[Días resolución/en proceso]]*24,"Revisar")</f>
        <v>27.93333333323244</v>
      </c>
      <c r="X917" s="5">
        <f>_xlfn.XLOOKUP(Table2[[#This Row],[Acuerdo de nivel de servicio]],SLA!B:B,SLA!C:C)</f>
        <v>12.5</v>
      </c>
      <c r="Y917" s="5">
        <f>IFERROR(ROUND(Table2[[#This Row],[Fecha cierre/actualización]]-Table2[[#This Row],[Fecha creación]],0)*14,"Revisar")</f>
        <v>14</v>
      </c>
      <c r="Z917" s="5">
        <f>+Table2[[#This Row],[SLA horas - base ]]+Table2[[#This Row],[SLA horas - adic por cambio días]]</f>
        <v>26.5</v>
      </c>
      <c r="AA917" s="19" t="str">
        <f>IF(Table2[[#This Row],[SLA horas - base ]]=0,"No tiene SLA",IF(Table2[[#This Row],[Horas resolución/en proceso]]&lt;=Table2[[#This Row],[SLA horas - total]],"Cumplido","Vencido"))</f>
        <v>Vencido</v>
      </c>
      <c r="AC917"/>
    </row>
    <row r="918" spans="1:29">
      <c r="A918" t="s">
        <v>4443</v>
      </c>
      <c r="B918" t="s">
        <v>4444</v>
      </c>
      <c r="C918" t="s">
        <v>36</v>
      </c>
      <c r="D918" t="s">
        <v>269</v>
      </c>
      <c r="E918" t="s">
        <v>55</v>
      </c>
      <c r="F918" t="s">
        <v>96</v>
      </c>
      <c r="G918" t="s">
        <v>270</v>
      </c>
      <c r="H918" t="s">
        <v>36</v>
      </c>
      <c r="I918" t="s">
        <v>4445</v>
      </c>
      <c r="J918" t="s">
        <v>4446</v>
      </c>
      <c r="K918" t="s">
        <v>4447</v>
      </c>
      <c r="L918" t="s">
        <v>4447</v>
      </c>
      <c r="M918" t="s">
        <v>36</v>
      </c>
      <c r="N918" t="s">
        <v>36</v>
      </c>
      <c r="O918" t="s">
        <v>36</v>
      </c>
      <c r="P918" t="s">
        <v>4444</v>
      </c>
      <c r="Q918" t="s">
        <v>4447</v>
      </c>
      <c r="R918" t="s">
        <v>103</v>
      </c>
      <c r="S918" t="s">
        <v>4447</v>
      </c>
      <c r="T9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45771.444444444445</v>
      </c>
      <c r="U9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45772.71875</v>
      </c>
      <c r="V918" s="5">
        <f>IFERROR(Table2[[#This Row],[Fecha cierre/actualización]]-Table2[[#This Row],[Fecha creación]],"Revisar")</f>
        <v>1.2743055555547471</v>
      </c>
      <c r="W918" s="5">
        <f>IFERROR(Table2[[#This Row],[Días resolución/en proceso]]*24,"Revisar")</f>
        <v>30.583333333313931</v>
      </c>
      <c r="X918" s="5">
        <f>_xlfn.XLOOKUP(Table2[[#This Row],[Acuerdo de nivel de servicio]],SLA!B:B,SLA!C:C)</f>
        <v>0</v>
      </c>
      <c r="Y918" s="5">
        <f>IFERROR(ROUND(Table2[[#This Row],[Fecha cierre/actualización]]-Table2[[#This Row],[Fecha creación]],0)*14,"Revisar")</f>
        <v>14</v>
      </c>
      <c r="Z918" s="5">
        <f>+Table2[[#This Row],[SLA horas - base ]]+Table2[[#This Row],[SLA horas - adic por cambio días]]</f>
        <v>14</v>
      </c>
      <c r="AA918" s="19" t="str">
        <f>IF(Table2[[#This Row],[SLA horas - base ]]=0,"No tiene SLA",IF(Table2[[#This Row],[Horas resolución/en proceso]]&lt;=Table2[[#This Row],[SLA horas - total]],"Cumplido","Vencido"))</f>
        <v>No tiene SLA</v>
      </c>
      <c r="AC918"/>
    </row>
    <row r="919" spans="1:29">
      <c r="A919" t="s">
        <v>4448</v>
      </c>
      <c r="B919" t="s">
        <v>4444</v>
      </c>
      <c r="C919" t="s">
        <v>149</v>
      </c>
      <c r="D919" t="s">
        <v>2</v>
      </c>
      <c r="E919" t="s">
        <v>55</v>
      </c>
      <c r="F919" t="s">
        <v>96</v>
      </c>
      <c r="G919" t="s">
        <v>106</v>
      </c>
      <c r="H919" t="s">
        <v>28</v>
      </c>
      <c r="I919" t="s">
        <v>4449</v>
      </c>
      <c r="J919" t="s">
        <v>4450</v>
      </c>
      <c r="K919" t="s">
        <v>4451</v>
      </c>
      <c r="L919" t="s">
        <v>4451</v>
      </c>
      <c r="M919" t="s">
        <v>153</v>
      </c>
      <c r="N919" t="s">
        <v>154</v>
      </c>
      <c r="O919" t="s">
        <v>36</v>
      </c>
      <c r="P919" t="s">
        <v>4444</v>
      </c>
      <c r="Q919" t="s">
        <v>4451</v>
      </c>
      <c r="R919" t="s">
        <v>103</v>
      </c>
      <c r="S919" t="s">
        <v>4451</v>
      </c>
      <c r="T9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45771.444444444445</v>
      </c>
      <c r="U9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45775.525694444441</v>
      </c>
      <c r="V919" s="5">
        <f>IFERROR(Table2[[#This Row],[Fecha cierre/actualización]]-Table2[[#This Row],[Fecha creación]],"Revisar")</f>
        <v>4.0812499999956344</v>
      </c>
      <c r="W919" s="5">
        <f>IFERROR(Table2[[#This Row],[Días resolución/en proceso]]*24,"Revisar")</f>
        <v>97.949999999895226</v>
      </c>
      <c r="X919" s="5">
        <f>_xlfn.XLOOKUP(Table2[[#This Row],[Acuerdo de nivel de servicio]],SLA!B:B,SLA!C:C)</f>
        <v>12.5</v>
      </c>
      <c r="Y919" s="5">
        <f>IFERROR(ROUND(Table2[[#This Row],[Fecha cierre/actualización]]-Table2[[#This Row],[Fecha creación]],0)*14,"Revisar")</f>
        <v>56</v>
      </c>
      <c r="Z919" s="5">
        <f>+Table2[[#This Row],[SLA horas - base ]]+Table2[[#This Row],[SLA horas - adic por cambio días]]</f>
        <v>68.5</v>
      </c>
      <c r="AA919" s="19" t="str">
        <f>IF(Table2[[#This Row],[SLA horas - base ]]=0,"No tiene SLA",IF(Table2[[#This Row],[Horas resolución/en proceso]]&lt;=Table2[[#This Row],[SLA horas - total]],"Cumplido","Vencido"))</f>
        <v>Vencido</v>
      </c>
      <c r="AC919"/>
    </row>
    <row r="920" spans="1:29">
      <c r="A920" t="s">
        <v>4452</v>
      </c>
      <c r="B920" t="s">
        <v>4453</v>
      </c>
      <c r="C920" t="s">
        <v>36</v>
      </c>
      <c r="D920" t="s">
        <v>269</v>
      </c>
      <c r="E920" t="s">
        <v>52</v>
      </c>
      <c r="F920" t="s">
        <v>96</v>
      </c>
      <c r="G920" t="s">
        <v>270</v>
      </c>
      <c r="H920" t="s">
        <v>36</v>
      </c>
      <c r="I920" t="s">
        <v>4454</v>
      </c>
      <c r="J920" t="s">
        <v>4455</v>
      </c>
      <c r="K920" t="s">
        <v>4456</v>
      </c>
      <c r="L920" t="s">
        <v>4456</v>
      </c>
      <c r="M920" t="s">
        <v>36</v>
      </c>
      <c r="N920" t="s">
        <v>36</v>
      </c>
      <c r="O920" t="s">
        <v>36</v>
      </c>
      <c r="P920" t="s">
        <v>4453</v>
      </c>
      <c r="Q920" t="s">
        <v>4456</v>
      </c>
      <c r="R920" t="s">
        <v>103</v>
      </c>
      <c r="S920" t="s">
        <v>4456</v>
      </c>
      <c r="T9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45771.468055555553</v>
      </c>
      <c r="U9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45772.722222222219</v>
      </c>
      <c r="V920" s="5">
        <f>IFERROR(Table2[[#This Row],[Fecha cierre/actualización]]-Table2[[#This Row],[Fecha creación]],"Revisar")</f>
        <v>1.2541666666656965</v>
      </c>
      <c r="W920" s="5">
        <f>IFERROR(Table2[[#This Row],[Días resolución/en proceso]]*24,"Revisar")</f>
        <v>30.099999999976717</v>
      </c>
      <c r="X920" s="5">
        <f>_xlfn.XLOOKUP(Table2[[#This Row],[Acuerdo de nivel de servicio]],SLA!B:B,SLA!C:C)</f>
        <v>0</v>
      </c>
      <c r="Y920" s="5">
        <f>IFERROR(ROUND(Table2[[#This Row],[Fecha cierre/actualización]]-Table2[[#This Row],[Fecha creación]],0)*14,"Revisar")</f>
        <v>14</v>
      </c>
      <c r="Z920" s="5">
        <f>+Table2[[#This Row],[SLA horas - base ]]+Table2[[#This Row],[SLA horas - adic por cambio días]]</f>
        <v>14</v>
      </c>
      <c r="AA920" s="19" t="str">
        <f>IF(Table2[[#This Row],[SLA horas - base ]]=0,"No tiene SLA",IF(Table2[[#This Row],[Horas resolución/en proceso]]&lt;=Table2[[#This Row],[SLA horas - total]],"Cumplido","Vencido"))</f>
        <v>No tiene SLA</v>
      </c>
      <c r="AC920"/>
    </row>
    <row r="921" spans="1:29">
      <c r="A921" t="s">
        <v>4457</v>
      </c>
      <c r="B921" t="s">
        <v>4458</v>
      </c>
      <c r="C921" t="s">
        <v>36</v>
      </c>
      <c r="D921" t="s">
        <v>269</v>
      </c>
      <c r="E921" t="s">
        <v>52</v>
      </c>
      <c r="F921" t="s">
        <v>96</v>
      </c>
      <c r="G921" t="s">
        <v>270</v>
      </c>
      <c r="H921" t="s">
        <v>36</v>
      </c>
      <c r="I921" t="s">
        <v>4454</v>
      </c>
      <c r="J921" t="s">
        <v>4459</v>
      </c>
      <c r="K921" t="s">
        <v>4460</v>
      </c>
      <c r="L921" t="s">
        <v>4460</v>
      </c>
      <c r="M921" t="s">
        <v>36</v>
      </c>
      <c r="N921" t="s">
        <v>36</v>
      </c>
      <c r="O921" t="s">
        <v>36</v>
      </c>
      <c r="P921" t="s">
        <v>4458</v>
      </c>
      <c r="Q921" t="s">
        <v>4460</v>
      </c>
      <c r="R921" t="s">
        <v>103</v>
      </c>
      <c r="S921" t="s">
        <v>4460</v>
      </c>
      <c r="T9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45771.473611111112</v>
      </c>
      <c r="U9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45772.723611111112</v>
      </c>
      <c r="V921" s="5">
        <f>IFERROR(Table2[[#This Row],[Fecha cierre/actualización]]-Table2[[#This Row],[Fecha creación]],"Revisar")</f>
        <v>1.25</v>
      </c>
      <c r="W921" s="5">
        <f>IFERROR(Table2[[#This Row],[Días resolución/en proceso]]*24,"Revisar")</f>
        <v>30</v>
      </c>
      <c r="X921" s="5">
        <f>_xlfn.XLOOKUP(Table2[[#This Row],[Acuerdo de nivel de servicio]],SLA!B:B,SLA!C:C)</f>
        <v>0</v>
      </c>
      <c r="Y921" s="5">
        <f>IFERROR(ROUND(Table2[[#This Row],[Fecha cierre/actualización]]-Table2[[#This Row],[Fecha creación]],0)*14,"Revisar")</f>
        <v>14</v>
      </c>
      <c r="Z921" s="5">
        <f>+Table2[[#This Row],[SLA horas - base ]]+Table2[[#This Row],[SLA horas - adic por cambio días]]</f>
        <v>14</v>
      </c>
      <c r="AA921" s="19" t="str">
        <f>IF(Table2[[#This Row],[SLA horas - base ]]=0,"No tiene SLA",IF(Table2[[#This Row],[Horas resolución/en proceso]]&lt;=Table2[[#This Row],[SLA horas - total]],"Cumplido","Vencido"))</f>
        <v>No tiene SLA</v>
      </c>
      <c r="AC921"/>
    </row>
    <row r="922" spans="1:29">
      <c r="A922" t="s">
        <v>4461</v>
      </c>
      <c r="B922" t="s">
        <v>4462</v>
      </c>
      <c r="C922" t="s">
        <v>149</v>
      </c>
      <c r="D922" t="s">
        <v>2</v>
      </c>
      <c r="E922" t="s">
        <v>55</v>
      </c>
      <c r="F922" t="s">
        <v>96</v>
      </c>
      <c r="G922" t="s">
        <v>106</v>
      </c>
      <c r="H922" t="s">
        <v>31</v>
      </c>
      <c r="I922" t="s">
        <v>4463</v>
      </c>
      <c r="J922" t="s">
        <v>4464</v>
      </c>
      <c r="K922" t="s">
        <v>4465</v>
      </c>
      <c r="L922" t="s">
        <v>4465</v>
      </c>
      <c r="M922" t="s">
        <v>101</v>
      </c>
      <c r="N922" t="s">
        <v>154</v>
      </c>
      <c r="O922" t="s">
        <v>102</v>
      </c>
      <c r="P922" t="s">
        <v>4462</v>
      </c>
      <c r="Q922" t="s">
        <v>4465</v>
      </c>
      <c r="R922" t="s">
        <v>103</v>
      </c>
      <c r="S922" t="s">
        <v>4465</v>
      </c>
      <c r="T9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45772.611111111109</v>
      </c>
      <c r="U9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45775.474999999999</v>
      </c>
      <c r="V922" s="5">
        <f>IFERROR(Table2[[#This Row],[Fecha cierre/actualización]]-Table2[[#This Row],[Fecha creación]],"Revisar")</f>
        <v>2.8638888888890506</v>
      </c>
      <c r="W922" s="5">
        <f>IFERROR(Table2[[#This Row],[Días resolución/en proceso]]*24,"Revisar")</f>
        <v>68.733333333337214</v>
      </c>
      <c r="X922" s="5">
        <f>_xlfn.XLOOKUP(Table2[[#This Row],[Acuerdo de nivel de servicio]],SLA!B:B,SLA!C:C)</f>
        <v>12.5</v>
      </c>
      <c r="Y922" s="5">
        <f>IFERROR(ROUND(Table2[[#This Row],[Fecha cierre/actualización]]-Table2[[#This Row],[Fecha creación]],0)*14,"Revisar")</f>
        <v>42</v>
      </c>
      <c r="Z922" s="5">
        <f>+Table2[[#This Row],[SLA horas - base ]]+Table2[[#This Row],[SLA horas - adic por cambio días]]</f>
        <v>54.5</v>
      </c>
      <c r="AA922" s="19" t="str">
        <f>IF(Table2[[#This Row],[SLA horas - base ]]=0,"No tiene SLA",IF(Table2[[#This Row],[Horas resolución/en proceso]]&lt;=Table2[[#This Row],[SLA horas - total]],"Cumplido","Vencido"))</f>
        <v>Vencido</v>
      </c>
      <c r="AC922"/>
    </row>
    <row r="923" spans="1:29">
      <c r="A923" t="s">
        <v>4466</v>
      </c>
      <c r="B923" t="s">
        <v>4467</v>
      </c>
      <c r="C923" t="s">
        <v>149</v>
      </c>
      <c r="D923" t="s">
        <v>2</v>
      </c>
      <c r="E923" t="s">
        <v>55</v>
      </c>
      <c r="F923" t="s">
        <v>96</v>
      </c>
      <c r="G923" t="s">
        <v>106</v>
      </c>
      <c r="H923" t="s">
        <v>32</v>
      </c>
      <c r="I923" t="s">
        <v>4468</v>
      </c>
      <c r="J923" t="s">
        <v>4469</v>
      </c>
      <c r="K923" t="s">
        <v>4470</v>
      </c>
      <c r="L923" t="s">
        <v>4470</v>
      </c>
      <c r="M923" t="s">
        <v>153</v>
      </c>
      <c r="N923" t="s">
        <v>154</v>
      </c>
      <c r="O923" t="s">
        <v>36</v>
      </c>
      <c r="P923" t="s">
        <v>4467</v>
      </c>
      <c r="Q923" t="s">
        <v>4470</v>
      </c>
      <c r="R923" t="s">
        <v>103</v>
      </c>
      <c r="S923" t="s">
        <v>4470</v>
      </c>
      <c r="T9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45775.415972222225</v>
      </c>
      <c r="U9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45775.429166666669</v>
      </c>
      <c r="V923" s="5">
        <f>IFERROR(Table2[[#This Row],[Fecha cierre/actualización]]-Table2[[#This Row],[Fecha creación]],"Revisar")</f>
        <v>1.3194444443797693E-2</v>
      </c>
      <c r="W923" s="5">
        <f>IFERROR(Table2[[#This Row],[Días resolución/en proceso]]*24,"Revisar")</f>
        <v>0.31666666665114462</v>
      </c>
      <c r="X923" s="5">
        <f>_xlfn.XLOOKUP(Table2[[#This Row],[Acuerdo de nivel de servicio]],SLA!B:B,SLA!C:C)</f>
        <v>12.5</v>
      </c>
      <c r="Y923" s="5">
        <f>IFERROR(ROUND(Table2[[#This Row],[Fecha cierre/actualización]]-Table2[[#This Row],[Fecha creación]],0)*14,"Revisar")</f>
        <v>0</v>
      </c>
      <c r="Z923" s="5">
        <f>+Table2[[#This Row],[SLA horas - base ]]+Table2[[#This Row],[SLA horas - adic por cambio días]]</f>
        <v>12.5</v>
      </c>
      <c r="AA923" s="19" t="str">
        <f>IF(Table2[[#This Row],[SLA horas - base ]]=0,"No tiene SLA",IF(Table2[[#This Row],[Horas resolución/en proceso]]&lt;=Table2[[#This Row],[SLA horas - total]],"Cumplido","Vencido"))</f>
        <v>Cumplido</v>
      </c>
      <c r="AC923"/>
    </row>
    <row r="924" spans="1:29">
      <c r="A924" t="s">
        <v>4471</v>
      </c>
      <c r="B924" t="s">
        <v>4472</v>
      </c>
      <c r="C924" t="s">
        <v>36</v>
      </c>
      <c r="D924" t="s">
        <v>2</v>
      </c>
      <c r="E924" t="s">
        <v>66</v>
      </c>
      <c r="F924" t="s">
        <v>96</v>
      </c>
      <c r="G924" t="s">
        <v>36</v>
      </c>
      <c r="H924" t="s">
        <v>35</v>
      </c>
      <c r="I924" t="s">
        <v>4473</v>
      </c>
      <c r="J924" t="s">
        <v>4474</v>
      </c>
      <c r="K924" t="s">
        <v>4475</v>
      </c>
      <c r="L924" t="s">
        <v>4475</v>
      </c>
      <c r="M924" t="s">
        <v>101</v>
      </c>
      <c r="N924" t="s">
        <v>36</v>
      </c>
      <c r="O924" t="s">
        <v>102</v>
      </c>
      <c r="P924" t="s">
        <v>4472</v>
      </c>
      <c r="Q924" t="s">
        <v>4475</v>
      </c>
      <c r="R924" t="s">
        <v>103</v>
      </c>
      <c r="S924" t="s">
        <v>4475</v>
      </c>
      <c r="T9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45775.406944444447</v>
      </c>
      <c r="U9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45776.434027777781</v>
      </c>
      <c r="V924" s="5">
        <f>IFERROR(Table2[[#This Row],[Fecha cierre/actualización]]-Table2[[#This Row],[Fecha creación]],"Revisar")</f>
        <v>1.0270833333343035</v>
      </c>
      <c r="W924" s="5">
        <f>IFERROR(Table2[[#This Row],[Días resolución/en proceso]]*24,"Revisar")</f>
        <v>24.650000000023283</v>
      </c>
      <c r="X924" s="5">
        <f>_xlfn.XLOOKUP(Table2[[#This Row],[Acuerdo de nivel de servicio]],SLA!B:B,SLA!C:C)</f>
        <v>0</v>
      </c>
      <c r="Y924" s="5">
        <f>IFERROR(ROUND(Table2[[#This Row],[Fecha cierre/actualización]]-Table2[[#This Row],[Fecha creación]],0)*14,"Revisar")</f>
        <v>14</v>
      </c>
      <c r="Z924" s="5">
        <f>+Table2[[#This Row],[SLA horas - base ]]+Table2[[#This Row],[SLA horas - adic por cambio días]]</f>
        <v>14</v>
      </c>
      <c r="AA924" s="19" t="str">
        <f>IF(Table2[[#This Row],[SLA horas - base ]]=0,"No tiene SLA",IF(Table2[[#This Row],[Horas resolución/en proceso]]&lt;=Table2[[#This Row],[SLA horas - total]],"Cumplido","Vencido"))</f>
        <v>No tiene SLA</v>
      </c>
      <c r="AC924"/>
    </row>
    <row r="925" spans="1:29">
      <c r="A925" t="s">
        <v>4476</v>
      </c>
      <c r="B925" t="s">
        <v>4477</v>
      </c>
      <c r="C925" t="s">
        <v>36</v>
      </c>
      <c r="D925" t="s">
        <v>2</v>
      </c>
      <c r="E925" t="s">
        <v>55</v>
      </c>
      <c r="F925" t="s">
        <v>21</v>
      </c>
      <c r="G925" t="s">
        <v>36</v>
      </c>
      <c r="H925" t="s">
        <v>28</v>
      </c>
      <c r="I925" t="s">
        <v>4478</v>
      </c>
      <c r="J925" t="s">
        <v>131</v>
      </c>
      <c r="K925" t="s">
        <v>36</v>
      </c>
      <c r="L925" t="s">
        <v>4479</v>
      </c>
      <c r="M925" t="s">
        <v>101</v>
      </c>
      <c r="N925" t="s">
        <v>36</v>
      </c>
      <c r="O925" t="s">
        <v>102</v>
      </c>
      <c r="P925" t="s">
        <v>4477</v>
      </c>
      <c r="Q925" t="s">
        <v>36</v>
      </c>
      <c r="R925" t="s">
        <v>103</v>
      </c>
      <c r="S925" t="s">
        <v>36</v>
      </c>
      <c r="T9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45775.530555555553</v>
      </c>
      <c r="U9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45775.615972222222</v>
      </c>
      <c r="V925" s="5">
        <f>IFERROR(Table2[[#This Row],[Fecha cierre/actualización]]-Table2[[#This Row],[Fecha creación]],"Revisar")</f>
        <v>8.5416666668606922E-2</v>
      </c>
      <c r="W925" s="5">
        <f>IFERROR(Table2[[#This Row],[Días resolución/en proceso]]*24,"Revisar")</f>
        <v>2.0500000000465661</v>
      </c>
      <c r="X925" s="5">
        <f>_xlfn.XLOOKUP(Table2[[#This Row],[Acuerdo de nivel de servicio]],SLA!B:B,SLA!C:C)</f>
        <v>0</v>
      </c>
      <c r="Y925" s="5">
        <f>IFERROR(ROUND(Table2[[#This Row],[Fecha cierre/actualización]]-Table2[[#This Row],[Fecha creación]],0)*14,"Revisar")</f>
        <v>0</v>
      </c>
      <c r="Z925" s="5">
        <f>+Table2[[#This Row],[SLA horas - base ]]+Table2[[#This Row],[SLA horas - adic por cambio días]]</f>
        <v>0</v>
      </c>
      <c r="AA925" s="19" t="str">
        <f>IF(Table2[[#This Row],[SLA horas - base ]]=0,"No tiene SLA",IF(Table2[[#This Row],[Horas resolución/en proceso]]&lt;=Table2[[#This Row],[SLA horas - total]],"Cumplido","Vencido"))</f>
        <v>No tiene SLA</v>
      </c>
      <c r="AC925"/>
    </row>
    <row r="926" spans="1:29">
      <c r="A926" t="s">
        <v>4480</v>
      </c>
      <c r="B926" t="s">
        <v>4481</v>
      </c>
      <c r="C926" t="s">
        <v>36</v>
      </c>
      <c r="D926" t="s">
        <v>2</v>
      </c>
      <c r="E926" t="s">
        <v>38</v>
      </c>
      <c r="F926" t="s">
        <v>96</v>
      </c>
      <c r="G926" t="s">
        <v>106</v>
      </c>
      <c r="H926" t="s">
        <v>38</v>
      </c>
      <c r="I926" t="s">
        <v>4482</v>
      </c>
      <c r="J926" t="s">
        <v>4483</v>
      </c>
      <c r="K926" t="s">
        <v>4484</v>
      </c>
      <c r="L926" t="s">
        <v>4484</v>
      </c>
      <c r="M926" t="s">
        <v>110</v>
      </c>
      <c r="N926" t="s">
        <v>36</v>
      </c>
      <c r="O926" t="s">
        <v>36</v>
      </c>
      <c r="P926" t="s">
        <v>4481</v>
      </c>
      <c r="Q926" t="s">
        <v>4484</v>
      </c>
      <c r="R926" t="s">
        <v>103</v>
      </c>
      <c r="S926" t="s">
        <v>4484</v>
      </c>
      <c r="T9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45772.45</v>
      </c>
      <c r="U9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45786.606249999997</v>
      </c>
      <c r="V926" s="5">
        <f>IFERROR(Table2[[#This Row],[Fecha cierre/actualización]]-Table2[[#This Row],[Fecha creación]],"Revisar")</f>
        <v>14.15625</v>
      </c>
      <c r="W926" s="5">
        <f>IFERROR(Table2[[#This Row],[Días resolución/en proceso]]*24,"Revisar")</f>
        <v>339.75</v>
      </c>
      <c r="X926" s="5">
        <f>_xlfn.XLOOKUP(Table2[[#This Row],[Acuerdo de nivel de servicio]],SLA!B:B,SLA!C:C)</f>
        <v>0</v>
      </c>
      <c r="Y926" s="5">
        <f>IFERROR(ROUND(Table2[[#This Row],[Fecha cierre/actualización]]-Table2[[#This Row],[Fecha creación]],0)*14,"Revisar")</f>
        <v>196</v>
      </c>
      <c r="Z926" s="5">
        <f>+Table2[[#This Row],[SLA horas - base ]]+Table2[[#This Row],[SLA horas - adic por cambio días]]</f>
        <v>196</v>
      </c>
      <c r="AA926" s="19" t="str">
        <f>IF(Table2[[#This Row],[SLA horas - base ]]=0,"No tiene SLA",IF(Table2[[#This Row],[Horas resolución/en proceso]]&lt;=Table2[[#This Row],[SLA horas - total]],"Cumplido","Vencido"))</f>
        <v>No tiene SLA</v>
      </c>
      <c r="AC926"/>
    </row>
    <row r="927" spans="1:29">
      <c r="A927" t="s">
        <v>4485</v>
      </c>
      <c r="B927" t="s">
        <v>4486</v>
      </c>
      <c r="C927" t="s">
        <v>149</v>
      </c>
      <c r="D927" t="s">
        <v>2</v>
      </c>
      <c r="E927" t="s">
        <v>55</v>
      </c>
      <c r="F927" t="s">
        <v>96</v>
      </c>
      <c r="G927" t="s">
        <v>106</v>
      </c>
      <c r="H927" t="s">
        <v>27</v>
      </c>
      <c r="I927" t="s">
        <v>4487</v>
      </c>
      <c r="J927" t="s">
        <v>4488</v>
      </c>
      <c r="K927" t="s">
        <v>4489</v>
      </c>
      <c r="L927" t="s">
        <v>4489</v>
      </c>
      <c r="M927" t="s">
        <v>101</v>
      </c>
      <c r="N927" t="s">
        <v>154</v>
      </c>
      <c r="O927" t="s">
        <v>102</v>
      </c>
      <c r="P927" t="s">
        <v>4486</v>
      </c>
      <c r="Q927" t="s">
        <v>4489</v>
      </c>
      <c r="R927" t="s">
        <v>103</v>
      </c>
      <c r="S927" t="s">
        <v>4489</v>
      </c>
      <c r="T9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45772.6</v>
      </c>
      <c r="U9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45776.754166666666</v>
      </c>
      <c r="V927" s="5">
        <f>IFERROR(Table2[[#This Row],[Fecha cierre/actualización]]-Table2[[#This Row],[Fecha creación]],"Revisar")</f>
        <v>4.1541666666671517</v>
      </c>
      <c r="W927" s="5">
        <f>IFERROR(Table2[[#This Row],[Días resolución/en proceso]]*24,"Revisar")</f>
        <v>99.700000000011642</v>
      </c>
      <c r="X927" s="5">
        <f>_xlfn.XLOOKUP(Table2[[#This Row],[Acuerdo de nivel de servicio]],SLA!B:B,SLA!C:C)</f>
        <v>12.5</v>
      </c>
      <c r="Y927" s="5">
        <f>IFERROR(ROUND(Table2[[#This Row],[Fecha cierre/actualización]]-Table2[[#This Row],[Fecha creación]],0)*14,"Revisar")</f>
        <v>56</v>
      </c>
      <c r="Z927" s="5">
        <f>+Table2[[#This Row],[SLA horas - base ]]+Table2[[#This Row],[SLA horas - adic por cambio días]]</f>
        <v>68.5</v>
      </c>
      <c r="AA927" s="19" t="str">
        <f>IF(Table2[[#This Row],[SLA horas - base ]]=0,"No tiene SLA",IF(Table2[[#This Row],[Horas resolución/en proceso]]&lt;=Table2[[#This Row],[SLA horas - total]],"Cumplido","Vencido"))</f>
        <v>Vencido</v>
      </c>
      <c r="AC927"/>
    </row>
    <row r="928" spans="1:29">
      <c r="A928" t="s">
        <v>4490</v>
      </c>
      <c r="B928" t="s">
        <v>4491</v>
      </c>
      <c r="C928" t="s">
        <v>119</v>
      </c>
      <c r="D928" t="s">
        <v>2</v>
      </c>
      <c r="E928" t="s">
        <v>48</v>
      </c>
      <c r="F928" t="s">
        <v>96</v>
      </c>
      <c r="G928" t="s">
        <v>106</v>
      </c>
      <c r="H928" t="s">
        <v>28</v>
      </c>
      <c r="I928" t="s">
        <v>4492</v>
      </c>
      <c r="J928" t="s">
        <v>4493</v>
      </c>
      <c r="K928" t="s">
        <v>4494</v>
      </c>
      <c r="L928" t="s">
        <v>4494</v>
      </c>
      <c r="M928" t="s">
        <v>153</v>
      </c>
      <c r="N928" t="s">
        <v>154</v>
      </c>
      <c r="O928" t="s">
        <v>36</v>
      </c>
      <c r="P928" t="s">
        <v>4491</v>
      </c>
      <c r="Q928" t="s">
        <v>4494</v>
      </c>
      <c r="R928" t="s">
        <v>467</v>
      </c>
      <c r="S928" t="s">
        <v>4494</v>
      </c>
      <c r="T9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45772.682638888888</v>
      </c>
      <c r="U9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45840.461111111108</v>
      </c>
      <c r="V928" s="5">
        <f>IFERROR(Table2[[#This Row],[Fecha cierre/actualización]]-Table2[[#This Row],[Fecha creación]],"Revisar")</f>
        <v>67.778472222220444</v>
      </c>
      <c r="W928" s="5">
        <f>IFERROR(Table2[[#This Row],[Días resolución/en proceso]]*24,"Revisar")</f>
        <v>1626.6833333332906</v>
      </c>
      <c r="X928" s="5">
        <f>_xlfn.XLOOKUP(Table2[[#This Row],[Acuerdo de nivel de servicio]],SLA!B:B,SLA!C:C)</f>
        <v>72</v>
      </c>
      <c r="Y928" s="5">
        <f>IFERROR(ROUND(Table2[[#This Row],[Fecha cierre/actualización]]-Table2[[#This Row],[Fecha creación]],0)*14,"Revisar")</f>
        <v>952</v>
      </c>
      <c r="Z928" s="5">
        <f>+Table2[[#This Row],[SLA horas - base ]]+Table2[[#This Row],[SLA horas - adic por cambio días]]</f>
        <v>1024</v>
      </c>
      <c r="AA928" s="19" t="str">
        <f>IF(Table2[[#This Row],[SLA horas - base ]]=0,"No tiene SLA",IF(Table2[[#This Row],[Horas resolución/en proceso]]&lt;=Table2[[#This Row],[SLA horas - total]],"Cumplido","Vencido"))</f>
        <v>Vencido</v>
      </c>
      <c r="AC928"/>
    </row>
    <row r="929" spans="1:29">
      <c r="A929" t="s">
        <v>4495</v>
      </c>
      <c r="B929" t="s">
        <v>4496</v>
      </c>
      <c r="C929" t="s">
        <v>496</v>
      </c>
      <c r="D929" t="s">
        <v>2</v>
      </c>
      <c r="E929" t="s">
        <v>66</v>
      </c>
      <c r="F929" t="s">
        <v>96</v>
      </c>
      <c r="G929" t="s">
        <v>97</v>
      </c>
      <c r="H929" t="s">
        <v>40</v>
      </c>
      <c r="I929" t="s">
        <v>4496</v>
      </c>
      <c r="J929" t="s">
        <v>4497</v>
      </c>
      <c r="K929" t="s">
        <v>4498</v>
      </c>
      <c r="L929" t="s">
        <v>4498</v>
      </c>
      <c r="M929" t="s">
        <v>101</v>
      </c>
      <c r="N929" t="s">
        <v>36</v>
      </c>
      <c r="O929" t="s">
        <v>102</v>
      </c>
      <c r="P929" t="s">
        <v>4496</v>
      </c>
      <c r="Q929" t="s">
        <v>4498</v>
      </c>
      <c r="R929" t="s">
        <v>103</v>
      </c>
      <c r="S929" t="s">
        <v>4498</v>
      </c>
      <c r="T9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45775.446527777778</v>
      </c>
      <c r="U9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45776.432638888888</v>
      </c>
      <c r="V929" s="5">
        <f>IFERROR(Table2[[#This Row],[Fecha cierre/actualización]]-Table2[[#This Row],[Fecha creación]],"Revisar")</f>
        <v>0.98611111110949423</v>
      </c>
      <c r="W929" s="5">
        <f>IFERROR(Table2[[#This Row],[Días resolución/en proceso]]*24,"Revisar")</f>
        <v>23.666666666627862</v>
      </c>
      <c r="X929" s="5">
        <f>_xlfn.XLOOKUP(Table2[[#This Row],[Acuerdo de nivel de servicio]],SLA!B:B,SLA!C:C)</f>
        <v>72</v>
      </c>
      <c r="Y929" s="5">
        <f>IFERROR(ROUND(Table2[[#This Row],[Fecha cierre/actualización]]-Table2[[#This Row],[Fecha creación]],0)*14,"Revisar")</f>
        <v>14</v>
      </c>
      <c r="Z929" s="5">
        <f>+Table2[[#This Row],[SLA horas - base ]]+Table2[[#This Row],[SLA horas - adic por cambio días]]</f>
        <v>86</v>
      </c>
      <c r="AA929" s="19" t="str">
        <f>IF(Table2[[#This Row],[SLA horas - base ]]=0,"No tiene SLA",IF(Table2[[#This Row],[Horas resolución/en proceso]]&lt;=Table2[[#This Row],[SLA horas - total]],"Cumplido","Vencido"))</f>
        <v>Cumplido</v>
      </c>
      <c r="AC929"/>
    </row>
    <row r="930" spans="1:29">
      <c r="A930" t="s">
        <v>4499</v>
      </c>
      <c r="B930" t="s">
        <v>4500</v>
      </c>
      <c r="C930" t="s">
        <v>119</v>
      </c>
      <c r="D930" t="s">
        <v>2</v>
      </c>
      <c r="E930" t="s">
        <v>55</v>
      </c>
      <c r="F930" t="s">
        <v>96</v>
      </c>
      <c r="G930" t="s">
        <v>106</v>
      </c>
      <c r="H930" t="s">
        <v>28</v>
      </c>
      <c r="I930" t="s">
        <v>4500</v>
      </c>
      <c r="J930" t="s">
        <v>131</v>
      </c>
      <c r="K930" t="s">
        <v>4501</v>
      </c>
      <c r="L930" t="s">
        <v>4501</v>
      </c>
      <c r="M930" t="s">
        <v>153</v>
      </c>
      <c r="N930" t="s">
        <v>154</v>
      </c>
      <c r="O930" t="s">
        <v>36</v>
      </c>
      <c r="P930" t="s">
        <v>4500</v>
      </c>
      <c r="Q930" t="s">
        <v>4501</v>
      </c>
      <c r="R930" t="s">
        <v>103</v>
      </c>
      <c r="S930" t="s">
        <v>4501</v>
      </c>
      <c r="T9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45772.536111111112</v>
      </c>
      <c r="U9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45786.466666666667</v>
      </c>
      <c r="V930" s="5">
        <f>IFERROR(Table2[[#This Row],[Fecha cierre/actualización]]-Table2[[#This Row],[Fecha creación]],"Revisar")</f>
        <v>13.930555555554747</v>
      </c>
      <c r="W930" s="5">
        <f>IFERROR(Table2[[#This Row],[Días resolución/en proceso]]*24,"Revisar")</f>
        <v>334.33333333331393</v>
      </c>
      <c r="X930" s="5">
        <f>_xlfn.XLOOKUP(Table2[[#This Row],[Acuerdo de nivel de servicio]],SLA!B:B,SLA!C:C)</f>
        <v>72</v>
      </c>
      <c r="Y930" s="5">
        <f>IFERROR(ROUND(Table2[[#This Row],[Fecha cierre/actualización]]-Table2[[#This Row],[Fecha creación]],0)*14,"Revisar")</f>
        <v>196</v>
      </c>
      <c r="Z930" s="5">
        <f>+Table2[[#This Row],[SLA horas - base ]]+Table2[[#This Row],[SLA horas - adic por cambio días]]</f>
        <v>268</v>
      </c>
      <c r="AA930" s="19" t="str">
        <f>IF(Table2[[#This Row],[SLA horas - base ]]=0,"No tiene SLA",IF(Table2[[#This Row],[Horas resolución/en proceso]]&lt;=Table2[[#This Row],[SLA horas - total]],"Cumplido","Vencido"))</f>
        <v>Vencido</v>
      </c>
      <c r="AC930"/>
    </row>
    <row r="931" spans="1:29">
      <c r="A931" t="s">
        <v>4502</v>
      </c>
      <c r="B931" t="s">
        <v>4503</v>
      </c>
      <c r="C931" t="s">
        <v>157</v>
      </c>
      <c r="D931" t="s">
        <v>2</v>
      </c>
      <c r="E931" t="s">
        <v>55</v>
      </c>
      <c r="F931" t="s">
        <v>96</v>
      </c>
      <c r="G931" t="s">
        <v>106</v>
      </c>
      <c r="H931" t="s">
        <v>27</v>
      </c>
      <c r="I931" t="s">
        <v>4504</v>
      </c>
      <c r="J931" t="s">
        <v>4505</v>
      </c>
      <c r="K931" t="s">
        <v>4506</v>
      </c>
      <c r="L931" t="s">
        <v>4506</v>
      </c>
      <c r="M931" t="s">
        <v>101</v>
      </c>
      <c r="N931" t="s">
        <v>154</v>
      </c>
      <c r="O931" t="s">
        <v>102</v>
      </c>
      <c r="P931" t="s">
        <v>4503</v>
      </c>
      <c r="Q931" t="s">
        <v>4506</v>
      </c>
      <c r="R931" t="s">
        <v>103</v>
      </c>
      <c r="S931" t="s">
        <v>4507</v>
      </c>
      <c r="T9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45775.70208333333</v>
      </c>
      <c r="U9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45779.444444444445</v>
      </c>
      <c r="V931" s="5">
        <f>IFERROR(Table2[[#This Row],[Fecha cierre/actualización]]-Table2[[#This Row],[Fecha creación]],"Revisar")</f>
        <v>3.742361111115315</v>
      </c>
      <c r="W931" s="5">
        <f>IFERROR(Table2[[#This Row],[Días resolución/en proceso]]*24,"Revisar")</f>
        <v>89.81666666676756</v>
      </c>
      <c r="X931" s="5">
        <f>_xlfn.XLOOKUP(Table2[[#This Row],[Acuerdo de nivel de servicio]],SLA!B:B,SLA!C:C)</f>
        <v>12.5</v>
      </c>
      <c r="Y931" s="5">
        <f>IFERROR(ROUND(Table2[[#This Row],[Fecha cierre/actualización]]-Table2[[#This Row],[Fecha creación]],0)*14,"Revisar")</f>
        <v>56</v>
      </c>
      <c r="Z931" s="5">
        <f>+Table2[[#This Row],[SLA horas - base ]]+Table2[[#This Row],[SLA horas - adic por cambio días]]</f>
        <v>68.5</v>
      </c>
      <c r="AA931" s="19" t="str">
        <f>IF(Table2[[#This Row],[SLA horas - base ]]=0,"No tiene SLA",IF(Table2[[#This Row],[Horas resolución/en proceso]]&lt;=Table2[[#This Row],[SLA horas - total]],"Cumplido","Vencido"))</f>
        <v>Vencido</v>
      </c>
      <c r="AC931"/>
    </row>
    <row r="932" spans="1:29">
      <c r="A932" t="s">
        <v>4508</v>
      </c>
      <c r="B932" t="s">
        <v>4509</v>
      </c>
      <c r="C932" t="s">
        <v>36</v>
      </c>
      <c r="D932" t="s">
        <v>95</v>
      </c>
      <c r="E932" t="s">
        <v>55</v>
      </c>
      <c r="F932" t="s">
        <v>20</v>
      </c>
      <c r="G932" t="s">
        <v>106</v>
      </c>
      <c r="H932" t="s">
        <v>38</v>
      </c>
      <c r="I932" t="s">
        <v>4510</v>
      </c>
      <c r="J932" t="s">
        <v>131</v>
      </c>
      <c r="K932" t="s">
        <v>36</v>
      </c>
      <c r="L932" t="s">
        <v>4511</v>
      </c>
      <c r="M932" t="s">
        <v>110</v>
      </c>
      <c r="N932" t="s">
        <v>36</v>
      </c>
      <c r="O932" t="s">
        <v>36</v>
      </c>
      <c r="P932" t="s">
        <v>4509</v>
      </c>
      <c r="Q932" t="s">
        <v>36</v>
      </c>
      <c r="R932" t="s">
        <v>103</v>
      </c>
      <c r="S932" t="s">
        <v>36</v>
      </c>
      <c r="T9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45772.531944444447</v>
      </c>
      <c r="U9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45797.447916666664</v>
      </c>
      <c r="V932" s="5">
        <f>IFERROR(Table2[[#This Row],[Fecha cierre/actualización]]-Table2[[#This Row],[Fecha creación]],"Revisar")</f>
        <v>24.915972222217533</v>
      </c>
      <c r="W932" s="5">
        <f>IFERROR(Table2[[#This Row],[Días resolución/en proceso]]*24,"Revisar")</f>
        <v>597.9833333332208</v>
      </c>
      <c r="X932" s="5">
        <f>_xlfn.XLOOKUP(Table2[[#This Row],[Acuerdo de nivel de servicio]],SLA!B:B,SLA!C:C)</f>
        <v>0</v>
      </c>
      <c r="Y932" s="5">
        <f>IFERROR(ROUND(Table2[[#This Row],[Fecha cierre/actualización]]-Table2[[#This Row],[Fecha creación]],0)*14,"Revisar")</f>
        <v>350</v>
      </c>
      <c r="Z932" s="5">
        <f>+Table2[[#This Row],[SLA horas - base ]]+Table2[[#This Row],[SLA horas - adic por cambio días]]</f>
        <v>350</v>
      </c>
      <c r="AA932" s="19" t="str">
        <f>IF(Table2[[#This Row],[SLA horas - base ]]=0,"No tiene SLA",IF(Table2[[#This Row],[Horas resolución/en proceso]]&lt;=Table2[[#This Row],[SLA horas - total]],"Cumplido","Vencido"))</f>
        <v>No tiene SLA</v>
      </c>
      <c r="AC932"/>
    </row>
    <row r="933" spans="1:29">
      <c r="A933" t="s">
        <v>4512</v>
      </c>
      <c r="B933" t="s">
        <v>4513</v>
      </c>
      <c r="C933" t="s">
        <v>119</v>
      </c>
      <c r="D933" t="s">
        <v>2</v>
      </c>
      <c r="E933" t="s">
        <v>55</v>
      </c>
      <c r="F933" t="s">
        <v>96</v>
      </c>
      <c r="G933" t="s">
        <v>36</v>
      </c>
      <c r="H933" t="s">
        <v>28</v>
      </c>
      <c r="I933" t="s">
        <v>4513</v>
      </c>
      <c r="J933" t="s">
        <v>4514</v>
      </c>
      <c r="K933" t="s">
        <v>4515</v>
      </c>
      <c r="L933" t="s">
        <v>4515</v>
      </c>
      <c r="M933" t="s">
        <v>101</v>
      </c>
      <c r="N933" t="s">
        <v>36</v>
      </c>
      <c r="O933" t="s">
        <v>102</v>
      </c>
      <c r="P933" t="s">
        <v>4513</v>
      </c>
      <c r="Q933" t="s">
        <v>4515</v>
      </c>
      <c r="R933" t="s">
        <v>103</v>
      </c>
      <c r="S933" t="s">
        <v>4515</v>
      </c>
      <c r="T9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45775.441666666666</v>
      </c>
      <c r="U9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45804.675694444442</v>
      </c>
      <c r="V933" s="5">
        <f>IFERROR(Table2[[#This Row],[Fecha cierre/actualización]]-Table2[[#This Row],[Fecha creación]],"Revisar")</f>
        <v>29.234027777776646</v>
      </c>
      <c r="W933" s="5">
        <f>IFERROR(Table2[[#This Row],[Días resolución/en proceso]]*24,"Revisar")</f>
        <v>701.6166666666395</v>
      </c>
      <c r="X933" s="5">
        <f>_xlfn.XLOOKUP(Table2[[#This Row],[Acuerdo de nivel de servicio]],SLA!B:B,SLA!C:C)</f>
        <v>72</v>
      </c>
      <c r="Y933" s="5">
        <f>IFERROR(ROUND(Table2[[#This Row],[Fecha cierre/actualización]]-Table2[[#This Row],[Fecha creación]],0)*14,"Revisar")</f>
        <v>406</v>
      </c>
      <c r="Z933" s="5">
        <f>+Table2[[#This Row],[SLA horas - base ]]+Table2[[#This Row],[SLA horas - adic por cambio días]]</f>
        <v>478</v>
      </c>
      <c r="AA933" s="19" t="str">
        <f>IF(Table2[[#This Row],[SLA horas - base ]]=0,"No tiene SLA",IF(Table2[[#This Row],[Horas resolución/en proceso]]&lt;=Table2[[#This Row],[SLA horas - total]],"Cumplido","Vencido"))</f>
        <v>Vencido</v>
      </c>
      <c r="AC933"/>
    </row>
    <row r="934" spans="1:29">
      <c r="A934" t="s">
        <v>4516</v>
      </c>
      <c r="B934" t="s">
        <v>4517</v>
      </c>
      <c r="C934" t="s">
        <v>36</v>
      </c>
      <c r="D934" t="s">
        <v>269</v>
      </c>
      <c r="E934" t="s">
        <v>52</v>
      </c>
      <c r="F934" t="s">
        <v>96</v>
      </c>
      <c r="G934" t="s">
        <v>270</v>
      </c>
      <c r="H934" t="s">
        <v>36</v>
      </c>
      <c r="I934" t="s">
        <v>4518</v>
      </c>
      <c r="J934" t="s">
        <v>4519</v>
      </c>
      <c r="K934" t="s">
        <v>4520</v>
      </c>
      <c r="L934" t="s">
        <v>4520</v>
      </c>
      <c r="M934" t="s">
        <v>36</v>
      </c>
      <c r="N934" t="s">
        <v>36</v>
      </c>
      <c r="O934" t="s">
        <v>36</v>
      </c>
      <c r="P934" t="s">
        <v>4517</v>
      </c>
      <c r="Q934" t="s">
        <v>4520</v>
      </c>
      <c r="R934" t="s">
        <v>103</v>
      </c>
      <c r="S934" t="s">
        <v>4520</v>
      </c>
      <c r="T9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45775.582638888889</v>
      </c>
      <c r="U9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45812.847916666666</v>
      </c>
      <c r="V934" s="5">
        <f>IFERROR(Table2[[#This Row],[Fecha cierre/actualización]]-Table2[[#This Row],[Fecha creación]],"Revisar")</f>
        <v>37.265277777776646</v>
      </c>
      <c r="W934" s="5">
        <f>IFERROR(Table2[[#This Row],[Días resolución/en proceso]]*24,"Revisar")</f>
        <v>894.3666666666395</v>
      </c>
      <c r="X934" s="5">
        <f>_xlfn.XLOOKUP(Table2[[#This Row],[Acuerdo de nivel de servicio]],SLA!B:B,SLA!C:C)</f>
        <v>0</v>
      </c>
      <c r="Y934" s="5">
        <f>IFERROR(ROUND(Table2[[#This Row],[Fecha cierre/actualización]]-Table2[[#This Row],[Fecha creación]],0)*14,"Revisar")</f>
        <v>518</v>
      </c>
      <c r="Z934" s="5">
        <f>+Table2[[#This Row],[SLA horas - base ]]+Table2[[#This Row],[SLA horas - adic por cambio días]]</f>
        <v>518</v>
      </c>
      <c r="AA934" s="19" t="str">
        <f>IF(Table2[[#This Row],[SLA horas - base ]]=0,"No tiene SLA",IF(Table2[[#This Row],[Horas resolución/en proceso]]&lt;=Table2[[#This Row],[SLA horas - total]],"Cumplido","Vencido"))</f>
        <v>No tiene SLA</v>
      </c>
      <c r="AC934"/>
    </row>
    <row r="935" spans="1:29">
      <c r="A935" t="s">
        <v>4521</v>
      </c>
      <c r="B935" t="s">
        <v>4522</v>
      </c>
      <c r="C935" t="s">
        <v>36</v>
      </c>
      <c r="D935" t="s">
        <v>269</v>
      </c>
      <c r="E935" t="s">
        <v>52</v>
      </c>
      <c r="F935" t="s">
        <v>96</v>
      </c>
      <c r="G935" t="s">
        <v>270</v>
      </c>
      <c r="H935" t="s">
        <v>36</v>
      </c>
      <c r="I935" t="s">
        <v>4523</v>
      </c>
      <c r="J935" t="s">
        <v>4524</v>
      </c>
      <c r="K935" t="s">
        <v>4525</v>
      </c>
      <c r="L935" t="s">
        <v>4525</v>
      </c>
      <c r="M935" t="s">
        <v>36</v>
      </c>
      <c r="N935" t="s">
        <v>36</v>
      </c>
      <c r="O935" t="s">
        <v>36</v>
      </c>
      <c r="P935" t="s">
        <v>4522</v>
      </c>
      <c r="Q935" t="s">
        <v>4525</v>
      </c>
      <c r="R935" t="s">
        <v>103</v>
      </c>
      <c r="S935" t="s">
        <v>4525</v>
      </c>
      <c r="T9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45772.544444444444</v>
      </c>
      <c r="U9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45775.643055555556</v>
      </c>
      <c r="V935" s="5">
        <f>IFERROR(Table2[[#This Row],[Fecha cierre/actualización]]-Table2[[#This Row],[Fecha creación]],"Revisar")</f>
        <v>3.0986111111124046</v>
      </c>
      <c r="W935" s="5">
        <f>IFERROR(Table2[[#This Row],[Días resolución/en proceso]]*24,"Revisar")</f>
        <v>74.366666666697711</v>
      </c>
      <c r="X935" s="5">
        <f>_xlfn.XLOOKUP(Table2[[#This Row],[Acuerdo de nivel de servicio]],SLA!B:B,SLA!C:C)</f>
        <v>0</v>
      </c>
      <c r="Y935" s="5">
        <f>IFERROR(ROUND(Table2[[#This Row],[Fecha cierre/actualización]]-Table2[[#This Row],[Fecha creación]],0)*14,"Revisar")</f>
        <v>42</v>
      </c>
      <c r="Z935" s="5">
        <f>+Table2[[#This Row],[SLA horas - base ]]+Table2[[#This Row],[SLA horas - adic por cambio días]]</f>
        <v>42</v>
      </c>
      <c r="AA935" s="19" t="str">
        <f>IF(Table2[[#This Row],[SLA horas - base ]]=0,"No tiene SLA",IF(Table2[[#This Row],[Horas resolución/en proceso]]&lt;=Table2[[#This Row],[SLA horas - total]],"Cumplido","Vencido"))</f>
        <v>No tiene SLA</v>
      </c>
      <c r="AC935"/>
    </row>
    <row r="936" spans="1:29">
      <c r="A936" t="s">
        <v>4526</v>
      </c>
      <c r="B936" t="s">
        <v>4527</v>
      </c>
      <c r="C936" t="s">
        <v>149</v>
      </c>
      <c r="D936" t="s">
        <v>2</v>
      </c>
      <c r="E936" t="s">
        <v>55</v>
      </c>
      <c r="F936" t="s">
        <v>96</v>
      </c>
      <c r="G936" t="s">
        <v>106</v>
      </c>
      <c r="H936" t="s">
        <v>32</v>
      </c>
      <c r="I936" t="s">
        <v>4528</v>
      </c>
      <c r="J936" t="s">
        <v>4529</v>
      </c>
      <c r="K936" t="s">
        <v>4530</v>
      </c>
      <c r="L936" t="s">
        <v>4530</v>
      </c>
      <c r="M936" t="s">
        <v>153</v>
      </c>
      <c r="N936" t="s">
        <v>154</v>
      </c>
      <c r="O936" t="s">
        <v>36</v>
      </c>
      <c r="P936" t="s">
        <v>4527</v>
      </c>
      <c r="Q936" t="s">
        <v>4530</v>
      </c>
      <c r="R936" t="s">
        <v>103</v>
      </c>
      <c r="S936" t="s">
        <v>4531</v>
      </c>
      <c r="T9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45772.623611111114</v>
      </c>
      <c r="U9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45776.73541666667</v>
      </c>
      <c r="V936" s="5">
        <f>IFERROR(Table2[[#This Row],[Fecha cierre/actualización]]-Table2[[#This Row],[Fecha creación]],"Revisar")</f>
        <v>4.1118055555562023</v>
      </c>
      <c r="W936" s="5">
        <f>IFERROR(Table2[[#This Row],[Días resolución/en proceso]]*24,"Revisar")</f>
        <v>98.683333333348855</v>
      </c>
      <c r="X936" s="5">
        <f>_xlfn.XLOOKUP(Table2[[#This Row],[Acuerdo de nivel de servicio]],SLA!B:B,SLA!C:C)</f>
        <v>12.5</v>
      </c>
      <c r="Y936" s="5">
        <f>IFERROR(ROUND(Table2[[#This Row],[Fecha cierre/actualización]]-Table2[[#This Row],[Fecha creación]],0)*14,"Revisar")</f>
        <v>56</v>
      </c>
      <c r="Z936" s="5">
        <f>+Table2[[#This Row],[SLA horas - base ]]+Table2[[#This Row],[SLA horas - adic por cambio días]]</f>
        <v>68.5</v>
      </c>
      <c r="AA936" s="19" t="str">
        <f>IF(Table2[[#This Row],[SLA horas - base ]]=0,"No tiene SLA",IF(Table2[[#This Row],[Horas resolución/en proceso]]&lt;=Table2[[#This Row],[SLA horas - total]],"Cumplido","Vencido"))</f>
        <v>Vencido</v>
      </c>
      <c r="AC936"/>
    </row>
    <row r="937" spans="1:29">
      <c r="A937" t="s">
        <v>4532</v>
      </c>
      <c r="B937" t="s">
        <v>4533</v>
      </c>
      <c r="C937" t="s">
        <v>167</v>
      </c>
      <c r="D937" t="s">
        <v>2</v>
      </c>
      <c r="E937" t="s">
        <v>66</v>
      </c>
      <c r="F937" t="s">
        <v>96</v>
      </c>
      <c r="G937" t="s">
        <v>97</v>
      </c>
      <c r="H937" t="s">
        <v>40</v>
      </c>
      <c r="I937" t="s">
        <v>4534</v>
      </c>
      <c r="J937" t="s">
        <v>4535</v>
      </c>
      <c r="K937" t="s">
        <v>4536</v>
      </c>
      <c r="L937" t="s">
        <v>4536</v>
      </c>
      <c r="M937" t="s">
        <v>101</v>
      </c>
      <c r="N937" t="s">
        <v>36</v>
      </c>
      <c r="O937" t="s">
        <v>102</v>
      </c>
      <c r="P937" t="s">
        <v>4533</v>
      </c>
      <c r="Q937" t="s">
        <v>4536</v>
      </c>
      <c r="R937" t="s">
        <v>103</v>
      </c>
      <c r="S937" t="s">
        <v>4536</v>
      </c>
      <c r="T9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45772.62777777778</v>
      </c>
      <c r="U9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45777.506249999999</v>
      </c>
      <c r="V937" s="5">
        <f>IFERROR(Table2[[#This Row],[Fecha cierre/actualización]]-Table2[[#This Row],[Fecha creación]],"Revisar")</f>
        <v>4.8784722222189885</v>
      </c>
      <c r="W937" s="5">
        <f>IFERROR(Table2[[#This Row],[Días resolución/en proceso]]*24,"Revisar")</f>
        <v>117.08333333325572</v>
      </c>
      <c r="X937" s="5">
        <f>_xlfn.XLOOKUP(Table2[[#This Row],[Acuerdo de nivel de servicio]],SLA!B:B,SLA!C:C)</f>
        <v>120</v>
      </c>
      <c r="Y937" s="5">
        <f>IFERROR(ROUND(Table2[[#This Row],[Fecha cierre/actualización]]-Table2[[#This Row],[Fecha creación]],0)*14,"Revisar")</f>
        <v>70</v>
      </c>
      <c r="Z937" s="5">
        <f>+Table2[[#This Row],[SLA horas - base ]]+Table2[[#This Row],[SLA horas - adic por cambio días]]</f>
        <v>190</v>
      </c>
      <c r="AA937" s="19" t="str">
        <f>IF(Table2[[#This Row],[SLA horas - base ]]=0,"No tiene SLA",IF(Table2[[#This Row],[Horas resolución/en proceso]]&lt;=Table2[[#This Row],[SLA horas - total]],"Cumplido","Vencido"))</f>
        <v>Cumplido</v>
      </c>
      <c r="AC937"/>
    </row>
    <row r="938" spans="1:29">
      <c r="A938" t="s">
        <v>4537</v>
      </c>
      <c r="B938" t="s">
        <v>4538</v>
      </c>
      <c r="C938" t="s">
        <v>496</v>
      </c>
      <c r="D938" t="s">
        <v>95</v>
      </c>
      <c r="E938" t="s">
        <v>66</v>
      </c>
      <c r="F938" t="s">
        <v>96</v>
      </c>
      <c r="G938" t="s">
        <v>97</v>
      </c>
      <c r="H938" t="s">
        <v>34</v>
      </c>
      <c r="I938" t="s">
        <v>4539</v>
      </c>
      <c r="J938" t="s">
        <v>4540</v>
      </c>
      <c r="K938" t="s">
        <v>4541</v>
      </c>
      <c r="L938" t="s">
        <v>4541</v>
      </c>
      <c r="M938" t="s">
        <v>101</v>
      </c>
      <c r="N938" t="s">
        <v>36</v>
      </c>
      <c r="O938" t="s">
        <v>102</v>
      </c>
      <c r="P938" t="s">
        <v>4538</v>
      </c>
      <c r="Q938" t="s">
        <v>4541</v>
      </c>
      <c r="R938" t="s">
        <v>103</v>
      </c>
      <c r="S938" t="s">
        <v>4541</v>
      </c>
      <c r="T9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45775.64166666667</v>
      </c>
      <c r="U9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45778.526388888888</v>
      </c>
      <c r="V938" s="5">
        <f>IFERROR(Table2[[#This Row],[Fecha cierre/actualización]]-Table2[[#This Row],[Fecha creación]],"Revisar")</f>
        <v>2.8847222222175333</v>
      </c>
      <c r="W938" s="5">
        <f>IFERROR(Table2[[#This Row],[Días resolución/en proceso]]*24,"Revisar")</f>
        <v>69.233333333220799</v>
      </c>
      <c r="X938" s="5">
        <f>_xlfn.XLOOKUP(Table2[[#This Row],[Acuerdo de nivel de servicio]],SLA!B:B,SLA!C:C)</f>
        <v>72</v>
      </c>
      <c r="Y938" s="5">
        <f>IFERROR(ROUND(Table2[[#This Row],[Fecha cierre/actualización]]-Table2[[#This Row],[Fecha creación]],0)*14,"Revisar")</f>
        <v>42</v>
      </c>
      <c r="Z938" s="5">
        <f>+Table2[[#This Row],[SLA horas - base ]]+Table2[[#This Row],[SLA horas - adic por cambio días]]</f>
        <v>114</v>
      </c>
      <c r="AA938" s="19" t="str">
        <f>IF(Table2[[#This Row],[SLA horas - base ]]=0,"No tiene SLA",IF(Table2[[#This Row],[Horas resolución/en proceso]]&lt;=Table2[[#This Row],[SLA horas - total]],"Cumplido","Vencido"))</f>
        <v>Cumplido</v>
      </c>
      <c r="AC938"/>
    </row>
    <row r="939" spans="1:29">
      <c r="A939" t="s">
        <v>4542</v>
      </c>
      <c r="B939" t="s">
        <v>4543</v>
      </c>
      <c r="C939" t="s">
        <v>496</v>
      </c>
      <c r="D939" t="s">
        <v>95</v>
      </c>
      <c r="E939" t="s">
        <v>61</v>
      </c>
      <c r="F939" t="s">
        <v>96</v>
      </c>
      <c r="G939" t="s">
        <v>687</v>
      </c>
      <c r="H939" t="s">
        <v>43</v>
      </c>
      <c r="I939" t="s">
        <v>4543</v>
      </c>
      <c r="J939" t="s">
        <v>4544</v>
      </c>
      <c r="K939" t="s">
        <v>4545</v>
      </c>
      <c r="L939" t="s">
        <v>4545</v>
      </c>
      <c r="M939" t="s">
        <v>101</v>
      </c>
      <c r="N939" t="s">
        <v>36</v>
      </c>
      <c r="O939" t="s">
        <v>102</v>
      </c>
      <c r="P939" t="s">
        <v>4543</v>
      </c>
      <c r="Q939" t="s">
        <v>4545</v>
      </c>
      <c r="R939" t="s">
        <v>103</v>
      </c>
      <c r="S939" t="s">
        <v>4545</v>
      </c>
      <c r="T9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45775.551388888889</v>
      </c>
      <c r="U9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45776.783333333333</v>
      </c>
      <c r="V939" s="5">
        <f>IFERROR(Table2[[#This Row],[Fecha cierre/actualización]]-Table2[[#This Row],[Fecha creación]],"Revisar")</f>
        <v>1.2319444444437977</v>
      </c>
      <c r="W939" s="5">
        <f>IFERROR(Table2[[#This Row],[Días resolución/en proceso]]*24,"Revisar")</f>
        <v>29.566666666651145</v>
      </c>
      <c r="X939" s="5">
        <f>_xlfn.XLOOKUP(Table2[[#This Row],[Acuerdo de nivel de servicio]],SLA!B:B,SLA!C:C)</f>
        <v>72</v>
      </c>
      <c r="Y939" s="5">
        <f>IFERROR(ROUND(Table2[[#This Row],[Fecha cierre/actualización]]-Table2[[#This Row],[Fecha creación]],0)*14,"Revisar")</f>
        <v>14</v>
      </c>
      <c r="Z939" s="5">
        <f>+Table2[[#This Row],[SLA horas - base ]]+Table2[[#This Row],[SLA horas - adic por cambio días]]</f>
        <v>86</v>
      </c>
      <c r="AA939" s="19" t="str">
        <f>IF(Table2[[#This Row],[SLA horas - base ]]=0,"No tiene SLA",IF(Table2[[#This Row],[Horas resolución/en proceso]]&lt;=Table2[[#This Row],[SLA horas - total]],"Cumplido","Vencido"))</f>
        <v>Cumplido</v>
      </c>
      <c r="AC939"/>
    </row>
    <row r="940" spans="1:29">
      <c r="A940" t="s">
        <v>4546</v>
      </c>
      <c r="B940" t="s">
        <v>4547</v>
      </c>
      <c r="C940" t="s">
        <v>119</v>
      </c>
      <c r="D940" t="s">
        <v>2</v>
      </c>
      <c r="E940" t="s">
        <v>55</v>
      </c>
      <c r="F940" t="s">
        <v>96</v>
      </c>
      <c r="G940" t="s">
        <v>106</v>
      </c>
      <c r="H940" t="s">
        <v>28</v>
      </c>
      <c r="I940" t="s">
        <v>4548</v>
      </c>
      <c r="J940" t="s">
        <v>4549</v>
      </c>
      <c r="K940" t="s">
        <v>4550</v>
      </c>
      <c r="L940" t="s">
        <v>4550</v>
      </c>
      <c r="M940" t="s">
        <v>153</v>
      </c>
      <c r="N940" t="s">
        <v>154</v>
      </c>
      <c r="O940" t="s">
        <v>36</v>
      </c>
      <c r="P940" t="s">
        <v>4547</v>
      </c>
      <c r="Q940" t="s">
        <v>4550</v>
      </c>
      <c r="R940" t="s">
        <v>103</v>
      </c>
      <c r="S940" t="s">
        <v>4550</v>
      </c>
      <c r="T9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45775.45416666667</v>
      </c>
      <c r="U9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45775.702777777777</v>
      </c>
      <c r="V940" s="5">
        <f>IFERROR(Table2[[#This Row],[Fecha cierre/actualización]]-Table2[[#This Row],[Fecha creación]],"Revisar")</f>
        <v>0.24861111110658385</v>
      </c>
      <c r="W940" s="5">
        <f>IFERROR(Table2[[#This Row],[Días resolución/en proceso]]*24,"Revisar")</f>
        <v>5.9666666665580124</v>
      </c>
      <c r="X940" s="5">
        <f>_xlfn.XLOOKUP(Table2[[#This Row],[Acuerdo de nivel de servicio]],SLA!B:B,SLA!C:C)</f>
        <v>72</v>
      </c>
      <c r="Y940" s="5">
        <f>IFERROR(ROUND(Table2[[#This Row],[Fecha cierre/actualización]]-Table2[[#This Row],[Fecha creación]],0)*14,"Revisar")</f>
        <v>0</v>
      </c>
      <c r="Z940" s="5">
        <f>+Table2[[#This Row],[SLA horas - base ]]+Table2[[#This Row],[SLA horas - adic por cambio días]]</f>
        <v>72</v>
      </c>
      <c r="AA940" s="19" t="str">
        <f>IF(Table2[[#This Row],[SLA horas - base ]]=0,"No tiene SLA",IF(Table2[[#This Row],[Horas resolución/en proceso]]&lt;=Table2[[#This Row],[SLA horas - total]],"Cumplido","Vencido"))</f>
        <v>Cumplido</v>
      </c>
      <c r="AC940"/>
    </row>
    <row r="941" spans="1:29">
      <c r="A941" t="s">
        <v>4551</v>
      </c>
      <c r="B941" t="s">
        <v>4552</v>
      </c>
      <c r="C941" t="s">
        <v>36</v>
      </c>
      <c r="D941" t="s">
        <v>2</v>
      </c>
      <c r="E941" t="s">
        <v>55</v>
      </c>
      <c r="F941" t="s">
        <v>96</v>
      </c>
      <c r="G941" t="s">
        <v>106</v>
      </c>
      <c r="H941" t="s">
        <v>30</v>
      </c>
      <c r="I941" t="s">
        <v>4553</v>
      </c>
      <c r="J941" t="s">
        <v>4554</v>
      </c>
      <c r="K941" t="s">
        <v>4555</v>
      </c>
      <c r="L941" t="s">
        <v>4555</v>
      </c>
      <c r="M941" t="s">
        <v>110</v>
      </c>
      <c r="N941" t="s">
        <v>36</v>
      </c>
      <c r="O941" t="s">
        <v>36</v>
      </c>
      <c r="P941" t="s">
        <v>4552</v>
      </c>
      <c r="Q941" t="s">
        <v>4555</v>
      </c>
      <c r="R941" t="s">
        <v>103</v>
      </c>
      <c r="S941" t="s">
        <v>4556</v>
      </c>
      <c r="T9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45775.386805555558</v>
      </c>
      <c r="U9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45793.781944444447</v>
      </c>
      <c r="V941" s="5">
        <f>IFERROR(Table2[[#This Row],[Fecha cierre/actualización]]-Table2[[#This Row],[Fecha creación]],"Revisar")</f>
        <v>18.395138888889051</v>
      </c>
      <c r="W941" s="5">
        <f>IFERROR(Table2[[#This Row],[Días resolución/en proceso]]*24,"Revisar")</f>
        <v>441.48333333333721</v>
      </c>
      <c r="X941" s="5">
        <f>_xlfn.XLOOKUP(Table2[[#This Row],[Acuerdo de nivel de servicio]],SLA!B:B,SLA!C:C)</f>
        <v>0</v>
      </c>
      <c r="Y941" s="5">
        <f>IFERROR(ROUND(Table2[[#This Row],[Fecha cierre/actualización]]-Table2[[#This Row],[Fecha creación]],0)*14,"Revisar")</f>
        <v>252</v>
      </c>
      <c r="Z941" s="5">
        <f>+Table2[[#This Row],[SLA horas - base ]]+Table2[[#This Row],[SLA horas - adic por cambio días]]</f>
        <v>252</v>
      </c>
      <c r="AA941" s="19" t="str">
        <f>IF(Table2[[#This Row],[SLA horas - base ]]=0,"No tiene SLA",IF(Table2[[#This Row],[Horas resolución/en proceso]]&lt;=Table2[[#This Row],[SLA horas - total]],"Cumplido","Vencido"))</f>
        <v>No tiene SLA</v>
      </c>
      <c r="AC941"/>
    </row>
    <row r="942" spans="1:29">
      <c r="A942" t="s">
        <v>4557</v>
      </c>
      <c r="B942" t="s">
        <v>4558</v>
      </c>
      <c r="C942" t="s">
        <v>36</v>
      </c>
      <c r="D942" t="s">
        <v>2</v>
      </c>
      <c r="E942" t="s">
        <v>55</v>
      </c>
      <c r="F942" t="s">
        <v>96</v>
      </c>
      <c r="G942" t="s">
        <v>97</v>
      </c>
      <c r="H942" t="s">
        <v>37</v>
      </c>
      <c r="I942" t="s">
        <v>4559</v>
      </c>
      <c r="J942" t="s">
        <v>4560</v>
      </c>
      <c r="K942" t="s">
        <v>4561</v>
      </c>
      <c r="L942" t="s">
        <v>4561</v>
      </c>
      <c r="M942" t="s">
        <v>101</v>
      </c>
      <c r="N942" t="s">
        <v>36</v>
      </c>
      <c r="O942" t="s">
        <v>102</v>
      </c>
      <c r="P942" t="s">
        <v>4558</v>
      </c>
      <c r="Q942" t="s">
        <v>4561</v>
      </c>
      <c r="R942" t="s">
        <v>103</v>
      </c>
      <c r="S942" t="s">
        <v>4561</v>
      </c>
      <c r="T9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45775.37222222222</v>
      </c>
      <c r="U9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45775.620833333334</v>
      </c>
      <c r="V942" s="5">
        <f>IFERROR(Table2[[#This Row],[Fecha cierre/actualización]]-Table2[[#This Row],[Fecha creación]],"Revisar")</f>
        <v>0.24861111111385981</v>
      </c>
      <c r="W942" s="5">
        <f>IFERROR(Table2[[#This Row],[Días resolución/en proceso]]*24,"Revisar")</f>
        <v>5.9666666667326353</v>
      </c>
      <c r="X942" s="5">
        <f>_xlfn.XLOOKUP(Table2[[#This Row],[Acuerdo de nivel de servicio]],SLA!B:B,SLA!C:C)</f>
        <v>0</v>
      </c>
      <c r="Y942" s="5">
        <f>IFERROR(ROUND(Table2[[#This Row],[Fecha cierre/actualización]]-Table2[[#This Row],[Fecha creación]],0)*14,"Revisar")</f>
        <v>0</v>
      </c>
      <c r="Z942" s="5">
        <f>+Table2[[#This Row],[SLA horas - base ]]+Table2[[#This Row],[SLA horas - adic por cambio días]]</f>
        <v>0</v>
      </c>
      <c r="AA942" s="19" t="str">
        <f>IF(Table2[[#This Row],[SLA horas - base ]]=0,"No tiene SLA",IF(Table2[[#This Row],[Horas resolución/en proceso]]&lt;=Table2[[#This Row],[SLA horas - total]],"Cumplido","Vencido"))</f>
        <v>No tiene SLA</v>
      </c>
      <c r="AC942"/>
    </row>
    <row r="943" spans="1:29">
      <c r="A943" t="s">
        <v>4562</v>
      </c>
      <c r="B943" t="s">
        <v>4467</v>
      </c>
      <c r="C943" t="s">
        <v>157</v>
      </c>
      <c r="D943" t="s">
        <v>2</v>
      </c>
      <c r="E943" t="s">
        <v>48</v>
      </c>
      <c r="F943" t="s">
        <v>96</v>
      </c>
      <c r="G943" t="s">
        <v>106</v>
      </c>
      <c r="H943" t="s">
        <v>31</v>
      </c>
      <c r="I943" t="s">
        <v>4563</v>
      </c>
      <c r="J943" t="s">
        <v>4564</v>
      </c>
      <c r="K943" t="s">
        <v>4565</v>
      </c>
      <c r="L943" t="s">
        <v>4565</v>
      </c>
      <c r="M943" t="s">
        <v>101</v>
      </c>
      <c r="N943" t="s">
        <v>154</v>
      </c>
      <c r="O943" t="s">
        <v>102</v>
      </c>
      <c r="P943" t="s">
        <v>4467</v>
      </c>
      <c r="Q943" t="s">
        <v>4565</v>
      </c>
      <c r="R943" t="s">
        <v>103</v>
      </c>
      <c r="S943" t="s">
        <v>4565</v>
      </c>
      <c r="T9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45775.415972222225</v>
      </c>
      <c r="U9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45811.656944444447</v>
      </c>
      <c r="V943" s="5">
        <f>IFERROR(Table2[[#This Row],[Fecha cierre/actualización]]-Table2[[#This Row],[Fecha creación]],"Revisar")</f>
        <v>36.240972222221899</v>
      </c>
      <c r="W943" s="5">
        <f>IFERROR(Table2[[#This Row],[Días resolución/en proceso]]*24,"Revisar")</f>
        <v>869.78333333332557</v>
      </c>
      <c r="X943" s="5">
        <f>_xlfn.XLOOKUP(Table2[[#This Row],[Acuerdo de nivel de servicio]],SLA!B:B,SLA!C:C)</f>
        <v>12.5</v>
      </c>
      <c r="Y943" s="5">
        <f>IFERROR(ROUND(Table2[[#This Row],[Fecha cierre/actualización]]-Table2[[#This Row],[Fecha creación]],0)*14,"Revisar")</f>
        <v>504</v>
      </c>
      <c r="Z943" s="5">
        <f>+Table2[[#This Row],[SLA horas - base ]]+Table2[[#This Row],[SLA horas - adic por cambio días]]</f>
        <v>516.5</v>
      </c>
      <c r="AA943" s="19" t="str">
        <f>IF(Table2[[#This Row],[SLA horas - base ]]=0,"No tiene SLA",IF(Table2[[#This Row],[Horas resolución/en proceso]]&lt;=Table2[[#This Row],[SLA horas - total]],"Cumplido","Vencido"))</f>
        <v>Vencido</v>
      </c>
      <c r="AC943"/>
    </row>
    <row r="944" spans="1:29">
      <c r="A944" t="s">
        <v>4566</v>
      </c>
      <c r="B944" t="s">
        <v>4567</v>
      </c>
      <c r="C944" t="s">
        <v>36</v>
      </c>
      <c r="D944" t="s">
        <v>269</v>
      </c>
      <c r="E944" t="s">
        <v>48</v>
      </c>
      <c r="F944" t="s">
        <v>96</v>
      </c>
      <c r="G944" t="s">
        <v>270</v>
      </c>
      <c r="H944" t="s">
        <v>36</v>
      </c>
      <c r="I944" t="s">
        <v>4568</v>
      </c>
      <c r="J944" t="s">
        <v>4569</v>
      </c>
      <c r="K944" t="s">
        <v>4570</v>
      </c>
      <c r="L944" t="s">
        <v>4570</v>
      </c>
      <c r="M944" t="s">
        <v>36</v>
      </c>
      <c r="N944" t="s">
        <v>36</v>
      </c>
      <c r="O944" t="s">
        <v>36</v>
      </c>
      <c r="P944" t="s">
        <v>4567</v>
      </c>
      <c r="Q944" t="s">
        <v>4570</v>
      </c>
      <c r="R944" t="s">
        <v>103</v>
      </c>
      <c r="S944" t="s">
        <v>4570</v>
      </c>
      <c r="T9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45775.487500000003</v>
      </c>
      <c r="U9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45783.348611111112</v>
      </c>
      <c r="V944" s="5">
        <f>IFERROR(Table2[[#This Row],[Fecha cierre/actualización]]-Table2[[#This Row],[Fecha creación]],"Revisar")</f>
        <v>7.8611111111094942</v>
      </c>
      <c r="W944" s="5">
        <f>IFERROR(Table2[[#This Row],[Días resolución/en proceso]]*24,"Revisar")</f>
        <v>188.66666666662786</v>
      </c>
      <c r="X944" s="5">
        <f>_xlfn.XLOOKUP(Table2[[#This Row],[Acuerdo de nivel de servicio]],SLA!B:B,SLA!C:C)</f>
        <v>0</v>
      </c>
      <c r="Y944" s="5">
        <f>IFERROR(ROUND(Table2[[#This Row],[Fecha cierre/actualización]]-Table2[[#This Row],[Fecha creación]],0)*14,"Revisar")</f>
        <v>112</v>
      </c>
      <c r="Z944" s="5">
        <f>+Table2[[#This Row],[SLA horas - base ]]+Table2[[#This Row],[SLA horas - adic por cambio días]]</f>
        <v>112</v>
      </c>
      <c r="AA944" s="19" t="str">
        <f>IF(Table2[[#This Row],[SLA horas - base ]]=0,"No tiene SLA",IF(Table2[[#This Row],[Horas resolución/en proceso]]&lt;=Table2[[#This Row],[SLA horas - total]],"Cumplido","Vencido"))</f>
        <v>No tiene SLA</v>
      </c>
      <c r="AC944"/>
    </row>
    <row r="945" spans="1:29">
      <c r="A945" t="s">
        <v>4571</v>
      </c>
      <c r="B945" t="s">
        <v>4572</v>
      </c>
      <c r="C945" t="s">
        <v>157</v>
      </c>
      <c r="D945" t="s">
        <v>2</v>
      </c>
      <c r="E945" t="s">
        <v>55</v>
      </c>
      <c r="F945" t="s">
        <v>96</v>
      </c>
      <c r="G945" t="s">
        <v>106</v>
      </c>
      <c r="H945" t="s">
        <v>31</v>
      </c>
      <c r="I945" t="s">
        <v>4573</v>
      </c>
      <c r="J945" t="s">
        <v>4574</v>
      </c>
      <c r="K945" t="s">
        <v>4575</v>
      </c>
      <c r="L945" t="s">
        <v>4575</v>
      </c>
      <c r="M945" t="s">
        <v>101</v>
      </c>
      <c r="N945" t="s">
        <v>154</v>
      </c>
      <c r="O945" t="s">
        <v>102</v>
      </c>
      <c r="P945" t="s">
        <v>4572</v>
      </c>
      <c r="Q945" t="s">
        <v>4575</v>
      </c>
      <c r="R945" t="s">
        <v>103</v>
      </c>
      <c r="S945" t="s">
        <v>4575</v>
      </c>
      <c r="T9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45775.714583333334</v>
      </c>
      <c r="U9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45776.421527777777</v>
      </c>
      <c r="V945" s="5">
        <f>IFERROR(Table2[[#This Row],[Fecha cierre/actualización]]-Table2[[#This Row],[Fecha creación]],"Revisar")</f>
        <v>0.7069444444423425</v>
      </c>
      <c r="W945" s="5">
        <f>IFERROR(Table2[[#This Row],[Días resolución/en proceso]]*24,"Revisar")</f>
        <v>16.96666666661622</v>
      </c>
      <c r="X945" s="5">
        <f>_xlfn.XLOOKUP(Table2[[#This Row],[Acuerdo de nivel de servicio]],SLA!B:B,SLA!C:C)</f>
        <v>12.5</v>
      </c>
      <c r="Y945" s="5">
        <f>IFERROR(ROUND(Table2[[#This Row],[Fecha cierre/actualización]]-Table2[[#This Row],[Fecha creación]],0)*14,"Revisar")</f>
        <v>14</v>
      </c>
      <c r="Z945" s="5">
        <f>+Table2[[#This Row],[SLA horas - base ]]+Table2[[#This Row],[SLA horas - adic por cambio días]]</f>
        <v>26.5</v>
      </c>
      <c r="AA945" s="19" t="str">
        <f>IF(Table2[[#This Row],[SLA horas - base ]]=0,"No tiene SLA",IF(Table2[[#This Row],[Horas resolución/en proceso]]&lt;=Table2[[#This Row],[SLA horas - total]],"Cumplido","Vencido"))</f>
        <v>Cumplido</v>
      </c>
      <c r="AC945"/>
    </row>
    <row r="946" spans="1:29">
      <c r="A946" t="s">
        <v>4576</v>
      </c>
      <c r="B946" t="s">
        <v>4577</v>
      </c>
      <c r="C946" t="s">
        <v>496</v>
      </c>
      <c r="D946" t="s">
        <v>95</v>
      </c>
      <c r="E946" t="s">
        <v>66</v>
      </c>
      <c r="F946" t="s">
        <v>96</v>
      </c>
      <c r="G946" t="s">
        <v>97</v>
      </c>
      <c r="H946" t="s">
        <v>45</v>
      </c>
      <c r="I946" t="s">
        <v>4577</v>
      </c>
      <c r="J946" t="s">
        <v>4578</v>
      </c>
      <c r="K946" t="s">
        <v>4579</v>
      </c>
      <c r="L946" t="s">
        <v>4579</v>
      </c>
      <c r="M946" t="s">
        <v>101</v>
      </c>
      <c r="N946" t="s">
        <v>36</v>
      </c>
      <c r="O946" t="s">
        <v>102</v>
      </c>
      <c r="P946" t="s">
        <v>4577</v>
      </c>
      <c r="Q946" t="s">
        <v>4579</v>
      </c>
      <c r="R946" t="s">
        <v>103</v>
      </c>
      <c r="S946" t="s">
        <v>4579</v>
      </c>
      <c r="T9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45775.603472222225</v>
      </c>
      <c r="U9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45776.695138888892</v>
      </c>
      <c r="V946" s="5">
        <f>IFERROR(Table2[[#This Row],[Fecha cierre/actualización]]-Table2[[#This Row],[Fecha creación]],"Revisar")</f>
        <v>1.0916666666671517</v>
      </c>
      <c r="W946" s="5">
        <f>IFERROR(Table2[[#This Row],[Días resolución/en proceso]]*24,"Revisar")</f>
        <v>26.200000000011642</v>
      </c>
      <c r="X946" s="5">
        <f>_xlfn.XLOOKUP(Table2[[#This Row],[Acuerdo de nivel de servicio]],SLA!B:B,SLA!C:C)</f>
        <v>72</v>
      </c>
      <c r="Y946" s="5">
        <f>IFERROR(ROUND(Table2[[#This Row],[Fecha cierre/actualización]]-Table2[[#This Row],[Fecha creación]],0)*14,"Revisar")</f>
        <v>14</v>
      </c>
      <c r="Z946" s="5">
        <f>+Table2[[#This Row],[SLA horas - base ]]+Table2[[#This Row],[SLA horas - adic por cambio días]]</f>
        <v>86</v>
      </c>
      <c r="AA946" s="19" t="str">
        <f>IF(Table2[[#This Row],[SLA horas - base ]]=0,"No tiene SLA",IF(Table2[[#This Row],[Horas resolución/en proceso]]&lt;=Table2[[#This Row],[SLA horas - total]],"Cumplido","Vencido"))</f>
        <v>Cumplido</v>
      </c>
      <c r="AC946"/>
    </row>
    <row r="947" spans="1:29">
      <c r="A947" t="s">
        <v>4580</v>
      </c>
      <c r="B947" t="s">
        <v>4581</v>
      </c>
      <c r="C947" t="s">
        <v>36</v>
      </c>
      <c r="D947" t="s">
        <v>95</v>
      </c>
      <c r="E947" t="s">
        <v>55</v>
      </c>
      <c r="F947" t="s">
        <v>96</v>
      </c>
      <c r="G947" t="s">
        <v>106</v>
      </c>
      <c r="H947" t="s">
        <v>38</v>
      </c>
      <c r="I947" t="s">
        <v>4582</v>
      </c>
      <c r="J947" t="s">
        <v>4583</v>
      </c>
      <c r="K947" t="s">
        <v>4584</v>
      </c>
      <c r="L947" t="s">
        <v>4584</v>
      </c>
      <c r="M947" t="s">
        <v>110</v>
      </c>
      <c r="N947" t="s">
        <v>36</v>
      </c>
      <c r="O947" t="s">
        <v>36</v>
      </c>
      <c r="P947" t="s">
        <v>4581</v>
      </c>
      <c r="Q947" t="s">
        <v>4584</v>
      </c>
      <c r="R947" t="s">
        <v>103</v>
      </c>
      <c r="S947" t="s">
        <v>4582</v>
      </c>
      <c r="T9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45776.46875</v>
      </c>
      <c r="U9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45777.527777777781</v>
      </c>
      <c r="V947" s="5">
        <f>IFERROR(Table2[[#This Row],[Fecha cierre/actualización]]-Table2[[#This Row],[Fecha creación]],"Revisar")</f>
        <v>1.0590277777810115</v>
      </c>
      <c r="W947" s="5">
        <f>IFERROR(Table2[[#This Row],[Días resolución/en proceso]]*24,"Revisar")</f>
        <v>25.416666666744277</v>
      </c>
      <c r="X947" s="5">
        <f>_xlfn.XLOOKUP(Table2[[#This Row],[Acuerdo de nivel de servicio]],SLA!B:B,SLA!C:C)</f>
        <v>0</v>
      </c>
      <c r="Y947" s="5">
        <f>IFERROR(ROUND(Table2[[#This Row],[Fecha cierre/actualización]]-Table2[[#This Row],[Fecha creación]],0)*14,"Revisar")</f>
        <v>14</v>
      </c>
      <c r="Z947" s="5">
        <f>+Table2[[#This Row],[SLA horas - base ]]+Table2[[#This Row],[SLA horas - adic por cambio días]]</f>
        <v>14</v>
      </c>
      <c r="AA947" s="19" t="str">
        <f>IF(Table2[[#This Row],[SLA horas - base ]]=0,"No tiene SLA",IF(Table2[[#This Row],[Horas resolución/en proceso]]&lt;=Table2[[#This Row],[SLA horas - total]],"Cumplido","Vencido"))</f>
        <v>No tiene SLA</v>
      </c>
      <c r="AC947"/>
    </row>
    <row r="948" spans="1:29">
      <c r="A948" t="s">
        <v>4585</v>
      </c>
      <c r="B948" t="s">
        <v>4586</v>
      </c>
      <c r="C948" t="s">
        <v>119</v>
      </c>
      <c r="D948" t="s">
        <v>2</v>
      </c>
      <c r="E948" t="s">
        <v>55</v>
      </c>
      <c r="F948" t="s">
        <v>96</v>
      </c>
      <c r="G948" t="s">
        <v>106</v>
      </c>
      <c r="H948" t="s">
        <v>28</v>
      </c>
      <c r="I948" t="s">
        <v>4587</v>
      </c>
      <c r="J948" t="s">
        <v>4588</v>
      </c>
      <c r="K948" t="s">
        <v>4589</v>
      </c>
      <c r="L948" t="s">
        <v>4589</v>
      </c>
      <c r="M948" t="s">
        <v>153</v>
      </c>
      <c r="N948" t="s">
        <v>154</v>
      </c>
      <c r="O948" t="s">
        <v>36</v>
      </c>
      <c r="P948" t="s">
        <v>4586</v>
      </c>
      <c r="Q948" t="s">
        <v>4589</v>
      </c>
      <c r="R948" t="s">
        <v>103</v>
      </c>
      <c r="S948" t="s">
        <v>4589</v>
      </c>
      <c r="T9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45776.384722222225</v>
      </c>
      <c r="U9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45776.469444444447</v>
      </c>
      <c r="V948" s="5">
        <f>IFERROR(Table2[[#This Row],[Fecha cierre/actualización]]-Table2[[#This Row],[Fecha creación]],"Revisar")</f>
        <v>8.4722222221898846E-2</v>
      </c>
      <c r="W948" s="5">
        <f>IFERROR(Table2[[#This Row],[Días resolución/en proceso]]*24,"Revisar")</f>
        <v>2.0333333333255723</v>
      </c>
      <c r="X948" s="5">
        <f>_xlfn.XLOOKUP(Table2[[#This Row],[Acuerdo de nivel de servicio]],SLA!B:B,SLA!C:C)</f>
        <v>72</v>
      </c>
      <c r="Y948" s="5">
        <f>IFERROR(ROUND(Table2[[#This Row],[Fecha cierre/actualización]]-Table2[[#This Row],[Fecha creación]],0)*14,"Revisar")</f>
        <v>0</v>
      </c>
      <c r="Z948" s="5">
        <f>+Table2[[#This Row],[SLA horas - base ]]+Table2[[#This Row],[SLA horas - adic por cambio días]]</f>
        <v>72</v>
      </c>
      <c r="AA948" s="19" t="str">
        <f>IF(Table2[[#This Row],[SLA horas - base ]]=0,"No tiene SLA",IF(Table2[[#This Row],[Horas resolución/en proceso]]&lt;=Table2[[#This Row],[SLA horas - total]],"Cumplido","Vencido"))</f>
        <v>Cumplido</v>
      </c>
      <c r="AC948"/>
    </row>
    <row r="949" spans="1:29">
      <c r="A949" t="s">
        <v>4590</v>
      </c>
      <c r="B949" t="s">
        <v>4591</v>
      </c>
      <c r="C949" t="s">
        <v>496</v>
      </c>
      <c r="D949" t="s">
        <v>95</v>
      </c>
      <c r="E949" t="s">
        <v>38</v>
      </c>
      <c r="F949" t="s">
        <v>96</v>
      </c>
      <c r="G949" t="s">
        <v>106</v>
      </c>
      <c r="H949" t="s">
        <v>38</v>
      </c>
      <c r="I949" t="s">
        <v>4592</v>
      </c>
      <c r="J949" t="s">
        <v>4593</v>
      </c>
      <c r="K949" t="s">
        <v>4594</v>
      </c>
      <c r="L949" t="s">
        <v>4594</v>
      </c>
      <c r="M949" t="s">
        <v>110</v>
      </c>
      <c r="N949" t="s">
        <v>36</v>
      </c>
      <c r="O949" t="s">
        <v>36</v>
      </c>
      <c r="P949" t="s">
        <v>4591</v>
      </c>
      <c r="Q949" t="s">
        <v>4594</v>
      </c>
      <c r="R949" t="s">
        <v>103</v>
      </c>
      <c r="S949" t="s">
        <v>4594</v>
      </c>
      <c r="T9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45776.423611111109</v>
      </c>
      <c r="U9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45779.398611111108</v>
      </c>
      <c r="V949" s="5">
        <f>IFERROR(Table2[[#This Row],[Fecha cierre/actualización]]-Table2[[#This Row],[Fecha creación]],"Revisar")</f>
        <v>2.9749999999985448</v>
      </c>
      <c r="W949" s="5">
        <f>IFERROR(Table2[[#This Row],[Días resolución/en proceso]]*24,"Revisar")</f>
        <v>71.399999999965075</v>
      </c>
      <c r="X949" s="5">
        <f>_xlfn.XLOOKUP(Table2[[#This Row],[Acuerdo de nivel de servicio]],SLA!B:B,SLA!C:C)</f>
        <v>72</v>
      </c>
      <c r="Y949" s="5">
        <f>IFERROR(ROUND(Table2[[#This Row],[Fecha cierre/actualización]]-Table2[[#This Row],[Fecha creación]],0)*14,"Revisar")</f>
        <v>42</v>
      </c>
      <c r="Z949" s="5">
        <f>+Table2[[#This Row],[SLA horas - base ]]+Table2[[#This Row],[SLA horas - adic por cambio días]]</f>
        <v>114</v>
      </c>
      <c r="AA949" s="19" t="str">
        <f>IF(Table2[[#This Row],[SLA horas - base ]]=0,"No tiene SLA",IF(Table2[[#This Row],[Horas resolución/en proceso]]&lt;=Table2[[#This Row],[SLA horas - total]],"Cumplido","Vencido"))</f>
        <v>Cumplido</v>
      </c>
      <c r="AC949"/>
    </row>
    <row r="950" spans="1:29">
      <c r="A950" t="s">
        <v>4595</v>
      </c>
      <c r="B950" t="s">
        <v>4596</v>
      </c>
      <c r="C950" t="s">
        <v>119</v>
      </c>
      <c r="D950" t="s">
        <v>2</v>
      </c>
      <c r="E950" t="s">
        <v>55</v>
      </c>
      <c r="F950" t="s">
        <v>96</v>
      </c>
      <c r="G950" t="s">
        <v>106</v>
      </c>
      <c r="H950" t="s">
        <v>28</v>
      </c>
      <c r="I950" t="s">
        <v>4597</v>
      </c>
      <c r="J950" t="s">
        <v>4598</v>
      </c>
      <c r="K950" t="s">
        <v>4599</v>
      </c>
      <c r="L950" t="s">
        <v>4599</v>
      </c>
      <c r="M950" t="s">
        <v>153</v>
      </c>
      <c r="N950" t="s">
        <v>154</v>
      </c>
      <c r="O950" t="s">
        <v>36</v>
      </c>
      <c r="P950" t="s">
        <v>4596</v>
      </c>
      <c r="Q950" t="s">
        <v>4599</v>
      </c>
      <c r="R950" t="s">
        <v>103</v>
      </c>
      <c r="S950" t="s">
        <v>4599</v>
      </c>
      <c r="T9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45776.402777777781</v>
      </c>
      <c r="U9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45777.363194444442</v>
      </c>
      <c r="V950" s="5">
        <f>IFERROR(Table2[[#This Row],[Fecha cierre/actualización]]-Table2[[#This Row],[Fecha creación]],"Revisar")</f>
        <v>0.96041666666133096</v>
      </c>
      <c r="W950" s="5">
        <f>IFERROR(Table2[[#This Row],[Días resolución/en proceso]]*24,"Revisar")</f>
        <v>23.049999999871943</v>
      </c>
      <c r="X950" s="5">
        <f>_xlfn.XLOOKUP(Table2[[#This Row],[Acuerdo de nivel de servicio]],SLA!B:B,SLA!C:C)</f>
        <v>72</v>
      </c>
      <c r="Y950" s="5">
        <f>IFERROR(ROUND(Table2[[#This Row],[Fecha cierre/actualización]]-Table2[[#This Row],[Fecha creación]],0)*14,"Revisar")</f>
        <v>14</v>
      </c>
      <c r="Z950" s="5">
        <f>+Table2[[#This Row],[SLA horas - base ]]+Table2[[#This Row],[SLA horas - adic por cambio días]]</f>
        <v>86</v>
      </c>
      <c r="AA950" s="19" t="str">
        <f>IF(Table2[[#This Row],[SLA horas - base ]]=0,"No tiene SLA",IF(Table2[[#This Row],[Horas resolución/en proceso]]&lt;=Table2[[#This Row],[SLA horas - total]],"Cumplido","Vencido"))</f>
        <v>Cumplido</v>
      </c>
      <c r="AC950"/>
    </row>
    <row r="951" spans="1:29">
      <c r="A951" t="s">
        <v>4600</v>
      </c>
      <c r="B951" t="s">
        <v>4601</v>
      </c>
      <c r="C951" t="s">
        <v>167</v>
      </c>
      <c r="D951" t="s">
        <v>2</v>
      </c>
      <c r="E951" t="s">
        <v>66</v>
      </c>
      <c r="F951" t="s">
        <v>96</v>
      </c>
      <c r="G951" t="s">
        <v>97</v>
      </c>
      <c r="H951" t="s">
        <v>45</v>
      </c>
      <c r="I951" t="s">
        <v>4602</v>
      </c>
      <c r="J951" t="s">
        <v>4603</v>
      </c>
      <c r="K951" t="s">
        <v>4602</v>
      </c>
      <c r="L951" t="s">
        <v>4602</v>
      </c>
      <c r="M951" t="s">
        <v>101</v>
      </c>
      <c r="N951" t="s">
        <v>36</v>
      </c>
      <c r="O951" t="s">
        <v>102</v>
      </c>
      <c r="P951" t="s">
        <v>4601</v>
      </c>
      <c r="Q951" t="s">
        <v>4602</v>
      </c>
      <c r="R951" t="s">
        <v>103</v>
      </c>
      <c r="S951" t="s">
        <v>4602</v>
      </c>
      <c r="T9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45776.433333333334</v>
      </c>
      <c r="U9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45776.43472222222</v>
      </c>
      <c r="V951" s="5">
        <f>IFERROR(Table2[[#This Row],[Fecha cierre/actualización]]-Table2[[#This Row],[Fecha creación]],"Revisar")</f>
        <v>1.3888888861401938E-3</v>
      </c>
      <c r="W951" s="5">
        <f>IFERROR(Table2[[#This Row],[Días resolución/en proceso]]*24,"Revisar")</f>
        <v>3.3333333267364651E-2</v>
      </c>
      <c r="X951" s="5">
        <f>_xlfn.XLOOKUP(Table2[[#This Row],[Acuerdo de nivel de servicio]],SLA!B:B,SLA!C:C)</f>
        <v>120</v>
      </c>
      <c r="Y951" s="5">
        <f>IFERROR(ROUND(Table2[[#This Row],[Fecha cierre/actualización]]-Table2[[#This Row],[Fecha creación]],0)*14,"Revisar")</f>
        <v>0</v>
      </c>
      <c r="Z951" s="5">
        <f>+Table2[[#This Row],[SLA horas - base ]]+Table2[[#This Row],[SLA horas - adic por cambio días]]</f>
        <v>120</v>
      </c>
      <c r="AA951" s="19" t="str">
        <f>IF(Table2[[#This Row],[SLA horas - base ]]=0,"No tiene SLA",IF(Table2[[#This Row],[Horas resolución/en proceso]]&lt;=Table2[[#This Row],[SLA horas - total]],"Cumplido","Vencido"))</f>
        <v>Cumplido</v>
      </c>
      <c r="AC951"/>
    </row>
    <row r="952" spans="1:29">
      <c r="A952" t="s">
        <v>4604</v>
      </c>
      <c r="B952" t="s">
        <v>4605</v>
      </c>
      <c r="C952" t="s">
        <v>149</v>
      </c>
      <c r="D952" t="s">
        <v>2</v>
      </c>
      <c r="E952" t="s">
        <v>66</v>
      </c>
      <c r="F952" t="s">
        <v>96</v>
      </c>
      <c r="G952" t="s">
        <v>97</v>
      </c>
      <c r="H952" t="s">
        <v>51</v>
      </c>
      <c r="I952" t="s">
        <v>4606</v>
      </c>
      <c r="J952" t="s">
        <v>4607</v>
      </c>
      <c r="K952" t="s">
        <v>4608</v>
      </c>
      <c r="L952" t="s">
        <v>4608</v>
      </c>
      <c r="M952" t="s">
        <v>101</v>
      </c>
      <c r="N952" t="s">
        <v>36</v>
      </c>
      <c r="O952" t="s">
        <v>102</v>
      </c>
      <c r="P952" t="s">
        <v>4605</v>
      </c>
      <c r="Q952" t="s">
        <v>4608</v>
      </c>
      <c r="R952" t="s">
        <v>103</v>
      </c>
      <c r="S952" t="s">
        <v>4608</v>
      </c>
      <c r="T9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45776.5</v>
      </c>
      <c r="U9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45777.404166666667</v>
      </c>
      <c r="V952" s="5">
        <f>IFERROR(Table2[[#This Row],[Fecha cierre/actualización]]-Table2[[#This Row],[Fecha creación]],"Revisar")</f>
        <v>0.90416666666715173</v>
      </c>
      <c r="W952" s="5">
        <f>IFERROR(Table2[[#This Row],[Días resolución/en proceso]]*24,"Revisar")</f>
        <v>21.700000000011642</v>
      </c>
      <c r="X952" s="5">
        <f>_xlfn.XLOOKUP(Table2[[#This Row],[Acuerdo de nivel de servicio]],SLA!B:B,SLA!C:C)</f>
        <v>12.5</v>
      </c>
      <c r="Y952" s="5">
        <f>IFERROR(ROUND(Table2[[#This Row],[Fecha cierre/actualización]]-Table2[[#This Row],[Fecha creación]],0)*14,"Revisar")</f>
        <v>14</v>
      </c>
      <c r="Z952" s="5">
        <f>+Table2[[#This Row],[SLA horas - base ]]+Table2[[#This Row],[SLA horas - adic por cambio días]]</f>
        <v>26.5</v>
      </c>
      <c r="AA952" s="19" t="str">
        <f>IF(Table2[[#This Row],[SLA horas - base ]]=0,"No tiene SLA",IF(Table2[[#This Row],[Horas resolución/en proceso]]&lt;=Table2[[#This Row],[SLA horas - total]],"Cumplido","Vencido"))</f>
        <v>Cumplido</v>
      </c>
      <c r="AC952"/>
    </row>
    <row r="953" spans="1:29">
      <c r="A953" t="s">
        <v>4609</v>
      </c>
      <c r="B953" t="s">
        <v>4610</v>
      </c>
      <c r="C953" t="s">
        <v>36</v>
      </c>
      <c r="D953" t="s">
        <v>2</v>
      </c>
      <c r="E953" t="s">
        <v>29</v>
      </c>
      <c r="F953" t="s">
        <v>96</v>
      </c>
      <c r="G953" t="s">
        <v>106</v>
      </c>
      <c r="H953" t="s">
        <v>30</v>
      </c>
      <c r="I953" t="s">
        <v>4611</v>
      </c>
      <c r="J953" t="s">
        <v>4612</v>
      </c>
      <c r="K953" t="s">
        <v>4613</v>
      </c>
      <c r="L953" t="s">
        <v>4613</v>
      </c>
      <c r="M953" t="s">
        <v>110</v>
      </c>
      <c r="N953" t="s">
        <v>36</v>
      </c>
      <c r="O953" t="s">
        <v>36</v>
      </c>
      <c r="P953" t="s">
        <v>4610</v>
      </c>
      <c r="Q953" t="s">
        <v>4613</v>
      </c>
      <c r="R953" t="s">
        <v>103</v>
      </c>
      <c r="S953" t="s">
        <v>4613</v>
      </c>
      <c r="T9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45776.412499999999</v>
      </c>
      <c r="U9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45777.701388888891</v>
      </c>
      <c r="V953" s="5">
        <f>IFERROR(Table2[[#This Row],[Fecha cierre/actualización]]-Table2[[#This Row],[Fecha creación]],"Revisar")</f>
        <v>1.288888888891961</v>
      </c>
      <c r="W953" s="5">
        <f>IFERROR(Table2[[#This Row],[Días resolución/en proceso]]*24,"Revisar")</f>
        <v>30.933333333407063</v>
      </c>
      <c r="X953" s="5">
        <f>_xlfn.XLOOKUP(Table2[[#This Row],[Acuerdo de nivel de servicio]],SLA!B:B,SLA!C:C)</f>
        <v>0</v>
      </c>
      <c r="Y953" s="5">
        <f>IFERROR(ROUND(Table2[[#This Row],[Fecha cierre/actualización]]-Table2[[#This Row],[Fecha creación]],0)*14,"Revisar")</f>
        <v>14</v>
      </c>
      <c r="Z953" s="5">
        <f>+Table2[[#This Row],[SLA horas - base ]]+Table2[[#This Row],[SLA horas - adic por cambio días]]</f>
        <v>14</v>
      </c>
      <c r="AA953" s="19" t="str">
        <f>IF(Table2[[#This Row],[SLA horas - base ]]=0,"No tiene SLA",IF(Table2[[#This Row],[Horas resolución/en proceso]]&lt;=Table2[[#This Row],[SLA horas - total]],"Cumplido","Vencido"))</f>
        <v>No tiene SLA</v>
      </c>
      <c r="AC953"/>
    </row>
    <row r="954" spans="1:29">
      <c r="A954" t="s">
        <v>4614</v>
      </c>
      <c r="B954" t="s">
        <v>4615</v>
      </c>
      <c r="C954" t="s">
        <v>149</v>
      </c>
      <c r="D954" t="s">
        <v>2</v>
      </c>
      <c r="E954" t="s">
        <v>67</v>
      </c>
      <c r="F954" t="s">
        <v>96</v>
      </c>
      <c r="G954" t="s">
        <v>106</v>
      </c>
      <c r="H954" t="s">
        <v>27</v>
      </c>
      <c r="I954" t="s">
        <v>4616</v>
      </c>
      <c r="J954" t="s">
        <v>4617</v>
      </c>
      <c r="K954" t="s">
        <v>4616</v>
      </c>
      <c r="L954" t="s">
        <v>4616</v>
      </c>
      <c r="M954" t="s">
        <v>101</v>
      </c>
      <c r="N954" t="s">
        <v>154</v>
      </c>
      <c r="O954" t="s">
        <v>102</v>
      </c>
      <c r="P954" t="s">
        <v>4615</v>
      </c>
      <c r="Q954" t="s">
        <v>4616</v>
      </c>
      <c r="R954" t="s">
        <v>103</v>
      </c>
      <c r="S954" t="s">
        <v>4616</v>
      </c>
      <c r="T9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45776.413194444445</v>
      </c>
      <c r="U9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45776.418749999997</v>
      </c>
      <c r="V954" s="5">
        <f>IFERROR(Table2[[#This Row],[Fecha cierre/actualización]]-Table2[[#This Row],[Fecha creación]],"Revisar")</f>
        <v>5.5555555518367328E-3</v>
      </c>
      <c r="W954" s="5">
        <f>IFERROR(Table2[[#This Row],[Días resolución/en proceso]]*24,"Revisar")</f>
        <v>0.13333333324408159</v>
      </c>
      <c r="X954" s="5">
        <f>_xlfn.XLOOKUP(Table2[[#This Row],[Acuerdo de nivel de servicio]],SLA!B:B,SLA!C:C)</f>
        <v>12.5</v>
      </c>
      <c r="Y954" s="5">
        <f>IFERROR(ROUND(Table2[[#This Row],[Fecha cierre/actualización]]-Table2[[#This Row],[Fecha creación]],0)*14,"Revisar")</f>
        <v>0</v>
      </c>
      <c r="Z954" s="5">
        <f>+Table2[[#This Row],[SLA horas - base ]]+Table2[[#This Row],[SLA horas - adic por cambio días]]</f>
        <v>12.5</v>
      </c>
      <c r="AA954" s="19" t="str">
        <f>IF(Table2[[#This Row],[SLA horas - base ]]=0,"No tiene SLA",IF(Table2[[#This Row],[Horas resolución/en proceso]]&lt;=Table2[[#This Row],[SLA horas - total]],"Cumplido","Vencido"))</f>
        <v>Cumplido</v>
      </c>
      <c r="AC954"/>
    </row>
    <row r="955" spans="1:29">
      <c r="A955" t="s">
        <v>4618</v>
      </c>
      <c r="B955" t="s">
        <v>4619</v>
      </c>
      <c r="C955" t="s">
        <v>149</v>
      </c>
      <c r="D955" t="s">
        <v>2</v>
      </c>
      <c r="E955" t="s">
        <v>55</v>
      </c>
      <c r="F955" t="s">
        <v>96</v>
      </c>
      <c r="G955" t="s">
        <v>106</v>
      </c>
      <c r="H955" t="s">
        <v>31</v>
      </c>
      <c r="I955" t="s">
        <v>4620</v>
      </c>
      <c r="J955" t="s">
        <v>4621</v>
      </c>
      <c r="K955" t="s">
        <v>4620</v>
      </c>
      <c r="L955" t="s">
        <v>4620</v>
      </c>
      <c r="M955" t="s">
        <v>101</v>
      </c>
      <c r="N955" t="s">
        <v>154</v>
      </c>
      <c r="O955" t="s">
        <v>102</v>
      </c>
      <c r="P955" t="s">
        <v>4619</v>
      </c>
      <c r="Q955" t="s">
        <v>4620</v>
      </c>
      <c r="R955" t="s">
        <v>103</v>
      </c>
      <c r="S955" t="s">
        <v>4620</v>
      </c>
      <c r="T9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45776.472222222219</v>
      </c>
      <c r="U9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45776.486805555556</v>
      </c>
      <c r="V955" s="5">
        <f>IFERROR(Table2[[#This Row],[Fecha cierre/actualización]]-Table2[[#This Row],[Fecha creación]],"Revisar")</f>
        <v>1.4583333337213844E-2</v>
      </c>
      <c r="W955" s="5">
        <f>IFERROR(Table2[[#This Row],[Días resolución/en proceso]]*24,"Revisar")</f>
        <v>0.35000000009313226</v>
      </c>
      <c r="X955" s="5">
        <f>_xlfn.XLOOKUP(Table2[[#This Row],[Acuerdo de nivel de servicio]],SLA!B:B,SLA!C:C)</f>
        <v>12.5</v>
      </c>
      <c r="Y955" s="5">
        <f>IFERROR(ROUND(Table2[[#This Row],[Fecha cierre/actualización]]-Table2[[#This Row],[Fecha creación]],0)*14,"Revisar")</f>
        <v>0</v>
      </c>
      <c r="Z955" s="5">
        <f>+Table2[[#This Row],[SLA horas - base ]]+Table2[[#This Row],[SLA horas - adic por cambio días]]</f>
        <v>12.5</v>
      </c>
      <c r="AA955" s="19" t="str">
        <f>IF(Table2[[#This Row],[SLA horas - base ]]=0,"No tiene SLA",IF(Table2[[#This Row],[Horas resolución/en proceso]]&lt;=Table2[[#This Row],[SLA horas - total]],"Cumplido","Vencido"))</f>
        <v>Cumplido</v>
      </c>
      <c r="AC955"/>
    </row>
    <row r="956" spans="1:29">
      <c r="A956" t="s">
        <v>4622</v>
      </c>
      <c r="B956" t="s">
        <v>4623</v>
      </c>
      <c r="C956" t="s">
        <v>496</v>
      </c>
      <c r="D956" t="s">
        <v>95</v>
      </c>
      <c r="E956" t="s">
        <v>52</v>
      </c>
      <c r="F956" t="s">
        <v>96</v>
      </c>
      <c r="G956" t="s">
        <v>373</v>
      </c>
      <c r="H956" t="s">
        <v>35</v>
      </c>
      <c r="I956" t="s">
        <v>4624</v>
      </c>
      <c r="J956" t="s">
        <v>4625</v>
      </c>
      <c r="K956" t="s">
        <v>4626</v>
      </c>
      <c r="L956" t="s">
        <v>4626</v>
      </c>
      <c r="M956" t="s">
        <v>36</v>
      </c>
      <c r="N956" t="s">
        <v>36</v>
      </c>
      <c r="O956" t="s">
        <v>311</v>
      </c>
      <c r="P956" t="s">
        <v>4623</v>
      </c>
      <c r="Q956" t="s">
        <v>4626</v>
      </c>
      <c r="R956" t="s">
        <v>103</v>
      </c>
      <c r="S956" t="s">
        <v>4626</v>
      </c>
      <c r="T9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45776.685416666667</v>
      </c>
      <c r="U9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45793.710416666669</v>
      </c>
      <c r="V956" s="5">
        <f>IFERROR(Table2[[#This Row],[Fecha cierre/actualización]]-Table2[[#This Row],[Fecha creación]],"Revisar")</f>
        <v>17.025000000001455</v>
      </c>
      <c r="W956" s="5">
        <f>IFERROR(Table2[[#This Row],[Días resolución/en proceso]]*24,"Revisar")</f>
        <v>408.60000000003492</v>
      </c>
      <c r="X956" s="5">
        <f>_xlfn.XLOOKUP(Table2[[#This Row],[Acuerdo de nivel de servicio]],SLA!B:B,SLA!C:C)</f>
        <v>72</v>
      </c>
      <c r="Y956" s="5">
        <f>IFERROR(ROUND(Table2[[#This Row],[Fecha cierre/actualización]]-Table2[[#This Row],[Fecha creación]],0)*14,"Revisar")</f>
        <v>238</v>
      </c>
      <c r="Z956" s="5">
        <f>+Table2[[#This Row],[SLA horas - base ]]+Table2[[#This Row],[SLA horas - adic por cambio días]]</f>
        <v>310</v>
      </c>
      <c r="AA956" s="19" t="str">
        <f>IF(Table2[[#This Row],[SLA horas - base ]]=0,"No tiene SLA",IF(Table2[[#This Row],[Horas resolución/en proceso]]&lt;=Table2[[#This Row],[SLA horas - total]],"Cumplido","Vencido"))</f>
        <v>Vencido</v>
      </c>
      <c r="AC956"/>
    </row>
    <row r="957" spans="1:29">
      <c r="A957" t="s">
        <v>4627</v>
      </c>
      <c r="B957" t="s">
        <v>4628</v>
      </c>
      <c r="C957" t="s">
        <v>2317</v>
      </c>
      <c r="D957" t="s">
        <v>95</v>
      </c>
      <c r="E957" t="s">
        <v>55</v>
      </c>
      <c r="F957" t="s">
        <v>96</v>
      </c>
      <c r="G957" t="s">
        <v>97</v>
      </c>
      <c r="H957" t="s">
        <v>28</v>
      </c>
      <c r="I957" t="s">
        <v>4629</v>
      </c>
      <c r="J957" t="s">
        <v>4630</v>
      </c>
      <c r="K957" t="s">
        <v>4631</v>
      </c>
      <c r="L957" t="s">
        <v>4631</v>
      </c>
      <c r="M957" t="s">
        <v>524</v>
      </c>
      <c r="N957" t="s">
        <v>36</v>
      </c>
      <c r="O957" t="s">
        <v>36</v>
      </c>
      <c r="P957" t="s">
        <v>4628</v>
      </c>
      <c r="Q957" t="s">
        <v>4631</v>
      </c>
      <c r="R957" t="s">
        <v>103</v>
      </c>
      <c r="S957" t="s">
        <v>4632</v>
      </c>
      <c r="T9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45776.659722222219</v>
      </c>
      <c r="U9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45815.704861111109</v>
      </c>
      <c r="V957" s="5">
        <f>IFERROR(Table2[[#This Row],[Fecha cierre/actualización]]-Table2[[#This Row],[Fecha creación]],"Revisar")</f>
        <v>39.045138888890506</v>
      </c>
      <c r="W957" s="5">
        <f>IFERROR(Table2[[#This Row],[Días resolución/en proceso]]*24,"Revisar")</f>
        <v>937.08333333337214</v>
      </c>
      <c r="X957" s="5">
        <f>_xlfn.XLOOKUP(Table2[[#This Row],[Acuerdo de nivel de servicio]],SLA!B:B,SLA!C:C)</f>
        <v>120</v>
      </c>
      <c r="Y957" s="5">
        <f>IFERROR(ROUND(Table2[[#This Row],[Fecha cierre/actualización]]-Table2[[#This Row],[Fecha creación]],0)*14,"Revisar")</f>
        <v>546</v>
      </c>
      <c r="Z957" s="5">
        <f>+Table2[[#This Row],[SLA horas - base ]]+Table2[[#This Row],[SLA horas - adic por cambio días]]</f>
        <v>666</v>
      </c>
      <c r="AA957" s="19" t="str">
        <f>IF(Table2[[#This Row],[SLA horas - base ]]=0,"No tiene SLA",IF(Table2[[#This Row],[Horas resolución/en proceso]]&lt;=Table2[[#This Row],[SLA horas - total]],"Cumplido","Vencido"))</f>
        <v>Vencido</v>
      </c>
      <c r="AC957"/>
    </row>
    <row r="958" spans="1:29">
      <c r="A958" t="s">
        <v>4633</v>
      </c>
      <c r="B958" t="s">
        <v>4634</v>
      </c>
      <c r="C958" t="s">
        <v>496</v>
      </c>
      <c r="D958" t="s">
        <v>95</v>
      </c>
      <c r="E958" t="s">
        <v>38</v>
      </c>
      <c r="F958" t="s">
        <v>18</v>
      </c>
      <c r="G958" t="s">
        <v>106</v>
      </c>
      <c r="H958" t="s">
        <v>38</v>
      </c>
      <c r="I958" t="s">
        <v>4635</v>
      </c>
      <c r="J958" t="s">
        <v>131</v>
      </c>
      <c r="K958" t="s">
        <v>36</v>
      </c>
      <c r="L958" t="s">
        <v>4636</v>
      </c>
      <c r="M958" t="s">
        <v>110</v>
      </c>
      <c r="N958" t="s">
        <v>36</v>
      </c>
      <c r="O958" t="s">
        <v>36</v>
      </c>
      <c r="P958" t="s">
        <v>4634</v>
      </c>
      <c r="Q958" t="s">
        <v>36</v>
      </c>
      <c r="R958" t="s">
        <v>103</v>
      </c>
      <c r="S958" t="s">
        <v>36</v>
      </c>
      <c r="T9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45776.666666666664</v>
      </c>
      <c r="U9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45848.367361111108</v>
      </c>
      <c r="V958" s="5">
        <f>IFERROR(Table2[[#This Row],[Fecha cierre/actualización]]-Table2[[#This Row],[Fecha creación]],"Revisar")</f>
        <v>71.700694444443798</v>
      </c>
      <c r="W958" s="5">
        <f>IFERROR(Table2[[#This Row],[Días resolución/en proceso]]*24,"Revisar")</f>
        <v>1720.8166666666511</v>
      </c>
      <c r="X958" s="5">
        <f>_xlfn.XLOOKUP(Table2[[#This Row],[Acuerdo de nivel de servicio]],SLA!B:B,SLA!C:C)</f>
        <v>72</v>
      </c>
      <c r="Y958" s="5">
        <f>IFERROR(ROUND(Table2[[#This Row],[Fecha cierre/actualización]]-Table2[[#This Row],[Fecha creación]],0)*14,"Revisar")</f>
        <v>1008</v>
      </c>
      <c r="Z958" s="5">
        <f>+Table2[[#This Row],[SLA horas - base ]]+Table2[[#This Row],[SLA horas - adic por cambio días]]</f>
        <v>1080</v>
      </c>
      <c r="AA958" s="19" t="str">
        <f>IF(Table2[[#This Row],[SLA horas - base ]]=0,"No tiene SLA",IF(Table2[[#This Row],[Horas resolución/en proceso]]&lt;=Table2[[#This Row],[SLA horas - total]],"Cumplido","Vencido"))</f>
        <v>Vencido</v>
      </c>
      <c r="AC958"/>
    </row>
    <row r="959" spans="1:29">
      <c r="A959" t="s">
        <v>4637</v>
      </c>
      <c r="B959" t="s">
        <v>4638</v>
      </c>
      <c r="C959" t="s">
        <v>2317</v>
      </c>
      <c r="D959" t="s">
        <v>95</v>
      </c>
      <c r="E959" t="s">
        <v>55</v>
      </c>
      <c r="F959" t="s">
        <v>96</v>
      </c>
      <c r="G959" t="s">
        <v>106</v>
      </c>
      <c r="H959" t="s">
        <v>28</v>
      </c>
      <c r="I959" t="s">
        <v>4639</v>
      </c>
      <c r="J959" t="s">
        <v>4640</v>
      </c>
      <c r="K959" t="s">
        <v>3384</v>
      </c>
      <c r="L959" t="s">
        <v>3384</v>
      </c>
      <c r="M959" t="s">
        <v>101</v>
      </c>
      <c r="N959" t="s">
        <v>36</v>
      </c>
      <c r="O959" t="s">
        <v>311</v>
      </c>
      <c r="P959" t="s">
        <v>4638</v>
      </c>
      <c r="Q959" t="s">
        <v>3384</v>
      </c>
      <c r="R959" t="s">
        <v>103</v>
      </c>
      <c r="S959" t="s">
        <v>4641</v>
      </c>
      <c r="T9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45777.435416666667</v>
      </c>
      <c r="U9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45778.736111111109</v>
      </c>
      <c r="V959" s="5">
        <f>IFERROR(Table2[[#This Row],[Fecha cierre/actualización]]-Table2[[#This Row],[Fecha creación]],"Revisar")</f>
        <v>1.3006944444423425</v>
      </c>
      <c r="W959" s="5">
        <f>IFERROR(Table2[[#This Row],[Días resolución/en proceso]]*24,"Revisar")</f>
        <v>31.21666666661622</v>
      </c>
      <c r="X959" s="5">
        <f>_xlfn.XLOOKUP(Table2[[#This Row],[Acuerdo de nivel de servicio]],SLA!B:B,SLA!C:C)</f>
        <v>120</v>
      </c>
      <c r="Y959" s="5">
        <f>IFERROR(ROUND(Table2[[#This Row],[Fecha cierre/actualización]]-Table2[[#This Row],[Fecha creación]],0)*14,"Revisar")</f>
        <v>14</v>
      </c>
      <c r="Z959" s="5">
        <f>+Table2[[#This Row],[SLA horas - base ]]+Table2[[#This Row],[SLA horas - adic por cambio días]]</f>
        <v>134</v>
      </c>
      <c r="AA959" s="19" t="str">
        <f>IF(Table2[[#This Row],[SLA horas - base ]]=0,"No tiene SLA",IF(Table2[[#This Row],[Horas resolución/en proceso]]&lt;=Table2[[#This Row],[SLA horas - total]],"Cumplido","Vencido"))</f>
        <v>Cumplido</v>
      </c>
      <c r="AC959"/>
    </row>
    <row r="960" spans="1:29">
      <c r="A960" t="s">
        <v>4642</v>
      </c>
      <c r="B960" t="s">
        <v>4643</v>
      </c>
      <c r="C960" t="s">
        <v>36</v>
      </c>
      <c r="D960" t="s">
        <v>95</v>
      </c>
      <c r="E960" t="s">
        <v>38</v>
      </c>
      <c r="F960" t="s">
        <v>96</v>
      </c>
      <c r="G960" t="s">
        <v>106</v>
      </c>
      <c r="H960" t="s">
        <v>38</v>
      </c>
      <c r="I960" t="s">
        <v>4644</v>
      </c>
      <c r="J960" t="s">
        <v>4645</v>
      </c>
      <c r="K960" t="s">
        <v>4646</v>
      </c>
      <c r="L960" t="s">
        <v>4646</v>
      </c>
      <c r="M960" t="s">
        <v>110</v>
      </c>
      <c r="N960" t="s">
        <v>36</v>
      </c>
      <c r="O960" t="s">
        <v>36</v>
      </c>
      <c r="P960" t="s">
        <v>4643</v>
      </c>
      <c r="Q960" t="s">
        <v>4646</v>
      </c>
      <c r="R960" t="s">
        <v>103</v>
      </c>
      <c r="S960" t="s">
        <v>4646</v>
      </c>
      <c r="T9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45777.436805555553</v>
      </c>
      <c r="U9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45784.374305555553</v>
      </c>
      <c r="V960" s="5">
        <f>IFERROR(Table2[[#This Row],[Fecha cierre/actualización]]-Table2[[#This Row],[Fecha creación]],"Revisar")</f>
        <v>6.9375</v>
      </c>
      <c r="W960" s="5">
        <f>IFERROR(Table2[[#This Row],[Días resolución/en proceso]]*24,"Revisar")</f>
        <v>166.5</v>
      </c>
      <c r="X960" s="5">
        <f>_xlfn.XLOOKUP(Table2[[#This Row],[Acuerdo de nivel de servicio]],SLA!B:B,SLA!C:C)</f>
        <v>0</v>
      </c>
      <c r="Y960" s="5">
        <f>IFERROR(ROUND(Table2[[#This Row],[Fecha cierre/actualización]]-Table2[[#This Row],[Fecha creación]],0)*14,"Revisar")</f>
        <v>98</v>
      </c>
      <c r="Z960" s="5">
        <f>+Table2[[#This Row],[SLA horas - base ]]+Table2[[#This Row],[SLA horas - adic por cambio días]]</f>
        <v>98</v>
      </c>
      <c r="AA960" s="19" t="str">
        <f>IF(Table2[[#This Row],[SLA horas - base ]]=0,"No tiene SLA",IF(Table2[[#This Row],[Horas resolución/en proceso]]&lt;=Table2[[#This Row],[SLA horas - total]],"Cumplido","Vencido"))</f>
        <v>No tiene SLA</v>
      </c>
      <c r="AC960"/>
    </row>
    <row r="961" spans="1:29">
      <c r="A961" t="s">
        <v>4647</v>
      </c>
      <c r="B961" t="s">
        <v>4644</v>
      </c>
      <c r="C961" t="s">
        <v>496</v>
      </c>
      <c r="D961" t="s">
        <v>95</v>
      </c>
      <c r="E961" t="s">
        <v>66</v>
      </c>
      <c r="F961" t="s">
        <v>96</v>
      </c>
      <c r="G961" t="s">
        <v>97</v>
      </c>
      <c r="H961" t="s">
        <v>40</v>
      </c>
      <c r="I961" t="s">
        <v>4648</v>
      </c>
      <c r="J961" t="s">
        <v>4649</v>
      </c>
      <c r="K961" t="s">
        <v>4650</v>
      </c>
      <c r="L961" t="s">
        <v>4650</v>
      </c>
      <c r="M961" t="s">
        <v>101</v>
      </c>
      <c r="N961" t="s">
        <v>36</v>
      </c>
      <c r="O961" t="s">
        <v>102</v>
      </c>
      <c r="P961" t="s">
        <v>4644</v>
      </c>
      <c r="Q961" t="s">
        <v>4650</v>
      </c>
      <c r="R961" t="s">
        <v>103</v>
      </c>
      <c r="S961" t="s">
        <v>4650</v>
      </c>
      <c r="T9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45777.438194444447</v>
      </c>
      <c r="U9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45777.492361111108</v>
      </c>
      <c r="V961" s="5">
        <f>IFERROR(Table2[[#This Row],[Fecha cierre/actualización]]-Table2[[#This Row],[Fecha creación]],"Revisar")</f>
        <v>5.4166666661330964E-2</v>
      </c>
      <c r="W961" s="5">
        <f>IFERROR(Table2[[#This Row],[Días resolución/en proceso]]*24,"Revisar")</f>
        <v>1.2999999998719431</v>
      </c>
      <c r="X961" s="5">
        <f>_xlfn.XLOOKUP(Table2[[#This Row],[Acuerdo de nivel de servicio]],SLA!B:B,SLA!C:C)</f>
        <v>72</v>
      </c>
      <c r="Y961" s="5">
        <f>IFERROR(ROUND(Table2[[#This Row],[Fecha cierre/actualización]]-Table2[[#This Row],[Fecha creación]],0)*14,"Revisar")</f>
        <v>0</v>
      </c>
      <c r="Z961" s="5">
        <f>+Table2[[#This Row],[SLA horas - base ]]+Table2[[#This Row],[SLA horas - adic por cambio días]]</f>
        <v>72</v>
      </c>
      <c r="AA961" s="19" t="str">
        <f>IF(Table2[[#This Row],[SLA horas - base ]]=0,"No tiene SLA",IF(Table2[[#This Row],[Horas resolución/en proceso]]&lt;=Table2[[#This Row],[SLA horas - total]],"Cumplido","Vencido"))</f>
        <v>Cumplido</v>
      </c>
      <c r="AC961"/>
    </row>
    <row r="962" spans="1:29">
      <c r="A962" t="s">
        <v>4651</v>
      </c>
      <c r="B962" t="s">
        <v>4652</v>
      </c>
      <c r="C962" t="s">
        <v>36</v>
      </c>
      <c r="D962" t="s">
        <v>269</v>
      </c>
      <c r="E962" t="s">
        <v>52</v>
      </c>
      <c r="F962" t="s">
        <v>96</v>
      </c>
      <c r="G962" t="s">
        <v>270</v>
      </c>
      <c r="H962" t="s">
        <v>36</v>
      </c>
      <c r="I962" t="s">
        <v>4653</v>
      </c>
      <c r="J962" t="s">
        <v>4654</v>
      </c>
      <c r="K962" t="s">
        <v>4655</v>
      </c>
      <c r="L962" t="s">
        <v>4655</v>
      </c>
      <c r="M962" t="s">
        <v>36</v>
      </c>
      <c r="N962" t="s">
        <v>36</v>
      </c>
      <c r="O962" t="s">
        <v>36</v>
      </c>
      <c r="P962" t="s">
        <v>4652</v>
      </c>
      <c r="Q962" t="s">
        <v>4655</v>
      </c>
      <c r="R962" t="s">
        <v>103</v>
      </c>
      <c r="S962" t="s">
        <v>4655</v>
      </c>
      <c r="T9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45778.645833333336</v>
      </c>
      <c r="U9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45784.793749999997</v>
      </c>
      <c r="V962" s="5">
        <f>IFERROR(Table2[[#This Row],[Fecha cierre/actualización]]-Table2[[#This Row],[Fecha creación]],"Revisar")</f>
        <v>6.147916666661331</v>
      </c>
      <c r="W962" s="5">
        <f>IFERROR(Table2[[#This Row],[Días resolución/en proceso]]*24,"Revisar")</f>
        <v>147.54999999987194</v>
      </c>
      <c r="X962" s="5">
        <f>_xlfn.XLOOKUP(Table2[[#This Row],[Acuerdo de nivel de servicio]],SLA!B:B,SLA!C:C)</f>
        <v>0</v>
      </c>
      <c r="Y962" s="5">
        <f>IFERROR(ROUND(Table2[[#This Row],[Fecha cierre/actualización]]-Table2[[#This Row],[Fecha creación]],0)*14,"Revisar")</f>
        <v>84</v>
      </c>
      <c r="Z962" s="5">
        <f>+Table2[[#This Row],[SLA horas - base ]]+Table2[[#This Row],[SLA horas - adic por cambio días]]</f>
        <v>84</v>
      </c>
      <c r="AA962" s="19" t="str">
        <f>IF(Table2[[#This Row],[SLA horas - base ]]=0,"No tiene SLA",IF(Table2[[#This Row],[Horas resolución/en proceso]]&lt;=Table2[[#This Row],[SLA horas - total]],"Cumplido","Vencido"))</f>
        <v>No tiene SLA</v>
      </c>
      <c r="AC962"/>
    </row>
    <row r="963" spans="1:29">
      <c r="A963" t="s">
        <v>4656</v>
      </c>
      <c r="B963" t="s">
        <v>4657</v>
      </c>
      <c r="C963" t="s">
        <v>149</v>
      </c>
      <c r="D963" t="s">
        <v>2</v>
      </c>
      <c r="E963" t="s">
        <v>55</v>
      </c>
      <c r="F963" t="s">
        <v>96</v>
      </c>
      <c r="G963" t="s">
        <v>106</v>
      </c>
      <c r="H963" t="s">
        <v>31</v>
      </c>
      <c r="I963" t="s">
        <v>4658</v>
      </c>
      <c r="J963" t="s">
        <v>4659</v>
      </c>
      <c r="K963" t="s">
        <v>4660</v>
      </c>
      <c r="L963" t="s">
        <v>4660</v>
      </c>
      <c r="M963" t="s">
        <v>101</v>
      </c>
      <c r="N963" t="s">
        <v>154</v>
      </c>
      <c r="O963" t="s">
        <v>102</v>
      </c>
      <c r="P963" t="s">
        <v>4657</v>
      </c>
      <c r="Q963" t="s">
        <v>4660</v>
      </c>
      <c r="R963" t="s">
        <v>103</v>
      </c>
      <c r="S963" t="s">
        <v>4660</v>
      </c>
      <c r="T9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45777.393055555556</v>
      </c>
      <c r="U9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45777.47152777778</v>
      </c>
      <c r="V963" s="5">
        <f>IFERROR(Table2[[#This Row],[Fecha cierre/actualización]]-Table2[[#This Row],[Fecha creación]],"Revisar")</f>
        <v>7.8472222223354038E-2</v>
      </c>
      <c r="W963" s="5">
        <f>IFERROR(Table2[[#This Row],[Días resolución/en proceso]]*24,"Revisar")</f>
        <v>1.8833333333604969</v>
      </c>
      <c r="X963" s="5">
        <f>_xlfn.XLOOKUP(Table2[[#This Row],[Acuerdo de nivel de servicio]],SLA!B:B,SLA!C:C)</f>
        <v>12.5</v>
      </c>
      <c r="Y963" s="5">
        <f>IFERROR(ROUND(Table2[[#This Row],[Fecha cierre/actualización]]-Table2[[#This Row],[Fecha creación]],0)*14,"Revisar")</f>
        <v>0</v>
      </c>
      <c r="Z963" s="5">
        <f>+Table2[[#This Row],[SLA horas - base ]]+Table2[[#This Row],[SLA horas - adic por cambio días]]</f>
        <v>12.5</v>
      </c>
      <c r="AA963" s="19" t="str">
        <f>IF(Table2[[#This Row],[SLA horas - base ]]=0,"No tiene SLA",IF(Table2[[#This Row],[Horas resolución/en proceso]]&lt;=Table2[[#This Row],[SLA horas - total]],"Cumplido","Vencido"))</f>
        <v>Cumplido</v>
      </c>
      <c r="AC963"/>
    </row>
    <row r="964" spans="1:29">
      <c r="A964" t="s">
        <v>4661</v>
      </c>
      <c r="B964" t="s">
        <v>4662</v>
      </c>
      <c r="C964" t="s">
        <v>149</v>
      </c>
      <c r="D964" t="s">
        <v>2</v>
      </c>
      <c r="E964" t="s">
        <v>55</v>
      </c>
      <c r="F964" t="s">
        <v>20</v>
      </c>
      <c r="G964" t="s">
        <v>106</v>
      </c>
      <c r="H964" t="s">
        <v>56</v>
      </c>
      <c r="I964" t="s">
        <v>4663</v>
      </c>
      <c r="J964" t="s">
        <v>131</v>
      </c>
      <c r="K964" t="s">
        <v>36</v>
      </c>
      <c r="L964" t="s">
        <v>4664</v>
      </c>
      <c r="M964" t="s">
        <v>153</v>
      </c>
      <c r="N964" t="s">
        <v>154</v>
      </c>
      <c r="O964" t="s">
        <v>36</v>
      </c>
      <c r="P964" t="s">
        <v>4662</v>
      </c>
      <c r="Q964" t="s">
        <v>36</v>
      </c>
      <c r="R964" t="s">
        <v>103</v>
      </c>
      <c r="S964" t="s">
        <v>36</v>
      </c>
      <c r="T9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45777.397222222222</v>
      </c>
      <c r="U9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45777.406944444447</v>
      </c>
      <c r="V964" s="5">
        <f>IFERROR(Table2[[#This Row],[Fecha cierre/actualización]]-Table2[[#This Row],[Fecha creación]],"Revisar")</f>
        <v>9.7222222248092294E-3</v>
      </c>
      <c r="W964" s="5">
        <f>IFERROR(Table2[[#This Row],[Días resolución/en proceso]]*24,"Revisar")</f>
        <v>0.2333333333954215</v>
      </c>
      <c r="X964" s="5">
        <f>_xlfn.XLOOKUP(Table2[[#This Row],[Acuerdo de nivel de servicio]],SLA!B:B,SLA!C:C)</f>
        <v>12.5</v>
      </c>
      <c r="Y964" s="5">
        <f>IFERROR(ROUND(Table2[[#This Row],[Fecha cierre/actualización]]-Table2[[#This Row],[Fecha creación]],0)*14,"Revisar")</f>
        <v>0</v>
      </c>
      <c r="Z964" s="5">
        <f>+Table2[[#This Row],[SLA horas - base ]]+Table2[[#This Row],[SLA horas - adic por cambio días]]</f>
        <v>12.5</v>
      </c>
      <c r="AA964" s="19" t="str">
        <f>IF(Table2[[#This Row],[SLA horas - base ]]=0,"No tiene SLA",IF(Table2[[#This Row],[Horas resolución/en proceso]]&lt;=Table2[[#This Row],[SLA horas - total]],"Cumplido","Vencido"))</f>
        <v>Cumplido</v>
      </c>
      <c r="AC964"/>
    </row>
    <row r="965" spans="1:29">
      <c r="A965" t="s">
        <v>4665</v>
      </c>
      <c r="B965" t="s">
        <v>4666</v>
      </c>
      <c r="C965" t="s">
        <v>149</v>
      </c>
      <c r="D965" t="s">
        <v>2</v>
      </c>
      <c r="E965" t="s">
        <v>48</v>
      </c>
      <c r="F965" t="s">
        <v>96</v>
      </c>
      <c r="G965" t="s">
        <v>106</v>
      </c>
      <c r="H965" t="s">
        <v>31</v>
      </c>
      <c r="I965" t="s">
        <v>4667</v>
      </c>
      <c r="J965" t="s">
        <v>4668</v>
      </c>
      <c r="K965" t="s">
        <v>4669</v>
      </c>
      <c r="L965" t="s">
        <v>4669</v>
      </c>
      <c r="M965" t="s">
        <v>101</v>
      </c>
      <c r="N965" t="s">
        <v>154</v>
      </c>
      <c r="O965" t="s">
        <v>102</v>
      </c>
      <c r="P965" t="s">
        <v>4666</v>
      </c>
      <c r="Q965" t="s">
        <v>4669</v>
      </c>
      <c r="R965" t="s">
        <v>103</v>
      </c>
      <c r="S965" t="s">
        <v>4669</v>
      </c>
      <c r="T9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45777.681944444441</v>
      </c>
      <c r="U9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45778.481249999997</v>
      </c>
      <c r="V965" s="5">
        <f>IFERROR(Table2[[#This Row],[Fecha cierre/actualización]]-Table2[[#This Row],[Fecha creación]],"Revisar")</f>
        <v>0.79930555555620231</v>
      </c>
      <c r="W965" s="5">
        <f>IFERROR(Table2[[#This Row],[Días resolución/en proceso]]*24,"Revisar")</f>
        <v>19.183333333348855</v>
      </c>
      <c r="X965" s="5">
        <f>_xlfn.XLOOKUP(Table2[[#This Row],[Acuerdo de nivel de servicio]],SLA!B:B,SLA!C:C)</f>
        <v>12.5</v>
      </c>
      <c r="Y965" s="5">
        <f>IFERROR(ROUND(Table2[[#This Row],[Fecha cierre/actualización]]-Table2[[#This Row],[Fecha creación]],0)*14,"Revisar")</f>
        <v>14</v>
      </c>
      <c r="Z965" s="5">
        <f>+Table2[[#This Row],[SLA horas - base ]]+Table2[[#This Row],[SLA horas - adic por cambio días]]</f>
        <v>26.5</v>
      </c>
      <c r="AA965" s="19" t="str">
        <f>IF(Table2[[#This Row],[SLA horas - base ]]=0,"No tiene SLA",IF(Table2[[#This Row],[Horas resolución/en proceso]]&lt;=Table2[[#This Row],[SLA horas - total]],"Cumplido","Vencido"))</f>
        <v>Cumplido</v>
      </c>
      <c r="AC965"/>
    </row>
    <row r="966" spans="1:29">
      <c r="A966" t="s">
        <v>4670</v>
      </c>
      <c r="B966" t="s">
        <v>4671</v>
      </c>
      <c r="C966" t="s">
        <v>36</v>
      </c>
      <c r="D966" t="s">
        <v>2</v>
      </c>
      <c r="E966" t="s">
        <v>55</v>
      </c>
      <c r="F966" t="s">
        <v>96</v>
      </c>
      <c r="G966" t="s">
        <v>106</v>
      </c>
      <c r="H966" t="s">
        <v>30</v>
      </c>
      <c r="I966" t="s">
        <v>4666</v>
      </c>
      <c r="J966" t="s">
        <v>4672</v>
      </c>
      <c r="K966" t="s">
        <v>4673</v>
      </c>
      <c r="L966" t="s">
        <v>4673</v>
      </c>
      <c r="M966" t="s">
        <v>110</v>
      </c>
      <c r="N966" t="s">
        <v>36</v>
      </c>
      <c r="O966" t="s">
        <v>36</v>
      </c>
      <c r="P966" t="s">
        <v>4671</v>
      </c>
      <c r="Q966" t="s">
        <v>4673</v>
      </c>
      <c r="R966" t="s">
        <v>103</v>
      </c>
      <c r="S966" t="s">
        <v>4673</v>
      </c>
      <c r="T9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45777.676388888889</v>
      </c>
      <c r="U9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45777.684027777781</v>
      </c>
      <c r="V966" s="5">
        <f>IFERROR(Table2[[#This Row],[Fecha cierre/actualización]]-Table2[[#This Row],[Fecha creación]],"Revisar")</f>
        <v>7.6388888919609599E-3</v>
      </c>
      <c r="W966" s="5">
        <f>IFERROR(Table2[[#This Row],[Días resolución/en proceso]]*24,"Revisar")</f>
        <v>0.18333333340706304</v>
      </c>
      <c r="X966" s="5">
        <f>_xlfn.XLOOKUP(Table2[[#This Row],[Acuerdo de nivel de servicio]],SLA!B:B,SLA!C:C)</f>
        <v>0</v>
      </c>
      <c r="Y966" s="5">
        <f>IFERROR(ROUND(Table2[[#This Row],[Fecha cierre/actualización]]-Table2[[#This Row],[Fecha creación]],0)*14,"Revisar")</f>
        <v>0</v>
      </c>
      <c r="Z966" s="5">
        <f>+Table2[[#This Row],[SLA horas - base ]]+Table2[[#This Row],[SLA horas - adic por cambio días]]</f>
        <v>0</v>
      </c>
      <c r="AA966" s="19" t="str">
        <f>IF(Table2[[#This Row],[SLA horas - base ]]=0,"No tiene SLA",IF(Table2[[#This Row],[Horas resolución/en proceso]]&lt;=Table2[[#This Row],[SLA horas - total]],"Cumplido","Vencido"))</f>
        <v>No tiene SLA</v>
      </c>
      <c r="AC966"/>
    </row>
    <row r="967" spans="1:29">
      <c r="A967" t="s">
        <v>4674</v>
      </c>
      <c r="B967" t="s">
        <v>4675</v>
      </c>
      <c r="C967" t="s">
        <v>36</v>
      </c>
      <c r="D967" t="s">
        <v>2</v>
      </c>
      <c r="E967" t="s">
        <v>36</v>
      </c>
      <c r="F967" t="s">
        <v>21</v>
      </c>
      <c r="G967" t="s">
        <v>36</v>
      </c>
      <c r="H967" t="s">
        <v>28</v>
      </c>
      <c r="I967" t="s">
        <v>36</v>
      </c>
      <c r="J967" t="s">
        <v>131</v>
      </c>
      <c r="K967" t="s">
        <v>36</v>
      </c>
      <c r="L967" t="s">
        <v>4676</v>
      </c>
      <c r="M967" t="s">
        <v>101</v>
      </c>
      <c r="N967" t="s">
        <v>36</v>
      </c>
      <c r="O967" t="s">
        <v>102</v>
      </c>
      <c r="P967" t="s">
        <v>4675</v>
      </c>
      <c r="Q967" t="s">
        <v>36</v>
      </c>
      <c r="R967" t="s">
        <v>103</v>
      </c>
      <c r="S967" t="s">
        <v>36</v>
      </c>
      <c r="T9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45777.443749999999</v>
      </c>
      <c r="U9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45777.444444444445</v>
      </c>
      <c r="V967" s="5">
        <f>IFERROR(Table2[[#This Row],[Fecha cierre/actualización]]-Table2[[#This Row],[Fecha creación]],"Revisar")</f>
        <v>6.944444467080757E-4</v>
      </c>
      <c r="W967" s="5">
        <f>IFERROR(Table2[[#This Row],[Días resolución/en proceso]]*24,"Revisar")</f>
        <v>1.6666666720993817E-2</v>
      </c>
      <c r="X967" s="5">
        <f>_xlfn.XLOOKUP(Table2[[#This Row],[Acuerdo de nivel de servicio]],SLA!B:B,SLA!C:C)</f>
        <v>0</v>
      </c>
      <c r="Y967" s="5">
        <f>IFERROR(ROUND(Table2[[#This Row],[Fecha cierre/actualización]]-Table2[[#This Row],[Fecha creación]],0)*14,"Revisar")</f>
        <v>0</v>
      </c>
      <c r="Z967" s="5">
        <f>+Table2[[#This Row],[SLA horas - base ]]+Table2[[#This Row],[SLA horas - adic por cambio días]]</f>
        <v>0</v>
      </c>
      <c r="AA967" s="19" t="str">
        <f>IF(Table2[[#This Row],[SLA horas - base ]]=0,"No tiene SLA",IF(Table2[[#This Row],[Horas resolución/en proceso]]&lt;=Table2[[#This Row],[SLA horas - total]],"Cumplido","Vencido"))</f>
        <v>No tiene SLA</v>
      </c>
      <c r="AC967"/>
    </row>
    <row r="968" spans="1:29">
      <c r="A968" t="s">
        <v>4677</v>
      </c>
      <c r="B968" t="s">
        <v>4678</v>
      </c>
      <c r="C968" t="s">
        <v>149</v>
      </c>
      <c r="D968" t="s">
        <v>2</v>
      </c>
      <c r="E968" t="s">
        <v>55</v>
      </c>
      <c r="F968" t="s">
        <v>96</v>
      </c>
      <c r="G968" t="s">
        <v>36</v>
      </c>
      <c r="H968" t="s">
        <v>27</v>
      </c>
      <c r="I968" t="s">
        <v>4679</v>
      </c>
      <c r="J968" t="s">
        <v>4680</v>
      </c>
      <c r="K968" t="s">
        <v>4681</v>
      </c>
      <c r="L968" t="s">
        <v>4681</v>
      </c>
      <c r="M968" t="s">
        <v>101</v>
      </c>
      <c r="N968" t="s">
        <v>36</v>
      </c>
      <c r="O968" t="s">
        <v>102</v>
      </c>
      <c r="P968" t="s">
        <v>4678</v>
      </c>
      <c r="Q968" t="s">
        <v>4681</v>
      </c>
      <c r="R968" t="s">
        <v>103</v>
      </c>
      <c r="S968" t="s">
        <v>4681</v>
      </c>
      <c r="T9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45777.650694444441</v>
      </c>
      <c r="U9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45779.359027777777</v>
      </c>
      <c r="V968" s="5">
        <f>IFERROR(Table2[[#This Row],[Fecha cierre/actualización]]-Table2[[#This Row],[Fecha creación]],"Revisar")</f>
        <v>1.7083333333357587</v>
      </c>
      <c r="W968" s="5">
        <f>IFERROR(Table2[[#This Row],[Días resolución/en proceso]]*24,"Revisar")</f>
        <v>41.000000000058208</v>
      </c>
      <c r="X968" s="5">
        <f>_xlfn.XLOOKUP(Table2[[#This Row],[Acuerdo de nivel de servicio]],SLA!B:B,SLA!C:C)</f>
        <v>12.5</v>
      </c>
      <c r="Y968" s="5">
        <f>IFERROR(ROUND(Table2[[#This Row],[Fecha cierre/actualización]]-Table2[[#This Row],[Fecha creación]],0)*14,"Revisar")</f>
        <v>28</v>
      </c>
      <c r="Z968" s="5">
        <f>+Table2[[#This Row],[SLA horas - base ]]+Table2[[#This Row],[SLA horas - adic por cambio días]]</f>
        <v>40.5</v>
      </c>
      <c r="AA968" s="19" t="str">
        <f>IF(Table2[[#This Row],[SLA horas - base ]]=0,"No tiene SLA",IF(Table2[[#This Row],[Horas resolución/en proceso]]&lt;=Table2[[#This Row],[SLA horas - total]],"Cumplido","Vencido"))</f>
        <v>Vencido</v>
      </c>
      <c r="AC968"/>
    </row>
    <row r="969" spans="1:29">
      <c r="A969" t="s">
        <v>4682</v>
      </c>
      <c r="B969" t="s">
        <v>4683</v>
      </c>
      <c r="C969" t="s">
        <v>496</v>
      </c>
      <c r="D969" t="s">
        <v>95</v>
      </c>
      <c r="E969" t="s">
        <v>52</v>
      </c>
      <c r="F969" t="s">
        <v>19</v>
      </c>
      <c r="G969" t="s">
        <v>373</v>
      </c>
      <c r="H969" t="s">
        <v>35</v>
      </c>
      <c r="I969" t="s">
        <v>4684</v>
      </c>
      <c r="J969" t="s">
        <v>131</v>
      </c>
      <c r="K969" t="s">
        <v>36</v>
      </c>
      <c r="L969" t="s">
        <v>4685</v>
      </c>
      <c r="M969" t="s">
        <v>36</v>
      </c>
      <c r="N969" t="s">
        <v>36</v>
      </c>
      <c r="O969" t="s">
        <v>311</v>
      </c>
      <c r="P969" t="s">
        <v>4683</v>
      </c>
      <c r="Q969" t="s">
        <v>36</v>
      </c>
      <c r="R969" t="s">
        <v>103</v>
      </c>
      <c r="S969" t="s">
        <v>36</v>
      </c>
      <c r="T9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45777.5</v>
      </c>
      <c r="U9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45779.415277777778</v>
      </c>
      <c r="V969" s="5">
        <f>IFERROR(Table2[[#This Row],[Fecha cierre/actualización]]-Table2[[#This Row],[Fecha creación]],"Revisar")</f>
        <v>1.9152777777781012</v>
      </c>
      <c r="W969" s="5">
        <f>IFERROR(Table2[[#This Row],[Días resolución/en proceso]]*24,"Revisar")</f>
        <v>45.966666666674428</v>
      </c>
      <c r="X969" s="5">
        <f>_xlfn.XLOOKUP(Table2[[#This Row],[Acuerdo de nivel de servicio]],SLA!B:B,SLA!C:C)</f>
        <v>72</v>
      </c>
      <c r="Y969" s="5">
        <f>IFERROR(ROUND(Table2[[#This Row],[Fecha cierre/actualización]]-Table2[[#This Row],[Fecha creación]],0)*14,"Revisar")</f>
        <v>28</v>
      </c>
      <c r="Z969" s="5">
        <f>+Table2[[#This Row],[SLA horas - base ]]+Table2[[#This Row],[SLA horas - adic por cambio días]]</f>
        <v>100</v>
      </c>
      <c r="AA969" s="19" t="str">
        <f>IF(Table2[[#This Row],[SLA horas - base ]]=0,"No tiene SLA",IF(Table2[[#This Row],[Horas resolución/en proceso]]&lt;=Table2[[#This Row],[SLA horas - total]],"Cumplido","Vencido"))</f>
        <v>Cumplido</v>
      </c>
      <c r="AC969"/>
    </row>
    <row r="970" spans="1:29">
      <c r="A970" t="s">
        <v>4686</v>
      </c>
      <c r="B970" t="s">
        <v>4687</v>
      </c>
      <c r="C970" t="s">
        <v>149</v>
      </c>
      <c r="D970" t="s">
        <v>2</v>
      </c>
      <c r="E970" t="s">
        <v>55</v>
      </c>
      <c r="F970" t="s">
        <v>96</v>
      </c>
      <c r="G970" t="s">
        <v>106</v>
      </c>
      <c r="H970" t="s">
        <v>31</v>
      </c>
      <c r="I970" t="s">
        <v>4688</v>
      </c>
      <c r="J970" t="s">
        <v>4689</v>
      </c>
      <c r="K970" t="s">
        <v>4690</v>
      </c>
      <c r="L970" t="s">
        <v>4690</v>
      </c>
      <c r="M970" t="s">
        <v>101</v>
      </c>
      <c r="N970" t="s">
        <v>154</v>
      </c>
      <c r="O970" t="s">
        <v>102</v>
      </c>
      <c r="P970" t="s">
        <v>4687</v>
      </c>
      <c r="Q970" t="s">
        <v>4690</v>
      </c>
      <c r="R970" t="s">
        <v>103</v>
      </c>
      <c r="S970" t="s">
        <v>4690</v>
      </c>
      <c r="T9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45777.457638888889</v>
      </c>
      <c r="U9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45778.438888888886</v>
      </c>
      <c r="V970" s="5">
        <f>IFERROR(Table2[[#This Row],[Fecha cierre/actualización]]-Table2[[#This Row],[Fecha creación]],"Revisar")</f>
        <v>0.98124999999708962</v>
      </c>
      <c r="W970" s="5">
        <f>IFERROR(Table2[[#This Row],[Días resolución/en proceso]]*24,"Revisar")</f>
        <v>23.549999999930151</v>
      </c>
      <c r="X970" s="5">
        <f>_xlfn.XLOOKUP(Table2[[#This Row],[Acuerdo de nivel de servicio]],SLA!B:B,SLA!C:C)</f>
        <v>12.5</v>
      </c>
      <c r="Y970" s="5">
        <f>IFERROR(ROUND(Table2[[#This Row],[Fecha cierre/actualización]]-Table2[[#This Row],[Fecha creación]],0)*14,"Revisar")</f>
        <v>14</v>
      </c>
      <c r="Z970" s="5">
        <f>+Table2[[#This Row],[SLA horas - base ]]+Table2[[#This Row],[SLA horas - adic por cambio días]]</f>
        <v>26.5</v>
      </c>
      <c r="AA970" s="19" t="str">
        <f>IF(Table2[[#This Row],[SLA horas - base ]]=0,"No tiene SLA",IF(Table2[[#This Row],[Horas resolución/en proceso]]&lt;=Table2[[#This Row],[SLA horas - total]],"Cumplido","Vencido"))</f>
        <v>Cumplido</v>
      </c>
      <c r="AC970"/>
    </row>
    <row r="971" spans="1:29">
      <c r="A971" t="s">
        <v>4691</v>
      </c>
      <c r="B971" t="s">
        <v>4692</v>
      </c>
      <c r="C971" t="s">
        <v>496</v>
      </c>
      <c r="D971" t="s">
        <v>95</v>
      </c>
      <c r="E971" t="s">
        <v>42</v>
      </c>
      <c r="F971" t="s">
        <v>96</v>
      </c>
      <c r="G971" t="s">
        <v>97</v>
      </c>
      <c r="H971" t="s">
        <v>47</v>
      </c>
      <c r="I971" t="s">
        <v>4692</v>
      </c>
      <c r="J971" t="s">
        <v>4693</v>
      </c>
      <c r="K971" t="s">
        <v>4694</v>
      </c>
      <c r="L971" t="s">
        <v>4694</v>
      </c>
      <c r="M971" t="s">
        <v>101</v>
      </c>
      <c r="N971" t="s">
        <v>36</v>
      </c>
      <c r="O971" t="s">
        <v>102</v>
      </c>
      <c r="P971" t="s">
        <v>4692</v>
      </c>
      <c r="Q971" t="s">
        <v>4694</v>
      </c>
      <c r="R971" t="s">
        <v>103</v>
      </c>
      <c r="S971" t="s">
        <v>4694</v>
      </c>
      <c r="T9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45778.484027777777</v>
      </c>
      <c r="U9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45785.457638888889</v>
      </c>
      <c r="V971" s="5">
        <f>IFERROR(Table2[[#This Row],[Fecha cierre/actualización]]-Table2[[#This Row],[Fecha creación]],"Revisar")</f>
        <v>6.9736111111124046</v>
      </c>
      <c r="W971" s="5">
        <f>IFERROR(Table2[[#This Row],[Días resolución/en proceso]]*24,"Revisar")</f>
        <v>167.36666666669771</v>
      </c>
      <c r="X971" s="5">
        <f>_xlfn.XLOOKUP(Table2[[#This Row],[Acuerdo de nivel de servicio]],SLA!B:B,SLA!C:C)</f>
        <v>72</v>
      </c>
      <c r="Y971" s="5">
        <f>IFERROR(ROUND(Table2[[#This Row],[Fecha cierre/actualización]]-Table2[[#This Row],[Fecha creación]],0)*14,"Revisar")</f>
        <v>98</v>
      </c>
      <c r="Z971" s="5">
        <f>+Table2[[#This Row],[SLA horas - base ]]+Table2[[#This Row],[SLA horas - adic por cambio días]]</f>
        <v>170</v>
      </c>
      <c r="AA971" s="19" t="str">
        <f>IF(Table2[[#This Row],[SLA horas - base ]]=0,"No tiene SLA",IF(Table2[[#This Row],[Horas resolución/en proceso]]&lt;=Table2[[#This Row],[SLA horas - total]],"Cumplido","Vencido"))</f>
        <v>Cumplido</v>
      </c>
      <c r="AC971"/>
    </row>
    <row r="972" spans="1:29">
      <c r="A972" t="s">
        <v>4695</v>
      </c>
      <c r="B972" t="s">
        <v>4696</v>
      </c>
      <c r="C972" t="s">
        <v>496</v>
      </c>
      <c r="D972" t="s">
        <v>95</v>
      </c>
      <c r="E972" t="s">
        <v>66</v>
      </c>
      <c r="F972" t="s">
        <v>96</v>
      </c>
      <c r="G972" t="s">
        <v>97</v>
      </c>
      <c r="H972" t="s">
        <v>45</v>
      </c>
      <c r="I972" t="s">
        <v>4696</v>
      </c>
      <c r="J972" t="s">
        <v>4697</v>
      </c>
      <c r="K972" t="s">
        <v>4698</v>
      </c>
      <c r="L972" t="s">
        <v>4698</v>
      </c>
      <c r="M972" t="s">
        <v>101</v>
      </c>
      <c r="N972" t="s">
        <v>36</v>
      </c>
      <c r="O972" t="s">
        <v>102</v>
      </c>
      <c r="P972" t="s">
        <v>4696</v>
      </c>
      <c r="Q972" t="s">
        <v>4698</v>
      </c>
      <c r="R972" t="s">
        <v>103</v>
      </c>
      <c r="S972" t="s">
        <v>4698</v>
      </c>
      <c r="T9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45778.529166666667</v>
      </c>
      <c r="U9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45789.67291666667</v>
      </c>
      <c r="V972" s="5">
        <f>IFERROR(Table2[[#This Row],[Fecha cierre/actualización]]-Table2[[#This Row],[Fecha creación]],"Revisar")</f>
        <v>11.14375000000291</v>
      </c>
      <c r="W972" s="5">
        <f>IFERROR(Table2[[#This Row],[Días resolución/en proceso]]*24,"Revisar")</f>
        <v>267.45000000006985</v>
      </c>
      <c r="X972" s="5">
        <f>_xlfn.XLOOKUP(Table2[[#This Row],[Acuerdo de nivel de servicio]],SLA!B:B,SLA!C:C)</f>
        <v>72</v>
      </c>
      <c r="Y972" s="5">
        <f>IFERROR(ROUND(Table2[[#This Row],[Fecha cierre/actualización]]-Table2[[#This Row],[Fecha creación]],0)*14,"Revisar")</f>
        <v>154</v>
      </c>
      <c r="Z972" s="5">
        <f>+Table2[[#This Row],[SLA horas - base ]]+Table2[[#This Row],[SLA horas - adic por cambio días]]</f>
        <v>226</v>
      </c>
      <c r="AA972" s="19" t="str">
        <f>IF(Table2[[#This Row],[SLA horas - base ]]=0,"No tiene SLA",IF(Table2[[#This Row],[Horas resolución/en proceso]]&lt;=Table2[[#This Row],[SLA horas - total]],"Cumplido","Vencido"))</f>
        <v>Vencido</v>
      </c>
      <c r="AC972"/>
    </row>
    <row r="973" spans="1:29">
      <c r="A973" t="s">
        <v>4699</v>
      </c>
      <c r="B973" t="s">
        <v>4700</v>
      </c>
      <c r="C973" t="s">
        <v>2317</v>
      </c>
      <c r="D973" t="s">
        <v>95</v>
      </c>
      <c r="E973" t="s">
        <v>55</v>
      </c>
      <c r="F973" t="s">
        <v>96</v>
      </c>
      <c r="G973" t="s">
        <v>106</v>
      </c>
      <c r="H973" t="s">
        <v>56</v>
      </c>
      <c r="I973" t="s">
        <v>4501</v>
      </c>
      <c r="J973" t="s">
        <v>4701</v>
      </c>
      <c r="K973" t="s">
        <v>4702</v>
      </c>
      <c r="L973" t="s">
        <v>4702</v>
      </c>
      <c r="M973" t="s">
        <v>101</v>
      </c>
      <c r="N973" t="s">
        <v>36</v>
      </c>
      <c r="O973" t="s">
        <v>311</v>
      </c>
      <c r="P973" t="s">
        <v>4700</v>
      </c>
      <c r="Q973" t="s">
        <v>4702</v>
      </c>
      <c r="R973" t="s">
        <v>467</v>
      </c>
      <c r="S973" t="s">
        <v>4703</v>
      </c>
      <c r="T9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45778.504861111112</v>
      </c>
      <c r="U9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45800.575694444444</v>
      </c>
      <c r="V973" s="5">
        <f>IFERROR(Table2[[#This Row],[Fecha cierre/actualización]]-Table2[[#This Row],[Fecha creación]],"Revisar")</f>
        <v>22.070833333331393</v>
      </c>
      <c r="W973" s="5">
        <f>IFERROR(Table2[[#This Row],[Días resolución/en proceso]]*24,"Revisar")</f>
        <v>529.69999999995343</v>
      </c>
      <c r="X973" s="5">
        <f>_xlfn.XLOOKUP(Table2[[#This Row],[Acuerdo de nivel de servicio]],SLA!B:B,SLA!C:C)</f>
        <v>120</v>
      </c>
      <c r="Y973" s="5">
        <f>IFERROR(ROUND(Table2[[#This Row],[Fecha cierre/actualización]]-Table2[[#This Row],[Fecha creación]],0)*14,"Revisar")</f>
        <v>308</v>
      </c>
      <c r="Z973" s="5">
        <f>+Table2[[#This Row],[SLA horas - base ]]+Table2[[#This Row],[SLA horas - adic por cambio días]]</f>
        <v>428</v>
      </c>
      <c r="AA973" s="19" t="str">
        <f>IF(Table2[[#This Row],[SLA horas - base ]]=0,"No tiene SLA",IF(Table2[[#This Row],[Horas resolución/en proceso]]&lt;=Table2[[#This Row],[SLA horas - total]],"Cumplido","Vencido"))</f>
        <v>Vencido</v>
      </c>
      <c r="AC973"/>
    </row>
    <row r="974" spans="1:29">
      <c r="A974" t="s">
        <v>4704</v>
      </c>
      <c r="B974" t="s">
        <v>4705</v>
      </c>
      <c r="C974" t="s">
        <v>496</v>
      </c>
      <c r="D974" t="s">
        <v>95</v>
      </c>
      <c r="E974" t="s">
        <v>38</v>
      </c>
      <c r="F974" t="s">
        <v>19</v>
      </c>
      <c r="G974" t="s">
        <v>106</v>
      </c>
      <c r="H974" t="s">
        <v>38</v>
      </c>
      <c r="I974" t="s">
        <v>4706</v>
      </c>
      <c r="J974" t="s">
        <v>131</v>
      </c>
      <c r="K974" t="s">
        <v>36</v>
      </c>
      <c r="L974" t="s">
        <v>4707</v>
      </c>
      <c r="M974" t="s">
        <v>110</v>
      </c>
      <c r="N974" t="s">
        <v>36</v>
      </c>
      <c r="O974" t="s">
        <v>36</v>
      </c>
      <c r="P974" t="s">
        <v>4705</v>
      </c>
      <c r="Q974" t="s">
        <v>36</v>
      </c>
      <c r="R974" t="s">
        <v>103</v>
      </c>
      <c r="S974" t="s">
        <v>36</v>
      </c>
      <c r="T9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45778.522916666669</v>
      </c>
      <c r="U9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45838.767361111109</v>
      </c>
      <c r="V974" s="5">
        <f>IFERROR(Table2[[#This Row],[Fecha cierre/actualización]]-Table2[[#This Row],[Fecha creación]],"Revisar")</f>
        <v>60.244444444440887</v>
      </c>
      <c r="W974" s="5">
        <f>IFERROR(Table2[[#This Row],[Días resolución/en proceso]]*24,"Revisar")</f>
        <v>1445.8666666665813</v>
      </c>
      <c r="X974" s="5">
        <f>_xlfn.XLOOKUP(Table2[[#This Row],[Acuerdo de nivel de servicio]],SLA!B:B,SLA!C:C)</f>
        <v>72</v>
      </c>
      <c r="Y974" s="5">
        <f>IFERROR(ROUND(Table2[[#This Row],[Fecha cierre/actualización]]-Table2[[#This Row],[Fecha creación]],0)*14,"Revisar")</f>
        <v>840</v>
      </c>
      <c r="Z974" s="5">
        <f>+Table2[[#This Row],[SLA horas - base ]]+Table2[[#This Row],[SLA horas - adic por cambio días]]</f>
        <v>912</v>
      </c>
      <c r="AA974" s="19" t="str">
        <f>IF(Table2[[#This Row],[SLA horas - base ]]=0,"No tiene SLA",IF(Table2[[#This Row],[Horas resolución/en proceso]]&lt;=Table2[[#This Row],[SLA horas - total]],"Cumplido","Vencido"))</f>
        <v>Vencido</v>
      </c>
      <c r="AC974"/>
    </row>
    <row r="975" spans="1:29">
      <c r="A975" t="s">
        <v>4708</v>
      </c>
      <c r="B975" t="s">
        <v>4709</v>
      </c>
      <c r="C975" t="s">
        <v>36</v>
      </c>
      <c r="D975" t="s">
        <v>269</v>
      </c>
      <c r="E975" t="s">
        <v>52</v>
      </c>
      <c r="F975" t="s">
        <v>96</v>
      </c>
      <c r="G975" t="s">
        <v>270</v>
      </c>
      <c r="H975" t="s">
        <v>36</v>
      </c>
      <c r="I975" t="s">
        <v>4710</v>
      </c>
      <c r="J975" t="s">
        <v>4711</v>
      </c>
      <c r="K975" t="s">
        <v>4712</v>
      </c>
      <c r="L975" t="s">
        <v>4712</v>
      </c>
      <c r="M975" t="s">
        <v>36</v>
      </c>
      <c r="N975" t="s">
        <v>36</v>
      </c>
      <c r="O975" t="s">
        <v>36</v>
      </c>
      <c r="P975" t="s">
        <v>4709</v>
      </c>
      <c r="Q975" t="s">
        <v>4712</v>
      </c>
      <c r="R975" t="s">
        <v>103</v>
      </c>
      <c r="S975" t="s">
        <v>4712</v>
      </c>
      <c r="T9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45778.706944444442</v>
      </c>
      <c r="U9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45784.792361111111</v>
      </c>
      <c r="V975" s="5">
        <f>IFERROR(Table2[[#This Row],[Fecha cierre/actualización]]-Table2[[#This Row],[Fecha creación]],"Revisar")</f>
        <v>6.0854166666686069</v>
      </c>
      <c r="W975" s="5">
        <f>IFERROR(Table2[[#This Row],[Días resolución/en proceso]]*24,"Revisar")</f>
        <v>146.05000000004657</v>
      </c>
      <c r="X975" s="5">
        <f>_xlfn.XLOOKUP(Table2[[#This Row],[Acuerdo de nivel de servicio]],SLA!B:B,SLA!C:C)</f>
        <v>0</v>
      </c>
      <c r="Y975" s="5">
        <f>IFERROR(ROUND(Table2[[#This Row],[Fecha cierre/actualización]]-Table2[[#This Row],[Fecha creación]],0)*14,"Revisar")</f>
        <v>84</v>
      </c>
      <c r="Z975" s="5">
        <f>+Table2[[#This Row],[SLA horas - base ]]+Table2[[#This Row],[SLA horas - adic por cambio días]]</f>
        <v>84</v>
      </c>
      <c r="AA975" s="19" t="str">
        <f>IF(Table2[[#This Row],[SLA horas - base ]]=0,"No tiene SLA",IF(Table2[[#This Row],[Horas resolución/en proceso]]&lt;=Table2[[#This Row],[SLA horas - total]],"Cumplido","Vencido"))</f>
        <v>No tiene SLA</v>
      </c>
      <c r="AC975"/>
    </row>
    <row r="976" spans="1:29">
      <c r="A976" t="s">
        <v>4713</v>
      </c>
      <c r="B976" t="s">
        <v>4714</v>
      </c>
      <c r="C976" t="s">
        <v>496</v>
      </c>
      <c r="D976" t="s">
        <v>95</v>
      </c>
      <c r="E976" t="s">
        <v>66</v>
      </c>
      <c r="F976" t="s">
        <v>96</v>
      </c>
      <c r="G976" t="s">
        <v>97</v>
      </c>
      <c r="H976" t="s">
        <v>40</v>
      </c>
      <c r="I976" t="s">
        <v>4715</v>
      </c>
      <c r="J976" t="s">
        <v>4716</v>
      </c>
      <c r="K976" t="s">
        <v>4717</v>
      </c>
      <c r="L976" t="s">
        <v>4717</v>
      </c>
      <c r="M976" t="s">
        <v>101</v>
      </c>
      <c r="N976" t="s">
        <v>36</v>
      </c>
      <c r="O976" t="s">
        <v>102</v>
      </c>
      <c r="P976" t="s">
        <v>4714</v>
      </c>
      <c r="Q976" t="s">
        <v>4717</v>
      </c>
      <c r="R976" t="s">
        <v>103</v>
      </c>
      <c r="S976" t="s">
        <v>4717</v>
      </c>
      <c r="T9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45777.501388888886</v>
      </c>
      <c r="U9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45777.513194444444</v>
      </c>
      <c r="V976" s="5">
        <f>IFERROR(Table2[[#This Row],[Fecha cierre/actualización]]-Table2[[#This Row],[Fecha creación]],"Revisar")</f>
        <v>1.1805555557657499E-2</v>
      </c>
      <c r="W976" s="5">
        <f>IFERROR(Table2[[#This Row],[Días resolución/en proceso]]*24,"Revisar")</f>
        <v>0.28333333338377997</v>
      </c>
      <c r="X976" s="5">
        <f>_xlfn.XLOOKUP(Table2[[#This Row],[Acuerdo de nivel de servicio]],SLA!B:B,SLA!C:C)</f>
        <v>72</v>
      </c>
      <c r="Y976" s="5">
        <f>IFERROR(ROUND(Table2[[#This Row],[Fecha cierre/actualización]]-Table2[[#This Row],[Fecha creación]],0)*14,"Revisar")</f>
        <v>0</v>
      </c>
      <c r="Z976" s="5">
        <f>+Table2[[#This Row],[SLA horas - base ]]+Table2[[#This Row],[SLA horas - adic por cambio días]]</f>
        <v>72</v>
      </c>
      <c r="AA976" s="19" t="str">
        <f>IF(Table2[[#This Row],[SLA horas - base ]]=0,"No tiene SLA",IF(Table2[[#This Row],[Horas resolución/en proceso]]&lt;=Table2[[#This Row],[SLA horas - total]],"Cumplido","Vencido"))</f>
        <v>Cumplido</v>
      </c>
      <c r="AC976"/>
    </row>
    <row r="977" spans="1:29">
      <c r="A977" t="s">
        <v>4718</v>
      </c>
      <c r="B977" t="s">
        <v>4719</v>
      </c>
      <c r="C977" t="s">
        <v>36</v>
      </c>
      <c r="D977" t="s">
        <v>2</v>
      </c>
      <c r="E977" t="s">
        <v>66</v>
      </c>
      <c r="F977" t="s">
        <v>96</v>
      </c>
      <c r="G977" t="s">
        <v>97</v>
      </c>
      <c r="H977" t="s">
        <v>37</v>
      </c>
      <c r="I977" t="s">
        <v>4720</v>
      </c>
      <c r="J977" t="s">
        <v>4721</v>
      </c>
      <c r="K977" t="s">
        <v>4722</v>
      </c>
      <c r="L977" t="s">
        <v>4722</v>
      </c>
      <c r="M977" t="s">
        <v>101</v>
      </c>
      <c r="N977" t="s">
        <v>36</v>
      </c>
      <c r="O977" t="s">
        <v>102</v>
      </c>
      <c r="P977" t="s">
        <v>4719</v>
      </c>
      <c r="Q977" t="s">
        <v>4722</v>
      </c>
      <c r="R977" t="s">
        <v>103</v>
      </c>
      <c r="S977" t="s">
        <v>4722</v>
      </c>
      <c r="T9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45777.568055555559</v>
      </c>
      <c r="U9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45778.506249999999</v>
      </c>
      <c r="V977" s="5">
        <f>IFERROR(Table2[[#This Row],[Fecha cierre/actualización]]-Table2[[#This Row],[Fecha creación]],"Revisar")</f>
        <v>0.93819444443943212</v>
      </c>
      <c r="W977" s="5">
        <f>IFERROR(Table2[[#This Row],[Días resolución/en proceso]]*24,"Revisar")</f>
        <v>22.516666666546371</v>
      </c>
      <c r="X977" s="5">
        <f>_xlfn.XLOOKUP(Table2[[#This Row],[Acuerdo de nivel de servicio]],SLA!B:B,SLA!C:C)</f>
        <v>0</v>
      </c>
      <c r="Y977" s="5">
        <f>IFERROR(ROUND(Table2[[#This Row],[Fecha cierre/actualización]]-Table2[[#This Row],[Fecha creación]],0)*14,"Revisar")</f>
        <v>14</v>
      </c>
      <c r="Z977" s="5">
        <f>+Table2[[#This Row],[SLA horas - base ]]+Table2[[#This Row],[SLA horas - adic por cambio días]]</f>
        <v>14</v>
      </c>
      <c r="AA977" s="19" t="str">
        <f>IF(Table2[[#This Row],[SLA horas - base ]]=0,"No tiene SLA",IF(Table2[[#This Row],[Horas resolución/en proceso]]&lt;=Table2[[#This Row],[SLA horas - total]],"Cumplido","Vencido"))</f>
        <v>No tiene SLA</v>
      </c>
      <c r="AC977"/>
    </row>
    <row r="978" spans="1:29">
      <c r="A978" t="s">
        <v>4723</v>
      </c>
      <c r="B978" t="s">
        <v>4724</v>
      </c>
      <c r="C978" t="s">
        <v>157</v>
      </c>
      <c r="D978" t="s">
        <v>2</v>
      </c>
      <c r="E978" t="s">
        <v>55</v>
      </c>
      <c r="F978" t="s">
        <v>96</v>
      </c>
      <c r="G978" t="s">
        <v>106</v>
      </c>
      <c r="H978" t="s">
        <v>27</v>
      </c>
      <c r="I978" t="s">
        <v>4725</v>
      </c>
      <c r="J978" t="s">
        <v>4726</v>
      </c>
      <c r="K978" t="s">
        <v>4584</v>
      </c>
      <c r="L978" t="s">
        <v>4584</v>
      </c>
      <c r="M978" t="s">
        <v>101</v>
      </c>
      <c r="N978" t="s">
        <v>154</v>
      </c>
      <c r="O978" t="s">
        <v>102</v>
      </c>
      <c r="P978" t="s">
        <v>4724</v>
      </c>
      <c r="Q978" t="s">
        <v>4584</v>
      </c>
      <c r="R978" t="s">
        <v>103</v>
      </c>
      <c r="S978" t="s">
        <v>4584</v>
      </c>
      <c r="T9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45777.510416666664</v>
      </c>
      <c r="U9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45777.527777777781</v>
      </c>
      <c r="V978" s="5">
        <f>IFERROR(Table2[[#This Row],[Fecha cierre/actualización]]-Table2[[#This Row],[Fecha creación]],"Revisar")</f>
        <v>1.7361111116770189E-2</v>
      </c>
      <c r="W978" s="5">
        <f>IFERROR(Table2[[#This Row],[Días resolución/en proceso]]*24,"Revisar")</f>
        <v>0.41666666680248454</v>
      </c>
      <c r="X978" s="5">
        <f>_xlfn.XLOOKUP(Table2[[#This Row],[Acuerdo de nivel de servicio]],SLA!B:B,SLA!C:C)</f>
        <v>12.5</v>
      </c>
      <c r="Y978" s="5">
        <f>IFERROR(ROUND(Table2[[#This Row],[Fecha cierre/actualización]]-Table2[[#This Row],[Fecha creación]],0)*14,"Revisar")</f>
        <v>0</v>
      </c>
      <c r="Z978" s="5">
        <f>+Table2[[#This Row],[SLA horas - base ]]+Table2[[#This Row],[SLA horas - adic por cambio días]]</f>
        <v>12.5</v>
      </c>
      <c r="AA978" s="19" t="str">
        <f>IF(Table2[[#This Row],[SLA horas - base ]]=0,"No tiene SLA",IF(Table2[[#This Row],[Horas resolución/en proceso]]&lt;=Table2[[#This Row],[SLA horas - total]],"Cumplido","Vencido"))</f>
        <v>Cumplido</v>
      </c>
      <c r="AC978"/>
    </row>
    <row r="979" spans="1:29">
      <c r="A979" t="s">
        <v>4727</v>
      </c>
      <c r="B979" t="s">
        <v>4728</v>
      </c>
      <c r="C979" t="s">
        <v>36</v>
      </c>
      <c r="D979" t="s">
        <v>269</v>
      </c>
      <c r="E979" t="s">
        <v>52</v>
      </c>
      <c r="F979" t="s">
        <v>96</v>
      </c>
      <c r="G979" t="s">
        <v>270</v>
      </c>
      <c r="H979" t="s">
        <v>36</v>
      </c>
      <c r="I979" t="s">
        <v>4729</v>
      </c>
      <c r="J979" t="s">
        <v>4730</v>
      </c>
      <c r="K979" t="s">
        <v>4655</v>
      </c>
      <c r="L979" t="s">
        <v>4655</v>
      </c>
      <c r="M979" t="s">
        <v>36</v>
      </c>
      <c r="N979" t="s">
        <v>36</v>
      </c>
      <c r="O979" t="s">
        <v>36</v>
      </c>
      <c r="P979" t="s">
        <v>4728</v>
      </c>
      <c r="Q979" t="s">
        <v>4655</v>
      </c>
      <c r="R979" t="s">
        <v>103</v>
      </c>
      <c r="S979" t="s">
        <v>4655</v>
      </c>
      <c r="T9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45778.584027777775</v>
      </c>
      <c r="U9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45784.793749999997</v>
      </c>
      <c r="V979" s="5">
        <f>IFERROR(Table2[[#This Row],[Fecha cierre/actualización]]-Table2[[#This Row],[Fecha creación]],"Revisar")</f>
        <v>6.2097222222218988</v>
      </c>
      <c r="W979" s="5">
        <f>IFERROR(Table2[[#This Row],[Días resolución/en proceso]]*24,"Revisar")</f>
        <v>149.03333333332557</v>
      </c>
      <c r="X979" s="5">
        <f>_xlfn.XLOOKUP(Table2[[#This Row],[Acuerdo de nivel de servicio]],SLA!B:B,SLA!C:C)</f>
        <v>0</v>
      </c>
      <c r="Y979" s="5">
        <f>IFERROR(ROUND(Table2[[#This Row],[Fecha cierre/actualización]]-Table2[[#This Row],[Fecha creación]],0)*14,"Revisar")</f>
        <v>84</v>
      </c>
      <c r="Z979" s="5">
        <f>+Table2[[#This Row],[SLA horas - base ]]+Table2[[#This Row],[SLA horas - adic por cambio días]]</f>
        <v>84</v>
      </c>
      <c r="AA979" s="19" t="str">
        <f>IF(Table2[[#This Row],[SLA horas - base ]]=0,"No tiene SLA",IF(Table2[[#This Row],[Horas resolución/en proceso]]&lt;=Table2[[#This Row],[SLA horas - total]],"Cumplido","Vencido"))</f>
        <v>No tiene SLA</v>
      </c>
      <c r="AC979"/>
    </row>
    <row r="980" spans="1:29">
      <c r="A980" t="s">
        <v>4731</v>
      </c>
      <c r="B980" t="s">
        <v>4732</v>
      </c>
      <c r="C980" t="s">
        <v>36</v>
      </c>
      <c r="D980" t="s">
        <v>269</v>
      </c>
      <c r="E980" t="s">
        <v>36</v>
      </c>
      <c r="F980" t="s">
        <v>21</v>
      </c>
      <c r="G980" t="s">
        <v>270</v>
      </c>
      <c r="H980" t="s">
        <v>36</v>
      </c>
      <c r="I980" t="s">
        <v>36</v>
      </c>
      <c r="J980" t="s">
        <v>131</v>
      </c>
      <c r="K980" t="s">
        <v>36</v>
      </c>
      <c r="L980" t="s">
        <v>4733</v>
      </c>
      <c r="M980" t="s">
        <v>36</v>
      </c>
      <c r="N980" t="s">
        <v>36</v>
      </c>
      <c r="O980" t="s">
        <v>36</v>
      </c>
      <c r="P980" t="s">
        <v>4732</v>
      </c>
      <c r="Q980" t="s">
        <v>36</v>
      </c>
      <c r="R980" t="s">
        <v>103</v>
      </c>
      <c r="S980" t="s">
        <v>36</v>
      </c>
      <c r="T9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45778.705555555556</v>
      </c>
      <c r="U9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45778.708333333336</v>
      </c>
      <c r="V980" s="5">
        <f>IFERROR(Table2[[#This Row],[Fecha cierre/actualización]]-Table2[[#This Row],[Fecha creación]],"Revisar")</f>
        <v>2.7777777795563452E-3</v>
      </c>
      <c r="W980" s="5">
        <f>IFERROR(Table2[[#This Row],[Días resolución/en proceso]]*24,"Revisar")</f>
        <v>6.6666666709352285E-2</v>
      </c>
      <c r="X980" s="5">
        <f>_xlfn.XLOOKUP(Table2[[#This Row],[Acuerdo de nivel de servicio]],SLA!B:B,SLA!C:C)</f>
        <v>0</v>
      </c>
      <c r="Y980" s="5">
        <f>IFERROR(ROUND(Table2[[#This Row],[Fecha cierre/actualización]]-Table2[[#This Row],[Fecha creación]],0)*14,"Revisar")</f>
        <v>0</v>
      </c>
      <c r="Z980" s="5">
        <f>+Table2[[#This Row],[SLA horas - base ]]+Table2[[#This Row],[SLA horas - adic por cambio días]]</f>
        <v>0</v>
      </c>
      <c r="AA980" s="19" t="str">
        <f>IF(Table2[[#This Row],[SLA horas - base ]]=0,"No tiene SLA",IF(Table2[[#This Row],[Horas resolución/en proceso]]&lt;=Table2[[#This Row],[SLA horas - total]],"Cumplido","Vencido"))</f>
        <v>No tiene SLA</v>
      </c>
      <c r="AC980"/>
    </row>
    <row r="981" spans="1:29">
      <c r="A981" t="s">
        <v>4734</v>
      </c>
      <c r="B981" t="s">
        <v>4735</v>
      </c>
      <c r="C981" t="s">
        <v>36</v>
      </c>
      <c r="D981" t="s">
        <v>2</v>
      </c>
      <c r="E981" t="s">
        <v>29</v>
      </c>
      <c r="F981" t="s">
        <v>964</v>
      </c>
      <c r="G981" t="s">
        <v>106</v>
      </c>
      <c r="H981" t="s">
        <v>30</v>
      </c>
      <c r="I981" t="s">
        <v>4736</v>
      </c>
      <c r="J981" t="s">
        <v>131</v>
      </c>
      <c r="K981" t="s">
        <v>36</v>
      </c>
      <c r="L981" t="s">
        <v>4737</v>
      </c>
      <c r="M981" t="s">
        <v>110</v>
      </c>
      <c r="N981" t="s">
        <v>36</v>
      </c>
      <c r="O981" t="s">
        <v>36</v>
      </c>
      <c r="P981" t="s">
        <v>4735</v>
      </c>
      <c r="Q981" t="s">
        <v>36</v>
      </c>
      <c r="R981" t="s">
        <v>103</v>
      </c>
      <c r="S981" t="s">
        <v>36</v>
      </c>
      <c r="T9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45777.732638888891</v>
      </c>
      <c r="U9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45778.344444444447</v>
      </c>
      <c r="V981" s="5">
        <f>IFERROR(Table2[[#This Row],[Fecha cierre/actualización]]-Table2[[#This Row],[Fecha creación]],"Revisar")</f>
        <v>0.61180555555620231</v>
      </c>
      <c r="W981" s="5">
        <f>IFERROR(Table2[[#This Row],[Días resolución/en proceso]]*24,"Revisar")</f>
        <v>14.683333333348855</v>
      </c>
      <c r="X981" s="5">
        <f>_xlfn.XLOOKUP(Table2[[#This Row],[Acuerdo de nivel de servicio]],SLA!B:B,SLA!C:C)</f>
        <v>0</v>
      </c>
      <c r="Y981" s="5">
        <f>IFERROR(ROUND(Table2[[#This Row],[Fecha cierre/actualización]]-Table2[[#This Row],[Fecha creación]],0)*14,"Revisar")</f>
        <v>14</v>
      </c>
      <c r="Z981" s="5">
        <f>+Table2[[#This Row],[SLA horas - base ]]+Table2[[#This Row],[SLA horas - adic por cambio días]]</f>
        <v>14</v>
      </c>
      <c r="AA981" s="19" t="str">
        <f>IF(Table2[[#This Row],[SLA horas - base ]]=0,"No tiene SLA",IF(Table2[[#This Row],[Horas resolución/en proceso]]&lt;=Table2[[#This Row],[SLA horas - total]],"Cumplido","Vencido"))</f>
        <v>No tiene SLA</v>
      </c>
      <c r="AC981"/>
    </row>
    <row r="982" spans="1:29">
      <c r="A982" t="s">
        <v>4738</v>
      </c>
      <c r="B982" t="s">
        <v>4739</v>
      </c>
      <c r="C982" t="s">
        <v>2317</v>
      </c>
      <c r="D982" t="s">
        <v>95</v>
      </c>
      <c r="E982" t="s">
        <v>55</v>
      </c>
      <c r="F982" t="s">
        <v>96</v>
      </c>
      <c r="G982" t="s">
        <v>97</v>
      </c>
      <c r="H982" t="s">
        <v>28</v>
      </c>
      <c r="I982" t="s">
        <v>4740</v>
      </c>
      <c r="J982" t="s">
        <v>4741</v>
      </c>
      <c r="K982" t="s">
        <v>4631</v>
      </c>
      <c r="L982" t="s">
        <v>4631</v>
      </c>
      <c r="M982" t="s">
        <v>524</v>
      </c>
      <c r="N982" t="s">
        <v>36</v>
      </c>
      <c r="O982" t="s">
        <v>36</v>
      </c>
      <c r="P982" t="s">
        <v>4739</v>
      </c>
      <c r="Q982" t="s">
        <v>4631</v>
      </c>
      <c r="R982" t="s">
        <v>103</v>
      </c>
      <c r="S982" t="s">
        <v>4742</v>
      </c>
      <c r="T9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45778.421527777777</v>
      </c>
      <c r="U9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45815.704861111109</v>
      </c>
      <c r="V982" s="5">
        <f>IFERROR(Table2[[#This Row],[Fecha cierre/actualización]]-Table2[[#This Row],[Fecha creación]],"Revisar")</f>
        <v>37.283333333332848</v>
      </c>
      <c r="W982" s="5">
        <f>IFERROR(Table2[[#This Row],[Días resolución/en proceso]]*24,"Revisar")</f>
        <v>894.79999999998836</v>
      </c>
      <c r="X982" s="5">
        <f>_xlfn.XLOOKUP(Table2[[#This Row],[Acuerdo de nivel de servicio]],SLA!B:B,SLA!C:C)</f>
        <v>120</v>
      </c>
      <c r="Y982" s="5">
        <f>IFERROR(ROUND(Table2[[#This Row],[Fecha cierre/actualización]]-Table2[[#This Row],[Fecha creación]],0)*14,"Revisar")</f>
        <v>518</v>
      </c>
      <c r="Z982" s="5">
        <f>+Table2[[#This Row],[SLA horas - base ]]+Table2[[#This Row],[SLA horas - adic por cambio días]]</f>
        <v>638</v>
      </c>
      <c r="AA982" s="19" t="str">
        <f>IF(Table2[[#This Row],[SLA horas - base ]]=0,"No tiene SLA",IF(Table2[[#This Row],[Horas resolución/en proceso]]&lt;=Table2[[#This Row],[SLA horas - total]],"Cumplido","Vencido"))</f>
        <v>Vencido</v>
      </c>
      <c r="AC982"/>
    </row>
    <row r="983" spans="1:29">
      <c r="A983" t="s">
        <v>4743</v>
      </c>
      <c r="B983" t="s">
        <v>4744</v>
      </c>
      <c r="C983" t="s">
        <v>2317</v>
      </c>
      <c r="D983" t="s">
        <v>95</v>
      </c>
      <c r="E983" t="s">
        <v>26</v>
      </c>
      <c r="F983" t="s">
        <v>96</v>
      </c>
      <c r="G983" t="s">
        <v>97</v>
      </c>
      <c r="H983" t="s">
        <v>28</v>
      </c>
      <c r="I983" t="s">
        <v>4745</v>
      </c>
      <c r="J983" t="s">
        <v>4746</v>
      </c>
      <c r="K983" t="s">
        <v>4747</v>
      </c>
      <c r="L983" t="s">
        <v>4747</v>
      </c>
      <c r="M983" t="s">
        <v>524</v>
      </c>
      <c r="N983" t="s">
        <v>36</v>
      </c>
      <c r="O983" t="s">
        <v>36</v>
      </c>
      <c r="P983" t="s">
        <v>4744</v>
      </c>
      <c r="Q983" t="s">
        <v>4747</v>
      </c>
      <c r="R983" t="s">
        <v>103</v>
      </c>
      <c r="S983" t="s">
        <v>4747</v>
      </c>
      <c r="T9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45778.426388888889</v>
      </c>
      <c r="U9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45793.668749999997</v>
      </c>
      <c r="V983" s="5">
        <f>IFERROR(Table2[[#This Row],[Fecha cierre/actualización]]-Table2[[#This Row],[Fecha creación]],"Revisar")</f>
        <v>15.242361111108039</v>
      </c>
      <c r="W983" s="5">
        <f>IFERROR(Table2[[#This Row],[Días resolución/en proceso]]*24,"Revisar")</f>
        <v>365.81666666659294</v>
      </c>
      <c r="X983" s="5">
        <f>_xlfn.XLOOKUP(Table2[[#This Row],[Acuerdo de nivel de servicio]],SLA!B:B,SLA!C:C)</f>
        <v>120</v>
      </c>
      <c r="Y983" s="5">
        <f>IFERROR(ROUND(Table2[[#This Row],[Fecha cierre/actualización]]-Table2[[#This Row],[Fecha creación]],0)*14,"Revisar")</f>
        <v>210</v>
      </c>
      <c r="Z983" s="5">
        <f>+Table2[[#This Row],[SLA horas - base ]]+Table2[[#This Row],[SLA horas - adic por cambio días]]</f>
        <v>330</v>
      </c>
      <c r="AA983" s="19" t="str">
        <f>IF(Table2[[#This Row],[SLA horas - base ]]=0,"No tiene SLA",IF(Table2[[#This Row],[Horas resolución/en proceso]]&lt;=Table2[[#This Row],[SLA horas - total]],"Cumplido","Vencido"))</f>
        <v>Vencido</v>
      </c>
      <c r="AC983"/>
    </row>
    <row r="984" spans="1:29">
      <c r="A984" t="s">
        <v>4748</v>
      </c>
      <c r="B984" t="s">
        <v>4749</v>
      </c>
      <c r="C984" t="s">
        <v>149</v>
      </c>
      <c r="D984" t="s">
        <v>2</v>
      </c>
      <c r="E984" t="s">
        <v>55</v>
      </c>
      <c r="F984" t="s">
        <v>96</v>
      </c>
      <c r="G984" t="s">
        <v>106</v>
      </c>
      <c r="H984" t="s">
        <v>32</v>
      </c>
      <c r="I984" t="s">
        <v>4750</v>
      </c>
      <c r="J984" t="s">
        <v>4751</v>
      </c>
      <c r="K984" t="s">
        <v>4752</v>
      </c>
      <c r="L984" t="s">
        <v>4752</v>
      </c>
      <c r="M984" t="s">
        <v>153</v>
      </c>
      <c r="N984" t="s">
        <v>154</v>
      </c>
      <c r="O984" t="s">
        <v>36</v>
      </c>
      <c r="P984" t="s">
        <v>4749</v>
      </c>
      <c r="Q984" t="s">
        <v>4752</v>
      </c>
      <c r="R984" t="s">
        <v>103</v>
      </c>
      <c r="S984" t="s">
        <v>4752</v>
      </c>
      <c r="T9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45778.584722222222</v>
      </c>
      <c r="U9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45779.477777777778</v>
      </c>
      <c r="V984" s="5">
        <f>IFERROR(Table2[[#This Row],[Fecha cierre/actualización]]-Table2[[#This Row],[Fecha creación]],"Revisar")</f>
        <v>0.89305555555620231</v>
      </c>
      <c r="W984" s="5">
        <f>IFERROR(Table2[[#This Row],[Días resolución/en proceso]]*24,"Revisar")</f>
        <v>21.433333333348855</v>
      </c>
      <c r="X984" s="5">
        <f>_xlfn.XLOOKUP(Table2[[#This Row],[Acuerdo de nivel de servicio]],SLA!B:B,SLA!C:C)</f>
        <v>12.5</v>
      </c>
      <c r="Y984" s="5">
        <f>IFERROR(ROUND(Table2[[#This Row],[Fecha cierre/actualización]]-Table2[[#This Row],[Fecha creación]],0)*14,"Revisar")</f>
        <v>14</v>
      </c>
      <c r="Z984" s="5">
        <f>+Table2[[#This Row],[SLA horas - base ]]+Table2[[#This Row],[SLA horas - adic por cambio días]]</f>
        <v>26.5</v>
      </c>
      <c r="AA984" s="19" t="str">
        <f>IF(Table2[[#This Row],[SLA horas - base ]]=0,"No tiene SLA",IF(Table2[[#This Row],[Horas resolución/en proceso]]&lt;=Table2[[#This Row],[SLA horas - total]],"Cumplido","Vencido"))</f>
        <v>Cumplido</v>
      </c>
      <c r="AC984"/>
    </row>
    <row r="985" spans="1:29">
      <c r="A985" t="s">
        <v>4753</v>
      </c>
      <c r="B985" t="s">
        <v>4754</v>
      </c>
      <c r="C985" t="s">
        <v>2317</v>
      </c>
      <c r="D985" t="s">
        <v>95</v>
      </c>
      <c r="E985" t="s">
        <v>55</v>
      </c>
      <c r="F985" t="s">
        <v>96</v>
      </c>
      <c r="G985" t="s">
        <v>106</v>
      </c>
      <c r="H985" t="s">
        <v>28</v>
      </c>
      <c r="I985" t="s">
        <v>4755</v>
      </c>
      <c r="J985" t="s">
        <v>4756</v>
      </c>
      <c r="K985" t="s">
        <v>4757</v>
      </c>
      <c r="L985" t="s">
        <v>4757</v>
      </c>
      <c r="M985" t="s">
        <v>101</v>
      </c>
      <c r="N985" t="s">
        <v>36</v>
      </c>
      <c r="O985" t="s">
        <v>311</v>
      </c>
      <c r="P985" t="s">
        <v>4754</v>
      </c>
      <c r="Q985" t="s">
        <v>4757</v>
      </c>
      <c r="R985" t="s">
        <v>103</v>
      </c>
      <c r="S985" t="s">
        <v>4758</v>
      </c>
      <c r="T9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45778.682638888888</v>
      </c>
      <c r="U9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45780.52847222222</v>
      </c>
      <c r="V985" s="5">
        <f>IFERROR(Table2[[#This Row],[Fecha cierre/actualización]]-Table2[[#This Row],[Fecha creación]],"Revisar")</f>
        <v>1.8458333333328483</v>
      </c>
      <c r="W985" s="5">
        <f>IFERROR(Table2[[#This Row],[Días resolución/en proceso]]*24,"Revisar")</f>
        <v>44.299999999988358</v>
      </c>
      <c r="X985" s="5">
        <f>_xlfn.XLOOKUP(Table2[[#This Row],[Acuerdo de nivel de servicio]],SLA!B:B,SLA!C:C)</f>
        <v>120</v>
      </c>
      <c r="Y985" s="5">
        <f>IFERROR(ROUND(Table2[[#This Row],[Fecha cierre/actualización]]-Table2[[#This Row],[Fecha creación]],0)*14,"Revisar")</f>
        <v>28</v>
      </c>
      <c r="Z985" s="5">
        <f>+Table2[[#This Row],[SLA horas - base ]]+Table2[[#This Row],[SLA horas - adic por cambio días]]</f>
        <v>148</v>
      </c>
      <c r="AA985" s="19" t="str">
        <f>IF(Table2[[#This Row],[SLA horas - base ]]=0,"No tiene SLA",IF(Table2[[#This Row],[Horas resolución/en proceso]]&lt;=Table2[[#This Row],[SLA horas - total]],"Cumplido","Vencido"))</f>
        <v>Cumplido</v>
      </c>
      <c r="AC985"/>
    </row>
    <row r="986" spans="1:29">
      <c r="A986" t="s">
        <v>4759</v>
      </c>
      <c r="B986" t="s">
        <v>4760</v>
      </c>
      <c r="C986" t="s">
        <v>36</v>
      </c>
      <c r="D986" t="s">
        <v>269</v>
      </c>
      <c r="E986" t="s">
        <v>52</v>
      </c>
      <c r="F986" t="s">
        <v>96</v>
      </c>
      <c r="G986" t="s">
        <v>270</v>
      </c>
      <c r="H986" t="s">
        <v>36</v>
      </c>
      <c r="I986" t="s">
        <v>4761</v>
      </c>
      <c r="J986" t="s">
        <v>4762</v>
      </c>
      <c r="K986" t="s">
        <v>4763</v>
      </c>
      <c r="L986" t="s">
        <v>4763</v>
      </c>
      <c r="M986" t="s">
        <v>36</v>
      </c>
      <c r="N986" t="s">
        <v>36</v>
      </c>
      <c r="O986" t="s">
        <v>36</v>
      </c>
      <c r="P986" t="s">
        <v>4760</v>
      </c>
      <c r="Q986" t="s">
        <v>4763</v>
      </c>
      <c r="R986" t="s">
        <v>103</v>
      </c>
      <c r="S986" t="s">
        <v>4763</v>
      </c>
      <c r="T9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45778.710416666669</v>
      </c>
      <c r="U9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45784.793055555558</v>
      </c>
      <c r="V986" s="5">
        <f>IFERROR(Table2[[#This Row],[Fecha cierre/actualización]]-Table2[[#This Row],[Fecha creación]],"Revisar")</f>
        <v>6.0826388888890506</v>
      </c>
      <c r="W986" s="5">
        <f>IFERROR(Table2[[#This Row],[Días resolución/en proceso]]*24,"Revisar")</f>
        <v>145.98333333333721</v>
      </c>
      <c r="X986" s="5">
        <f>_xlfn.XLOOKUP(Table2[[#This Row],[Acuerdo de nivel de servicio]],SLA!B:B,SLA!C:C)</f>
        <v>0</v>
      </c>
      <c r="Y986" s="5">
        <f>IFERROR(ROUND(Table2[[#This Row],[Fecha cierre/actualización]]-Table2[[#This Row],[Fecha creación]],0)*14,"Revisar")</f>
        <v>84</v>
      </c>
      <c r="Z986" s="5">
        <f>+Table2[[#This Row],[SLA horas - base ]]+Table2[[#This Row],[SLA horas - adic por cambio días]]</f>
        <v>84</v>
      </c>
      <c r="AA986" s="19" t="str">
        <f>IF(Table2[[#This Row],[SLA horas - base ]]=0,"No tiene SLA",IF(Table2[[#This Row],[Horas resolución/en proceso]]&lt;=Table2[[#This Row],[SLA horas - total]],"Cumplido","Vencido"))</f>
        <v>No tiene SLA</v>
      </c>
      <c r="AC986"/>
    </row>
    <row r="987" spans="1:29">
      <c r="A987" t="s">
        <v>4764</v>
      </c>
      <c r="B987" t="s">
        <v>4765</v>
      </c>
      <c r="C987" t="s">
        <v>496</v>
      </c>
      <c r="D987" t="s">
        <v>95</v>
      </c>
      <c r="E987" t="s">
        <v>66</v>
      </c>
      <c r="F987" t="s">
        <v>96</v>
      </c>
      <c r="G987" t="s">
        <v>97</v>
      </c>
      <c r="H987" t="s">
        <v>40</v>
      </c>
      <c r="I987" t="s">
        <v>4766</v>
      </c>
      <c r="J987" t="s">
        <v>4767</v>
      </c>
      <c r="K987" t="s">
        <v>4768</v>
      </c>
      <c r="L987" t="s">
        <v>4768</v>
      </c>
      <c r="M987" t="s">
        <v>101</v>
      </c>
      <c r="N987" t="s">
        <v>36</v>
      </c>
      <c r="O987" t="s">
        <v>102</v>
      </c>
      <c r="P987" t="s">
        <v>4765</v>
      </c>
      <c r="Q987" t="s">
        <v>4768</v>
      </c>
      <c r="R987" t="s">
        <v>103</v>
      </c>
      <c r="S987" t="s">
        <v>4768</v>
      </c>
      <c r="T9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45778.378472222219</v>
      </c>
      <c r="U9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45778.382638888892</v>
      </c>
      <c r="V987" s="5">
        <f>IFERROR(Table2[[#This Row],[Fecha cierre/actualización]]-Table2[[#This Row],[Fecha creación]],"Revisar")</f>
        <v>4.1666666729724966E-3</v>
      </c>
      <c r="W987" s="5">
        <f>IFERROR(Table2[[#This Row],[Días resolución/en proceso]]*24,"Revisar")</f>
        <v>0.10000000015133992</v>
      </c>
      <c r="X987" s="5">
        <f>_xlfn.XLOOKUP(Table2[[#This Row],[Acuerdo de nivel de servicio]],SLA!B:B,SLA!C:C)</f>
        <v>72</v>
      </c>
      <c r="Y987" s="5">
        <f>IFERROR(ROUND(Table2[[#This Row],[Fecha cierre/actualización]]-Table2[[#This Row],[Fecha creación]],0)*14,"Revisar")</f>
        <v>0</v>
      </c>
      <c r="Z987" s="5">
        <f>+Table2[[#This Row],[SLA horas - base ]]+Table2[[#This Row],[SLA horas - adic por cambio días]]</f>
        <v>72</v>
      </c>
      <c r="AA987" s="19" t="str">
        <f>IF(Table2[[#This Row],[SLA horas - base ]]=0,"No tiene SLA",IF(Table2[[#This Row],[Horas resolución/en proceso]]&lt;=Table2[[#This Row],[SLA horas - total]],"Cumplido","Vencido"))</f>
        <v>Cumplido</v>
      </c>
      <c r="AC987"/>
    </row>
    <row r="988" spans="1:29">
      <c r="A988" t="s">
        <v>4769</v>
      </c>
      <c r="B988" t="s">
        <v>4770</v>
      </c>
      <c r="C988" t="s">
        <v>157</v>
      </c>
      <c r="D988" t="s">
        <v>2</v>
      </c>
      <c r="E988" t="s">
        <v>55</v>
      </c>
      <c r="F988" t="s">
        <v>96</v>
      </c>
      <c r="G988" t="s">
        <v>106</v>
      </c>
      <c r="H988" t="s">
        <v>31</v>
      </c>
      <c r="I988" t="s">
        <v>4744</v>
      </c>
      <c r="J988" t="s">
        <v>4771</v>
      </c>
      <c r="K988" t="s">
        <v>4772</v>
      </c>
      <c r="L988" t="s">
        <v>4772</v>
      </c>
      <c r="M988" t="s">
        <v>101</v>
      </c>
      <c r="N988" t="s">
        <v>154</v>
      </c>
      <c r="O988" t="s">
        <v>102</v>
      </c>
      <c r="P988" t="s">
        <v>4770</v>
      </c>
      <c r="Q988" t="s">
        <v>4772</v>
      </c>
      <c r="R988" t="s">
        <v>103</v>
      </c>
      <c r="S988" t="s">
        <v>4772</v>
      </c>
      <c r="T9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45778.404861111114</v>
      </c>
      <c r="U9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45778.624305555553</v>
      </c>
      <c r="V988" s="5">
        <f>IFERROR(Table2[[#This Row],[Fecha cierre/actualización]]-Table2[[#This Row],[Fecha creación]],"Revisar")</f>
        <v>0.21944444443943212</v>
      </c>
      <c r="W988" s="5">
        <f>IFERROR(Table2[[#This Row],[Días resolución/en proceso]]*24,"Revisar")</f>
        <v>5.2666666665463708</v>
      </c>
      <c r="X988" s="5">
        <f>_xlfn.XLOOKUP(Table2[[#This Row],[Acuerdo de nivel de servicio]],SLA!B:B,SLA!C:C)</f>
        <v>12.5</v>
      </c>
      <c r="Y988" s="5">
        <f>IFERROR(ROUND(Table2[[#This Row],[Fecha cierre/actualización]]-Table2[[#This Row],[Fecha creación]],0)*14,"Revisar")</f>
        <v>0</v>
      </c>
      <c r="Z988" s="5">
        <f>+Table2[[#This Row],[SLA horas - base ]]+Table2[[#This Row],[SLA horas - adic por cambio días]]</f>
        <v>12.5</v>
      </c>
      <c r="AA988" s="19" t="str">
        <f>IF(Table2[[#This Row],[SLA horas - base ]]=0,"No tiene SLA",IF(Table2[[#This Row],[Horas resolución/en proceso]]&lt;=Table2[[#This Row],[SLA horas - total]],"Cumplido","Vencido"))</f>
        <v>Cumplido</v>
      </c>
      <c r="AC988"/>
    </row>
    <row r="989" spans="1:29">
      <c r="A989" t="s">
        <v>4773</v>
      </c>
      <c r="B989" t="s">
        <v>4774</v>
      </c>
      <c r="C989" t="s">
        <v>167</v>
      </c>
      <c r="D989" t="s">
        <v>2</v>
      </c>
      <c r="E989" t="s">
        <v>55</v>
      </c>
      <c r="F989" t="s">
        <v>96</v>
      </c>
      <c r="G989" t="s">
        <v>687</v>
      </c>
      <c r="H989" t="s">
        <v>60</v>
      </c>
      <c r="I989" t="s">
        <v>4775</v>
      </c>
      <c r="J989" t="s">
        <v>4776</v>
      </c>
      <c r="K989" t="s">
        <v>4777</v>
      </c>
      <c r="L989" t="s">
        <v>4777</v>
      </c>
      <c r="M989" t="s">
        <v>101</v>
      </c>
      <c r="N989" t="s">
        <v>36</v>
      </c>
      <c r="O989" t="s">
        <v>102</v>
      </c>
      <c r="P989" t="s">
        <v>4774</v>
      </c>
      <c r="Q989" t="s">
        <v>4777</v>
      </c>
      <c r="R989" t="s">
        <v>103</v>
      </c>
      <c r="S989" t="s">
        <v>4777</v>
      </c>
      <c r="T9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45778.517361111109</v>
      </c>
      <c r="U9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45779.472916666666</v>
      </c>
      <c r="V989" s="5">
        <f>IFERROR(Table2[[#This Row],[Fecha cierre/actualización]]-Table2[[#This Row],[Fecha creación]],"Revisar")</f>
        <v>0.95555555555620231</v>
      </c>
      <c r="W989" s="5">
        <f>IFERROR(Table2[[#This Row],[Días resolución/en proceso]]*24,"Revisar")</f>
        <v>22.933333333348855</v>
      </c>
      <c r="X989" s="5">
        <f>_xlfn.XLOOKUP(Table2[[#This Row],[Acuerdo de nivel de servicio]],SLA!B:B,SLA!C:C)</f>
        <v>120</v>
      </c>
      <c r="Y989" s="5">
        <f>IFERROR(ROUND(Table2[[#This Row],[Fecha cierre/actualización]]-Table2[[#This Row],[Fecha creación]],0)*14,"Revisar")</f>
        <v>14</v>
      </c>
      <c r="Z989" s="5">
        <f>+Table2[[#This Row],[SLA horas - base ]]+Table2[[#This Row],[SLA horas - adic por cambio días]]</f>
        <v>134</v>
      </c>
      <c r="AA989" s="19" t="str">
        <f>IF(Table2[[#This Row],[SLA horas - base ]]=0,"No tiene SLA",IF(Table2[[#This Row],[Horas resolución/en proceso]]&lt;=Table2[[#This Row],[SLA horas - total]],"Cumplido","Vencido"))</f>
        <v>Cumplido</v>
      </c>
      <c r="AC989"/>
    </row>
    <row r="990" spans="1:29">
      <c r="A990" t="s">
        <v>4778</v>
      </c>
      <c r="B990" t="s">
        <v>4779</v>
      </c>
      <c r="C990" t="s">
        <v>496</v>
      </c>
      <c r="D990" t="s">
        <v>95</v>
      </c>
      <c r="E990" t="s">
        <v>55</v>
      </c>
      <c r="F990" t="s">
        <v>96</v>
      </c>
      <c r="G990" t="s">
        <v>106</v>
      </c>
      <c r="H990" t="s">
        <v>30</v>
      </c>
      <c r="I990" t="s">
        <v>4780</v>
      </c>
      <c r="J990" t="s">
        <v>4781</v>
      </c>
      <c r="K990" t="s">
        <v>4782</v>
      </c>
      <c r="L990" t="s">
        <v>4782</v>
      </c>
      <c r="M990" t="s">
        <v>110</v>
      </c>
      <c r="N990" t="s">
        <v>36</v>
      </c>
      <c r="O990" t="s">
        <v>36</v>
      </c>
      <c r="P990" t="s">
        <v>4779</v>
      </c>
      <c r="Q990" t="s">
        <v>4782</v>
      </c>
      <c r="R990" t="s">
        <v>103</v>
      </c>
      <c r="S990" t="s">
        <v>4782</v>
      </c>
      <c r="T9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45779.445833333331</v>
      </c>
      <c r="U9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45791.470833333333</v>
      </c>
      <c r="V990" s="5">
        <f>IFERROR(Table2[[#This Row],[Fecha cierre/actualización]]-Table2[[#This Row],[Fecha creación]],"Revisar")</f>
        <v>12.025000000001455</v>
      </c>
      <c r="W990" s="5">
        <f>IFERROR(Table2[[#This Row],[Días resolución/en proceso]]*24,"Revisar")</f>
        <v>288.60000000003492</v>
      </c>
      <c r="X990" s="5">
        <f>_xlfn.XLOOKUP(Table2[[#This Row],[Acuerdo de nivel de servicio]],SLA!B:B,SLA!C:C)</f>
        <v>72</v>
      </c>
      <c r="Y990" s="5">
        <f>IFERROR(ROUND(Table2[[#This Row],[Fecha cierre/actualización]]-Table2[[#This Row],[Fecha creación]],0)*14,"Revisar")</f>
        <v>168</v>
      </c>
      <c r="Z990" s="5">
        <f>+Table2[[#This Row],[SLA horas - base ]]+Table2[[#This Row],[SLA horas - adic por cambio días]]</f>
        <v>240</v>
      </c>
      <c r="AA990" s="19" t="str">
        <f>IF(Table2[[#This Row],[SLA horas - base ]]=0,"No tiene SLA",IF(Table2[[#This Row],[Horas resolución/en proceso]]&lt;=Table2[[#This Row],[SLA horas - total]],"Cumplido","Vencido"))</f>
        <v>Vencido</v>
      </c>
      <c r="AC990"/>
    </row>
    <row r="991" spans="1:29">
      <c r="A991" t="s">
        <v>4783</v>
      </c>
      <c r="B991" t="s">
        <v>4784</v>
      </c>
      <c r="C991" t="s">
        <v>149</v>
      </c>
      <c r="D991" t="s">
        <v>2</v>
      </c>
      <c r="E991" t="s">
        <v>55</v>
      </c>
      <c r="F991" t="s">
        <v>96</v>
      </c>
      <c r="G991" t="s">
        <v>106</v>
      </c>
      <c r="H991" t="s">
        <v>31</v>
      </c>
      <c r="I991" t="s">
        <v>4779</v>
      </c>
      <c r="J991" t="s">
        <v>4785</v>
      </c>
      <c r="K991" t="s">
        <v>4786</v>
      </c>
      <c r="L991" t="s">
        <v>4786</v>
      </c>
      <c r="M991" t="s">
        <v>101</v>
      </c>
      <c r="N991" t="s">
        <v>154</v>
      </c>
      <c r="O991" t="s">
        <v>102</v>
      </c>
      <c r="P991" t="s">
        <v>4784</v>
      </c>
      <c r="Q991" t="s">
        <v>4786</v>
      </c>
      <c r="R991" t="s">
        <v>103</v>
      </c>
      <c r="S991" t="s">
        <v>4786</v>
      </c>
      <c r="T9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45779.4375</v>
      </c>
      <c r="U9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45784.53402777778</v>
      </c>
      <c r="V991" s="5">
        <f>IFERROR(Table2[[#This Row],[Fecha cierre/actualización]]-Table2[[#This Row],[Fecha creación]],"Revisar")</f>
        <v>5.0965277777795563</v>
      </c>
      <c r="W991" s="5">
        <f>IFERROR(Table2[[#This Row],[Días resolución/en proceso]]*24,"Revisar")</f>
        <v>122.31666666670935</v>
      </c>
      <c r="X991" s="5">
        <f>_xlfn.XLOOKUP(Table2[[#This Row],[Acuerdo de nivel de servicio]],SLA!B:B,SLA!C:C)</f>
        <v>12.5</v>
      </c>
      <c r="Y991" s="5">
        <f>IFERROR(ROUND(Table2[[#This Row],[Fecha cierre/actualización]]-Table2[[#This Row],[Fecha creación]],0)*14,"Revisar")</f>
        <v>70</v>
      </c>
      <c r="Z991" s="5">
        <f>+Table2[[#This Row],[SLA horas - base ]]+Table2[[#This Row],[SLA horas - adic por cambio días]]</f>
        <v>82.5</v>
      </c>
      <c r="AA991" s="19" t="str">
        <f>IF(Table2[[#This Row],[SLA horas - base ]]=0,"No tiene SLA",IF(Table2[[#This Row],[Horas resolución/en proceso]]&lt;=Table2[[#This Row],[SLA horas - total]],"Cumplido","Vencido"))</f>
        <v>Vencido</v>
      </c>
      <c r="AC991"/>
    </row>
    <row r="992" spans="1:29">
      <c r="A992" t="s">
        <v>4787</v>
      </c>
      <c r="B992" t="s">
        <v>4788</v>
      </c>
      <c r="C992" t="s">
        <v>149</v>
      </c>
      <c r="D992" t="s">
        <v>2</v>
      </c>
      <c r="E992" t="s">
        <v>55</v>
      </c>
      <c r="F992" t="s">
        <v>96</v>
      </c>
      <c r="G992" t="s">
        <v>106</v>
      </c>
      <c r="H992" t="s">
        <v>27</v>
      </c>
      <c r="I992" t="s">
        <v>4789</v>
      </c>
      <c r="J992" t="s">
        <v>4790</v>
      </c>
      <c r="K992" t="s">
        <v>4791</v>
      </c>
      <c r="L992" t="s">
        <v>4791</v>
      </c>
      <c r="M992" t="s">
        <v>101</v>
      </c>
      <c r="N992" t="s">
        <v>154</v>
      </c>
      <c r="O992" t="s">
        <v>102</v>
      </c>
      <c r="P992" t="s">
        <v>4788</v>
      </c>
      <c r="Q992" t="s">
        <v>4791</v>
      </c>
      <c r="R992" t="s">
        <v>103</v>
      </c>
      <c r="S992" t="s">
        <v>4791</v>
      </c>
      <c r="T9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45779.489583333336</v>
      </c>
      <c r="U9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45784.531944444447</v>
      </c>
      <c r="V992" s="5">
        <f>IFERROR(Table2[[#This Row],[Fecha cierre/actualización]]-Table2[[#This Row],[Fecha creación]],"Revisar")</f>
        <v>5.0423611111109494</v>
      </c>
      <c r="W992" s="5">
        <f>IFERROR(Table2[[#This Row],[Días resolución/en proceso]]*24,"Revisar")</f>
        <v>121.01666666666279</v>
      </c>
      <c r="X992" s="5">
        <f>_xlfn.XLOOKUP(Table2[[#This Row],[Acuerdo de nivel de servicio]],SLA!B:B,SLA!C:C)</f>
        <v>12.5</v>
      </c>
      <c r="Y992" s="5">
        <f>IFERROR(ROUND(Table2[[#This Row],[Fecha cierre/actualización]]-Table2[[#This Row],[Fecha creación]],0)*14,"Revisar")</f>
        <v>70</v>
      </c>
      <c r="Z992" s="5">
        <f>+Table2[[#This Row],[SLA horas - base ]]+Table2[[#This Row],[SLA horas - adic por cambio días]]</f>
        <v>82.5</v>
      </c>
      <c r="AA992" s="19" t="str">
        <f>IF(Table2[[#This Row],[SLA horas - base ]]=0,"No tiene SLA",IF(Table2[[#This Row],[Horas resolución/en proceso]]&lt;=Table2[[#This Row],[SLA horas - total]],"Cumplido","Vencido"))</f>
        <v>Vencido</v>
      </c>
      <c r="AC992"/>
    </row>
    <row r="993" spans="1:29">
      <c r="A993" t="s">
        <v>4792</v>
      </c>
      <c r="B993" t="s">
        <v>4793</v>
      </c>
      <c r="C993" t="s">
        <v>119</v>
      </c>
      <c r="D993" t="s">
        <v>2</v>
      </c>
      <c r="E993" t="s">
        <v>55</v>
      </c>
      <c r="F993" t="s">
        <v>96</v>
      </c>
      <c r="G993" t="s">
        <v>106</v>
      </c>
      <c r="H993" t="s">
        <v>28</v>
      </c>
      <c r="I993" t="s">
        <v>4794</v>
      </c>
      <c r="J993" t="s">
        <v>4795</v>
      </c>
      <c r="K993" t="s">
        <v>4796</v>
      </c>
      <c r="L993" t="s">
        <v>4796</v>
      </c>
      <c r="M993" t="s">
        <v>153</v>
      </c>
      <c r="N993" t="s">
        <v>154</v>
      </c>
      <c r="O993" t="s">
        <v>36</v>
      </c>
      <c r="P993" t="s">
        <v>4793</v>
      </c>
      <c r="Q993" t="s">
        <v>4796</v>
      </c>
      <c r="R993" t="s">
        <v>103</v>
      </c>
      <c r="S993" t="s">
        <v>4796</v>
      </c>
      <c r="T9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45779.412499999999</v>
      </c>
      <c r="U9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45784.349305555559</v>
      </c>
      <c r="V993" s="5">
        <f>IFERROR(Table2[[#This Row],[Fecha cierre/actualización]]-Table2[[#This Row],[Fecha creación]],"Revisar")</f>
        <v>4.9368055555605679</v>
      </c>
      <c r="W993" s="5">
        <f>IFERROR(Table2[[#This Row],[Días resolución/en proceso]]*24,"Revisar")</f>
        <v>118.48333333345363</v>
      </c>
      <c r="X993" s="5">
        <f>_xlfn.XLOOKUP(Table2[[#This Row],[Acuerdo de nivel de servicio]],SLA!B:B,SLA!C:C)</f>
        <v>72</v>
      </c>
      <c r="Y993" s="5">
        <f>IFERROR(ROUND(Table2[[#This Row],[Fecha cierre/actualización]]-Table2[[#This Row],[Fecha creación]],0)*14,"Revisar")</f>
        <v>70</v>
      </c>
      <c r="Z993" s="5">
        <f>+Table2[[#This Row],[SLA horas - base ]]+Table2[[#This Row],[SLA horas - adic por cambio días]]</f>
        <v>142</v>
      </c>
      <c r="AA993" s="19" t="str">
        <f>IF(Table2[[#This Row],[SLA horas - base ]]=0,"No tiene SLA",IF(Table2[[#This Row],[Horas resolución/en proceso]]&lt;=Table2[[#This Row],[SLA horas - total]],"Cumplido","Vencido"))</f>
        <v>Cumplido</v>
      </c>
      <c r="AC993"/>
    </row>
    <row r="994" spans="1:29">
      <c r="A994" t="s">
        <v>4797</v>
      </c>
      <c r="B994" t="s">
        <v>4798</v>
      </c>
      <c r="C994" t="s">
        <v>496</v>
      </c>
      <c r="D994" t="s">
        <v>95</v>
      </c>
      <c r="E994" t="s">
        <v>66</v>
      </c>
      <c r="F994" t="s">
        <v>96</v>
      </c>
      <c r="G994" t="s">
        <v>97</v>
      </c>
      <c r="H994" t="s">
        <v>45</v>
      </c>
      <c r="I994" t="s">
        <v>4799</v>
      </c>
      <c r="J994" t="s">
        <v>4800</v>
      </c>
      <c r="K994" t="s">
        <v>4801</v>
      </c>
      <c r="L994" t="s">
        <v>4801</v>
      </c>
      <c r="M994" t="s">
        <v>101</v>
      </c>
      <c r="N994" t="s">
        <v>36</v>
      </c>
      <c r="O994" t="s">
        <v>102</v>
      </c>
      <c r="P994" t="s">
        <v>4798</v>
      </c>
      <c r="Q994" t="s">
        <v>4801</v>
      </c>
      <c r="R994" t="s">
        <v>103</v>
      </c>
      <c r="S994" t="s">
        <v>4801</v>
      </c>
      <c r="T9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45779.491666666669</v>
      </c>
      <c r="U9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45786.474305555559</v>
      </c>
      <c r="V994" s="5">
        <f>IFERROR(Table2[[#This Row],[Fecha cierre/actualización]]-Table2[[#This Row],[Fecha creación]],"Revisar")</f>
        <v>6.9826388888905058</v>
      </c>
      <c r="W994" s="5">
        <f>IFERROR(Table2[[#This Row],[Días resolución/en proceso]]*24,"Revisar")</f>
        <v>167.58333333337214</v>
      </c>
      <c r="X994" s="5">
        <f>_xlfn.XLOOKUP(Table2[[#This Row],[Acuerdo de nivel de servicio]],SLA!B:B,SLA!C:C)</f>
        <v>72</v>
      </c>
      <c r="Y994" s="5">
        <f>IFERROR(ROUND(Table2[[#This Row],[Fecha cierre/actualización]]-Table2[[#This Row],[Fecha creación]],0)*14,"Revisar")</f>
        <v>98</v>
      </c>
      <c r="Z994" s="5">
        <f>+Table2[[#This Row],[SLA horas - base ]]+Table2[[#This Row],[SLA horas - adic por cambio días]]</f>
        <v>170</v>
      </c>
      <c r="AA994" s="19" t="str">
        <f>IF(Table2[[#This Row],[SLA horas - base ]]=0,"No tiene SLA",IF(Table2[[#This Row],[Horas resolución/en proceso]]&lt;=Table2[[#This Row],[SLA horas - total]],"Cumplido","Vencido"))</f>
        <v>Cumplido</v>
      </c>
      <c r="AC994"/>
    </row>
    <row r="995" spans="1:29">
      <c r="A995" t="s">
        <v>4802</v>
      </c>
      <c r="B995" t="s">
        <v>4803</v>
      </c>
      <c r="C995" t="s">
        <v>36</v>
      </c>
      <c r="D995" t="s">
        <v>2</v>
      </c>
      <c r="E995" t="s">
        <v>42</v>
      </c>
      <c r="F995" t="s">
        <v>19</v>
      </c>
      <c r="G995" t="s">
        <v>36</v>
      </c>
      <c r="H995" t="s">
        <v>41</v>
      </c>
      <c r="I995" t="s">
        <v>4804</v>
      </c>
      <c r="J995" t="s">
        <v>131</v>
      </c>
      <c r="K995" t="s">
        <v>36</v>
      </c>
      <c r="L995" t="s">
        <v>4805</v>
      </c>
      <c r="M995" t="s">
        <v>101</v>
      </c>
      <c r="N995" t="s">
        <v>36</v>
      </c>
      <c r="O995" t="s">
        <v>102</v>
      </c>
      <c r="P995" t="s">
        <v>4803</v>
      </c>
      <c r="Q995" t="s">
        <v>36</v>
      </c>
      <c r="R995" t="s">
        <v>103</v>
      </c>
      <c r="S995" t="s">
        <v>36</v>
      </c>
      <c r="T9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45779.668055555558</v>
      </c>
      <c r="U9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45852.470833333333</v>
      </c>
      <c r="V995" s="5">
        <f>IFERROR(Table2[[#This Row],[Fecha cierre/actualización]]-Table2[[#This Row],[Fecha creación]],"Revisar")</f>
        <v>72.802777777775191</v>
      </c>
      <c r="W995" s="5">
        <f>IFERROR(Table2[[#This Row],[Días resolución/en proceso]]*24,"Revisar")</f>
        <v>1747.2666666666046</v>
      </c>
      <c r="X995" s="5">
        <f>_xlfn.XLOOKUP(Table2[[#This Row],[Acuerdo de nivel de servicio]],SLA!B:B,SLA!C:C)</f>
        <v>0</v>
      </c>
      <c r="Y995" s="5">
        <f>IFERROR(ROUND(Table2[[#This Row],[Fecha cierre/actualización]]-Table2[[#This Row],[Fecha creación]],0)*14,"Revisar")</f>
        <v>1022</v>
      </c>
      <c r="Z995" s="5">
        <f>+Table2[[#This Row],[SLA horas - base ]]+Table2[[#This Row],[SLA horas - adic por cambio días]]</f>
        <v>1022</v>
      </c>
      <c r="AA995" s="19" t="str">
        <f>IF(Table2[[#This Row],[SLA horas - base ]]=0,"No tiene SLA",IF(Table2[[#This Row],[Horas resolución/en proceso]]&lt;=Table2[[#This Row],[SLA horas - total]],"Cumplido","Vencido"))</f>
        <v>No tiene SLA</v>
      </c>
      <c r="AC995"/>
    </row>
    <row r="996" spans="1:29">
      <c r="A996" t="s">
        <v>4806</v>
      </c>
      <c r="B996" t="s">
        <v>4807</v>
      </c>
      <c r="C996" t="s">
        <v>157</v>
      </c>
      <c r="D996" t="s">
        <v>2</v>
      </c>
      <c r="E996" t="s">
        <v>55</v>
      </c>
      <c r="F996" t="s">
        <v>96</v>
      </c>
      <c r="G996" t="s">
        <v>106</v>
      </c>
      <c r="H996" t="s">
        <v>31</v>
      </c>
      <c r="I996" t="s">
        <v>4808</v>
      </c>
      <c r="J996" t="s">
        <v>3849</v>
      </c>
      <c r="K996" t="s">
        <v>4808</v>
      </c>
      <c r="L996" t="s">
        <v>4808</v>
      </c>
      <c r="M996" t="s">
        <v>101</v>
      </c>
      <c r="N996" t="s">
        <v>154</v>
      </c>
      <c r="O996" t="s">
        <v>102</v>
      </c>
      <c r="P996" t="s">
        <v>4807</v>
      </c>
      <c r="Q996" t="s">
        <v>4808</v>
      </c>
      <c r="R996" t="s">
        <v>103</v>
      </c>
      <c r="S996" t="s">
        <v>4808</v>
      </c>
      <c r="T9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45779.452777777777</v>
      </c>
      <c r="U9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45779.456944444442</v>
      </c>
      <c r="V996" s="5">
        <f>IFERROR(Table2[[#This Row],[Fecha cierre/actualización]]-Table2[[#This Row],[Fecha creación]],"Revisar")</f>
        <v>4.166666665696539E-3</v>
      </c>
      <c r="W996" s="5">
        <f>IFERROR(Table2[[#This Row],[Días resolución/en proceso]]*24,"Revisar")</f>
        <v>9.9999999976716936E-2</v>
      </c>
      <c r="X996" s="5">
        <f>_xlfn.XLOOKUP(Table2[[#This Row],[Acuerdo de nivel de servicio]],SLA!B:B,SLA!C:C)</f>
        <v>12.5</v>
      </c>
      <c r="Y996" s="5">
        <f>IFERROR(ROUND(Table2[[#This Row],[Fecha cierre/actualización]]-Table2[[#This Row],[Fecha creación]],0)*14,"Revisar")</f>
        <v>0</v>
      </c>
      <c r="Z996" s="5">
        <f>+Table2[[#This Row],[SLA horas - base ]]+Table2[[#This Row],[SLA horas - adic por cambio días]]</f>
        <v>12.5</v>
      </c>
      <c r="AA996" s="19" t="str">
        <f>IF(Table2[[#This Row],[SLA horas - base ]]=0,"No tiene SLA",IF(Table2[[#This Row],[Horas resolución/en proceso]]&lt;=Table2[[#This Row],[SLA horas - total]],"Cumplido","Vencido"))</f>
        <v>Cumplido</v>
      </c>
      <c r="AC996"/>
    </row>
    <row r="997" spans="1:29">
      <c r="A997" t="s">
        <v>4809</v>
      </c>
      <c r="B997" t="s">
        <v>4807</v>
      </c>
      <c r="C997" t="s">
        <v>36</v>
      </c>
      <c r="D997" t="s">
        <v>2</v>
      </c>
      <c r="E997" t="s">
        <v>55</v>
      </c>
      <c r="F997" t="s">
        <v>96</v>
      </c>
      <c r="G997" t="s">
        <v>106</v>
      </c>
      <c r="H997" t="s">
        <v>30</v>
      </c>
      <c r="I997" t="s">
        <v>4810</v>
      </c>
      <c r="J997" t="s">
        <v>1128</v>
      </c>
      <c r="K997" t="s">
        <v>4811</v>
      </c>
      <c r="L997" t="s">
        <v>4811</v>
      </c>
      <c r="M997" t="s">
        <v>110</v>
      </c>
      <c r="N997" t="s">
        <v>36</v>
      </c>
      <c r="O997" t="s">
        <v>36</v>
      </c>
      <c r="P997" t="s">
        <v>4807</v>
      </c>
      <c r="Q997" t="s">
        <v>4811</v>
      </c>
      <c r="R997" t="s">
        <v>103</v>
      </c>
      <c r="S997" t="s">
        <v>4811</v>
      </c>
      <c r="T9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45779.452777777777</v>
      </c>
      <c r="U9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45779.482638888891</v>
      </c>
      <c r="V997" s="5">
        <f>IFERROR(Table2[[#This Row],[Fecha cierre/actualización]]-Table2[[#This Row],[Fecha creación]],"Revisar")</f>
        <v>2.9861111113859806E-2</v>
      </c>
      <c r="W997" s="5">
        <f>IFERROR(Table2[[#This Row],[Días resolución/en proceso]]*24,"Revisar")</f>
        <v>0.71666666673263535</v>
      </c>
      <c r="X997" s="5">
        <f>_xlfn.XLOOKUP(Table2[[#This Row],[Acuerdo de nivel de servicio]],SLA!B:B,SLA!C:C)</f>
        <v>0</v>
      </c>
      <c r="Y997" s="5">
        <f>IFERROR(ROUND(Table2[[#This Row],[Fecha cierre/actualización]]-Table2[[#This Row],[Fecha creación]],0)*14,"Revisar")</f>
        <v>0</v>
      </c>
      <c r="Z997" s="5">
        <f>+Table2[[#This Row],[SLA horas - base ]]+Table2[[#This Row],[SLA horas - adic por cambio días]]</f>
        <v>0</v>
      </c>
      <c r="AA997" s="19" t="str">
        <f>IF(Table2[[#This Row],[SLA horas - base ]]=0,"No tiene SLA",IF(Table2[[#This Row],[Horas resolución/en proceso]]&lt;=Table2[[#This Row],[SLA horas - total]],"Cumplido","Vencido"))</f>
        <v>No tiene SLA</v>
      </c>
      <c r="AC997"/>
    </row>
    <row r="998" spans="1:29">
      <c r="A998" t="s">
        <v>4812</v>
      </c>
      <c r="B998" t="s">
        <v>4811</v>
      </c>
      <c r="C998" t="s">
        <v>157</v>
      </c>
      <c r="D998" t="s">
        <v>2</v>
      </c>
      <c r="E998" t="s">
        <v>55</v>
      </c>
      <c r="F998" t="s">
        <v>96</v>
      </c>
      <c r="G998" t="s">
        <v>106</v>
      </c>
      <c r="H998" t="s">
        <v>31</v>
      </c>
      <c r="I998" t="s">
        <v>4813</v>
      </c>
      <c r="J998" t="s">
        <v>1976</v>
      </c>
      <c r="K998" t="s">
        <v>4789</v>
      </c>
      <c r="L998" t="s">
        <v>4789</v>
      </c>
      <c r="M998" t="s">
        <v>101</v>
      </c>
      <c r="N998" t="s">
        <v>154</v>
      </c>
      <c r="O998" t="s">
        <v>102</v>
      </c>
      <c r="P998" t="s">
        <v>4811</v>
      </c>
      <c r="Q998" t="s">
        <v>4789</v>
      </c>
      <c r="R998" t="s">
        <v>103</v>
      </c>
      <c r="S998" t="s">
        <v>4789</v>
      </c>
      <c r="T9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45779.482638888891</v>
      </c>
      <c r="U9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45779.500694444447</v>
      </c>
      <c r="V998" s="5">
        <f>IFERROR(Table2[[#This Row],[Fecha cierre/actualización]]-Table2[[#This Row],[Fecha creación]],"Revisar")</f>
        <v>1.8055555556202307E-2</v>
      </c>
      <c r="W998" s="5">
        <f>IFERROR(Table2[[#This Row],[Días resolución/en proceso]]*24,"Revisar")</f>
        <v>0.43333333334885538</v>
      </c>
      <c r="X998" s="5">
        <f>_xlfn.XLOOKUP(Table2[[#This Row],[Acuerdo de nivel de servicio]],SLA!B:B,SLA!C:C)</f>
        <v>12.5</v>
      </c>
      <c r="Y998" s="5">
        <f>IFERROR(ROUND(Table2[[#This Row],[Fecha cierre/actualización]]-Table2[[#This Row],[Fecha creación]],0)*14,"Revisar")</f>
        <v>0</v>
      </c>
      <c r="Z998" s="5">
        <f>+Table2[[#This Row],[SLA horas - base ]]+Table2[[#This Row],[SLA horas - adic por cambio días]]</f>
        <v>12.5</v>
      </c>
      <c r="AA998" s="19" t="str">
        <f>IF(Table2[[#This Row],[SLA horas - base ]]=0,"No tiene SLA",IF(Table2[[#This Row],[Horas resolución/en proceso]]&lt;=Table2[[#This Row],[SLA horas - total]],"Cumplido","Vencido"))</f>
        <v>Cumplido</v>
      </c>
      <c r="AC998"/>
    </row>
    <row r="999" spans="1:29">
      <c r="A999" t="s">
        <v>4814</v>
      </c>
      <c r="B999" t="s">
        <v>4815</v>
      </c>
      <c r="C999" t="s">
        <v>149</v>
      </c>
      <c r="D999" t="s">
        <v>2</v>
      </c>
      <c r="E999" t="s">
        <v>48</v>
      </c>
      <c r="F999" t="s">
        <v>96</v>
      </c>
      <c r="G999" t="s">
        <v>106</v>
      </c>
      <c r="H999" t="s">
        <v>31</v>
      </c>
      <c r="I999" t="s">
        <v>4816</v>
      </c>
      <c r="J999" t="s">
        <v>4817</v>
      </c>
      <c r="K999" t="s">
        <v>4818</v>
      </c>
      <c r="L999" t="s">
        <v>4818</v>
      </c>
      <c r="M999" t="s">
        <v>101</v>
      </c>
      <c r="N999" t="s">
        <v>154</v>
      </c>
      <c r="O999" t="s">
        <v>102</v>
      </c>
      <c r="P999" t="s">
        <v>4815</v>
      </c>
      <c r="Q999" t="s">
        <v>4818</v>
      </c>
      <c r="R999" t="s">
        <v>103</v>
      </c>
      <c r="S999" t="s">
        <v>4818</v>
      </c>
      <c r="T9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45779.462500000001</v>
      </c>
      <c r="U9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45804.657638888886</v>
      </c>
      <c r="V999" s="5">
        <f>IFERROR(Table2[[#This Row],[Fecha cierre/actualización]]-Table2[[#This Row],[Fecha creación]],"Revisar")</f>
        <v>25.195138888884685</v>
      </c>
      <c r="W999" s="5">
        <f>IFERROR(Table2[[#This Row],[Días resolución/en proceso]]*24,"Revisar")</f>
        <v>604.68333333323244</v>
      </c>
      <c r="X999" s="5">
        <f>_xlfn.XLOOKUP(Table2[[#This Row],[Acuerdo de nivel de servicio]],SLA!B:B,SLA!C:C)</f>
        <v>12.5</v>
      </c>
      <c r="Y999" s="5">
        <f>IFERROR(ROUND(Table2[[#This Row],[Fecha cierre/actualización]]-Table2[[#This Row],[Fecha creación]],0)*14,"Revisar")</f>
        <v>350</v>
      </c>
      <c r="Z999" s="5">
        <f>+Table2[[#This Row],[SLA horas - base ]]+Table2[[#This Row],[SLA horas - adic por cambio días]]</f>
        <v>362.5</v>
      </c>
      <c r="AA999" s="19" t="str">
        <f>IF(Table2[[#This Row],[SLA horas - base ]]=0,"No tiene SLA",IF(Table2[[#This Row],[Horas resolución/en proceso]]&lt;=Table2[[#This Row],[SLA horas - total]],"Cumplido","Vencido"))</f>
        <v>Vencido</v>
      </c>
      <c r="AC999"/>
    </row>
    <row r="1000" spans="1:29">
      <c r="A1000" t="s">
        <v>4819</v>
      </c>
      <c r="B1000" t="s">
        <v>4820</v>
      </c>
      <c r="C1000" t="s">
        <v>36</v>
      </c>
      <c r="D1000" t="s">
        <v>269</v>
      </c>
      <c r="E1000" t="s">
        <v>48</v>
      </c>
      <c r="F1000" t="s">
        <v>96</v>
      </c>
      <c r="G1000" t="s">
        <v>270</v>
      </c>
      <c r="H1000" t="s">
        <v>36</v>
      </c>
      <c r="I1000" t="s">
        <v>4821</v>
      </c>
      <c r="J1000" t="s">
        <v>4822</v>
      </c>
      <c r="K1000" t="s">
        <v>4823</v>
      </c>
      <c r="L1000" t="s">
        <v>4823</v>
      </c>
      <c r="M1000" t="s">
        <v>36</v>
      </c>
      <c r="N1000" t="s">
        <v>36</v>
      </c>
      <c r="O1000" t="s">
        <v>36</v>
      </c>
      <c r="P1000" t="s">
        <v>4820</v>
      </c>
      <c r="Q1000" t="s">
        <v>4823</v>
      </c>
      <c r="R1000" t="s">
        <v>103</v>
      </c>
      <c r="S1000" t="s">
        <v>4823</v>
      </c>
      <c r="T10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45783.675694444442</v>
      </c>
      <c r="U10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45807.519444444442</v>
      </c>
      <c r="V1000" s="5">
        <f>IFERROR(Table2[[#This Row],[Fecha cierre/actualización]]-Table2[[#This Row],[Fecha creación]],"Revisar")</f>
        <v>23.84375</v>
      </c>
      <c r="W1000" s="5">
        <f>IFERROR(Table2[[#This Row],[Días resolución/en proceso]]*24,"Revisar")</f>
        <v>572.25</v>
      </c>
      <c r="X1000" s="5">
        <f>_xlfn.XLOOKUP(Table2[[#This Row],[Acuerdo de nivel de servicio]],SLA!B:B,SLA!C:C)</f>
        <v>0</v>
      </c>
      <c r="Y1000" s="5">
        <f>IFERROR(ROUND(Table2[[#This Row],[Fecha cierre/actualización]]-Table2[[#This Row],[Fecha creación]],0)*14,"Revisar")</f>
        <v>336</v>
      </c>
      <c r="Z1000" s="5">
        <f>+Table2[[#This Row],[SLA horas - base ]]+Table2[[#This Row],[SLA horas - adic por cambio días]]</f>
        <v>336</v>
      </c>
      <c r="AA1000" s="19" t="str">
        <f>IF(Table2[[#This Row],[SLA horas - base ]]=0,"No tiene SLA",IF(Table2[[#This Row],[Horas resolución/en proceso]]&lt;=Table2[[#This Row],[SLA horas - total]],"Cumplido","Vencido"))</f>
        <v>No tiene SLA</v>
      </c>
      <c r="AC1000"/>
    </row>
    <row r="1001" spans="1:29">
      <c r="A1001" t="s">
        <v>4824</v>
      </c>
      <c r="B1001" t="s">
        <v>4825</v>
      </c>
      <c r="C1001" t="s">
        <v>149</v>
      </c>
      <c r="D1001" t="s">
        <v>2</v>
      </c>
      <c r="E1001" t="s">
        <v>55</v>
      </c>
      <c r="F1001" t="s">
        <v>96</v>
      </c>
      <c r="G1001" t="s">
        <v>97</v>
      </c>
      <c r="H1001" t="s">
        <v>31</v>
      </c>
      <c r="I1001" t="s">
        <v>4826</v>
      </c>
      <c r="J1001" t="s">
        <v>4827</v>
      </c>
      <c r="K1001" t="s">
        <v>4828</v>
      </c>
      <c r="L1001" t="s">
        <v>4828</v>
      </c>
      <c r="M1001" t="s">
        <v>101</v>
      </c>
      <c r="N1001" t="s">
        <v>36</v>
      </c>
      <c r="O1001" t="s">
        <v>102</v>
      </c>
      <c r="P1001" t="s">
        <v>4825</v>
      </c>
      <c r="Q1001" t="s">
        <v>4828</v>
      </c>
      <c r="R1001" t="s">
        <v>103</v>
      </c>
      <c r="S1001" t="s">
        <v>4828</v>
      </c>
      <c r="T10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45784.484027777777</v>
      </c>
      <c r="U10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45785.453472222223</v>
      </c>
      <c r="V1001" s="5">
        <f>IFERROR(Table2[[#This Row],[Fecha cierre/actualización]]-Table2[[#This Row],[Fecha creación]],"Revisar")</f>
        <v>0.96944444444670808</v>
      </c>
      <c r="W1001" s="5">
        <f>IFERROR(Table2[[#This Row],[Días resolución/en proceso]]*24,"Revisar")</f>
        <v>23.266666666720994</v>
      </c>
      <c r="X1001" s="5">
        <f>_xlfn.XLOOKUP(Table2[[#This Row],[Acuerdo de nivel de servicio]],SLA!B:B,SLA!C:C)</f>
        <v>12.5</v>
      </c>
      <c r="Y1001" s="5">
        <f>IFERROR(ROUND(Table2[[#This Row],[Fecha cierre/actualización]]-Table2[[#This Row],[Fecha creación]],0)*14,"Revisar")</f>
        <v>14</v>
      </c>
      <c r="Z1001" s="5">
        <f>+Table2[[#This Row],[SLA horas - base ]]+Table2[[#This Row],[SLA horas - adic por cambio días]]</f>
        <v>26.5</v>
      </c>
      <c r="AA1001" s="19" t="str">
        <f>IF(Table2[[#This Row],[SLA horas - base ]]=0,"No tiene SLA",IF(Table2[[#This Row],[Horas resolución/en proceso]]&lt;=Table2[[#This Row],[SLA horas - total]],"Cumplido","Vencido"))</f>
        <v>Cumplido</v>
      </c>
      <c r="AC1001"/>
    </row>
    <row r="1002" spans="1:29">
      <c r="A1002" t="s">
        <v>4829</v>
      </c>
      <c r="B1002" t="s">
        <v>4830</v>
      </c>
      <c r="C1002" t="s">
        <v>167</v>
      </c>
      <c r="D1002" t="s">
        <v>2</v>
      </c>
      <c r="E1002" t="s">
        <v>38</v>
      </c>
      <c r="F1002" t="s">
        <v>96</v>
      </c>
      <c r="G1002" t="s">
        <v>106</v>
      </c>
      <c r="H1002" t="s">
        <v>38</v>
      </c>
      <c r="I1002" t="s">
        <v>4831</v>
      </c>
      <c r="J1002" t="s">
        <v>4832</v>
      </c>
      <c r="K1002" t="s">
        <v>4833</v>
      </c>
      <c r="L1002" t="s">
        <v>4833</v>
      </c>
      <c r="M1002" t="s">
        <v>110</v>
      </c>
      <c r="N1002" t="s">
        <v>36</v>
      </c>
      <c r="O1002" t="s">
        <v>36</v>
      </c>
      <c r="P1002" t="s">
        <v>4830</v>
      </c>
      <c r="Q1002" t="s">
        <v>4833</v>
      </c>
      <c r="R1002" t="s">
        <v>103</v>
      </c>
      <c r="S1002" t="s">
        <v>4833</v>
      </c>
      <c r="T10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45785.404861111114</v>
      </c>
      <c r="U10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45785.575694444444</v>
      </c>
      <c r="V1002" s="5">
        <f>IFERROR(Table2[[#This Row],[Fecha cierre/actualización]]-Table2[[#This Row],[Fecha creación]],"Revisar")</f>
        <v>0.17083333332993789</v>
      </c>
      <c r="W1002" s="5">
        <f>IFERROR(Table2[[#This Row],[Días resolución/en proceso]]*24,"Revisar")</f>
        <v>4.0999999999185093</v>
      </c>
      <c r="X1002" s="5">
        <f>_xlfn.XLOOKUP(Table2[[#This Row],[Acuerdo de nivel de servicio]],SLA!B:B,SLA!C:C)</f>
        <v>120</v>
      </c>
      <c r="Y1002" s="5">
        <f>IFERROR(ROUND(Table2[[#This Row],[Fecha cierre/actualización]]-Table2[[#This Row],[Fecha creación]],0)*14,"Revisar")</f>
        <v>0</v>
      </c>
      <c r="Z1002" s="5">
        <f>+Table2[[#This Row],[SLA horas - base ]]+Table2[[#This Row],[SLA horas - adic por cambio días]]</f>
        <v>120</v>
      </c>
      <c r="AA1002" s="19" t="str">
        <f>IF(Table2[[#This Row],[SLA horas - base ]]=0,"No tiene SLA",IF(Table2[[#This Row],[Horas resolución/en proceso]]&lt;=Table2[[#This Row],[SLA horas - total]],"Cumplido","Vencido"))</f>
        <v>Cumplido</v>
      </c>
      <c r="AC1002"/>
    </row>
    <row r="1003" spans="1:29">
      <c r="A1003" t="s">
        <v>4834</v>
      </c>
      <c r="B1003" t="s">
        <v>4835</v>
      </c>
      <c r="C1003" t="s">
        <v>36</v>
      </c>
      <c r="D1003" t="s">
        <v>2</v>
      </c>
      <c r="E1003" t="s">
        <v>38</v>
      </c>
      <c r="F1003" t="s">
        <v>96</v>
      </c>
      <c r="G1003" t="s">
        <v>106</v>
      </c>
      <c r="H1003" t="s">
        <v>38</v>
      </c>
      <c r="I1003" t="s">
        <v>4836</v>
      </c>
      <c r="J1003" t="s">
        <v>4837</v>
      </c>
      <c r="K1003" t="s">
        <v>4838</v>
      </c>
      <c r="L1003" t="s">
        <v>4838</v>
      </c>
      <c r="M1003" t="s">
        <v>110</v>
      </c>
      <c r="N1003" t="s">
        <v>36</v>
      </c>
      <c r="O1003" t="s">
        <v>36</v>
      </c>
      <c r="P1003" t="s">
        <v>4835</v>
      </c>
      <c r="Q1003" t="s">
        <v>4838</v>
      </c>
      <c r="R1003" t="s">
        <v>103</v>
      </c>
      <c r="S1003" t="s">
        <v>4838</v>
      </c>
      <c r="T10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45785.440972222219</v>
      </c>
      <c r="U10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45791.759722222225</v>
      </c>
      <c r="V1003" s="5">
        <f>IFERROR(Table2[[#This Row],[Fecha cierre/actualización]]-Table2[[#This Row],[Fecha creación]],"Revisar")</f>
        <v>6.3187500000058208</v>
      </c>
      <c r="W1003" s="5">
        <f>IFERROR(Table2[[#This Row],[Días resolución/en proceso]]*24,"Revisar")</f>
        <v>151.6500000001397</v>
      </c>
      <c r="X1003" s="5">
        <f>_xlfn.XLOOKUP(Table2[[#This Row],[Acuerdo de nivel de servicio]],SLA!B:B,SLA!C:C)</f>
        <v>0</v>
      </c>
      <c r="Y1003" s="5">
        <f>IFERROR(ROUND(Table2[[#This Row],[Fecha cierre/actualización]]-Table2[[#This Row],[Fecha creación]],0)*14,"Revisar")</f>
        <v>84</v>
      </c>
      <c r="Z1003" s="5">
        <f>+Table2[[#This Row],[SLA horas - base ]]+Table2[[#This Row],[SLA horas - adic por cambio días]]</f>
        <v>84</v>
      </c>
      <c r="AA1003" s="19" t="str">
        <f>IF(Table2[[#This Row],[SLA horas - base ]]=0,"No tiene SLA",IF(Table2[[#This Row],[Horas resolución/en proceso]]&lt;=Table2[[#This Row],[SLA horas - total]],"Cumplido","Vencido"))</f>
        <v>No tiene SLA</v>
      </c>
      <c r="AC1003"/>
    </row>
    <row r="1004" spans="1:29">
      <c r="A1004" t="s">
        <v>4839</v>
      </c>
      <c r="B1004" t="s">
        <v>4840</v>
      </c>
      <c r="C1004" t="s">
        <v>496</v>
      </c>
      <c r="D1004" t="s">
        <v>95</v>
      </c>
      <c r="E1004" t="s">
        <v>55</v>
      </c>
      <c r="F1004" t="s">
        <v>96</v>
      </c>
      <c r="G1004" t="s">
        <v>97</v>
      </c>
      <c r="H1004" t="s">
        <v>47</v>
      </c>
      <c r="I1004" t="s">
        <v>4841</v>
      </c>
      <c r="J1004" t="s">
        <v>4842</v>
      </c>
      <c r="K1004" t="s">
        <v>4843</v>
      </c>
      <c r="L1004" t="s">
        <v>4843</v>
      </c>
      <c r="M1004" t="s">
        <v>101</v>
      </c>
      <c r="N1004" t="s">
        <v>36</v>
      </c>
      <c r="O1004" t="s">
        <v>102</v>
      </c>
      <c r="P1004" t="s">
        <v>4840</v>
      </c>
      <c r="Q1004" t="s">
        <v>4843</v>
      </c>
      <c r="R1004" t="s">
        <v>103</v>
      </c>
      <c r="S1004" t="s">
        <v>4844</v>
      </c>
      <c r="T10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45783.489583333336</v>
      </c>
      <c r="U10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45798.491666666669</v>
      </c>
      <c r="V1004" s="5">
        <f>IFERROR(Table2[[#This Row],[Fecha cierre/actualización]]-Table2[[#This Row],[Fecha creación]],"Revisar")</f>
        <v>15.002083333332848</v>
      </c>
      <c r="W1004" s="5">
        <f>IFERROR(Table2[[#This Row],[Días resolución/en proceso]]*24,"Revisar")</f>
        <v>360.04999999998836</v>
      </c>
      <c r="X1004" s="5">
        <f>_xlfn.XLOOKUP(Table2[[#This Row],[Acuerdo de nivel de servicio]],SLA!B:B,SLA!C:C)</f>
        <v>72</v>
      </c>
      <c r="Y1004" s="5">
        <f>IFERROR(ROUND(Table2[[#This Row],[Fecha cierre/actualización]]-Table2[[#This Row],[Fecha creación]],0)*14,"Revisar")</f>
        <v>210</v>
      </c>
      <c r="Z1004" s="5">
        <f>+Table2[[#This Row],[SLA horas - base ]]+Table2[[#This Row],[SLA horas - adic por cambio días]]</f>
        <v>282</v>
      </c>
      <c r="AA1004" s="19" t="str">
        <f>IF(Table2[[#This Row],[SLA horas - base ]]=0,"No tiene SLA",IF(Table2[[#This Row],[Horas resolución/en proceso]]&lt;=Table2[[#This Row],[SLA horas - total]],"Cumplido","Vencido"))</f>
        <v>Vencido</v>
      </c>
      <c r="AC1004"/>
    </row>
    <row r="1005" spans="1:29">
      <c r="A1005" t="s">
        <v>4845</v>
      </c>
      <c r="B1005" t="s">
        <v>4846</v>
      </c>
      <c r="C1005" t="s">
        <v>496</v>
      </c>
      <c r="D1005" t="s">
        <v>95</v>
      </c>
      <c r="E1005" t="s">
        <v>38</v>
      </c>
      <c r="F1005" t="s">
        <v>96</v>
      </c>
      <c r="G1005" t="s">
        <v>106</v>
      </c>
      <c r="H1005" t="s">
        <v>38</v>
      </c>
      <c r="I1005" t="s">
        <v>4847</v>
      </c>
      <c r="J1005" t="s">
        <v>4848</v>
      </c>
      <c r="K1005" t="s">
        <v>4849</v>
      </c>
      <c r="L1005" t="s">
        <v>4849</v>
      </c>
      <c r="M1005" t="s">
        <v>110</v>
      </c>
      <c r="N1005" t="s">
        <v>36</v>
      </c>
      <c r="O1005" t="s">
        <v>36</v>
      </c>
      <c r="P1005" t="s">
        <v>4846</v>
      </c>
      <c r="Q1005" t="s">
        <v>4849</v>
      </c>
      <c r="R1005" t="s">
        <v>467</v>
      </c>
      <c r="S1005" t="s">
        <v>4849</v>
      </c>
      <c r="T10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45785.629166666666</v>
      </c>
      <c r="U10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45810.475694444445</v>
      </c>
      <c r="V1005" s="5">
        <f>IFERROR(Table2[[#This Row],[Fecha cierre/actualización]]-Table2[[#This Row],[Fecha creación]],"Revisar")</f>
        <v>24.846527777779556</v>
      </c>
      <c r="W1005" s="5">
        <f>IFERROR(Table2[[#This Row],[Días resolución/en proceso]]*24,"Revisar")</f>
        <v>596.31666666670935</v>
      </c>
      <c r="X1005" s="5">
        <f>_xlfn.XLOOKUP(Table2[[#This Row],[Acuerdo de nivel de servicio]],SLA!B:B,SLA!C:C)</f>
        <v>72</v>
      </c>
      <c r="Y1005" s="5">
        <f>IFERROR(ROUND(Table2[[#This Row],[Fecha cierre/actualización]]-Table2[[#This Row],[Fecha creación]],0)*14,"Revisar")</f>
        <v>350</v>
      </c>
      <c r="Z1005" s="5">
        <f>+Table2[[#This Row],[SLA horas - base ]]+Table2[[#This Row],[SLA horas - adic por cambio días]]</f>
        <v>422</v>
      </c>
      <c r="AA1005" s="19" t="str">
        <f>IF(Table2[[#This Row],[SLA horas - base ]]=0,"No tiene SLA",IF(Table2[[#This Row],[Horas resolución/en proceso]]&lt;=Table2[[#This Row],[SLA horas - total]],"Cumplido","Vencido"))</f>
        <v>Vencido</v>
      </c>
      <c r="AC1005"/>
    </row>
    <row r="1006" spans="1:29">
      <c r="A1006" t="s">
        <v>4850</v>
      </c>
      <c r="B1006" t="s">
        <v>4851</v>
      </c>
      <c r="C1006" t="s">
        <v>2317</v>
      </c>
      <c r="D1006" t="s">
        <v>95</v>
      </c>
      <c r="E1006" t="s">
        <v>55</v>
      </c>
      <c r="F1006" t="s">
        <v>22</v>
      </c>
      <c r="G1006" t="s">
        <v>106</v>
      </c>
      <c r="H1006" t="s">
        <v>28</v>
      </c>
      <c r="I1006" t="s">
        <v>4851</v>
      </c>
      <c r="J1006" t="s">
        <v>131</v>
      </c>
      <c r="K1006" t="s">
        <v>36</v>
      </c>
      <c r="L1006" t="s">
        <v>4852</v>
      </c>
      <c r="M1006" t="s">
        <v>101</v>
      </c>
      <c r="N1006" t="s">
        <v>36</v>
      </c>
      <c r="O1006" t="s">
        <v>311</v>
      </c>
      <c r="P1006" t="s">
        <v>4851</v>
      </c>
      <c r="Q1006" t="s">
        <v>36</v>
      </c>
      <c r="R1006" t="s">
        <v>467</v>
      </c>
      <c r="S1006" t="s">
        <v>36</v>
      </c>
      <c r="T10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45783.385416666664</v>
      </c>
      <c r="U10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45797.481249999997</v>
      </c>
      <c r="V1006" s="5">
        <f>IFERROR(Table2[[#This Row],[Fecha cierre/actualización]]-Table2[[#This Row],[Fecha creación]],"Revisar")</f>
        <v>14.095833333332848</v>
      </c>
      <c r="W1006" s="5">
        <f>IFERROR(Table2[[#This Row],[Días resolución/en proceso]]*24,"Revisar")</f>
        <v>338.29999999998836</v>
      </c>
      <c r="X1006" s="5">
        <f>_xlfn.XLOOKUP(Table2[[#This Row],[Acuerdo de nivel de servicio]],SLA!B:B,SLA!C:C)</f>
        <v>120</v>
      </c>
      <c r="Y1006" s="5">
        <f>IFERROR(ROUND(Table2[[#This Row],[Fecha cierre/actualización]]-Table2[[#This Row],[Fecha creación]],0)*14,"Revisar")</f>
        <v>196</v>
      </c>
      <c r="Z1006" s="5">
        <f>+Table2[[#This Row],[SLA horas - base ]]+Table2[[#This Row],[SLA horas - adic por cambio días]]</f>
        <v>316</v>
      </c>
      <c r="AA1006" s="19" t="str">
        <f>IF(Table2[[#This Row],[SLA horas - base ]]=0,"No tiene SLA",IF(Table2[[#This Row],[Horas resolución/en proceso]]&lt;=Table2[[#This Row],[SLA horas - total]],"Cumplido","Vencido"))</f>
        <v>Vencido</v>
      </c>
      <c r="AC1006"/>
    </row>
    <row r="1007" spans="1:29">
      <c r="A1007" t="s">
        <v>4853</v>
      </c>
      <c r="B1007" t="s">
        <v>4854</v>
      </c>
      <c r="C1007" t="s">
        <v>157</v>
      </c>
      <c r="D1007" t="s">
        <v>2</v>
      </c>
      <c r="E1007" t="s">
        <v>55</v>
      </c>
      <c r="F1007" t="s">
        <v>96</v>
      </c>
      <c r="G1007" t="s">
        <v>106</v>
      </c>
      <c r="H1007" t="s">
        <v>31</v>
      </c>
      <c r="I1007" t="s">
        <v>4855</v>
      </c>
      <c r="J1007" t="s">
        <v>4856</v>
      </c>
      <c r="K1007" t="s">
        <v>4857</v>
      </c>
      <c r="L1007" t="s">
        <v>4857</v>
      </c>
      <c r="M1007" t="s">
        <v>101</v>
      </c>
      <c r="N1007" t="s">
        <v>154</v>
      </c>
      <c r="O1007" t="s">
        <v>102</v>
      </c>
      <c r="P1007" t="s">
        <v>4854</v>
      </c>
      <c r="Q1007" t="s">
        <v>4857</v>
      </c>
      <c r="R1007" t="s">
        <v>103</v>
      </c>
      <c r="S1007" t="s">
        <v>4857</v>
      </c>
      <c r="T10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45784.620138888888</v>
      </c>
      <c r="U10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45786.470138888886</v>
      </c>
      <c r="V1007" s="5">
        <f>IFERROR(Table2[[#This Row],[Fecha cierre/actualización]]-Table2[[#This Row],[Fecha creación]],"Revisar")</f>
        <v>1.8499999999985448</v>
      </c>
      <c r="W1007" s="5">
        <f>IFERROR(Table2[[#This Row],[Días resolución/en proceso]]*24,"Revisar")</f>
        <v>44.399999999965075</v>
      </c>
      <c r="X1007" s="5">
        <f>_xlfn.XLOOKUP(Table2[[#This Row],[Acuerdo de nivel de servicio]],SLA!B:B,SLA!C:C)</f>
        <v>12.5</v>
      </c>
      <c r="Y1007" s="5">
        <f>IFERROR(ROUND(Table2[[#This Row],[Fecha cierre/actualización]]-Table2[[#This Row],[Fecha creación]],0)*14,"Revisar")</f>
        <v>28</v>
      </c>
      <c r="Z1007" s="5">
        <f>+Table2[[#This Row],[SLA horas - base ]]+Table2[[#This Row],[SLA horas - adic por cambio días]]</f>
        <v>40.5</v>
      </c>
      <c r="AA1007" s="19" t="str">
        <f>IF(Table2[[#This Row],[SLA horas - base ]]=0,"No tiene SLA",IF(Table2[[#This Row],[Horas resolución/en proceso]]&lt;=Table2[[#This Row],[SLA horas - total]],"Cumplido","Vencido"))</f>
        <v>Vencido</v>
      </c>
      <c r="AC1007"/>
    </row>
    <row r="1008" spans="1:29">
      <c r="A1008" t="s">
        <v>4858</v>
      </c>
      <c r="B1008" t="s">
        <v>4859</v>
      </c>
      <c r="C1008" t="s">
        <v>36</v>
      </c>
      <c r="D1008" t="s">
        <v>269</v>
      </c>
      <c r="E1008" t="s">
        <v>48</v>
      </c>
      <c r="F1008" t="s">
        <v>96</v>
      </c>
      <c r="G1008" t="s">
        <v>270</v>
      </c>
      <c r="H1008" t="s">
        <v>36</v>
      </c>
      <c r="I1008" t="s">
        <v>4860</v>
      </c>
      <c r="J1008" t="s">
        <v>4861</v>
      </c>
      <c r="K1008" t="s">
        <v>4862</v>
      </c>
      <c r="L1008" t="s">
        <v>4862</v>
      </c>
      <c r="M1008" t="s">
        <v>36</v>
      </c>
      <c r="N1008" t="s">
        <v>36</v>
      </c>
      <c r="O1008" t="s">
        <v>36</v>
      </c>
      <c r="P1008" t="s">
        <v>4859</v>
      </c>
      <c r="Q1008" t="s">
        <v>4862</v>
      </c>
      <c r="R1008" t="s">
        <v>103</v>
      </c>
      <c r="S1008" t="s">
        <v>4862</v>
      </c>
      <c r="T10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45783.479166666664</v>
      </c>
      <c r="U10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45789.381249999999</v>
      </c>
      <c r="V1008" s="5">
        <f>IFERROR(Table2[[#This Row],[Fecha cierre/actualización]]-Table2[[#This Row],[Fecha creación]],"Revisar")</f>
        <v>5.9020833333343035</v>
      </c>
      <c r="W1008" s="5">
        <f>IFERROR(Table2[[#This Row],[Días resolución/en proceso]]*24,"Revisar")</f>
        <v>141.65000000002328</v>
      </c>
      <c r="X1008" s="5">
        <f>_xlfn.XLOOKUP(Table2[[#This Row],[Acuerdo de nivel de servicio]],SLA!B:B,SLA!C:C)</f>
        <v>0</v>
      </c>
      <c r="Y1008" s="5">
        <f>IFERROR(ROUND(Table2[[#This Row],[Fecha cierre/actualización]]-Table2[[#This Row],[Fecha creación]],0)*14,"Revisar")</f>
        <v>84</v>
      </c>
      <c r="Z1008" s="5">
        <f>+Table2[[#This Row],[SLA horas - base ]]+Table2[[#This Row],[SLA horas - adic por cambio días]]</f>
        <v>84</v>
      </c>
      <c r="AA1008" s="19" t="str">
        <f>IF(Table2[[#This Row],[SLA horas - base ]]=0,"No tiene SLA",IF(Table2[[#This Row],[Horas resolución/en proceso]]&lt;=Table2[[#This Row],[SLA horas - total]],"Cumplido","Vencido"))</f>
        <v>No tiene SLA</v>
      </c>
      <c r="AC1008"/>
    </row>
    <row r="1009" spans="1:29">
      <c r="A1009" t="s">
        <v>4863</v>
      </c>
      <c r="B1009" t="s">
        <v>4864</v>
      </c>
      <c r="C1009" t="s">
        <v>119</v>
      </c>
      <c r="D1009" t="s">
        <v>2</v>
      </c>
      <c r="E1009" t="s">
        <v>55</v>
      </c>
      <c r="F1009" t="s">
        <v>18</v>
      </c>
      <c r="G1009" t="s">
        <v>106</v>
      </c>
      <c r="H1009" t="s">
        <v>28</v>
      </c>
      <c r="I1009" t="s">
        <v>4865</v>
      </c>
      <c r="J1009" t="s">
        <v>131</v>
      </c>
      <c r="K1009" t="s">
        <v>36</v>
      </c>
      <c r="L1009" t="s">
        <v>4865</v>
      </c>
      <c r="M1009" t="s">
        <v>153</v>
      </c>
      <c r="N1009" t="s">
        <v>154</v>
      </c>
      <c r="O1009" t="s">
        <v>36</v>
      </c>
      <c r="P1009" t="s">
        <v>4864</v>
      </c>
      <c r="Q1009" t="s">
        <v>36</v>
      </c>
      <c r="R1009" t="s">
        <v>467</v>
      </c>
      <c r="S1009" t="s">
        <v>36</v>
      </c>
      <c r="T10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45784.705555555556</v>
      </c>
      <c r="U10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45814.497916666667</v>
      </c>
      <c r="V1009" s="5">
        <f>IFERROR(Table2[[#This Row],[Fecha cierre/actualización]]-Table2[[#This Row],[Fecha creación]],"Revisar")</f>
        <v>29.792361111110949</v>
      </c>
      <c r="W1009" s="5">
        <f>IFERROR(Table2[[#This Row],[Días resolución/en proceso]]*24,"Revisar")</f>
        <v>715.01666666666279</v>
      </c>
      <c r="X1009" s="5">
        <f>_xlfn.XLOOKUP(Table2[[#This Row],[Acuerdo de nivel de servicio]],SLA!B:B,SLA!C:C)</f>
        <v>72</v>
      </c>
      <c r="Y1009" s="5">
        <f>IFERROR(ROUND(Table2[[#This Row],[Fecha cierre/actualización]]-Table2[[#This Row],[Fecha creación]],0)*14,"Revisar")</f>
        <v>420</v>
      </c>
      <c r="Z1009" s="5">
        <f>+Table2[[#This Row],[SLA horas - base ]]+Table2[[#This Row],[SLA horas - adic por cambio días]]</f>
        <v>492</v>
      </c>
      <c r="AA1009" s="19" t="str">
        <f>IF(Table2[[#This Row],[SLA horas - base ]]=0,"No tiene SLA",IF(Table2[[#This Row],[Horas resolución/en proceso]]&lt;=Table2[[#This Row],[SLA horas - total]],"Cumplido","Vencido"))</f>
        <v>Vencido</v>
      </c>
      <c r="AC1009"/>
    </row>
    <row r="1010" spans="1:29">
      <c r="A1010" t="s">
        <v>4866</v>
      </c>
      <c r="B1010" t="s">
        <v>4867</v>
      </c>
      <c r="C1010" t="s">
        <v>119</v>
      </c>
      <c r="D1010" t="s">
        <v>2</v>
      </c>
      <c r="E1010" t="s">
        <v>61</v>
      </c>
      <c r="F1010" t="s">
        <v>96</v>
      </c>
      <c r="G1010" t="s">
        <v>36</v>
      </c>
      <c r="H1010" t="s">
        <v>41</v>
      </c>
      <c r="I1010" t="s">
        <v>4868</v>
      </c>
      <c r="J1010" t="s">
        <v>4869</v>
      </c>
      <c r="K1010" t="s">
        <v>4870</v>
      </c>
      <c r="L1010" t="s">
        <v>4870</v>
      </c>
      <c r="M1010" t="s">
        <v>101</v>
      </c>
      <c r="N1010" t="s">
        <v>36</v>
      </c>
      <c r="O1010" t="s">
        <v>102</v>
      </c>
      <c r="P1010" t="s">
        <v>4867</v>
      </c>
      <c r="Q1010" t="s">
        <v>4870</v>
      </c>
      <c r="R1010" t="s">
        <v>103</v>
      </c>
      <c r="S1010" t="s">
        <v>4870</v>
      </c>
      <c r="T10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45783.393750000003</v>
      </c>
      <c r="U10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45790.873611111114</v>
      </c>
      <c r="V1010" s="5">
        <f>IFERROR(Table2[[#This Row],[Fecha cierre/actualización]]-Table2[[#This Row],[Fecha creación]],"Revisar")</f>
        <v>7.4798611111109494</v>
      </c>
      <c r="W1010" s="5">
        <f>IFERROR(Table2[[#This Row],[Días resolución/en proceso]]*24,"Revisar")</f>
        <v>179.51666666666279</v>
      </c>
      <c r="X1010" s="5">
        <f>_xlfn.XLOOKUP(Table2[[#This Row],[Acuerdo de nivel de servicio]],SLA!B:B,SLA!C:C)</f>
        <v>72</v>
      </c>
      <c r="Y1010" s="5">
        <f>IFERROR(ROUND(Table2[[#This Row],[Fecha cierre/actualización]]-Table2[[#This Row],[Fecha creación]],0)*14,"Revisar")</f>
        <v>98</v>
      </c>
      <c r="Z1010" s="5">
        <f>+Table2[[#This Row],[SLA horas - base ]]+Table2[[#This Row],[SLA horas - adic por cambio días]]</f>
        <v>170</v>
      </c>
      <c r="AA1010" s="19" t="str">
        <f>IF(Table2[[#This Row],[SLA horas - base ]]=0,"No tiene SLA",IF(Table2[[#This Row],[Horas resolución/en proceso]]&lt;=Table2[[#This Row],[SLA horas - total]],"Cumplido","Vencido"))</f>
        <v>Vencido</v>
      </c>
      <c r="AC1010"/>
    </row>
    <row r="1011" spans="1:29">
      <c r="A1011" t="s">
        <v>4871</v>
      </c>
      <c r="B1011" t="s">
        <v>4867</v>
      </c>
      <c r="C1011" t="s">
        <v>36</v>
      </c>
      <c r="D1011" t="s">
        <v>2</v>
      </c>
      <c r="E1011" t="s">
        <v>55</v>
      </c>
      <c r="F1011" t="s">
        <v>96</v>
      </c>
      <c r="G1011" t="s">
        <v>36</v>
      </c>
      <c r="H1011" t="s">
        <v>41</v>
      </c>
      <c r="I1011" t="s">
        <v>4872</v>
      </c>
      <c r="J1011" t="s">
        <v>4873</v>
      </c>
      <c r="K1011" t="s">
        <v>4874</v>
      </c>
      <c r="L1011" t="s">
        <v>4874</v>
      </c>
      <c r="M1011" t="s">
        <v>101</v>
      </c>
      <c r="N1011" t="s">
        <v>36</v>
      </c>
      <c r="O1011" t="s">
        <v>102</v>
      </c>
      <c r="P1011" t="s">
        <v>4867</v>
      </c>
      <c r="Q1011" t="s">
        <v>4874</v>
      </c>
      <c r="R1011" t="s">
        <v>103</v>
      </c>
      <c r="S1011" t="s">
        <v>4874</v>
      </c>
      <c r="T10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45783.393750000003</v>
      </c>
      <c r="U10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45784.53125</v>
      </c>
      <c r="V1011" s="5">
        <f>IFERROR(Table2[[#This Row],[Fecha cierre/actualización]]-Table2[[#This Row],[Fecha creación]],"Revisar")</f>
        <v>1.1374999999970896</v>
      </c>
      <c r="W1011" s="5">
        <f>IFERROR(Table2[[#This Row],[Días resolución/en proceso]]*24,"Revisar")</f>
        <v>27.299999999930151</v>
      </c>
      <c r="X1011" s="5">
        <f>_xlfn.XLOOKUP(Table2[[#This Row],[Acuerdo de nivel de servicio]],SLA!B:B,SLA!C:C)</f>
        <v>0</v>
      </c>
      <c r="Y1011" s="5">
        <f>IFERROR(ROUND(Table2[[#This Row],[Fecha cierre/actualización]]-Table2[[#This Row],[Fecha creación]],0)*14,"Revisar")</f>
        <v>14</v>
      </c>
      <c r="Z1011" s="5">
        <f>+Table2[[#This Row],[SLA horas - base ]]+Table2[[#This Row],[SLA horas - adic por cambio días]]</f>
        <v>14</v>
      </c>
      <c r="AA1011" s="19" t="str">
        <f>IF(Table2[[#This Row],[SLA horas - base ]]=0,"No tiene SLA",IF(Table2[[#This Row],[Horas resolución/en proceso]]&lt;=Table2[[#This Row],[SLA horas - total]],"Cumplido","Vencido"))</f>
        <v>No tiene SLA</v>
      </c>
      <c r="AC1011"/>
    </row>
    <row r="1012" spans="1:29">
      <c r="A1012" t="s">
        <v>4875</v>
      </c>
      <c r="B1012" t="s">
        <v>4876</v>
      </c>
      <c r="C1012" t="s">
        <v>36</v>
      </c>
      <c r="D1012" t="s">
        <v>2</v>
      </c>
      <c r="E1012" t="s">
        <v>36</v>
      </c>
      <c r="F1012" t="s">
        <v>21</v>
      </c>
      <c r="G1012" t="s">
        <v>36</v>
      </c>
      <c r="H1012" t="s">
        <v>28</v>
      </c>
      <c r="I1012" t="s">
        <v>36</v>
      </c>
      <c r="J1012" t="s">
        <v>131</v>
      </c>
      <c r="K1012" t="s">
        <v>36</v>
      </c>
      <c r="L1012" t="s">
        <v>4877</v>
      </c>
      <c r="M1012" t="s">
        <v>101</v>
      </c>
      <c r="N1012" t="s">
        <v>36</v>
      </c>
      <c r="O1012" t="s">
        <v>102</v>
      </c>
      <c r="P1012" t="s">
        <v>4876</v>
      </c>
      <c r="Q1012" t="s">
        <v>36</v>
      </c>
      <c r="R1012" t="s">
        <v>103</v>
      </c>
      <c r="S1012" t="s">
        <v>36</v>
      </c>
      <c r="T10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45783.636111111111</v>
      </c>
      <c r="U10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45783.638194444444</v>
      </c>
      <c r="V1012" s="5">
        <f>IFERROR(Table2[[#This Row],[Fecha cierre/actualización]]-Table2[[#This Row],[Fecha creación]],"Revisar")</f>
        <v>2.0833333328482695E-3</v>
      </c>
      <c r="W1012" s="5">
        <f>IFERROR(Table2[[#This Row],[Días resolución/en proceso]]*24,"Revisar")</f>
        <v>4.9999999988358468E-2</v>
      </c>
      <c r="X1012" s="5">
        <f>_xlfn.XLOOKUP(Table2[[#This Row],[Acuerdo de nivel de servicio]],SLA!B:B,SLA!C:C)</f>
        <v>0</v>
      </c>
      <c r="Y1012" s="5">
        <f>IFERROR(ROUND(Table2[[#This Row],[Fecha cierre/actualización]]-Table2[[#This Row],[Fecha creación]],0)*14,"Revisar")</f>
        <v>0</v>
      </c>
      <c r="Z1012" s="5">
        <f>+Table2[[#This Row],[SLA horas - base ]]+Table2[[#This Row],[SLA horas - adic por cambio días]]</f>
        <v>0</v>
      </c>
      <c r="AA1012" s="19" t="str">
        <f>IF(Table2[[#This Row],[SLA horas - base ]]=0,"No tiene SLA",IF(Table2[[#This Row],[Horas resolución/en proceso]]&lt;=Table2[[#This Row],[SLA horas - total]],"Cumplido","Vencido"))</f>
        <v>No tiene SLA</v>
      </c>
      <c r="AC1012"/>
    </row>
    <row r="1013" spans="1:29">
      <c r="A1013" t="s">
        <v>4878</v>
      </c>
      <c r="B1013" t="s">
        <v>4826</v>
      </c>
      <c r="C1013" t="s">
        <v>36</v>
      </c>
      <c r="D1013" t="s">
        <v>2</v>
      </c>
      <c r="E1013" t="s">
        <v>55</v>
      </c>
      <c r="F1013" t="s">
        <v>96</v>
      </c>
      <c r="G1013" t="s">
        <v>36</v>
      </c>
      <c r="H1013" t="s">
        <v>32</v>
      </c>
      <c r="I1013" t="s">
        <v>4879</v>
      </c>
      <c r="J1013" t="s">
        <v>4880</v>
      </c>
      <c r="K1013" t="s">
        <v>4881</v>
      </c>
      <c r="L1013" t="s">
        <v>4881</v>
      </c>
      <c r="M1013" t="s">
        <v>101</v>
      </c>
      <c r="N1013" t="s">
        <v>36</v>
      </c>
      <c r="O1013" t="s">
        <v>102</v>
      </c>
      <c r="P1013" t="s">
        <v>4826</v>
      </c>
      <c r="Q1013" t="s">
        <v>4881</v>
      </c>
      <c r="R1013" t="s">
        <v>103</v>
      </c>
      <c r="S1013" t="s">
        <v>4881</v>
      </c>
      <c r="T10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45784.493055555555</v>
      </c>
      <c r="U10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45784.650694444441</v>
      </c>
      <c r="V1013" s="5">
        <f>IFERROR(Table2[[#This Row],[Fecha cierre/actualización]]-Table2[[#This Row],[Fecha creación]],"Revisar")</f>
        <v>0.15763888888614019</v>
      </c>
      <c r="W1013" s="5">
        <f>IFERROR(Table2[[#This Row],[Días resolución/en proceso]]*24,"Revisar")</f>
        <v>3.7833333332673647</v>
      </c>
      <c r="X1013" s="5">
        <f>_xlfn.XLOOKUP(Table2[[#This Row],[Acuerdo de nivel de servicio]],SLA!B:B,SLA!C:C)</f>
        <v>0</v>
      </c>
      <c r="Y1013" s="5">
        <f>IFERROR(ROUND(Table2[[#This Row],[Fecha cierre/actualización]]-Table2[[#This Row],[Fecha creación]],0)*14,"Revisar")</f>
        <v>0</v>
      </c>
      <c r="Z1013" s="5">
        <f>+Table2[[#This Row],[SLA horas - base ]]+Table2[[#This Row],[SLA horas - adic por cambio días]]</f>
        <v>0</v>
      </c>
      <c r="AA1013" s="19" t="str">
        <f>IF(Table2[[#This Row],[SLA horas - base ]]=0,"No tiene SLA",IF(Table2[[#This Row],[Horas resolución/en proceso]]&lt;=Table2[[#This Row],[SLA horas - total]],"Cumplido","Vencido"))</f>
        <v>No tiene SLA</v>
      </c>
      <c r="AC1013"/>
    </row>
    <row r="1014" spans="1:29">
      <c r="A1014" t="s">
        <v>4882</v>
      </c>
      <c r="B1014" t="s">
        <v>4883</v>
      </c>
      <c r="C1014" t="s">
        <v>36</v>
      </c>
      <c r="D1014" t="s">
        <v>2</v>
      </c>
      <c r="E1014" t="s">
        <v>55</v>
      </c>
      <c r="F1014" t="s">
        <v>96</v>
      </c>
      <c r="G1014" t="s">
        <v>36</v>
      </c>
      <c r="H1014" t="s">
        <v>30</v>
      </c>
      <c r="I1014" t="s">
        <v>4884</v>
      </c>
      <c r="J1014" t="s">
        <v>4885</v>
      </c>
      <c r="K1014" t="s">
        <v>4884</v>
      </c>
      <c r="L1014" t="s">
        <v>4884</v>
      </c>
      <c r="M1014" t="s">
        <v>101</v>
      </c>
      <c r="N1014" t="s">
        <v>36</v>
      </c>
      <c r="O1014" t="s">
        <v>102</v>
      </c>
      <c r="P1014" t="s">
        <v>4883</v>
      </c>
      <c r="Q1014" t="s">
        <v>4884</v>
      </c>
      <c r="R1014" t="s">
        <v>103</v>
      </c>
      <c r="S1014" t="s">
        <v>4884</v>
      </c>
      <c r="T10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45784.575694444444</v>
      </c>
      <c r="U10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45784.595138888886</v>
      </c>
      <c r="V1014" s="5">
        <f>IFERROR(Table2[[#This Row],[Fecha cierre/actualización]]-Table2[[#This Row],[Fecha creación]],"Revisar")</f>
        <v>1.9444444442342501E-2</v>
      </c>
      <c r="W1014" s="5">
        <f>IFERROR(Table2[[#This Row],[Días resolución/en proceso]]*24,"Revisar")</f>
        <v>0.46666666661622003</v>
      </c>
      <c r="X1014" s="5">
        <f>_xlfn.XLOOKUP(Table2[[#This Row],[Acuerdo de nivel de servicio]],SLA!B:B,SLA!C:C)</f>
        <v>0</v>
      </c>
      <c r="Y1014" s="5">
        <f>IFERROR(ROUND(Table2[[#This Row],[Fecha cierre/actualización]]-Table2[[#This Row],[Fecha creación]],0)*14,"Revisar")</f>
        <v>0</v>
      </c>
      <c r="Z1014" s="5">
        <f>+Table2[[#This Row],[SLA horas - base ]]+Table2[[#This Row],[SLA horas - adic por cambio días]]</f>
        <v>0</v>
      </c>
      <c r="AA1014" s="19" t="str">
        <f>IF(Table2[[#This Row],[SLA horas - base ]]=0,"No tiene SLA",IF(Table2[[#This Row],[Horas resolución/en proceso]]&lt;=Table2[[#This Row],[SLA horas - total]],"Cumplido","Vencido"))</f>
        <v>No tiene SLA</v>
      </c>
      <c r="AC1014"/>
    </row>
    <row r="1015" spans="1:29">
      <c r="A1015" t="s">
        <v>4886</v>
      </c>
      <c r="B1015" t="s">
        <v>4887</v>
      </c>
      <c r="C1015" t="s">
        <v>36</v>
      </c>
      <c r="D1015" t="s">
        <v>2</v>
      </c>
      <c r="E1015" t="s">
        <v>36</v>
      </c>
      <c r="F1015" t="s">
        <v>21</v>
      </c>
      <c r="G1015" t="s">
        <v>36</v>
      </c>
      <c r="H1015" t="s">
        <v>41</v>
      </c>
      <c r="I1015" t="s">
        <v>36</v>
      </c>
      <c r="J1015" t="s">
        <v>131</v>
      </c>
      <c r="K1015" t="s">
        <v>36</v>
      </c>
      <c r="L1015" t="s">
        <v>4888</v>
      </c>
      <c r="M1015" t="s">
        <v>101</v>
      </c>
      <c r="N1015" t="s">
        <v>36</v>
      </c>
      <c r="O1015" t="s">
        <v>102</v>
      </c>
      <c r="P1015" t="s">
        <v>4887</v>
      </c>
      <c r="Q1015" t="s">
        <v>36</v>
      </c>
      <c r="R1015" t="s">
        <v>103</v>
      </c>
      <c r="S1015" t="s">
        <v>36</v>
      </c>
      <c r="T10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45785.3</v>
      </c>
      <c r="U10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45785.336805555555</v>
      </c>
      <c r="V1015" s="5">
        <f>IFERROR(Table2[[#This Row],[Fecha cierre/actualización]]-Table2[[#This Row],[Fecha creación]],"Revisar")</f>
        <v>3.6805555551836733E-2</v>
      </c>
      <c r="W1015" s="5">
        <f>IFERROR(Table2[[#This Row],[Días resolución/en proceso]]*24,"Revisar")</f>
        <v>0.88333333324408159</v>
      </c>
      <c r="X1015" s="5">
        <f>_xlfn.XLOOKUP(Table2[[#This Row],[Acuerdo de nivel de servicio]],SLA!B:B,SLA!C:C)</f>
        <v>0</v>
      </c>
      <c r="Y1015" s="5">
        <f>IFERROR(ROUND(Table2[[#This Row],[Fecha cierre/actualización]]-Table2[[#This Row],[Fecha creación]],0)*14,"Revisar")</f>
        <v>0</v>
      </c>
      <c r="Z1015" s="5">
        <f>+Table2[[#This Row],[SLA horas - base ]]+Table2[[#This Row],[SLA horas - adic por cambio días]]</f>
        <v>0</v>
      </c>
      <c r="AA1015" s="19" t="str">
        <f>IF(Table2[[#This Row],[SLA horas - base ]]=0,"No tiene SLA",IF(Table2[[#This Row],[Horas resolución/en proceso]]&lt;=Table2[[#This Row],[SLA horas - total]],"Cumplido","Vencido"))</f>
        <v>No tiene SLA</v>
      </c>
      <c r="AC1015"/>
    </row>
    <row r="1016" spans="1:29">
      <c r="A1016" t="s">
        <v>4889</v>
      </c>
      <c r="B1016" t="s">
        <v>4890</v>
      </c>
      <c r="C1016" t="s">
        <v>36</v>
      </c>
      <c r="D1016" t="s">
        <v>2</v>
      </c>
      <c r="E1016" t="s">
        <v>36</v>
      </c>
      <c r="F1016" t="s">
        <v>21</v>
      </c>
      <c r="G1016" t="s">
        <v>36</v>
      </c>
      <c r="H1016" t="s">
        <v>38</v>
      </c>
      <c r="I1016" t="s">
        <v>36</v>
      </c>
      <c r="J1016" t="s">
        <v>131</v>
      </c>
      <c r="K1016" t="s">
        <v>36</v>
      </c>
      <c r="L1016" t="s">
        <v>4891</v>
      </c>
      <c r="M1016" t="s">
        <v>101</v>
      </c>
      <c r="N1016" t="s">
        <v>36</v>
      </c>
      <c r="O1016" t="s">
        <v>102</v>
      </c>
      <c r="P1016" t="s">
        <v>4890</v>
      </c>
      <c r="Q1016" t="s">
        <v>36</v>
      </c>
      <c r="R1016" t="s">
        <v>103</v>
      </c>
      <c r="S1016" t="s">
        <v>36</v>
      </c>
      <c r="T10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45785.620138888888</v>
      </c>
      <c r="U10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45785.679861111108</v>
      </c>
      <c r="V1016" s="5">
        <f>IFERROR(Table2[[#This Row],[Fecha cierre/actualización]]-Table2[[#This Row],[Fecha creación]],"Revisar")</f>
        <v>5.9722222220443655E-2</v>
      </c>
      <c r="W1016" s="5">
        <f>IFERROR(Table2[[#This Row],[Días resolución/en proceso]]*24,"Revisar")</f>
        <v>1.4333333332906477</v>
      </c>
      <c r="X1016" s="5">
        <f>_xlfn.XLOOKUP(Table2[[#This Row],[Acuerdo de nivel de servicio]],SLA!B:B,SLA!C:C)</f>
        <v>0</v>
      </c>
      <c r="Y1016" s="5">
        <f>IFERROR(ROUND(Table2[[#This Row],[Fecha cierre/actualización]]-Table2[[#This Row],[Fecha creación]],0)*14,"Revisar")</f>
        <v>0</v>
      </c>
      <c r="Z1016" s="5">
        <f>+Table2[[#This Row],[SLA horas - base ]]+Table2[[#This Row],[SLA horas - adic por cambio días]]</f>
        <v>0</v>
      </c>
      <c r="AA1016" s="19" t="str">
        <f>IF(Table2[[#This Row],[SLA horas - base ]]=0,"No tiene SLA",IF(Table2[[#This Row],[Horas resolución/en proceso]]&lt;=Table2[[#This Row],[SLA horas - total]],"Cumplido","Vencido"))</f>
        <v>No tiene SLA</v>
      </c>
      <c r="AC1016"/>
    </row>
    <row r="1017" spans="1:29">
      <c r="A1017" t="s">
        <v>4892</v>
      </c>
      <c r="B1017" t="s">
        <v>4893</v>
      </c>
      <c r="C1017" t="s">
        <v>36</v>
      </c>
      <c r="D1017" t="s">
        <v>2</v>
      </c>
      <c r="E1017" t="s">
        <v>61</v>
      </c>
      <c r="F1017" t="s">
        <v>96</v>
      </c>
      <c r="G1017" t="s">
        <v>36</v>
      </c>
      <c r="H1017" t="s">
        <v>44</v>
      </c>
      <c r="I1017" t="s">
        <v>4894</v>
      </c>
      <c r="J1017" t="s">
        <v>4895</v>
      </c>
      <c r="K1017" t="s">
        <v>4896</v>
      </c>
      <c r="L1017" t="s">
        <v>4896</v>
      </c>
      <c r="M1017" t="s">
        <v>101</v>
      </c>
      <c r="N1017" t="s">
        <v>36</v>
      </c>
      <c r="O1017" t="s">
        <v>102</v>
      </c>
      <c r="P1017" t="s">
        <v>4893</v>
      </c>
      <c r="Q1017" t="s">
        <v>4896</v>
      </c>
      <c r="R1017" t="s">
        <v>103</v>
      </c>
      <c r="S1017" t="s">
        <v>4896</v>
      </c>
      <c r="T10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45785.711111111108</v>
      </c>
      <c r="U10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45790.876388888886</v>
      </c>
      <c r="V1017" s="5">
        <f>IFERROR(Table2[[#This Row],[Fecha cierre/actualización]]-Table2[[#This Row],[Fecha creación]],"Revisar")</f>
        <v>5.1652777777781012</v>
      </c>
      <c r="W1017" s="5">
        <f>IFERROR(Table2[[#This Row],[Días resolución/en proceso]]*24,"Revisar")</f>
        <v>123.96666666667443</v>
      </c>
      <c r="X1017" s="5">
        <f>_xlfn.XLOOKUP(Table2[[#This Row],[Acuerdo de nivel de servicio]],SLA!B:B,SLA!C:C)</f>
        <v>0</v>
      </c>
      <c r="Y1017" s="5">
        <f>IFERROR(ROUND(Table2[[#This Row],[Fecha cierre/actualización]]-Table2[[#This Row],[Fecha creación]],0)*14,"Revisar")</f>
        <v>70</v>
      </c>
      <c r="Z1017" s="5">
        <f>+Table2[[#This Row],[SLA horas - base ]]+Table2[[#This Row],[SLA horas - adic por cambio días]]</f>
        <v>70</v>
      </c>
      <c r="AA1017" s="19" t="str">
        <f>IF(Table2[[#This Row],[SLA horas - base ]]=0,"No tiene SLA",IF(Table2[[#This Row],[Horas resolución/en proceso]]&lt;=Table2[[#This Row],[SLA horas - total]],"Cumplido","Vencido"))</f>
        <v>No tiene SLA</v>
      </c>
      <c r="AC1017"/>
    </row>
    <row r="1018" spans="1:29">
      <c r="A1018" t="s">
        <v>4897</v>
      </c>
      <c r="B1018" t="s">
        <v>4898</v>
      </c>
      <c r="C1018" t="s">
        <v>119</v>
      </c>
      <c r="D1018" t="s">
        <v>2</v>
      </c>
      <c r="E1018" t="s">
        <v>55</v>
      </c>
      <c r="F1018" t="s">
        <v>96</v>
      </c>
      <c r="G1018" t="s">
        <v>36</v>
      </c>
      <c r="H1018" t="s">
        <v>41</v>
      </c>
      <c r="I1018" t="s">
        <v>4899</v>
      </c>
      <c r="J1018" t="s">
        <v>4900</v>
      </c>
      <c r="K1018" t="s">
        <v>4901</v>
      </c>
      <c r="L1018" t="s">
        <v>4901</v>
      </c>
      <c r="M1018" t="s">
        <v>101</v>
      </c>
      <c r="N1018" t="s">
        <v>36</v>
      </c>
      <c r="O1018" t="s">
        <v>102</v>
      </c>
      <c r="P1018" t="s">
        <v>4898</v>
      </c>
      <c r="Q1018" t="s">
        <v>4901</v>
      </c>
      <c r="R1018" t="s">
        <v>467</v>
      </c>
      <c r="S1018" t="s">
        <v>4902</v>
      </c>
      <c r="T10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45785.762499999997</v>
      </c>
      <c r="U10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45799.491666666669</v>
      </c>
      <c r="V1018" s="5">
        <f>IFERROR(Table2[[#This Row],[Fecha cierre/actualización]]-Table2[[#This Row],[Fecha creación]],"Revisar")</f>
        <v>13.729166666671517</v>
      </c>
      <c r="W1018" s="5">
        <f>IFERROR(Table2[[#This Row],[Días resolución/en proceso]]*24,"Revisar")</f>
        <v>329.50000000011642</v>
      </c>
      <c r="X1018" s="5">
        <f>_xlfn.XLOOKUP(Table2[[#This Row],[Acuerdo de nivel de servicio]],SLA!B:B,SLA!C:C)</f>
        <v>72</v>
      </c>
      <c r="Y1018" s="5">
        <f>IFERROR(ROUND(Table2[[#This Row],[Fecha cierre/actualización]]-Table2[[#This Row],[Fecha creación]],0)*14,"Revisar")</f>
        <v>196</v>
      </c>
      <c r="Z1018" s="5">
        <f>+Table2[[#This Row],[SLA horas - base ]]+Table2[[#This Row],[SLA horas - adic por cambio días]]</f>
        <v>268</v>
      </c>
      <c r="AA1018" s="19" t="str">
        <f>IF(Table2[[#This Row],[SLA horas - base ]]=0,"No tiene SLA",IF(Table2[[#This Row],[Horas resolución/en proceso]]&lt;=Table2[[#This Row],[SLA horas - total]],"Cumplido","Vencido"))</f>
        <v>Vencido</v>
      </c>
      <c r="AC1018"/>
    </row>
    <row r="1019" spans="1:29">
      <c r="A1019" t="s">
        <v>4903</v>
      </c>
      <c r="B1019" t="s">
        <v>4904</v>
      </c>
      <c r="C1019" t="s">
        <v>36</v>
      </c>
      <c r="D1019" t="s">
        <v>2</v>
      </c>
      <c r="E1019" t="s">
        <v>29</v>
      </c>
      <c r="F1019" t="s">
        <v>96</v>
      </c>
      <c r="G1019" t="s">
        <v>106</v>
      </c>
      <c r="H1019" t="s">
        <v>30</v>
      </c>
      <c r="I1019" t="s">
        <v>4905</v>
      </c>
      <c r="J1019" t="s">
        <v>4906</v>
      </c>
      <c r="K1019" t="s">
        <v>4907</v>
      </c>
      <c r="L1019" t="s">
        <v>4907</v>
      </c>
      <c r="M1019" t="s">
        <v>110</v>
      </c>
      <c r="N1019" t="s">
        <v>36</v>
      </c>
      <c r="O1019" t="s">
        <v>36</v>
      </c>
      <c r="P1019" t="s">
        <v>4904</v>
      </c>
      <c r="Q1019" t="s">
        <v>4907</v>
      </c>
      <c r="R1019" t="s">
        <v>103</v>
      </c>
      <c r="S1019" t="s">
        <v>4907</v>
      </c>
      <c r="T10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45785.594444444447</v>
      </c>
      <c r="U10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45812.708333333336</v>
      </c>
      <c r="V1019" s="5">
        <f>IFERROR(Table2[[#This Row],[Fecha cierre/actualización]]-Table2[[#This Row],[Fecha creación]],"Revisar")</f>
        <v>27.113888888889051</v>
      </c>
      <c r="W1019" s="5">
        <f>IFERROR(Table2[[#This Row],[Días resolución/en proceso]]*24,"Revisar")</f>
        <v>650.73333333333721</v>
      </c>
      <c r="X1019" s="5">
        <f>_xlfn.XLOOKUP(Table2[[#This Row],[Acuerdo de nivel de servicio]],SLA!B:B,SLA!C:C)</f>
        <v>0</v>
      </c>
      <c r="Y1019" s="5">
        <f>IFERROR(ROUND(Table2[[#This Row],[Fecha cierre/actualización]]-Table2[[#This Row],[Fecha creación]],0)*14,"Revisar")</f>
        <v>378</v>
      </c>
      <c r="Z1019" s="5">
        <f>+Table2[[#This Row],[SLA horas - base ]]+Table2[[#This Row],[SLA horas - adic por cambio días]]</f>
        <v>378</v>
      </c>
      <c r="AA1019" s="19" t="str">
        <f>IF(Table2[[#This Row],[SLA horas - base ]]=0,"No tiene SLA",IF(Table2[[#This Row],[Horas resolución/en proceso]]&lt;=Table2[[#This Row],[SLA horas - total]],"Cumplido","Vencido"))</f>
        <v>No tiene SLA</v>
      </c>
      <c r="AC1019"/>
    </row>
    <row r="1020" spans="1:29">
      <c r="A1020" t="s">
        <v>4908</v>
      </c>
      <c r="B1020" t="s">
        <v>4909</v>
      </c>
      <c r="C1020" t="s">
        <v>496</v>
      </c>
      <c r="D1020" t="s">
        <v>95</v>
      </c>
      <c r="E1020" t="s">
        <v>52</v>
      </c>
      <c r="F1020" t="s">
        <v>96</v>
      </c>
      <c r="G1020" t="s">
        <v>34</v>
      </c>
      <c r="H1020" t="s">
        <v>34</v>
      </c>
      <c r="I1020" t="s">
        <v>4909</v>
      </c>
      <c r="J1020" t="s">
        <v>4910</v>
      </c>
      <c r="K1020" t="s">
        <v>4911</v>
      </c>
      <c r="L1020" t="s">
        <v>4911</v>
      </c>
      <c r="M1020" t="s">
        <v>101</v>
      </c>
      <c r="N1020" t="s">
        <v>36</v>
      </c>
      <c r="O1020" t="s">
        <v>102</v>
      </c>
      <c r="P1020" t="s">
        <v>4909</v>
      </c>
      <c r="Q1020" t="s">
        <v>4911</v>
      </c>
      <c r="R1020" t="s">
        <v>467</v>
      </c>
      <c r="S1020" t="s">
        <v>4912</v>
      </c>
      <c r="T10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45783.663888888892</v>
      </c>
      <c r="U10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45790.40625</v>
      </c>
      <c r="V1020" s="5">
        <f>IFERROR(Table2[[#This Row],[Fecha cierre/actualización]]-Table2[[#This Row],[Fecha creación]],"Revisar")</f>
        <v>6.742361111108039</v>
      </c>
      <c r="W1020" s="5">
        <f>IFERROR(Table2[[#This Row],[Días resolución/en proceso]]*24,"Revisar")</f>
        <v>161.81666666659294</v>
      </c>
      <c r="X1020" s="5">
        <f>_xlfn.XLOOKUP(Table2[[#This Row],[Acuerdo de nivel de servicio]],SLA!B:B,SLA!C:C)</f>
        <v>72</v>
      </c>
      <c r="Y1020" s="5">
        <f>IFERROR(ROUND(Table2[[#This Row],[Fecha cierre/actualización]]-Table2[[#This Row],[Fecha creación]],0)*14,"Revisar")</f>
        <v>98</v>
      </c>
      <c r="Z1020" s="5">
        <f>+Table2[[#This Row],[SLA horas - base ]]+Table2[[#This Row],[SLA horas - adic por cambio días]]</f>
        <v>170</v>
      </c>
      <c r="AA1020" s="19" t="str">
        <f>IF(Table2[[#This Row],[SLA horas - base ]]=0,"No tiene SLA",IF(Table2[[#This Row],[Horas resolución/en proceso]]&lt;=Table2[[#This Row],[SLA horas - total]],"Cumplido","Vencido"))</f>
        <v>Cumplido</v>
      </c>
      <c r="AC1020"/>
    </row>
    <row r="1021" spans="1:29">
      <c r="A1021" t="s">
        <v>4913</v>
      </c>
      <c r="B1021" t="s">
        <v>4914</v>
      </c>
      <c r="C1021" t="s">
        <v>36</v>
      </c>
      <c r="D1021" t="s">
        <v>269</v>
      </c>
      <c r="E1021" t="s">
        <v>55</v>
      </c>
      <c r="F1021" t="s">
        <v>96</v>
      </c>
      <c r="G1021" t="s">
        <v>270</v>
      </c>
      <c r="H1021" t="s">
        <v>36</v>
      </c>
      <c r="I1021" t="s">
        <v>4915</v>
      </c>
      <c r="J1021" t="s">
        <v>4916</v>
      </c>
      <c r="K1021" t="s">
        <v>4763</v>
      </c>
      <c r="L1021" t="s">
        <v>4763</v>
      </c>
      <c r="M1021" t="s">
        <v>36</v>
      </c>
      <c r="N1021" t="s">
        <v>36</v>
      </c>
      <c r="O1021" t="s">
        <v>36</v>
      </c>
      <c r="P1021" t="s">
        <v>4914</v>
      </c>
      <c r="Q1021" t="s">
        <v>4763</v>
      </c>
      <c r="R1021" t="s">
        <v>103</v>
      </c>
      <c r="S1021" t="s">
        <v>4763</v>
      </c>
      <c r="T10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45784.407638888886</v>
      </c>
      <c r="U10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45784.793055555558</v>
      </c>
      <c r="V1021" s="5">
        <f>IFERROR(Table2[[#This Row],[Fecha cierre/actualización]]-Table2[[#This Row],[Fecha creación]],"Revisar")</f>
        <v>0.38541666667151731</v>
      </c>
      <c r="W1021" s="5">
        <f>IFERROR(Table2[[#This Row],[Días resolución/en proceso]]*24,"Revisar")</f>
        <v>9.2500000001164153</v>
      </c>
      <c r="X1021" s="5">
        <f>_xlfn.XLOOKUP(Table2[[#This Row],[Acuerdo de nivel de servicio]],SLA!B:B,SLA!C:C)</f>
        <v>0</v>
      </c>
      <c r="Y1021" s="5">
        <f>IFERROR(ROUND(Table2[[#This Row],[Fecha cierre/actualización]]-Table2[[#This Row],[Fecha creación]],0)*14,"Revisar")</f>
        <v>0</v>
      </c>
      <c r="Z1021" s="5">
        <f>+Table2[[#This Row],[SLA horas - base ]]+Table2[[#This Row],[SLA horas - adic por cambio días]]</f>
        <v>0</v>
      </c>
      <c r="AA1021" s="19" t="str">
        <f>IF(Table2[[#This Row],[SLA horas - base ]]=0,"No tiene SLA",IF(Table2[[#This Row],[Horas resolución/en proceso]]&lt;=Table2[[#This Row],[SLA horas - total]],"Cumplido","Vencido"))</f>
        <v>No tiene SLA</v>
      </c>
      <c r="AC1021"/>
    </row>
    <row r="1022" spans="1:29">
      <c r="A1022" t="s">
        <v>4917</v>
      </c>
      <c r="B1022" t="s">
        <v>4918</v>
      </c>
      <c r="C1022" t="s">
        <v>496</v>
      </c>
      <c r="D1022" t="s">
        <v>95</v>
      </c>
      <c r="E1022" t="s">
        <v>66</v>
      </c>
      <c r="F1022" t="s">
        <v>96</v>
      </c>
      <c r="G1022" t="s">
        <v>97</v>
      </c>
      <c r="H1022" t="s">
        <v>40</v>
      </c>
      <c r="I1022" t="s">
        <v>4919</v>
      </c>
      <c r="J1022" t="s">
        <v>4920</v>
      </c>
      <c r="K1022" t="s">
        <v>4921</v>
      </c>
      <c r="L1022" t="s">
        <v>4921</v>
      </c>
      <c r="M1022" t="s">
        <v>101</v>
      </c>
      <c r="N1022" t="s">
        <v>36</v>
      </c>
      <c r="O1022" t="s">
        <v>102</v>
      </c>
      <c r="P1022" t="s">
        <v>4918</v>
      </c>
      <c r="Q1022" t="s">
        <v>4921</v>
      </c>
      <c r="R1022" t="s">
        <v>103</v>
      </c>
      <c r="S1022" t="s">
        <v>4921</v>
      </c>
      <c r="T10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45783.409722222219</v>
      </c>
      <c r="U10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45783.656944444447</v>
      </c>
      <c r="V1022" s="5">
        <f>IFERROR(Table2[[#This Row],[Fecha cierre/actualización]]-Table2[[#This Row],[Fecha creación]],"Revisar")</f>
        <v>0.24722222222771961</v>
      </c>
      <c r="W1022" s="5">
        <f>IFERROR(Table2[[#This Row],[Días resolución/en proceso]]*24,"Revisar")</f>
        <v>5.9333333334652707</v>
      </c>
      <c r="X1022" s="5">
        <f>_xlfn.XLOOKUP(Table2[[#This Row],[Acuerdo de nivel de servicio]],SLA!B:B,SLA!C:C)</f>
        <v>72</v>
      </c>
      <c r="Y1022" s="5">
        <f>IFERROR(ROUND(Table2[[#This Row],[Fecha cierre/actualización]]-Table2[[#This Row],[Fecha creación]],0)*14,"Revisar")</f>
        <v>0</v>
      </c>
      <c r="Z1022" s="5">
        <f>+Table2[[#This Row],[SLA horas - base ]]+Table2[[#This Row],[SLA horas - adic por cambio días]]</f>
        <v>72</v>
      </c>
      <c r="AA1022" s="19" t="str">
        <f>IF(Table2[[#This Row],[SLA horas - base ]]=0,"No tiene SLA",IF(Table2[[#This Row],[Horas resolución/en proceso]]&lt;=Table2[[#This Row],[SLA horas - total]],"Cumplido","Vencido"))</f>
        <v>Cumplido</v>
      </c>
      <c r="AC1022"/>
    </row>
    <row r="1023" spans="1:29">
      <c r="A1023" t="s">
        <v>4922</v>
      </c>
      <c r="B1023" t="s">
        <v>4923</v>
      </c>
      <c r="C1023" t="s">
        <v>149</v>
      </c>
      <c r="D1023" t="s">
        <v>2</v>
      </c>
      <c r="E1023" t="s">
        <v>55</v>
      </c>
      <c r="F1023" t="s">
        <v>96</v>
      </c>
      <c r="G1023" t="s">
        <v>106</v>
      </c>
      <c r="H1023" t="s">
        <v>31</v>
      </c>
      <c r="I1023" t="s">
        <v>4924</v>
      </c>
      <c r="J1023" t="s">
        <v>4925</v>
      </c>
      <c r="K1023" t="s">
        <v>4926</v>
      </c>
      <c r="L1023" t="s">
        <v>4927</v>
      </c>
      <c r="M1023" t="s">
        <v>101</v>
      </c>
      <c r="N1023" t="s">
        <v>154</v>
      </c>
      <c r="O1023" t="s">
        <v>102</v>
      </c>
      <c r="P1023" t="s">
        <v>4923</v>
      </c>
      <c r="Q1023" t="s">
        <v>4926</v>
      </c>
      <c r="R1023" t="s">
        <v>103</v>
      </c>
      <c r="S1023" t="s">
        <v>4926</v>
      </c>
      <c r="T10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45783.418055555558</v>
      </c>
      <c r="U10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45783.630555555559</v>
      </c>
      <c r="V1023" s="5">
        <f>IFERROR(Table2[[#This Row],[Fecha cierre/actualización]]-Table2[[#This Row],[Fecha creación]],"Revisar")</f>
        <v>0.21250000000145519</v>
      </c>
      <c r="W1023" s="5">
        <f>IFERROR(Table2[[#This Row],[Días resolución/en proceso]]*24,"Revisar")</f>
        <v>5.1000000000349246</v>
      </c>
      <c r="X1023" s="5">
        <f>_xlfn.XLOOKUP(Table2[[#This Row],[Acuerdo de nivel de servicio]],SLA!B:B,SLA!C:C)</f>
        <v>12.5</v>
      </c>
      <c r="Y1023" s="5">
        <f>IFERROR(ROUND(Table2[[#This Row],[Fecha cierre/actualización]]-Table2[[#This Row],[Fecha creación]],0)*14,"Revisar")</f>
        <v>0</v>
      </c>
      <c r="Z1023" s="5">
        <f>+Table2[[#This Row],[SLA horas - base ]]+Table2[[#This Row],[SLA horas - adic por cambio días]]</f>
        <v>12.5</v>
      </c>
      <c r="AA1023" s="19" t="str">
        <f>IF(Table2[[#This Row],[SLA horas - base ]]=0,"No tiene SLA",IF(Table2[[#This Row],[Horas resolución/en proceso]]&lt;=Table2[[#This Row],[SLA horas - total]],"Cumplido","Vencido"))</f>
        <v>Cumplido</v>
      </c>
      <c r="AC1023"/>
    </row>
    <row r="1024" spans="1:29">
      <c r="A1024" t="s">
        <v>4928</v>
      </c>
      <c r="B1024" t="s">
        <v>4929</v>
      </c>
      <c r="C1024" t="s">
        <v>149</v>
      </c>
      <c r="D1024" t="s">
        <v>2</v>
      </c>
      <c r="E1024" t="s">
        <v>55</v>
      </c>
      <c r="F1024" t="s">
        <v>96</v>
      </c>
      <c r="G1024" t="s">
        <v>106</v>
      </c>
      <c r="H1024" t="s">
        <v>31</v>
      </c>
      <c r="I1024" t="s">
        <v>4930</v>
      </c>
      <c r="J1024" t="s">
        <v>4931</v>
      </c>
      <c r="K1024" t="s">
        <v>4932</v>
      </c>
      <c r="L1024" t="s">
        <v>4932</v>
      </c>
      <c r="M1024" t="s">
        <v>101</v>
      </c>
      <c r="N1024" t="s">
        <v>154</v>
      </c>
      <c r="O1024" t="s">
        <v>102</v>
      </c>
      <c r="P1024" t="s">
        <v>4929</v>
      </c>
      <c r="Q1024" t="s">
        <v>4932</v>
      </c>
      <c r="R1024" t="s">
        <v>103</v>
      </c>
      <c r="S1024" t="s">
        <v>4932</v>
      </c>
      <c r="T10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45783.46875</v>
      </c>
      <c r="U10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45785.474305555559</v>
      </c>
      <c r="V1024" s="5">
        <f>IFERROR(Table2[[#This Row],[Fecha cierre/actualización]]-Table2[[#This Row],[Fecha creación]],"Revisar")</f>
        <v>2.0055555555591127</v>
      </c>
      <c r="W1024" s="5">
        <f>IFERROR(Table2[[#This Row],[Días resolución/en proceso]]*24,"Revisar")</f>
        <v>48.133333333418705</v>
      </c>
      <c r="X1024" s="5">
        <f>_xlfn.XLOOKUP(Table2[[#This Row],[Acuerdo de nivel de servicio]],SLA!B:B,SLA!C:C)</f>
        <v>12.5</v>
      </c>
      <c r="Y1024" s="5">
        <f>IFERROR(ROUND(Table2[[#This Row],[Fecha cierre/actualización]]-Table2[[#This Row],[Fecha creación]],0)*14,"Revisar")</f>
        <v>28</v>
      </c>
      <c r="Z1024" s="5">
        <f>+Table2[[#This Row],[SLA horas - base ]]+Table2[[#This Row],[SLA horas - adic por cambio días]]</f>
        <v>40.5</v>
      </c>
      <c r="AA1024" s="19" t="str">
        <f>IF(Table2[[#This Row],[SLA horas - base ]]=0,"No tiene SLA",IF(Table2[[#This Row],[Horas resolución/en proceso]]&lt;=Table2[[#This Row],[SLA horas - total]],"Cumplido","Vencido"))</f>
        <v>Vencido</v>
      </c>
      <c r="AC1024"/>
    </row>
    <row r="1025" spans="1:29">
      <c r="A1025" t="s">
        <v>4933</v>
      </c>
      <c r="B1025" t="s">
        <v>4934</v>
      </c>
      <c r="C1025" t="s">
        <v>157</v>
      </c>
      <c r="D1025" t="s">
        <v>2</v>
      </c>
      <c r="E1025" t="s">
        <v>55</v>
      </c>
      <c r="F1025" t="s">
        <v>96</v>
      </c>
      <c r="G1025" t="s">
        <v>106</v>
      </c>
      <c r="H1025" t="s">
        <v>31</v>
      </c>
      <c r="I1025" t="s">
        <v>4935</v>
      </c>
      <c r="J1025" t="s">
        <v>4936</v>
      </c>
      <c r="K1025" t="s">
        <v>4937</v>
      </c>
      <c r="L1025" t="s">
        <v>4937</v>
      </c>
      <c r="M1025" t="s">
        <v>101</v>
      </c>
      <c r="N1025" t="s">
        <v>154</v>
      </c>
      <c r="O1025" t="s">
        <v>102</v>
      </c>
      <c r="P1025" t="s">
        <v>4934</v>
      </c>
      <c r="Q1025" t="s">
        <v>4937</v>
      </c>
      <c r="R1025" t="s">
        <v>103</v>
      </c>
      <c r="S1025" t="s">
        <v>4937</v>
      </c>
      <c r="T10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45783.643055555556</v>
      </c>
      <c r="U10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45785.454861111109</v>
      </c>
      <c r="V1025" s="5">
        <f>IFERROR(Table2[[#This Row],[Fecha cierre/actualización]]-Table2[[#This Row],[Fecha creación]],"Revisar")</f>
        <v>1.8118055555532919</v>
      </c>
      <c r="W1025" s="5">
        <f>IFERROR(Table2[[#This Row],[Días resolución/en proceso]]*24,"Revisar")</f>
        <v>43.483333333279006</v>
      </c>
      <c r="X1025" s="5">
        <f>_xlfn.XLOOKUP(Table2[[#This Row],[Acuerdo de nivel de servicio]],SLA!B:B,SLA!C:C)</f>
        <v>12.5</v>
      </c>
      <c r="Y1025" s="5">
        <f>IFERROR(ROUND(Table2[[#This Row],[Fecha cierre/actualización]]-Table2[[#This Row],[Fecha creación]],0)*14,"Revisar")</f>
        <v>28</v>
      </c>
      <c r="Z1025" s="5">
        <f>+Table2[[#This Row],[SLA horas - base ]]+Table2[[#This Row],[SLA horas - adic por cambio días]]</f>
        <v>40.5</v>
      </c>
      <c r="AA1025" s="19" t="str">
        <f>IF(Table2[[#This Row],[SLA horas - base ]]=0,"No tiene SLA",IF(Table2[[#This Row],[Horas resolución/en proceso]]&lt;=Table2[[#This Row],[SLA horas - total]],"Cumplido","Vencido"))</f>
        <v>Vencido</v>
      </c>
      <c r="AC1025"/>
    </row>
    <row r="1026" spans="1:29">
      <c r="A1026" t="s">
        <v>4938</v>
      </c>
      <c r="B1026" t="s">
        <v>4939</v>
      </c>
      <c r="C1026" t="s">
        <v>149</v>
      </c>
      <c r="D1026" t="s">
        <v>2</v>
      </c>
      <c r="E1026" t="s">
        <v>55</v>
      </c>
      <c r="F1026" t="s">
        <v>96</v>
      </c>
      <c r="G1026" t="s">
        <v>106</v>
      </c>
      <c r="H1026" t="s">
        <v>31</v>
      </c>
      <c r="I1026" t="s">
        <v>4940</v>
      </c>
      <c r="J1026" t="s">
        <v>4941</v>
      </c>
      <c r="K1026" t="s">
        <v>4942</v>
      </c>
      <c r="L1026" t="s">
        <v>4942</v>
      </c>
      <c r="M1026" t="s">
        <v>101</v>
      </c>
      <c r="N1026" t="s">
        <v>154</v>
      </c>
      <c r="O1026" t="s">
        <v>102</v>
      </c>
      <c r="P1026" t="s">
        <v>4939</v>
      </c>
      <c r="Q1026" t="s">
        <v>4942</v>
      </c>
      <c r="R1026" t="s">
        <v>103</v>
      </c>
      <c r="S1026" t="s">
        <v>4942</v>
      </c>
      <c r="T10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45784.401388888888</v>
      </c>
      <c r="U10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45785.450694444444</v>
      </c>
      <c r="V1026" s="5">
        <f>IFERROR(Table2[[#This Row],[Fecha cierre/actualización]]-Table2[[#This Row],[Fecha creación]],"Revisar")</f>
        <v>1.0493055555562023</v>
      </c>
      <c r="W1026" s="5">
        <f>IFERROR(Table2[[#This Row],[Días resolución/en proceso]]*24,"Revisar")</f>
        <v>25.183333333348855</v>
      </c>
      <c r="X1026" s="5">
        <f>_xlfn.XLOOKUP(Table2[[#This Row],[Acuerdo de nivel de servicio]],SLA!B:B,SLA!C:C)</f>
        <v>12.5</v>
      </c>
      <c r="Y1026" s="5">
        <f>IFERROR(ROUND(Table2[[#This Row],[Fecha cierre/actualización]]-Table2[[#This Row],[Fecha creación]],0)*14,"Revisar")</f>
        <v>14</v>
      </c>
      <c r="Z1026" s="5">
        <f>+Table2[[#This Row],[SLA horas - base ]]+Table2[[#This Row],[SLA horas - adic por cambio días]]</f>
        <v>26.5</v>
      </c>
      <c r="AA1026" s="19" t="str">
        <f>IF(Table2[[#This Row],[SLA horas - base ]]=0,"No tiene SLA",IF(Table2[[#This Row],[Horas resolución/en proceso]]&lt;=Table2[[#This Row],[SLA horas - total]],"Cumplido","Vencido"))</f>
        <v>Cumplido</v>
      </c>
      <c r="AC1026"/>
    </row>
    <row r="1027" spans="1:29">
      <c r="A1027" t="s">
        <v>4943</v>
      </c>
      <c r="B1027" t="s">
        <v>4944</v>
      </c>
      <c r="C1027" t="s">
        <v>2317</v>
      </c>
      <c r="D1027" t="s">
        <v>95</v>
      </c>
      <c r="E1027" t="s">
        <v>38</v>
      </c>
      <c r="F1027" t="s">
        <v>96</v>
      </c>
      <c r="G1027" t="s">
        <v>106</v>
      </c>
      <c r="H1027" t="s">
        <v>38</v>
      </c>
      <c r="I1027" t="s">
        <v>4945</v>
      </c>
      <c r="J1027" t="s">
        <v>4946</v>
      </c>
      <c r="K1027" t="s">
        <v>4947</v>
      </c>
      <c r="L1027" t="s">
        <v>4947</v>
      </c>
      <c r="M1027" t="s">
        <v>110</v>
      </c>
      <c r="N1027" t="s">
        <v>36</v>
      </c>
      <c r="O1027" t="s">
        <v>36</v>
      </c>
      <c r="P1027" t="s">
        <v>4944</v>
      </c>
      <c r="Q1027" t="s">
        <v>4947</v>
      </c>
      <c r="R1027" t="s">
        <v>103</v>
      </c>
      <c r="S1027" t="s">
        <v>4947</v>
      </c>
      <c r="T10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45784.513194444444</v>
      </c>
      <c r="U10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45785.654861111114</v>
      </c>
      <c r="V1027" s="5">
        <f>IFERROR(Table2[[#This Row],[Fecha cierre/actualización]]-Table2[[#This Row],[Fecha creación]],"Revisar")</f>
        <v>1.1416666666700621</v>
      </c>
      <c r="W1027" s="5">
        <f>IFERROR(Table2[[#This Row],[Días resolución/en proceso]]*24,"Revisar")</f>
        <v>27.400000000081491</v>
      </c>
      <c r="X1027" s="5">
        <f>_xlfn.XLOOKUP(Table2[[#This Row],[Acuerdo de nivel de servicio]],SLA!B:B,SLA!C:C)</f>
        <v>120</v>
      </c>
      <c r="Y1027" s="5">
        <f>IFERROR(ROUND(Table2[[#This Row],[Fecha cierre/actualización]]-Table2[[#This Row],[Fecha creación]],0)*14,"Revisar")</f>
        <v>14</v>
      </c>
      <c r="Z1027" s="5">
        <f>+Table2[[#This Row],[SLA horas - base ]]+Table2[[#This Row],[SLA horas - adic por cambio días]]</f>
        <v>134</v>
      </c>
      <c r="AA1027" s="19" t="str">
        <f>IF(Table2[[#This Row],[SLA horas - base ]]=0,"No tiene SLA",IF(Table2[[#This Row],[Horas resolución/en proceso]]&lt;=Table2[[#This Row],[SLA horas - total]],"Cumplido","Vencido"))</f>
        <v>Cumplido</v>
      </c>
      <c r="AC1027"/>
    </row>
    <row r="1028" spans="1:29">
      <c r="A1028" t="s">
        <v>4948</v>
      </c>
      <c r="B1028" t="s">
        <v>4949</v>
      </c>
      <c r="C1028" t="s">
        <v>119</v>
      </c>
      <c r="D1028" t="s">
        <v>2</v>
      </c>
      <c r="E1028" t="s">
        <v>61</v>
      </c>
      <c r="F1028" t="s">
        <v>96</v>
      </c>
      <c r="G1028" t="s">
        <v>687</v>
      </c>
      <c r="H1028" t="s">
        <v>54</v>
      </c>
      <c r="I1028" t="s">
        <v>4950</v>
      </c>
      <c r="J1028" t="s">
        <v>4951</v>
      </c>
      <c r="K1028" t="s">
        <v>4952</v>
      </c>
      <c r="L1028" t="s">
        <v>4952</v>
      </c>
      <c r="M1028" t="s">
        <v>101</v>
      </c>
      <c r="N1028" t="s">
        <v>36</v>
      </c>
      <c r="O1028" t="s">
        <v>102</v>
      </c>
      <c r="P1028" t="s">
        <v>4949</v>
      </c>
      <c r="Q1028" t="s">
        <v>4952</v>
      </c>
      <c r="R1028" t="s">
        <v>103</v>
      </c>
      <c r="S1028" t="s">
        <v>4952</v>
      </c>
      <c r="T10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45784.539583333331</v>
      </c>
      <c r="U10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45792.503472222219</v>
      </c>
      <c r="V1028" s="5">
        <f>IFERROR(Table2[[#This Row],[Fecha cierre/actualización]]-Table2[[#This Row],[Fecha creación]],"Revisar")</f>
        <v>7.9638888888875954</v>
      </c>
      <c r="W1028" s="5">
        <f>IFERROR(Table2[[#This Row],[Días resolución/en proceso]]*24,"Revisar")</f>
        <v>191.13333333330229</v>
      </c>
      <c r="X1028" s="5">
        <f>_xlfn.XLOOKUP(Table2[[#This Row],[Acuerdo de nivel de servicio]],SLA!B:B,SLA!C:C)</f>
        <v>72</v>
      </c>
      <c r="Y1028" s="5">
        <f>IFERROR(ROUND(Table2[[#This Row],[Fecha cierre/actualización]]-Table2[[#This Row],[Fecha creación]],0)*14,"Revisar")</f>
        <v>112</v>
      </c>
      <c r="Z1028" s="5">
        <f>+Table2[[#This Row],[SLA horas - base ]]+Table2[[#This Row],[SLA horas - adic por cambio días]]</f>
        <v>184</v>
      </c>
      <c r="AA1028" s="19" t="str">
        <f>IF(Table2[[#This Row],[SLA horas - base ]]=0,"No tiene SLA",IF(Table2[[#This Row],[Horas resolución/en proceso]]&lt;=Table2[[#This Row],[SLA horas - total]],"Cumplido","Vencido"))</f>
        <v>Vencido</v>
      </c>
      <c r="AC1028"/>
    </row>
    <row r="1029" spans="1:29">
      <c r="A1029" t="s">
        <v>4953</v>
      </c>
      <c r="B1029" t="s">
        <v>4876</v>
      </c>
      <c r="C1029" t="s">
        <v>496</v>
      </c>
      <c r="D1029" t="s">
        <v>95</v>
      </c>
      <c r="E1029" t="s">
        <v>66</v>
      </c>
      <c r="F1029" t="s">
        <v>96</v>
      </c>
      <c r="G1029" t="s">
        <v>106</v>
      </c>
      <c r="H1029" t="s">
        <v>30</v>
      </c>
      <c r="I1029" t="s">
        <v>4954</v>
      </c>
      <c r="J1029" t="s">
        <v>4955</v>
      </c>
      <c r="K1029" t="s">
        <v>4956</v>
      </c>
      <c r="L1029" t="s">
        <v>4956</v>
      </c>
      <c r="M1029" t="s">
        <v>110</v>
      </c>
      <c r="N1029" t="s">
        <v>36</v>
      </c>
      <c r="O1029" t="s">
        <v>36</v>
      </c>
      <c r="P1029" t="s">
        <v>4876</v>
      </c>
      <c r="Q1029" t="s">
        <v>4956</v>
      </c>
      <c r="R1029" t="s">
        <v>103</v>
      </c>
      <c r="S1029" t="s">
        <v>4956</v>
      </c>
      <c r="T10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45783.636111111111</v>
      </c>
      <c r="U10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45783.693749999999</v>
      </c>
      <c r="V1029" s="5">
        <f>IFERROR(Table2[[#This Row],[Fecha cierre/actualización]]-Table2[[#This Row],[Fecha creación]],"Revisar")</f>
        <v>5.7638888887595385E-2</v>
      </c>
      <c r="W1029" s="5">
        <f>IFERROR(Table2[[#This Row],[Días resolución/en proceso]]*24,"Revisar")</f>
        <v>1.3833333333022892</v>
      </c>
      <c r="X1029" s="5">
        <f>_xlfn.XLOOKUP(Table2[[#This Row],[Acuerdo de nivel de servicio]],SLA!B:B,SLA!C:C)</f>
        <v>72</v>
      </c>
      <c r="Y1029" s="5">
        <f>IFERROR(ROUND(Table2[[#This Row],[Fecha cierre/actualización]]-Table2[[#This Row],[Fecha creación]],0)*14,"Revisar")</f>
        <v>0</v>
      </c>
      <c r="Z1029" s="5">
        <f>+Table2[[#This Row],[SLA horas - base ]]+Table2[[#This Row],[SLA horas - adic por cambio días]]</f>
        <v>72</v>
      </c>
      <c r="AA1029" s="19" t="str">
        <f>IF(Table2[[#This Row],[SLA horas - base ]]=0,"No tiene SLA",IF(Table2[[#This Row],[Horas resolución/en proceso]]&lt;=Table2[[#This Row],[SLA horas - total]],"Cumplido","Vencido"))</f>
        <v>Cumplido</v>
      </c>
      <c r="AC1029"/>
    </row>
    <row r="1030" spans="1:29">
      <c r="A1030" t="s">
        <v>4957</v>
      </c>
      <c r="B1030" t="s">
        <v>4958</v>
      </c>
      <c r="C1030" t="s">
        <v>149</v>
      </c>
      <c r="D1030" t="s">
        <v>2</v>
      </c>
      <c r="E1030" t="s">
        <v>55</v>
      </c>
      <c r="F1030" t="s">
        <v>96</v>
      </c>
      <c r="G1030" t="s">
        <v>106</v>
      </c>
      <c r="H1030" t="s">
        <v>56</v>
      </c>
      <c r="I1030" t="s">
        <v>4959</v>
      </c>
      <c r="J1030" t="s">
        <v>4960</v>
      </c>
      <c r="K1030" t="s">
        <v>4961</v>
      </c>
      <c r="L1030" t="s">
        <v>4961</v>
      </c>
      <c r="M1030" t="s">
        <v>153</v>
      </c>
      <c r="N1030" t="s">
        <v>154</v>
      </c>
      <c r="O1030" t="s">
        <v>36</v>
      </c>
      <c r="P1030" t="s">
        <v>4958</v>
      </c>
      <c r="Q1030" t="s">
        <v>4961</v>
      </c>
      <c r="R1030" t="s">
        <v>103</v>
      </c>
      <c r="S1030" t="s">
        <v>4961</v>
      </c>
      <c r="T10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45785.397222222222</v>
      </c>
      <c r="U10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45792.614583333336</v>
      </c>
      <c r="V1030" s="5">
        <f>IFERROR(Table2[[#This Row],[Fecha cierre/actualización]]-Table2[[#This Row],[Fecha creación]],"Revisar")</f>
        <v>7.2173611111138598</v>
      </c>
      <c r="W1030" s="5">
        <f>IFERROR(Table2[[#This Row],[Días resolución/en proceso]]*24,"Revisar")</f>
        <v>173.21666666673264</v>
      </c>
      <c r="X1030" s="5">
        <f>_xlfn.XLOOKUP(Table2[[#This Row],[Acuerdo de nivel de servicio]],SLA!B:B,SLA!C:C)</f>
        <v>12.5</v>
      </c>
      <c r="Y1030" s="5">
        <f>IFERROR(ROUND(Table2[[#This Row],[Fecha cierre/actualización]]-Table2[[#This Row],[Fecha creación]],0)*14,"Revisar")</f>
        <v>98</v>
      </c>
      <c r="Z1030" s="5">
        <f>+Table2[[#This Row],[SLA horas - base ]]+Table2[[#This Row],[SLA horas - adic por cambio días]]</f>
        <v>110.5</v>
      </c>
      <c r="AA1030" s="19" t="str">
        <f>IF(Table2[[#This Row],[SLA horas - base ]]=0,"No tiene SLA",IF(Table2[[#This Row],[Horas resolución/en proceso]]&lt;=Table2[[#This Row],[SLA horas - total]],"Cumplido","Vencido"))</f>
        <v>Vencido</v>
      </c>
      <c r="AC1030"/>
    </row>
    <row r="1031" spans="1:29">
      <c r="A1031" t="s">
        <v>4962</v>
      </c>
      <c r="B1031" t="s">
        <v>4963</v>
      </c>
      <c r="C1031" t="s">
        <v>149</v>
      </c>
      <c r="D1031" t="s">
        <v>2</v>
      </c>
      <c r="E1031" t="s">
        <v>55</v>
      </c>
      <c r="F1031" t="s">
        <v>96</v>
      </c>
      <c r="G1031" t="s">
        <v>106</v>
      </c>
      <c r="H1031" t="s">
        <v>28</v>
      </c>
      <c r="I1031" t="s">
        <v>4964</v>
      </c>
      <c r="J1031" t="s">
        <v>4965</v>
      </c>
      <c r="K1031" t="s">
        <v>4966</v>
      </c>
      <c r="L1031" t="s">
        <v>4966</v>
      </c>
      <c r="M1031" t="s">
        <v>153</v>
      </c>
      <c r="N1031" t="s">
        <v>154</v>
      </c>
      <c r="O1031" t="s">
        <v>36</v>
      </c>
      <c r="P1031" t="s">
        <v>4963</v>
      </c>
      <c r="Q1031" t="s">
        <v>4966</v>
      </c>
      <c r="R1031" t="s">
        <v>103</v>
      </c>
      <c r="S1031" t="s">
        <v>4967</v>
      </c>
      <c r="T10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45784.736111111109</v>
      </c>
      <c r="U10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45800.450694444444</v>
      </c>
      <c r="V1031" s="5">
        <f>IFERROR(Table2[[#This Row],[Fecha cierre/actualización]]-Table2[[#This Row],[Fecha creación]],"Revisar")</f>
        <v>15.714583333334303</v>
      </c>
      <c r="W1031" s="5">
        <f>IFERROR(Table2[[#This Row],[Días resolución/en proceso]]*24,"Revisar")</f>
        <v>377.15000000002328</v>
      </c>
      <c r="X1031" s="5">
        <f>_xlfn.XLOOKUP(Table2[[#This Row],[Acuerdo de nivel de servicio]],SLA!B:B,SLA!C:C)</f>
        <v>12.5</v>
      </c>
      <c r="Y1031" s="5">
        <f>IFERROR(ROUND(Table2[[#This Row],[Fecha cierre/actualización]]-Table2[[#This Row],[Fecha creación]],0)*14,"Revisar")</f>
        <v>224</v>
      </c>
      <c r="Z1031" s="5">
        <f>+Table2[[#This Row],[SLA horas - base ]]+Table2[[#This Row],[SLA horas - adic por cambio días]]</f>
        <v>236.5</v>
      </c>
      <c r="AA1031" s="19" t="str">
        <f>IF(Table2[[#This Row],[SLA horas - base ]]=0,"No tiene SLA",IF(Table2[[#This Row],[Horas resolución/en proceso]]&lt;=Table2[[#This Row],[SLA horas - total]],"Cumplido","Vencido"))</f>
        <v>Vencido</v>
      </c>
      <c r="AC1031"/>
    </row>
    <row r="1032" spans="1:29">
      <c r="A1032" t="s">
        <v>4968</v>
      </c>
      <c r="B1032" t="s">
        <v>4969</v>
      </c>
      <c r="C1032" t="s">
        <v>36</v>
      </c>
      <c r="D1032" t="s">
        <v>269</v>
      </c>
      <c r="E1032" t="s">
        <v>55</v>
      </c>
      <c r="F1032" t="s">
        <v>96</v>
      </c>
      <c r="G1032" t="s">
        <v>270</v>
      </c>
      <c r="H1032" t="s">
        <v>36</v>
      </c>
      <c r="I1032" t="s">
        <v>4970</v>
      </c>
      <c r="J1032" t="s">
        <v>4971</v>
      </c>
      <c r="K1032" t="s">
        <v>4655</v>
      </c>
      <c r="L1032" t="s">
        <v>4655</v>
      </c>
      <c r="M1032" t="s">
        <v>36</v>
      </c>
      <c r="N1032" t="s">
        <v>36</v>
      </c>
      <c r="O1032" t="s">
        <v>36</v>
      </c>
      <c r="P1032" t="s">
        <v>4969</v>
      </c>
      <c r="Q1032" t="s">
        <v>4655</v>
      </c>
      <c r="R1032" t="s">
        <v>103</v>
      </c>
      <c r="S1032" t="s">
        <v>4655</v>
      </c>
      <c r="T10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45783.6875</v>
      </c>
      <c r="U10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45784.793749999997</v>
      </c>
      <c r="V1032" s="5">
        <f>IFERROR(Table2[[#This Row],[Fecha cierre/actualización]]-Table2[[#This Row],[Fecha creación]],"Revisar")</f>
        <v>1.1062499999970896</v>
      </c>
      <c r="W1032" s="5">
        <f>IFERROR(Table2[[#This Row],[Días resolución/en proceso]]*24,"Revisar")</f>
        <v>26.549999999930151</v>
      </c>
      <c r="X1032" s="5">
        <f>_xlfn.XLOOKUP(Table2[[#This Row],[Acuerdo de nivel de servicio]],SLA!B:B,SLA!C:C)</f>
        <v>0</v>
      </c>
      <c r="Y1032" s="5">
        <f>IFERROR(ROUND(Table2[[#This Row],[Fecha cierre/actualización]]-Table2[[#This Row],[Fecha creación]],0)*14,"Revisar")</f>
        <v>14</v>
      </c>
      <c r="Z1032" s="5">
        <f>+Table2[[#This Row],[SLA horas - base ]]+Table2[[#This Row],[SLA horas - adic por cambio días]]</f>
        <v>14</v>
      </c>
      <c r="AA1032" s="19" t="str">
        <f>IF(Table2[[#This Row],[SLA horas - base ]]=0,"No tiene SLA",IF(Table2[[#This Row],[Horas resolución/en proceso]]&lt;=Table2[[#This Row],[SLA horas - total]],"Cumplido","Vencido"))</f>
        <v>No tiene SLA</v>
      </c>
      <c r="AC1032"/>
    </row>
    <row r="1033" spans="1:29">
      <c r="A1033" t="s">
        <v>4972</v>
      </c>
      <c r="B1033" t="s">
        <v>4973</v>
      </c>
      <c r="C1033" t="s">
        <v>157</v>
      </c>
      <c r="D1033" t="s">
        <v>2</v>
      </c>
      <c r="E1033" t="s">
        <v>55</v>
      </c>
      <c r="F1033" t="s">
        <v>96</v>
      </c>
      <c r="G1033" t="s">
        <v>106</v>
      </c>
      <c r="H1033" t="s">
        <v>27</v>
      </c>
      <c r="I1033" t="s">
        <v>4974</v>
      </c>
      <c r="J1033" t="s">
        <v>4975</v>
      </c>
      <c r="K1033" t="s">
        <v>4976</v>
      </c>
      <c r="L1033" t="s">
        <v>4976</v>
      </c>
      <c r="M1033" t="s">
        <v>101</v>
      </c>
      <c r="N1033" t="s">
        <v>154</v>
      </c>
      <c r="O1033" t="s">
        <v>102</v>
      </c>
      <c r="P1033" t="s">
        <v>4973</v>
      </c>
      <c r="Q1033" t="s">
        <v>4976</v>
      </c>
      <c r="R1033" t="s">
        <v>103</v>
      </c>
      <c r="S1033" t="s">
        <v>4976</v>
      </c>
      <c r="T10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45784.477083333331</v>
      </c>
      <c r="U10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45785.45416666667</v>
      </c>
      <c r="V1033" s="5">
        <f>IFERROR(Table2[[#This Row],[Fecha cierre/actualización]]-Table2[[#This Row],[Fecha creación]],"Revisar")</f>
        <v>0.97708333333866904</v>
      </c>
      <c r="W1033" s="5">
        <f>IFERROR(Table2[[#This Row],[Días resolución/en proceso]]*24,"Revisar")</f>
        <v>23.450000000128057</v>
      </c>
      <c r="X1033" s="5">
        <f>_xlfn.XLOOKUP(Table2[[#This Row],[Acuerdo de nivel de servicio]],SLA!B:B,SLA!C:C)</f>
        <v>12.5</v>
      </c>
      <c r="Y1033" s="5">
        <f>IFERROR(ROUND(Table2[[#This Row],[Fecha cierre/actualización]]-Table2[[#This Row],[Fecha creación]],0)*14,"Revisar")</f>
        <v>14</v>
      </c>
      <c r="Z1033" s="5">
        <f>+Table2[[#This Row],[SLA horas - base ]]+Table2[[#This Row],[SLA horas - adic por cambio días]]</f>
        <v>26.5</v>
      </c>
      <c r="AA1033" s="19" t="str">
        <f>IF(Table2[[#This Row],[SLA horas - base ]]=0,"No tiene SLA",IF(Table2[[#This Row],[Horas resolución/en proceso]]&lt;=Table2[[#This Row],[SLA horas - total]],"Cumplido","Vencido"))</f>
        <v>Cumplido</v>
      </c>
      <c r="AC1033"/>
    </row>
    <row r="1034" spans="1:29">
      <c r="A1034" t="s">
        <v>4977</v>
      </c>
      <c r="B1034" t="s">
        <v>4978</v>
      </c>
      <c r="C1034" t="s">
        <v>149</v>
      </c>
      <c r="D1034" t="s">
        <v>2</v>
      </c>
      <c r="E1034" t="s">
        <v>55</v>
      </c>
      <c r="F1034" t="s">
        <v>21</v>
      </c>
      <c r="G1034" t="s">
        <v>106</v>
      </c>
      <c r="H1034" t="s">
        <v>56</v>
      </c>
      <c r="I1034" t="s">
        <v>36</v>
      </c>
      <c r="J1034" t="s">
        <v>131</v>
      </c>
      <c r="K1034" t="s">
        <v>36</v>
      </c>
      <c r="L1034" t="s">
        <v>4979</v>
      </c>
      <c r="M1034" t="s">
        <v>153</v>
      </c>
      <c r="N1034" t="s">
        <v>154</v>
      </c>
      <c r="O1034" t="s">
        <v>36</v>
      </c>
      <c r="P1034" t="s">
        <v>4978</v>
      </c>
      <c r="Q1034" t="s">
        <v>36</v>
      </c>
      <c r="R1034" t="s">
        <v>103</v>
      </c>
      <c r="S1034" t="s">
        <v>36</v>
      </c>
      <c r="T10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45785.407638888886</v>
      </c>
      <c r="U10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45785.422222222223</v>
      </c>
      <c r="V1034" s="5">
        <f>IFERROR(Table2[[#This Row],[Fecha cierre/actualización]]-Table2[[#This Row],[Fecha creación]],"Revisar")</f>
        <v>1.4583333337213844E-2</v>
      </c>
      <c r="W1034" s="5">
        <f>IFERROR(Table2[[#This Row],[Días resolución/en proceso]]*24,"Revisar")</f>
        <v>0.35000000009313226</v>
      </c>
      <c r="X1034" s="5">
        <f>_xlfn.XLOOKUP(Table2[[#This Row],[Acuerdo de nivel de servicio]],SLA!B:B,SLA!C:C)</f>
        <v>12.5</v>
      </c>
      <c r="Y1034" s="5">
        <f>IFERROR(ROUND(Table2[[#This Row],[Fecha cierre/actualización]]-Table2[[#This Row],[Fecha creación]],0)*14,"Revisar")</f>
        <v>0</v>
      </c>
      <c r="Z1034" s="5">
        <f>+Table2[[#This Row],[SLA horas - base ]]+Table2[[#This Row],[SLA horas - adic por cambio días]]</f>
        <v>12.5</v>
      </c>
      <c r="AA1034" s="19" t="str">
        <f>IF(Table2[[#This Row],[SLA horas - base ]]=0,"No tiene SLA",IF(Table2[[#This Row],[Horas resolución/en proceso]]&lt;=Table2[[#This Row],[SLA horas - total]],"Cumplido","Vencido"))</f>
        <v>Cumplido</v>
      </c>
      <c r="AC1034"/>
    </row>
    <row r="1035" spans="1:29">
      <c r="A1035" t="s">
        <v>4980</v>
      </c>
      <c r="B1035" t="s">
        <v>4981</v>
      </c>
      <c r="C1035" t="s">
        <v>157</v>
      </c>
      <c r="D1035" t="s">
        <v>2</v>
      </c>
      <c r="E1035" t="s">
        <v>55</v>
      </c>
      <c r="F1035" t="s">
        <v>96</v>
      </c>
      <c r="G1035" t="s">
        <v>106</v>
      </c>
      <c r="H1035" t="s">
        <v>31</v>
      </c>
      <c r="I1035" t="s">
        <v>4982</v>
      </c>
      <c r="J1035" t="s">
        <v>4983</v>
      </c>
      <c r="K1035" t="s">
        <v>4984</v>
      </c>
      <c r="L1035" t="s">
        <v>4984</v>
      </c>
      <c r="M1035" t="s">
        <v>101</v>
      </c>
      <c r="N1035" t="s">
        <v>154</v>
      </c>
      <c r="O1035" t="s">
        <v>102</v>
      </c>
      <c r="P1035" t="s">
        <v>4981</v>
      </c>
      <c r="Q1035" t="s">
        <v>4984</v>
      </c>
      <c r="R1035" t="s">
        <v>103</v>
      </c>
      <c r="S1035" t="s">
        <v>4985</v>
      </c>
      <c r="T10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45784.404861111114</v>
      </c>
      <c r="U10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45785.738194444442</v>
      </c>
      <c r="V1035" s="5">
        <f>IFERROR(Table2[[#This Row],[Fecha cierre/actualización]]-Table2[[#This Row],[Fecha creación]],"Revisar")</f>
        <v>1.3333333333284827</v>
      </c>
      <c r="W1035" s="5">
        <f>IFERROR(Table2[[#This Row],[Días resolución/en proceso]]*24,"Revisar")</f>
        <v>31.999999999883585</v>
      </c>
      <c r="X1035" s="5">
        <f>_xlfn.XLOOKUP(Table2[[#This Row],[Acuerdo de nivel de servicio]],SLA!B:B,SLA!C:C)</f>
        <v>12.5</v>
      </c>
      <c r="Y1035" s="5">
        <f>IFERROR(ROUND(Table2[[#This Row],[Fecha cierre/actualización]]-Table2[[#This Row],[Fecha creación]],0)*14,"Revisar")</f>
        <v>14</v>
      </c>
      <c r="Z1035" s="5">
        <f>+Table2[[#This Row],[SLA horas - base ]]+Table2[[#This Row],[SLA horas - adic por cambio días]]</f>
        <v>26.5</v>
      </c>
      <c r="AA1035" s="19" t="str">
        <f>IF(Table2[[#This Row],[SLA horas - base ]]=0,"No tiene SLA",IF(Table2[[#This Row],[Horas resolución/en proceso]]&lt;=Table2[[#This Row],[SLA horas - total]],"Cumplido","Vencido"))</f>
        <v>Vencido</v>
      </c>
      <c r="AC1035"/>
    </row>
    <row r="1036" spans="1:29">
      <c r="A1036" t="s">
        <v>4986</v>
      </c>
      <c r="B1036" t="s">
        <v>4987</v>
      </c>
      <c r="C1036" t="s">
        <v>36</v>
      </c>
      <c r="D1036" t="s">
        <v>2</v>
      </c>
      <c r="E1036" t="s">
        <v>29</v>
      </c>
      <c r="F1036" t="s">
        <v>23</v>
      </c>
      <c r="G1036" t="s">
        <v>106</v>
      </c>
      <c r="H1036" t="s">
        <v>30</v>
      </c>
      <c r="I1036" t="s">
        <v>4988</v>
      </c>
      <c r="J1036" t="s">
        <v>131</v>
      </c>
      <c r="K1036" t="s">
        <v>36</v>
      </c>
      <c r="L1036" t="s">
        <v>4989</v>
      </c>
      <c r="M1036" t="s">
        <v>110</v>
      </c>
      <c r="N1036" t="s">
        <v>36</v>
      </c>
      <c r="O1036" t="s">
        <v>36</v>
      </c>
      <c r="P1036" t="s">
        <v>4987</v>
      </c>
      <c r="Q1036" t="s">
        <v>36</v>
      </c>
      <c r="R1036" t="s">
        <v>103</v>
      </c>
      <c r="S1036" t="s">
        <v>36</v>
      </c>
      <c r="T10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45784.495833333334</v>
      </c>
      <c r="U10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45784.500694444447</v>
      </c>
      <c r="V1036" s="5">
        <f>IFERROR(Table2[[#This Row],[Fecha cierre/actualización]]-Table2[[#This Row],[Fecha creación]],"Revisar")</f>
        <v>4.8611111124046147E-3</v>
      </c>
      <c r="W1036" s="5">
        <f>IFERROR(Table2[[#This Row],[Días resolución/en proceso]]*24,"Revisar")</f>
        <v>0.11666666669771075</v>
      </c>
      <c r="X1036" s="5">
        <f>_xlfn.XLOOKUP(Table2[[#This Row],[Acuerdo de nivel de servicio]],SLA!B:B,SLA!C:C)</f>
        <v>0</v>
      </c>
      <c r="Y1036" s="5">
        <f>IFERROR(ROUND(Table2[[#This Row],[Fecha cierre/actualización]]-Table2[[#This Row],[Fecha creación]],0)*14,"Revisar")</f>
        <v>0</v>
      </c>
      <c r="Z1036" s="5">
        <f>+Table2[[#This Row],[SLA horas - base ]]+Table2[[#This Row],[SLA horas - adic por cambio días]]</f>
        <v>0</v>
      </c>
      <c r="AA1036" s="19" t="str">
        <f>IF(Table2[[#This Row],[SLA horas - base ]]=0,"No tiene SLA",IF(Table2[[#This Row],[Horas resolución/en proceso]]&lt;=Table2[[#This Row],[SLA horas - total]],"Cumplido","Vencido"))</f>
        <v>No tiene SLA</v>
      </c>
      <c r="AC1036"/>
    </row>
    <row r="1037" spans="1:29">
      <c r="A1037" t="s">
        <v>4990</v>
      </c>
      <c r="B1037" t="s">
        <v>4991</v>
      </c>
      <c r="C1037" t="s">
        <v>2317</v>
      </c>
      <c r="D1037" t="s">
        <v>95</v>
      </c>
      <c r="E1037" t="s">
        <v>66</v>
      </c>
      <c r="F1037" t="s">
        <v>96</v>
      </c>
      <c r="G1037" t="s">
        <v>106</v>
      </c>
      <c r="H1037" t="s">
        <v>56</v>
      </c>
      <c r="I1037" t="s">
        <v>4992</v>
      </c>
      <c r="J1037" t="s">
        <v>4993</v>
      </c>
      <c r="K1037" t="s">
        <v>4994</v>
      </c>
      <c r="L1037" t="s">
        <v>4994</v>
      </c>
      <c r="M1037" t="s">
        <v>101</v>
      </c>
      <c r="N1037" t="s">
        <v>36</v>
      </c>
      <c r="O1037" t="s">
        <v>311</v>
      </c>
      <c r="P1037" t="s">
        <v>4991</v>
      </c>
      <c r="Q1037" t="s">
        <v>4994</v>
      </c>
      <c r="R1037" t="s">
        <v>103</v>
      </c>
      <c r="S1037" t="s">
        <v>4994</v>
      </c>
      <c r="T10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45785.42291666667</v>
      </c>
      <c r="U10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45793.425694444442</v>
      </c>
      <c r="V1037" s="5">
        <f>IFERROR(Table2[[#This Row],[Fecha cierre/actualización]]-Table2[[#This Row],[Fecha creación]],"Revisar")</f>
        <v>8.0027777777722804</v>
      </c>
      <c r="W1037" s="5">
        <f>IFERROR(Table2[[#This Row],[Días resolución/en proceso]]*24,"Revisar")</f>
        <v>192.06666666653473</v>
      </c>
      <c r="X1037" s="5">
        <f>_xlfn.XLOOKUP(Table2[[#This Row],[Acuerdo de nivel de servicio]],SLA!B:B,SLA!C:C)</f>
        <v>120</v>
      </c>
      <c r="Y1037" s="5">
        <f>IFERROR(ROUND(Table2[[#This Row],[Fecha cierre/actualización]]-Table2[[#This Row],[Fecha creación]],0)*14,"Revisar")</f>
        <v>112</v>
      </c>
      <c r="Z1037" s="5">
        <f>+Table2[[#This Row],[SLA horas - base ]]+Table2[[#This Row],[SLA horas - adic por cambio días]]</f>
        <v>232</v>
      </c>
      <c r="AA1037" s="19" t="str">
        <f>IF(Table2[[#This Row],[SLA horas - base ]]=0,"No tiene SLA",IF(Table2[[#This Row],[Horas resolución/en proceso]]&lt;=Table2[[#This Row],[SLA horas - total]],"Cumplido","Vencido"))</f>
        <v>Cumplido</v>
      </c>
      <c r="AC1037"/>
    </row>
    <row r="1038" spans="1:29">
      <c r="A1038" t="s">
        <v>4995</v>
      </c>
      <c r="B1038" t="s">
        <v>4996</v>
      </c>
      <c r="C1038" t="s">
        <v>119</v>
      </c>
      <c r="D1038" t="s">
        <v>2</v>
      </c>
      <c r="E1038" t="s">
        <v>55</v>
      </c>
      <c r="F1038" t="s">
        <v>22</v>
      </c>
      <c r="G1038" t="s">
        <v>106</v>
      </c>
      <c r="H1038" t="s">
        <v>28</v>
      </c>
      <c r="I1038" t="s">
        <v>4997</v>
      </c>
      <c r="J1038" t="s">
        <v>131</v>
      </c>
      <c r="K1038" t="s">
        <v>36</v>
      </c>
      <c r="L1038" t="s">
        <v>4998</v>
      </c>
      <c r="M1038" t="s">
        <v>153</v>
      </c>
      <c r="N1038" t="s">
        <v>154</v>
      </c>
      <c r="O1038" t="s">
        <v>36</v>
      </c>
      <c r="P1038" t="s">
        <v>4996</v>
      </c>
      <c r="Q1038" t="s">
        <v>36</v>
      </c>
      <c r="R1038" t="s">
        <v>103</v>
      </c>
      <c r="S1038" t="s">
        <v>36</v>
      </c>
      <c r="T10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45784.588888888888</v>
      </c>
      <c r="U10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45817.697916666664</v>
      </c>
      <c r="V1038" s="5">
        <f>IFERROR(Table2[[#This Row],[Fecha cierre/actualización]]-Table2[[#This Row],[Fecha creación]],"Revisar")</f>
        <v>33.109027777776646</v>
      </c>
      <c r="W1038" s="5">
        <f>IFERROR(Table2[[#This Row],[Días resolución/en proceso]]*24,"Revisar")</f>
        <v>794.6166666666395</v>
      </c>
      <c r="X1038" s="5">
        <f>_xlfn.XLOOKUP(Table2[[#This Row],[Acuerdo de nivel de servicio]],SLA!B:B,SLA!C:C)</f>
        <v>72</v>
      </c>
      <c r="Y1038" s="5">
        <f>IFERROR(ROUND(Table2[[#This Row],[Fecha cierre/actualización]]-Table2[[#This Row],[Fecha creación]],0)*14,"Revisar")</f>
        <v>462</v>
      </c>
      <c r="Z1038" s="5">
        <f>+Table2[[#This Row],[SLA horas - base ]]+Table2[[#This Row],[SLA horas - adic por cambio días]]</f>
        <v>534</v>
      </c>
      <c r="AA1038" s="19" t="str">
        <f>IF(Table2[[#This Row],[SLA horas - base ]]=0,"No tiene SLA",IF(Table2[[#This Row],[Horas resolución/en proceso]]&lt;=Table2[[#This Row],[SLA horas - total]],"Cumplido","Vencido"))</f>
        <v>Vencido</v>
      </c>
      <c r="AC1038"/>
    </row>
    <row r="1039" spans="1:29">
      <c r="A1039" t="s">
        <v>4999</v>
      </c>
      <c r="B1039" t="s">
        <v>5000</v>
      </c>
      <c r="C1039" t="s">
        <v>149</v>
      </c>
      <c r="D1039" t="s">
        <v>2</v>
      </c>
      <c r="E1039" t="s">
        <v>55</v>
      </c>
      <c r="F1039" t="s">
        <v>96</v>
      </c>
      <c r="G1039" t="s">
        <v>106</v>
      </c>
      <c r="H1039" t="s">
        <v>28</v>
      </c>
      <c r="I1039" t="s">
        <v>5001</v>
      </c>
      <c r="J1039" t="s">
        <v>5002</v>
      </c>
      <c r="K1039" t="s">
        <v>5003</v>
      </c>
      <c r="L1039" t="s">
        <v>5003</v>
      </c>
      <c r="M1039" t="s">
        <v>153</v>
      </c>
      <c r="N1039" t="s">
        <v>154</v>
      </c>
      <c r="O1039" t="s">
        <v>36</v>
      </c>
      <c r="P1039" t="s">
        <v>5000</v>
      </c>
      <c r="Q1039" t="s">
        <v>5003</v>
      </c>
      <c r="R1039" t="s">
        <v>103</v>
      </c>
      <c r="S1039" t="s">
        <v>5003</v>
      </c>
      <c r="T10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45785.500694444447</v>
      </c>
      <c r="U10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45799.4</v>
      </c>
      <c r="V1039" s="5">
        <f>IFERROR(Table2[[#This Row],[Fecha cierre/actualización]]-Table2[[#This Row],[Fecha creación]],"Revisar")</f>
        <v>13.899305555554747</v>
      </c>
      <c r="W1039" s="5">
        <f>IFERROR(Table2[[#This Row],[Días resolución/en proceso]]*24,"Revisar")</f>
        <v>333.58333333331393</v>
      </c>
      <c r="X1039" s="5">
        <f>_xlfn.XLOOKUP(Table2[[#This Row],[Acuerdo de nivel de servicio]],SLA!B:B,SLA!C:C)</f>
        <v>12.5</v>
      </c>
      <c r="Y1039" s="5">
        <f>IFERROR(ROUND(Table2[[#This Row],[Fecha cierre/actualización]]-Table2[[#This Row],[Fecha creación]],0)*14,"Revisar")</f>
        <v>196</v>
      </c>
      <c r="Z1039" s="5">
        <f>+Table2[[#This Row],[SLA horas - base ]]+Table2[[#This Row],[SLA horas - adic por cambio días]]</f>
        <v>208.5</v>
      </c>
      <c r="AA1039" s="19" t="str">
        <f>IF(Table2[[#This Row],[SLA horas - base ]]=0,"No tiene SLA",IF(Table2[[#This Row],[Horas resolución/en proceso]]&lt;=Table2[[#This Row],[SLA horas - total]],"Cumplido","Vencido"))</f>
        <v>Vencido</v>
      </c>
      <c r="AC1039"/>
    </row>
    <row r="1040" spans="1:29">
      <c r="A1040" t="s">
        <v>5004</v>
      </c>
      <c r="B1040" t="s">
        <v>5005</v>
      </c>
      <c r="C1040" t="s">
        <v>2317</v>
      </c>
      <c r="D1040" t="s">
        <v>95</v>
      </c>
      <c r="E1040" t="s">
        <v>55</v>
      </c>
      <c r="F1040" t="s">
        <v>96</v>
      </c>
      <c r="G1040" t="s">
        <v>106</v>
      </c>
      <c r="H1040" t="s">
        <v>28</v>
      </c>
      <c r="I1040" t="s">
        <v>5006</v>
      </c>
      <c r="J1040" t="s">
        <v>5007</v>
      </c>
      <c r="K1040" t="s">
        <v>5008</v>
      </c>
      <c r="L1040" t="s">
        <v>5008</v>
      </c>
      <c r="M1040" t="s">
        <v>101</v>
      </c>
      <c r="N1040" t="s">
        <v>36</v>
      </c>
      <c r="O1040" t="s">
        <v>311</v>
      </c>
      <c r="P1040" t="s">
        <v>5005</v>
      </c>
      <c r="Q1040" t="s">
        <v>5008</v>
      </c>
      <c r="R1040" t="s">
        <v>467</v>
      </c>
      <c r="S1040" t="s">
        <v>5009</v>
      </c>
      <c r="T10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45785.477777777778</v>
      </c>
      <c r="U10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45797.658333333333</v>
      </c>
      <c r="V1040" s="5">
        <f>IFERROR(Table2[[#This Row],[Fecha cierre/actualización]]-Table2[[#This Row],[Fecha creación]],"Revisar")</f>
        <v>12.180555555554747</v>
      </c>
      <c r="W1040" s="5">
        <f>IFERROR(Table2[[#This Row],[Días resolución/en proceso]]*24,"Revisar")</f>
        <v>292.33333333331393</v>
      </c>
      <c r="X1040" s="5">
        <f>_xlfn.XLOOKUP(Table2[[#This Row],[Acuerdo de nivel de servicio]],SLA!B:B,SLA!C:C)</f>
        <v>120</v>
      </c>
      <c r="Y1040" s="5">
        <f>IFERROR(ROUND(Table2[[#This Row],[Fecha cierre/actualización]]-Table2[[#This Row],[Fecha creación]],0)*14,"Revisar")</f>
        <v>168</v>
      </c>
      <c r="Z1040" s="5">
        <f>+Table2[[#This Row],[SLA horas - base ]]+Table2[[#This Row],[SLA horas - adic por cambio días]]</f>
        <v>288</v>
      </c>
      <c r="AA1040" s="19" t="str">
        <f>IF(Table2[[#This Row],[SLA horas - base ]]=0,"No tiene SLA",IF(Table2[[#This Row],[Horas resolución/en proceso]]&lt;=Table2[[#This Row],[SLA horas - total]],"Cumplido","Vencido"))</f>
        <v>Vencido</v>
      </c>
      <c r="AC1040"/>
    </row>
    <row r="1041" spans="1:29">
      <c r="A1041" t="s">
        <v>5010</v>
      </c>
      <c r="B1041" t="s">
        <v>5011</v>
      </c>
      <c r="C1041" t="s">
        <v>496</v>
      </c>
      <c r="D1041" t="s">
        <v>2</v>
      </c>
      <c r="E1041" t="s">
        <v>38</v>
      </c>
      <c r="F1041" t="s">
        <v>96</v>
      </c>
      <c r="G1041" t="s">
        <v>106</v>
      </c>
      <c r="H1041" t="s">
        <v>38</v>
      </c>
      <c r="I1041" t="s">
        <v>5012</v>
      </c>
      <c r="J1041" t="s">
        <v>5013</v>
      </c>
      <c r="K1041" t="s">
        <v>5014</v>
      </c>
      <c r="L1041" t="s">
        <v>5014</v>
      </c>
      <c r="M1041" t="s">
        <v>101</v>
      </c>
      <c r="N1041" t="s">
        <v>36</v>
      </c>
      <c r="O1041" t="s">
        <v>102</v>
      </c>
      <c r="P1041" t="s">
        <v>5011</v>
      </c>
      <c r="Q1041" t="s">
        <v>5014</v>
      </c>
      <c r="R1041" t="s">
        <v>103</v>
      </c>
      <c r="S1041" t="s">
        <v>5014</v>
      </c>
      <c r="T10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45785.647222222222</v>
      </c>
      <c r="U10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45790.662499999999</v>
      </c>
      <c r="V1041" s="5">
        <f>IFERROR(Table2[[#This Row],[Fecha cierre/actualización]]-Table2[[#This Row],[Fecha creación]],"Revisar")</f>
        <v>5.015277777776646</v>
      </c>
      <c r="W1041" s="5">
        <f>IFERROR(Table2[[#This Row],[Días resolución/en proceso]]*24,"Revisar")</f>
        <v>120.3666666666395</v>
      </c>
      <c r="X1041" s="5">
        <f>_xlfn.XLOOKUP(Table2[[#This Row],[Acuerdo de nivel de servicio]],SLA!B:B,SLA!C:C)</f>
        <v>72</v>
      </c>
      <c r="Y1041" s="5">
        <f>IFERROR(ROUND(Table2[[#This Row],[Fecha cierre/actualización]]-Table2[[#This Row],[Fecha creación]],0)*14,"Revisar")</f>
        <v>70</v>
      </c>
      <c r="Z1041" s="5">
        <f>+Table2[[#This Row],[SLA horas - base ]]+Table2[[#This Row],[SLA horas - adic por cambio días]]</f>
        <v>142</v>
      </c>
      <c r="AA1041" s="19" t="str">
        <f>IF(Table2[[#This Row],[SLA horas - base ]]=0,"No tiene SLA",IF(Table2[[#This Row],[Horas resolución/en proceso]]&lt;=Table2[[#This Row],[SLA horas - total]],"Cumplido","Vencido"))</f>
        <v>Cumplido</v>
      </c>
      <c r="AC1041"/>
    </row>
    <row r="1042" spans="1:29">
      <c r="A1042" t="s">
        <v>5015</v>
      </c>
      <c r="B1042" t="s">
        <v>5016</v>
      </c>
      <c r="C1042" t="s">
        <v>36</v>
      </c>
      <c r="D1042" t="s">
        <v>2</v>
      </c>
      <c r="E1042" t="s">
        <v>29</v>
      </c>
      <c r="F1042" t="s">
        <v>23</v>
      </c>
      <c r="G1042" t="s">
        <v>106</v>
      </c>
      <c r="H1042" t="s">
        <v>30</v>
      </c>
      <c r="I1042" t="s">
        <v>5017</v>
      </c>
      <c r="J1042" t="s">
        <v>131</v>
      </c>
      <c r="K1042" t="s">
        <v>36</v>
      </c>
      <c r="L1042" t="s">
        <v>5018</v>
      </c>
      <c r="M1042" t="s">
        <v>110</v>
      </c>
      <c r="N1042" t="s">
        <v>36</v>
      </c>
      <c r="O1042" t="s">
        <v>36</v>
      </c>
      <c r="P1042" t="s">
        <v>5016</v>
      </c>
      <c r="Q1042" t="s">
        <v>36</v>
      </c>
      <c r="R1042" t="s">
        <v>103</v>
      </c>
      <c r="S1042" t="s">
        <v>36</v>
      </c>
      <c r="T10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45785.59652777778</v>
      </c>
      <c r="U10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45820.690972222219</v>
      </c>
      <c r="V1042" s="5">
        <f>IFERROR(Table2[[#This Row],[Fecha cierre/actualización]]-Table2[[#This Row],[Fecha creación]],"Revisar")</f>
        <v>35.094444444439432</v>
      </c>
      <c r="W1042" s="5">
        <f>IFERROR(Table2[[#This Row],[Días resolución/en proceso]]*24,"Revisar")</f>
        <v>842.26666666654637</v>
      </c>
      <c r="X1042" s="5">
        <f>_xlfn.XLOOKUP(Table2[[#This Row],[Acuerdo de nivel de servicio]],SLA!B:B,SLA!C:C)</f>
        <v>0</v>
      </c>
      <c r="Y1042" s="5">
        <f>IFERROR(ROUND(Table2[[#This Row],[Fecha cierre/actualización]]-Table2[[#This Row],[Fecha creación]],0)*14,"Revisar")</f>
        <v>490</v>
      </c>
      <c r="Z1042" s="5">
        <f>+Table2[[#This Row],[SLA horas - base ]]+Table2[[#This Row],[SLA horas - adic por cambio días]]</f>
        <v>490</v>
      </c>
      <c r="AA1042" s="19" t="str">
        <f>IF(Table2[[#This Row],[SLA horas - base ]]=0,"No tiene SLA",IF(Table2[[#This Row],[Horas resolución/en proceso]]&lt;=Table2[[#This Row],[SLA horas - total]],"Cumplido","Vencido"))</f>
        <v>No tiene SLA</v>
      </c>
      <c r="AC1042"/>
    </row>
    <row r="1043" spans="1:29">
      <c r="A1043" t="s">
        <v>5019</v>
      </c>
      <c r="B1043" t="s">
        <v>5020</v>
      </c>
      <c r="C1043" t="s">
        <v>496</v>
      </c>
      <c r="D1043" t="s">
        <v>95</v>
      </c>
      <c r="E1043" t="s">
        <v>66</v>
      </c>
      <c r="F1043" t="s">
        <v>96</v>
      </c>
      <c r="G1043" t="s">
        <v>97</v>
      </c>
      <c r="H1043" t="s">
        <v>45</v>
      </c>
      <c r="I1043" t="s">
        <v>5021</v>
      </c>
      <c r="J1043" t="s">
        <v>5022</v>
      </c>
      <c r="K1043" t="s">
        <v>5023</v>
      </c>
      <c r="L1043" t="s">
        <v>5023</v>
      </c>
      <c r="M1043" t="s">
        <v>101</v>
      </c>
      <c r="N1043" t="s">
        <v>36</v>
      </c>
      <c r="O1043" t="s">
        <v>102</v>
      </c>
      <c r="P1043" t="s">
        <v>5020</v>
      </c>
      <c r="Q1043" t="s">
        <v>5023</v>
      </c>
      <c r="R1043" t="s">
        <v>103</v>
      </c>
      <c r="S1043" t="s">
        <v>5023</v>
      </c>
      <c r="T10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45785.704861111109</v>
      </c>
      <c r="U10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45786.387499999997</v>
      </c>
      <c r="V1043" s="5">
        <f>IFERROR(Table2[[#This Row],[Fecha cierre/actualización]]-Table2[[#This Row],[Fecha creación]],"Revisar")</f>
        <v>0.68263888888759539</v>
      </c>
      <c r="W1043" s="5">
        <f>IFERROR(Table2[[#This Row],[Días resolución/en proceso]]*24,"Revisar")</f>
        <v>16.383333333302289</v>
      </c>
      <c r="X1043" s="5">
        <f>_xlfn.XLOOKUP(Table2[[#This Row],[Acuerdo de nivel de servicio]],SLA!B:B,SLA!C:C)</f>
        <v>72</v>
      </c>
      <c r="Y1043" s="5">
        <f>IFERROR(ROUND(Table2[[#This Row],[Fecha cierre/actualización]]-Table2[[#This Row],[Fecha creación]],0)*14,"Revisar")</f>
        <v>14</v>
      </c>
      <c r="Z1043" s="5">
        <f>+Table2[[#This Row],[SLA horas - base ]]+Table2[[#This Row],[SLA horas - adic por cambio días]]</f>
        <v>86</v>
      </c>
      <c r="AA1043" s="19" t="str">
        <f>IF(Table2[[#This Row],[SLA horas - base ]]=0,"No tiene SLA",IF(Table2[[#This Row],[Horas resolución/en proceso]]&lt;=Table2[[#This Row],[SLA horas - total]],"Cumplido","Vencido"))</f>
        <v>Cumplido</v>
      </c>
      <c r="AC1043"/>
    </row>
    <row r="1044" spans="1:29">
      <c r="A1044" t="s">
        <v>5024</v>
      </c>
      <c r="B1044" t="s">
        <v>5025</v>
      </c>
      <c r="C1044" t="s">
        <v>119</v>
      </c>
      <c r="D1044" t="s">
        <v>2</v>
      </c>
      <c r="E1044" t="s">
        <v>55</v>
      </c>
      <c r="F1044" t="s">
        <v>96</v>
      </c>
      <c r="G1044" t="s">
        <v>106</v>
      </c>
      <c r="H1044" t="s">
        <v>28</v>
      </c>
      <c r="I1044" t="s">
        <v>5026</v>
      </c>
      <c r="J1044" t="s">
        <v>5027</v>
      </c>
      <c r="K1044" t="s">
        <v>5028</v>
      </c>
      <c r="L1044" t="s">
        <v>5028</v>
      </c>
      <c r="M1044" t="s">
        <v>153</v>
      </c>
      <c r="N1044" t="s">
        <v>154</v>
      </c>
      <c r="O1044" t="s">
        <v>36</v>
      </c>
      <c r="P1044" t="s">
        <v>5025</v>
      </c>
      <c r="Q1044" t="s">
        <v>5028</v>
      </c>
      <c r="R1044" t="s">
        <v>103</v>
      </c>
      <c r="S1044" t="s">
        <v>5029</v>
      </c>
      <c r="T10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45786.683333333334</v>
      </c>
      <c r="U10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45793.490277777775</v>
      </c>
      <c r="V1044" s="5">
        <f>IFERROR(Table2[[#This Row],[Fecha cierre/actualización]]-Table2[[#This Row],[Fecha creación]],"Revisar")</f>
        <v>6.8069444444408873</v>
      </c>
      <c r="W1044" s="5">
        <f>IFERROR(Table2[[#This Row],[Días resolución/en proceso]]*24,"Revisar")</f>
        <v>163.3666666665813</v>
      </c>
      <c r="X1044" s="5">
        <f>_xlfn.XLOOKUP(Table2[[#This Row],[Acuerdo de nivel de servicio]],SLA!B:B,SLA!C:C)</f>
        <v>72</v>
      </c>
      <c r="Y1044" s="5">
        <f>IFERROR(ROUND(Table2[[#This Row],[Fecha cierre/actualización]]-Table2[[#This Row],[Fecha creación]],0)*14,"Revisar")</f>
        <v>98</v>
      </c>
      <c r="Z1044" s="5">
        <f>+Table2[[#This Row],[SLA horas - base ]]+Table2[[#This Row],[SLA horas - adic por cambio días]]</f>
        <v>170</v>
      </c>
      <c r="AA1044" s="19" t="str">
        <f>IF(Table2[[#This Row],[SLA horas - base ]]=0,"No tiene SLA",IF(Table2[[#This Row],[Horas resolución/en proceso]]&lt;=Table2[[#This Row],[SLA horas - total]],"Cumplido","Vencido"))</f>
        <v>Cumplido</v>
      </c>
      <c r="AC1044"/>
    </row>
    <row r="1045" spans="1:29">
      <c r="A1045" t="s">
        <v>5030</v>
      </c>
      <c r="B1045" t="s">
        <v>5031</v>
      </c>
      <c r="C1045" t="s">
        <v>496</v>
      </c>
      <c r="D1045" t="s">
        <v>95</v>
      </c>
      <c r="E1045" t="s">
        <v>38</v>
      </c>
      <c r="F1045" t="s">
        <v>96</v>
      </c>
      <c r="G1045" t="s">
        <v>106</v>
      </c>
      <c r="H1045" t="s">
        <v>30</v>
      </c>
      <c r="I1045" t="s">
        <v>5032</v>
      </c>
      <c r="J1045" t="s">
        <v>5033</v>
      </c>
      <c r="K1045" t="s">
        <v>5034</v>
      </c>
      <c r="L1045" t="s">
        <v>5034</v>
      </c>
      <c r="M1045" t="s">
        <v>110</v>
      </c>
      <c r="N1045" t="s">
        <v>36</v>
      </c>
      <c r="O1045" t="s">
        <v>36</v>
      </c>
      <c r="P1045" t="s">
        <v>5031</v>
      </c>
      <c r="Q1045" t="s">
        <v>5034</v>
      </c>
      <c r="R1045" t="s">
        <v>103</v>
      </c>
      <c r="S1045" t="s">
        <v>5034</v>
      </c>
      <c r="T10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45789.604861111111</v>
      </c>
      <c r="U10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45838.666666666664</v>
      </c>
      <c r="V1045" s="5">
        <f>IFERROR(Table2[[#This Row],[Fecha cierre/actualización]]-Table2[[#This Row],[Fecha creación]],"Revisar")</f>
        <v>49.061805555553292</v>
      </c>
      <c r="W1045" s="5">
        <f>IFERROR(Table2[[#This Row],[Días resolución/en proceso]]*24,"Revisar")</f>
        <v>1177.483333333279</v>
      </c>
      <c r="X1045" s="5">
        <f>_xlfn.XLOOKUP(Table2[[#This Row],[Acuerdo de nivel de servicio]],SLA!B:B,SLA!C:C)</f>
        <v>72</v>
      </c>
      <c r="Y1045" s="5">
        <f>IFERROR(ROUND(Table2[[#This Row],[Fecha cierre/actualización]]-Table2[[#This Row],[Fecha creación]],0)*14,"Revisar")</f>
        <v>686</v>
      </c>
      <c r="Z1045" s="5">
        <f>+Table2[[#This Row],[SLA horas - base ]]+Table2[[#This Row],[SLA horas - adic por cambio días]]</f>
        <v>758</v>
      </c>
      <c r="AA1045" s="19" t="str">
        <f>IF(Table2[[#This Row],[SLA horas - base ]]=0,"No tiene SLA",IF(Table2[[#This Row],[Horas resolución/en proceso]]&lt;=Table2[[#This Row],[SLA horas - total]],"Cumplido","Vencido"))</f>
        <v>Vencido</v>
      </c>
      <c r="AC1045"/>
    </row>
    <row r="1046" spans="1:29">
      <c r="A1046" t="s">
        <v>5035</v>
      </c>
      <c r="B1046" t="s">
        <v>5036</v>
      </c>
      <c r="C1046" t="s">
        <v>149</v>
      </c>
      <c r="D1046" t="s">
        <v>2</v>
      </c>
      <c r="E1046" t="s">
        <v>55</v>
      </c>
      <c r="F1046" t="s">
        <v>96</v>
      </c>
      <c r="G1046" t="s">
        <v>106</v>
      </c>
      <c r="H1046" t="s">
        <v>31</v>
      </c>
      <c r="I1046" t="s">
        <v>5037</v>
      </c>
      <c r="J1046" t="s">
        <v>5038</v>
      </c>
      <c r="K1046" t="s">
        <v>5039</v>
      </c>
      <c r="L1046" t="s">
        <v>5039</v>
      </c>
      <c r="M1046" t="s">
        <v>101</v>
      </c>
      <c r="N1046" t="s">
        <v>154</v>
      </c>
      <c r="O1046" t="s">
        <v>102</v>
      </c>
      <c r="P1046" t="s">
        <v>5036</v>
      </c>
      <c r="Q1046" t="s">
        <v>5039</v>
      </c>
      <c r="R1046" t="s">
        <v>103</v>
      </c>
      <c r="S1046" t="s">
        <v>5040</v>
      </c>
      <c r="T10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45786.440972222219</v>
      </c>
      <c r="U10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45791.40625</v>
      </c>
      <c r="V1046" s="5">
        <f>IFERROR(Table2[[#This Row],[Fecha cierre/actualización]]-Table2[[#This Row],[Fecha creación]],"Revisar")</f>
        <v>4.9652777777810115</v>
      </c>
      <c r="W1046" s="5">
        <f>IFERROR(Table2[[#This Row],[Días resolución/en proceso]]*24,"Revisar")</f>
        <v>119.16666666674428</v>
      </c>
      <c r="X1046" s="5">
        <f>_xlfn.XLOOKUP(Table2[[#This Row],[Acuerdo de nivel de servicio]],SLA!B:B,SLA!C:C)</f>
        <v>12.5</v>
      </c>
      <c r="Y1046" s="5">
        <f>IFERROR(ROUND(Table2[[#This Row],[Fecha cierre/actualización]]-Table2[[#This Row],[Fecha creación]],0)*14,"Revisar")</f>
        <v>70</v>
      </c>
      <c r="Z1046" s="5">
        <f>+Table2[[#This Row],[SLA horas - base ]]+Table2[[#This Row],[SLA horas - adic por cambio días]]</f>
        <v>82.5</v>
      </c>
      <c r="AA1046" s="19" t="str">
        <f>IF(Table2[[#This Row],[SLA horas - base ]]=0,"No tiene SLA",IF(Table2[[#This Row],[Horas resolución/en proceso]]&lt;=Table2[[#This Row],[SLA horas - total]],"Cumplido","Vencido"))</f>
        <v>Vencido</v>
      </c>
      <c r="AC1046"/>
    </row>
    <row r="1047" spans="1:29">
      <c r="A1047" t="s">
        <v>5041</v>
      </c>
      <c r="B1047" t="s">
        <v>5042</v>
      </c>
      <c r="C1047" t="s">
        <v>149</v>
      </c>
      <c r="D1047" t="s">
        <v>2</v>
      </c>
      <c r="E1047" t="s">
        <v>55</v>
      </c>
      <c r="F1047" t="s">
        <v>96</v>
      </c>
      <c r="G1047" t="s">
        <v>106</v>
      </c>
      <c r="H1047" t="s">
        <v>31</v>
      </c>
      <c r="I1047" t="s">
        <v>5043</v>
      </c>
      <c r="J1047" t="s">
        <v>5044</v>
      </c>
      <c r="K1047" t="s">
        <v>5045</v>
      </c>
      <c r="L1047" t="s">
        <v>5045</v>
      </c>
      <c r="M1047" t="s">
        <v>101</v>
      </c>
      <c r="N1047" t="s">
        <v>154</v>
      </c>
      <c r="O1047" t="s">
        <v>102</v>
      </c>
      <c r="P1047" t="s">
        <v>5042</v>
      </c>
      <c r="Q1047" t="s">
        <v>5045</v>
      </c>
      <c r="R1047" t="s">
        <v>103</v>
      </c>
      <c r="S1047" t="s">
        <v>5046</v>
      </c>
      <c r="T10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45789.704861111109</v>
      </c>
      <c r="U10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45792.406944444447</v>
      </c>
      <c r="V1047" s="5">
        <f>IFERROR(Table2[[#This Row],[Fecha cierre/actualización]]-Table2[[#This Row],[Fecha creación]],"Revisar")</f>
        <v>2.7020833333372138</v>
      </c>
      <c r="W1047" s="5">
        <f>IFERROR(Table2[[#This Row],[Días resolución/en proceso]]*24,"Revisar")</f>
        <v>64.850000000093132</v>
      </c>
      <c r="X1047" s="5">
        <f>_xlfn.XLOOKUP(Table2[[#This Row],[Acuerdo de nivel de servicio]],SLA!B:B,SLA!C:C)</f>
        <v>12.5</v>
      </c>
      <c r="Y1047" s="5">
        <f>IFERROR(ROUND(Table2[[#This Row],[Fecha cierre/actualización]]-Table2[[#This Row],[Fecha creación]],0)*14,"Revisar")</f>
        <v>42</v>
      </c>
      <c r="Z1047" s="5">
        <f>+Table2[[#This Row],[SLA horas - base ]]+Table2[[#This Row],[SLA horas - adic por cambio días]]</f>
        <v>54.5</v>
      </c>
      <c r="AA1047" s="19" t="str">
        <f>IF(Table2[[#This Row],[SLA horas - base ]]=0,"No tiene SLA",IF(Table2[[#This Row],[Horas resolución/en proceso]]&lt;=Table2[[#This Row],[SLA horas - total]],"Cumplido","Vencido"))</f>
        <v>Vencido</v>
      </c>
      <c r="AC1047"/>
    </row>
    <row r="1048" spans="1:29">
      <c r="A1048" t="s">
        <v>5047</v>
      </c>
      <c r="B1048" t="s">
        <v>5048</v>
      </c>
      <c r="C1048" t="s">
        <v>149</v>
      </c>
      <c r="D1048" t="s">
        <v>2</v>
      </c>
      <c r="E1048" t="s">
        <v>55</v>
      </c>
      <c r="F1048" t="s">
        <v>96</v>
      </c>
      <c r="G1048" t="s">
        <v>106</v>
      </c>
      <c r="H1048" t="s">
        <v>31</v>
      </c>
      <c r="I1048" t="s">
        <v>5049</v>
      </c>
      <c r="J1048" t="s">
        <v>5050</v>
      </c>
      <c r="K1048" t="s">
        <v>5045</v>
      </c>
      <c r="L1048" t="s">
        <v>5045</v>
      </c>
      <c r="M1048" t="s">
        <v>101</v>
      </c>
      <c r="N1048" t="s">
        <v>154</v>
      </c>
      <c r="O1048" t="s">
        <v>102</v>
      </c>
      <c r="P1048" t="s">
        <v>5048</v>
      </c>
      <c r="Q1048" t="s">
        <v>5045</v>
      </c>
      <c r="R1048" t="s">
        <v>103</v>
      </c>
      <c r="S1048" t="s">
        <v>5051</v>
      </c>
      <c r="T10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45789.611805555556</v>
      </c>
      <c r="U10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45792.406944444447</v>
      </c>
      <c r="V1048" s="5">
        <f>IFERROR(Table2[[#This Row],[Fecha cierre/actualización]]-Table2[[#This Row],[Fecha creación]],"Revisar")</f>
        <v>2.7951388888905058</v>
      </c>
      <c r="W1048" s="5">
        <f>IFERROR(Table2[[#This Row],[Días resolución/en proceso]]*24,"Revisar")</f>
        <v>67.083333333372138</v>
      </c>
      <c r="X1048" s="5">
        <f>_xlfn.XLOOKUP(Table2[[#This Row],[Acuerdo de nivel de servicio]],SLA!B:B,SLA!C:C)</f>
        <v>12.5</v>
      </c>
      <c r="Y1048" s="5">
        <f>IFERROR(ROUND(Table2[[#This Row],[Fecha cierre/actualización]]-Table2[[#This Row],[Fecha creación]],0)*14,"Revisar")</f>
        <v>42</v>
      </c>
      <c r="Z1048" s="5">
        <f>+Table2[[#This Row],[SLA horas - base ]]+Table2[[#This Row],[SLA horas - adic por cambio días]]</f>
        <v>54.5</v>
      </c>
      <c r="AA1048" s="19" t="str">
        <f>IF(Table2[[#This Row],[SLA horas - base ]]=0,"No tiene SLA",IF(Table2[[#This Row],[Horas resolución/en proceso]]&lt;=Table2[[#This Row],[SLA horas - total]],"Cumplido","Vencido"))</f>
        <v>Vencido</v>
      </c>
      <c r="AC1048"/>
    </row>
    <row r="1049" spans="1:29">
      <c r="A1049" t="s">
        <v>5052</v>
      </c>
      <c r="B1049" t="s">
        <v>5053</v>
      </c>
      <c r="C1049" t="s">
        <v>149</v>
      </c>
      <c r="D1049" t="s">
        <v>2</v>
      </c>
      <c r="E1049" t="s">
        <v>55</v>
      </c>
      <c r="F1049" t="s">
        <v>96</v>
      </c>
      <c r="G1049" t="s">
        <v>106</v>
      </c>
      <c r="H1049" t="s">
        <v>27</v>
      </c>
      <c r="I1049" t="s">
        <v>5054</v>
      </c>
      <c r="J1049" t="s">
        <v>5055</v>
      </c>
      <c r="K1049" t="s">
        <v>5056</v>
      </c>
      <c r="L1049" t="s">
        <v>5056</v>
      </c>
      <c r="M1049" t="s">
        <v>101</v>
      </c>
      <c r="N1049" t="s">
        <v>154</v>
      </c>
      <c r="O1049" t="s">
        <v>102</v>
      </c>
      <c r="P1049" t="s">
        <v>5053</v>
      </c>
      <c r="Q1049" t="s">
        <v>5056</v>
      </c>
      <c r="R1049" t="s">
        <v>103</v>
      </c>
      <c r="S1049" t="s">
        <v>5056</v>
      </c>
      <c r="T10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45790.63958333333</v>
      </c>
      <c r="U10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45791.595138888886</v>
      </c>
      <c r="V1049" s="5">
        <f>IFERROR(Table2[[#This Row],[Fecha cierre/actualización]]-Table2[[#This Row],[Fecha creación]],"Revisar")</f>
        <v>0.95555555555620231</v>
      </c>
      <c r="W1049" s="5">
        <f>IFERROR(Table2[[#This Row],[Días resolución/en proceso]]*24,"Revisar")</f>
        <v>22.933333333348855</v>
      </c>
      <c r="X1049" s="5">
        <f>_xlfn.XLOOKUP(Table2[[#This Row],[Acuerdo de nivel de servicio]],SLA!B:B,SLA!C:C)</f>
        <v>12.5</v>
      </c>
      <c r="Y1049" s="5">
        <f>IFERROR(ROUND(Table2[[#This Row],[Fecha cierre/actualización]]-Table2[[#This Row],[Fecha creación]],0)*14,"Revisar")</f>
        <v>14</v>
      </c>
      <c r="Z1049" s="5">
        <f>+Table2[[#This Row],[SLA horas - base ]]+Table2[[#This Row],[SLA horas - adic por cambio días]]</f>
        <v>26.5</v>
      </c>
      <c r="AA1049" s="19" t="str">
        <f>IF(Table2[[#This Row],[SLA horas - base ]]=0,"No tiene SLA",IF(Table2[[#This Row],[Horas resolución/en proceso]]&lt;=Table2[[#This Row],[SLA horas - total]],"Cumplido","Vencido"))</f>
        <v>Cumplido</v>
      </c>
      <c r="AC1049"/>
    </row>
    <row r="1050" spans="1:29">
      <c r="A1050" t="s">
        <v>5057</v>
      </c>
      <c r="B1050" t="s">
        <v>5058</v>
      </c>
      <c r="C1050" t="s">
        <v>119</v>
      </c>
      <c r="D1050" t="s">
        <v>2</v>
      </c>
      <c r="E1050" t="s">
        <v>55</v>
      </c>
      <c r="F1050" t="s">
        <v>96</v>
      </c>
      <c r="G1050" t="s">
        <v>106</v>
      </c>
      <c r="H1050" t="s">
        <v>28</v>
      </c>
      <c r="I1050" t="s">
        <v>5059</v>
      </c>
      <c r="J1050" t="s">
        <v>5060</v>
      </c>
      <c r="K1050" t="s">
        <v>5061</v>
      </c>
      <c r="L1050" t="s">
        <v>5061</v>
      </c>
      <c r="M1050" t="s">
        <v>153</v>
      </c>
      <c r="N1050" t="s">
        <v>154</v>
      </c>
      <c r="O1050" t="s">
        <v>36</v>
      </c>
      <c r="P1050" t="s">
        <v>5058</v>
      </c>
      <c r="Q1050" t="s">
        <v>5061</v>
      </c>
      <c r="R1050" t="s">
        <v>103</v>
      </c>
      <c r="S1050" t="s">
        <v>5062</v>
      </c>
      <c r="T10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45786.5625</v>
      </c>
      <c r="U10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45798.408333333333</v>
      </c>
      <c r="V1050" s="5">
        <f>IFERROR(Table2[[#This Row],[Fecha cierre/actualización]]-Table2[[#This Row],[Fecha creación]],"Revisar")</f>
        <v>11.845833333332848</v>
      </c>
      <c r="W1050" s="5">
        <f>IFERROR(Table2[[#This Row],[Días resolución/en proceso]]*24,"Revisar")</f>
        <v>284.29999999998836</v>
      </c>
      <c r="X1050" s="5">
        <f>_xlfn.XLOOKUP(Table2[[#This Row],[Acuerdo de nivel de servicio]],SLA!B:B,SLA!C:C)</f>
        <v>72</v>
      </c>
      <c r="Y1050" s="5">
        <f>IFERROR(ROUND(Table2[[#This Row],[Fecha cierre/actualización]]-Table2[[#This Row],[Fecha creación]],0)*14,"Revisar")</f>
        <v>168</v>
      </c>
      <c r="Z1050" s="5">
        <f>+Table2[[#This Row],[SLA horas - base ]]+Table2[[#This Row],[SLA horas - adic por cambio días]]</f>
        <v>240</v>
      </c>
      <c r="AA1050" s="19" t="str">
        <f>IF(Table2[[#This Row],[SLA horas - base ]]=0,"No tiene SLA",IF(Table2[[#This Row],[Horas resolución/en proceso]]&lt;=Table2[[#This Row],[SLA horas - total]],"Cumplido","Vencido"))</f>
        <v>Vencido</v>
      </c>
      <c r="AC1050"/>
    </row>
    <row r="1051" spans="1:29">
      <c r="A1051" t="s">
        <v>5063</v>
      </c>
      <c r="B1051" t="s">
        <v>5064</v>
      </c>
      <c r="C1051" t="s">
        <v>2317</v>
      </c>
      <c r="D1051" t="s">
        <v>95</v>
      </c>
      <c r="E1051" t="s">
        <v>38</v>
      </c>
      <c r="F1051" t="s">
        <v>96</v>
      </c>
      <c r="G1051" t="s">
        <v>106</v>
      </c>
      <c r="H1051" t="s">
        <v>38</v>
      </c>
      <c r="I1051" t="s">
        <v>5065</v>
      </c>
      <c r="J1051" t="s">
        <v>5066</v>
      </c>
      <c r="K1051" t="s">
        <v>5067</v>
      </c>
      <c r="L1051" t="s">
        <v>5067</v>
      </c>
      <c r="M1051" t="s">
        <v>110</v>
      </c>
      <c r="N1051" t="s">
        <v>36</v>
      </c>
      <c r="O1051" t="s">
        <v>36</v>
      </c>
      <c r="P1051" t="s">
        <v>5064</v>
      </c>
      <c r="Q1051" t="s">
        <v>5067</v>
      </c>
      <c r="R1051" t="s">
        <v>103</v>
      </c>
      <c r="S1051" t="s">
        <v>5067</v>
      </c>
      <c r="T10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45786.654861111114</v>
      </c>
      <c r="U10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45796.420138888891</v>
      </c>
      <c r="V1051" s="5">
        <f>IFERROR(Table2[[#This Row],[Fecha cierre/actualización]]-Table2[[#This Row],[Fecha creación]],"Revisar")</f>
        <v>9.765277777776646</v>
      </c>
      <c r="W1051" s="5">
        <f>IFERROR(Table2[[#This Row],[Días resolución/en proceso]]*24,"Revisar")</f>
        <v>234.3666666666395</v>
      </c>
      <c r="X1051" s="5">
        <f>_xlfn.XLOOKUP(Table2[[#This Row],[Acuerdo de nivel de servicio]],SLA!B:B,SLA!C:C)</f>
        <v>120</v>
      </c>
      <c r="Y1051" s="5">
        <f>IFERROR(ROUND(Table2[[#This Row],[Fecha cierre/actualización]]-Table2[[#This Row],[Fecha creación]],0)*14,"Revisar")</f>
        <v>140</v>
      </c>
      <c r="Z1051" s="5">
        <f>+Table2[[#This Row],[SLA horas - base ]]+Table2[[#This Row],[SLA horas - adic por cambio días]]</f>
        <v>260</v>
      </c>
      <c r="AA1051" s="19" t="str">
        <f>IF(Table2[[#This Row],[SLA horas - base ]]=0,"No tiene SLA",IF(Table2[[#This Row],[Horas resolución/en proceso]]&lt;=Table2[[#This Row],[SLA horas - total]],"Cumplido","Vencido"))</f>
        <v>Cumplido</v>
      </c>
      <c r="AC1051"/>
    </row>
    <row r="1052" spans="1:29">
      <c r="A1052" t="s">
        <v>5068</v>
      </c>
      <c r="B1052" t="s">
        <v>5069</v>
      </c>
      <c r="C1052" t="s">
        <v>36</v>
      </c>
      <c r="D1052" t="s">
        <v>2</v>
      </c>
      <c r="E1052" t="s">
        <v>38</v>
      </c>
      <c r="F1052" t="s">
        <v>96</v>
      </c>
      <c r="G1052" t="s">
        <v>106</v>
      </c>
      <c r="H1052" t="s">
        <v>38</v>
      </c>
      <c r="I1052" t="s">
        <v>5070</v>
      </c>
      <c r="J1052" t="s">
        <v>5071</v>
      </c>
      <c r="K1052" t="s">
        <v>5072</v>
      </c>
      <c r="L1052" t="s">
        <v>5072</v>
      </c>
      <c r="M1052" t="s">
        <v>110</v>
      </c>
      <c r="N1052" t="s">
        <v>36</v>
      </c>
      <c r="O1052" t="s">
        <v>36</v>
      </c>
      <c r="P1052" t="s">
        <v>5069</v>
      </c>
      <c r="Q1052" t="s">
        <v>5072</v>
      </c>
      <c r="R1052" t="s">
        <v>103</v>
      </c>
      <c r="S1052" t="s">
        <v>5072</v>
      </c>
      <c r="T10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45789.382638888892</v>
      </c>
      <c r="U10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45789.724305555559</v>
      </c>
      <c r="V1052" s="5">
        <f>IFERROR(Table2[[#This Row],[Fecha cierre/actualización]]-Table2[[#This Row],[Fecha creación]],"Revisar")</f>
        <v>0.34166666666715173</v>
      </c>
      <c r="W1052" s="5">
        <f>IFERROR(Table2[[#This Row],[Días resolución/en proceso]]*24,"Revisar")</f>
        <v>8.2000000000116415</v>
      </c>
      <c r="X1052" s="5">
        <f>_xlfn.XLOOKUP(Table2[[#This Row],[Acuerdo de nivel de servicio]],SLA!B:B,SLA!C:C)</f>
        <v>0</v>
      </c>
      <c r="Y1052" s="5">
        <f>IFERROR(ROUND(Table2[[#This Row],[Fecha cierre/actualización]]-Table2[[#This Row],[Fecha creación]],0)*14,"Revisar")</f>
        <v>0</v>
      </c>
      <c r="Z1052" s="5">
        <f>+Table2[[#This Row],[SLA horas - base ]]+Table2[[#This Row],[SLA horas - adic por cambio días]]</f>
        <v>0</v>
      </c>
      <c r="AA1052" s="19" t="str">
        <f>IF(Table2[[#This Row],[SLA horas - base ]]=0,"No tiene SLA",IF(Table2[[#This Row],[Horas resolución/en proceso]]&lt;=Table2[[#This Row],[SLA horas - total]],"Cumplido","Vencido"))</f>
        <v>No tiene SLA</v>
      </c>
      <c r="AC1052"/>
    </row>
    <row r="1053" spans="1:29">
      <c r="A1053" t="s">
        <v>5073</v>
      </c>
      <c r="B1053" t="s">
        <v>5074</v>
      </c>
      <c r="C1053" t="s">
        <v>149</v>
      </c>
      <c r="D1053" t="s">
        <v>2</v>
      </c>
      <c r="E1053" t="s">
        <v>55</v>
      </c>
      <c r="F1053" t="s">
        <v>96</v>
      </c>
      <c r="G1053" t="s">
        <v>106</v>
      </c>
      <c r="H1053" t="s">
        <v>28</v>
      </c>
      <c r="I1053" t="s">
        <v>5075</v>
      </c>
      <c r="J1053" t="s">
        <v>5076</v>
      </c>
      <c r="K1053" t="s">
        <v>5077</v>
      </c>
      <c r="L1053" t="s">
        <v>5077</v>
      </c>
      <c r="M1053" t="s">
        <v>153</v>
      </c>
      <c r="N1053" t="s">
        <v>154</v>
      </c>
      <c r="O1053" t="s">
        <v>36</v>
      </c>
      <c r="P1053" t="s">
        <v>5074</v>
      </c>
      <c r="Q1053" t="s">
        <v>5077</v>
      </c>
      <c r="R1053" t="s">
        <v>103</v>
      </c>
      <c r="S1053" t="s">
        <v>5078</v>
      </c>
      <c r="T10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45789.506944444445</v>
      </c>
      <c r="U10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45791.822916666664</v>
      </c>
      <c r="V1053" s="5">
        <f>IFERROR(Table2[[#This Row],[Fecha cierre/actualización]]-Table2[[#This Row],[Fecha creación]],"Revisar")</f>
        <v>2.3159722222189885</v>
      </c>
      <c r="W1053" s="5">
        <f>IFERROR(Table2[[#This Row],[Días resolución/en proceso]]*24,"Revisar")</f>
        <v>55.583333333255723</v>
      </c>
      <c r="X1053" s="5">
        <f>_xlfn.XLOOKUP(Table2[[#This Row],[Acuerdo de nivel de servicio]],SLA!B:B,SLA!C:C)</f>
        <v>12.5</v>
      </c>
      <c r="Y1053" s="5">
        <f>IFERROR(ROUND(Table2[[#This Row],[Fecha cierre/actualización]]-Table2[[#This Row],[Fecha creación]],0)*14,"Revisar")</f>
        <v>28</v>
      </c>
      <c r="Z1053" s="5">
        <f>+Table2[[#This Row],[SLA horas - base ]]+Table2[[#This Row],[SLA horas - adic por cambio días]]</f>
        <v>40.5</v>
      </c>
      <c r="AA1053" s="19" t="str">
        <f>IF(Table2[[#This Row],[SLA horas - base ]]=0,"No tiene SLA",IF(Table2[[#This Row],[Horas resolución/en proceso]]&lt;=Table2[[#This Row],[SLA horas - total]],"Cumplido","Vencido"))</f>
        <v>Vencido</v>
      </c>
      <c r="AC1053"/>
    </row>
    <row r="1054" spans="1:29">
      <c r="A1054" t="s">
        <v>5079</v>
      </c>
      <c r="B1054" t="s">
        <v>5080</v>
      </c>
      <c r="C1054" t="s">
        <v>2317</v>
      </c>
      <c r="D1054" t="s">
        <v>95</v>
      </c>
      <c r="E1054" t="s">
        <v>66</v>
      </c>
      <c r="F1054" t="s">
        <v>96</v>
      </c>
      <c r="G1054" t="s">
        <v>97</v>
      </c>
      <c r="H1054" t="s">
        <v>37</v>
      </c>
      <c r="I1054" t="s">
        <v>5081</v>
      </c>
      <c r="J1054" t="s">
        <v>5082</v>
      </c>
      <c r="K1054" t="s">
        <v>5083</v>
      </c>
      <c r="L1054" t="s">
        <v>5083</v>
      </c>
      <c r="M1054" t="s">
        <v>524</v>
      </c>
      <c r="N1054" t="s">
        <v>36</v>
      </c>
      <c r="O1054" t="s">
        <v>36</v>
      </c>
      <c r="P1054" t="s">
        <v>5080</v>
      </c>
      <c r="Q1054" t="s">
        <v>5083</v>
      </c>
      <c r="R1054" t="s">
        <v>103</v>
      </c>
      <c r="S1054" t="s">
        <v>5083</v>
      </c>
      <c r="T10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45790.44027777778</v>
      </c>
      <c r="U10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45790.479861111111</v>
      </c>
      <c r="V1054" s="5">
        <f>IFERROR(Table2[[#This Row],[Fecha cierre/actualización]]-Table2[[#This Row],[Fecha creación]],"Revisar")</f>
        <v>3.9583333331393078E-2</v>
      </c>
      <c r="W1054" s="5">
        <f>IFERROR(Table2[[#This Row],[Días resolución/en proceso]]*24,"Revisar")</f>
        <v>0.94999999995343387</v>
      </c>
      <c r="X1054" s="5">
        <f>_xlfn.XLOOKUP(Table2[[#This Row],[Acuerdo de nivel de servicio]],SLA!B:B,SLA!C:C)</f>
        <v>120</v>
      </c>
      <c r="Y1054" s="5">
        <f>IFERROR(ROUND(Table2[[#This Row],[Fecha cierre/actualización]]-Table2[[#This Row],[Fecha creación]],0)*14,"Revisar")</f>
        <v>0</v>
      </c>
      <c r="Z1054" s="5">
        <f>+Table2[[#This Row],[SLA horas - base ]]+Table2[[#This Row],[SLA horas - adic por cambio días]]</f>
        <v>120</v>
      </c>
      <c r="AA1054" s="19" t="str">
        <f>IF(Table2[[#This Row],[SLA horas - base ]]=0,"No tiene SLA",IF(Table2[[#This Row],[Horas resolución/en proceso]]&lt;=Table2[[#This Row],[SLA horas - total]],"Cumplido","Vencido"))</f>
        <v>Cumplido</v>
      </c>
      <c r="AC1054"/>
    </row>
    <row r="1055" spans="1:29">
      <c r="A1055" t="s">
        <v>5084</v>
      </c>
      <c r="B1055" t="s">
        <v>5085</v>
      </c>
      <c r="C1055" t="s">
        <v>496</v>
      </c>
      <c r="D1055" t="s">
        <v>95</v>
      </c>
      <c r="E1055" t="s">
        <v>66</v>
      </c>
      <c r="F1055" t="s">
        <v>96</v>
      </c>
      <c r="G1055" t="s">
        <v>97</v>
      </c>
      <c r="H1055" t="s">
        <v>40</v>
      </c>
      <c r="I1055" t="s">
        <v>5086</v>
      </c>
      <c r="J1055" t="s">
        <v>5087</v>
      </c>
      <c r="K1055" t="s">
        <v>5088</v>
      </c>
      <c r="L1055" t="s">
        <v>5088</v>
      </c>
      <c r="M1055" t="s">
        <v>101</v>
      </c>
      <c r="N1055" t="s">
        <v>36</v>
      </c>
      <c r="O1055" t="s">
        <v>102</v>
      </c>
      <c r="P1055" t="s">
        <v>5085</v>
      </c>
      <c r="Q1055" t="s">
        <v>5088</v>
      </c>
      <c r="R1055" t="s">
        <v>103</v>
      </c>
      <c r="S1055" t="s">
        <v>5088</v>
      </c>
      <c r="T10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45786.521527777775</v>
      </c>
      <c r="U10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45789.461111111108</v>
      </c>
      <c r="V1055" s="5">
        <f>IFERROR(Table2[[#This Row],[Fecha cierre/actualización]]-Table2[[#This Row],[Fecha creación]],"Revisar")</f>
        <v>2.9395833333328483</v>
      </c>
      <c r="W1055" s="5">
        <f>IFERROR(Table2[[#This Row],[Días resolución/en proceso]]*24,"Revisar")</f>
        <v>70.549999999988358</v>
      </c>
      <c r="X1055" s="5">
        <f>_xlfn.XLOOKUP(Table2[[#This Row],[Acuerdo de nivel de servicio]],SLA!B:B,SLA!C:C)</f>
        <v>72</v>
      </c>
      <c r="Y1055" s="5">
        <f>IFERROR(ROUND(Table2[[#This Row],[Fecha cierre/actualización]]-Table2[[#This Row],[Fecha creación]],0)*14,"Revisar")</f>
        <v>42</v>
      </c>
      <c r="Z1055" s="5">
        <f>+Table2[[#This Row],[SLA horas - base ]]+Table2[[#This Row],[SLA horas - adic por cambio días]]</f>
        <v>114</v>
      </c>
      <c r="AA1055" s="19" t="str">
        <f>IF(Table2[[#This Row],[SLA horas - base ]]=0,"No tiene SLA",IF(Table2[[#This Row],[Horas resolución/en proceso]]&lt;=Table2[[#This Row],[SLA horas - total]],"Cumplido","Vencido"))</f>
        <v>Cumplido</v>
      </c>
      <c r="AC1055"/>
    </row>
    <row r="1056" spans="1:29">
      <c r="A1056" t="s">
        <v>5089</v>
      </c>
      <c r="B1056" t="s">
        <v>5090</v>
      </c>
      <c r="C1056" t="s">
        <v>496</v>
      </c>
      <c r="D1056" t="s">
        <v>95</v>
      </c>
      <c r="E1056" t="s">
        <v>38</v>
      </c>
      <c r="F1056" t="s">
        <v>96</v>
      </c>
      <c r="G1056" t="s">
        <v>106</v>
      </c>
      <c r="H1056" t="s">
        <v>30</v>
      </c>
      <c r="I1056" t="s">
        <v>5091</v>
      </c>
      <c r="J1056" t="s">
        <v>5092</v>
      </c>
      <c r="K1056" t="s">
        <v>5093</v>
      </c>
      <c r="L1056" t="s">
        <v>5093</v>
      </c>
      <c r="M1056" t="s">
        <v>110</v>
      </c>
      <c r="N1056" t="s">
        <v>36</v>
      </c>
      <c r="O1056" t="s">
        <v>36</v>
      </c>
      <c r="P1056" t="s">
        <v>5090</v>
      </c>
      <c r="Q1056" t="s">
        <v>5093</v>
      </c>
      <c r="R1056" t="s">
        <v>103</v>
      </c>
      <c r="S1056" t="s">
        <v>5093</v>
      </c>
      <c r="T10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45786.587500000001</v>
      </c>
      <c r="U10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45786.689583333333</v>
      </c>
      <c r="V1056" s="5">
        <f>IFERROR(Table2[[#This Row],[Fecha cierre/actualización]]-Table2[[#This Row],[Fecha creación]],"Revisar")</f>
        <v>0.10208333333139308</v>
      </c>
      <c r="W1056" s="5">
        <f>IFERROR(Table2[[#This Row],[Días resolución/en proceso]]*24,"Revisar")</f>
        <v>2.4499999999534339</v>
      </c>
      <c r="X1056" s="5">
        <f>_xlfn.XLOOKUP(Table2[[#This Row],[Acuerdo de nivel de servicio]],SLA!B:B,SLA!C:C)</f>
        <v>72</v>
      </c>
      <c r="Y1056" s="5">
        <f>IFERROR(ROUND(Table2[[#This Row],[Fecha cierre/actualización]]-Table2[[#This Row],[Fecha creación]],0)*14,"Revisar")</f>
        <v>0</v>
      </c>
      <c r="Z1056" s="5">
        <f>+Table2[[#This Row],[SLA horas - base ]]+Table2[[#This Row],[SLA horas - adic por cambio días]]</f>
        <v>72</v>
      </c>
      <c r="AA1056" s="19" t="str">
        <f>IF(Table2[[#This Row],[SLA horas - base ]]=0,"No tiene SLA",IF(Table2[[#This Row],[Horas resolución/en proceso]]&lt;=Table2[[#This Row],[SLA horas - total]],"Cumplido","Vencido"))</f>
        <v>Cumplido</v>
      </c>
      <c r="AC1056"/>
    </row>
    <row r="1057" spans="1:29">
      <c r="A1057" t="s">
        <v>5094</v>
      </c>
      <c r="B1057" t="s">
        <v>5070</v>
      </c>
      <c r="C1057" t="s">
        <v>157</v>
      </c>
      <c r="D1057" t="s">
        <v>2</v>
      </c>
      <c r="E1057" t="s">
        <v>55</v>
      </c>
      <c r="F1057" t="s">
        <v>96</v>
      </c>
      <c r="G1057" t="s">
        <v>106</v>
      </c>
      <c r="H1057" t="s">
        <v>31</v>
      </c>
      <c r="I1057" t="s">
        <v>5095</v>
      </c>
      <c r="J1057" t="s">
        <v>5096</v>
      </c>
      <c r="K1057" t="s">
        <v>5045</v>
      </c>
      <c r="L1057" t="s">
        <v>5045</v>
      </c>
      <c r="M1057" t="s">
        <v>101</v>
      </c>
      <c r="N1057" t="s">
        <v>154</v>
      </c>
      <c r="O1057" t="s">
        <v>102</v>
      </c>
      <c r="P1057" t="s">
        <v>5070</v>
      </c>
      <c r="Q1057" t="s">
        <v>5045</v>
      </c>
      <c r="R1057" t="s">
        <v>103</v>
      </c>
      <c r="S1057" t="s">
        <v>5097</v>
      </c>
      <c r="T10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45789.523611111108</v>
      </c>
      <c r="U10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45792.406944444447</v>
      </c>
      <c r="V1057" s="5">
        <f>IFERROR(Table2[[#This Row],[Fecha cierre/actualización]]-Table2[[#This Row],[Fecha creación]],"Revisar")</f>
        <v>2.883333333338669</v>
      </c>
      <c r="W1057" s="5">
        <f>IFERROR(Table2[[#This Row],[Días resolución/en proceso]]*24,"Revisar")</f>
        <v>69.200000000128057</v>
      </c>
      <c r="X1057" s="5">
        <f>_xlfn.XLOOKUP(Table2[[#This Row],[Acuerdo de nivel de servicio]],SLA!B:B,SLA!C:C)</f>
        <v>12.5</v>
      </c>
      <c r="Y1057" s="5">
        <f>IFERROR(ROUND(Table2[[#This Row],[Fecha cierre/actualización]]-Table2[[#This Row],[Fecha creación]],0)*14,"Revisar")</f>
        <v>42</v>
      </c>
      <c r="Z1057" s="5">
        <f>+Table2[[#This Row],[SLA horas - base ]]+Table2[[#This Row],[SLA horas - adic por cambio días]]</f>
        <v>54.5</v>
      </c>
      <c r="AA1057" s="19" t="str">
        <f>IF(Table2[[#This Row],[SLA horas - base ]]=0,"No tiene SLA",IF(Table2[[#This Row],[Horas resolución/en proceso]]&lt;=Table2[[#This Row],[SLA horas - total]],"Cumplido","Vencido"))</f>
        <v>Vencido</v>
      </c>
      <c r="AC1057"/>
    </row>
    <row r="1058" spans="1:29">
      <c r="A1058" t="s">
        <v>5098</v>
      </c>
      <c r="B1058" t="s">
        <v>5099</v>
      </c>
      <c r="C1058" t="s">
        <v>496</v>
      </c>
      <c r="D1058" t="s">
        <v>95</v>
      </c>
      <c r="E1058" t="s">
        <v>38</v>
      </c>
      <c r="F1058" t="s">
        <v>96</v>
      </c>
      <c r="G1058" t="s">
        <v>106</v>
      </c>
      <c r="H1058" t="s">
        <v>30</v>
      </c>
      <c r="I1058" t="s">
        <v>5100</v>
      </c>
      <c r="J1058" t="s">
        <v>5101</v>
      </c>
      <c r="K1058" t="s">
        <v>5034</v>
      </c>
      <c r="L1058" t="s">
        <v>5034</v>
      </c>
      <c r="M1058" t="s">
        <v>110</v>
      </c>
      <c r="N1058" t="s">
        <v>36</v>
      </c>
      <c r="O1058" t="s">
        <v>36</v>
      </c>
      <c r="P1058" t="s">
        <v>5099</v>
      </c>
      <c r="Q1058" t="s">
        <v>5034</v>
      </c>
      <c r="R1058" t="s">
        <v>103</v>
      </c>
      <c r="S1058" t="s">
        <v>5034</v>
      </c>
      <c r="T10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45789.606249999997</v>
      </c>
      <c r="U10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45838.666666666664</v>
      </c>
      <c r="V1058" s="5">
        <f>IFERROR(Table2[[#This Row],[Fecha cierre/actualización]]-Table2[[#This Row],[Fecha creación]],"Revisar")</f>
        <v>49.060416666667152</v>
      </c>
      <c r="W1058" s="5">
        <f>IFERROR(Table2[[#This Row],[Días resolución/en proceso]]*24,"Revisar")</f>
        <v>1177.4500000000116</v>
      </c>
      <c r="X1058" s="5">
        <f>_xlfn.XLOOKUP(Table2[[#This Row],[Acuerdo de nivel de servicio]],SLA!B:B,SLA!C:C)</f>
        <v>72</v>
      </c>
      <c r="Y1058" s="5">
        <f>IFERROR(ROUND(Table2[[#This Row],[Fecha cierre/actualización]]-Table2[[#This Row],[Fecha creación]],0)*14,"Revisar")</f>
        <v>686</v>
      </c>
      <c r="Z1058" s="5">
        <f>+Table2[[#This Row],[SLA horas - base ]]+Table2[[#This Row],[SLA horas - adic por cambio días]]</f>
        <v>758</v>
      </c>
      <c r="AA1058" s="19" t="str">
        <f>IF(Table2[[#This Row],[SLA horas - base ]]=0,"No tiene SLA",IF(Table2[[#This Row],[Horas resolución/en proceso]]&lt;=Table2[[#This Row],[SLA horas - total]],"Cumplido","Vencido"))</f>
        <v>Vencido</v>
      </c>
      <c r="AC1058"/>
    </row>
    <row r="1059" spans="1:29">
      <c r="A1059" t="s">
        <v>5102</v>
      </c>
      <c r="B1059" t="s">
        <v>5103</v>
      </c>
      <c r="C1059" t="s">
        <v>36</v>
      </c>
      <c r="D1059" t="s">
        <v>269</v>
      </c>
      <c r="E1059" t="s">
        <v>55</v>
      </c>
      <c r="F1059" t="s">
        <v>96</v>
      </c>
      <c r="G1059" t="s">
        <v>270</v>
      </c>
      <c r="H1059" t="s">
        <v>36</v>
      </c>
      <c r="I1059" t="s">
        <v>5104</v>
      </c>
      <c r="J1059" t="s">
        <v>5105</v>
      </c>
      <c r="K1059" t="s">
        <v>5106</v>
      </c>
      <c r="L1059" t="s">
        <v>5106</v>
      </c>
      <c r="M1059" t="s">
        <v>36</v>
      </c>
      <c r="N1059" t="s">
        <v>36</v>
      </c>
      <c r="O1059" t="s">
        <v>36</v>
      </c>
      <c r="P1059" t="s">
        <v>5103</v>
      </c>
      <c r="Q1059" t="s">
        <v>5106</v>
      </c>
      <c r="R1059" t="s">
        <v>103</v>
      </c>
      <c r="S1059" t="s">
        <v>5106</v>
      </c>
      <c r="T10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45789.640972222223</v>
      </c>
      <c r="U10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45792.652777777781</v>
      </c>
      <c r="V1059" s="5">
        <f>IFERROR(Table2[[#This Row],[Fecha cierre/actualización]]-Table2[[#This Row],[Fecha creación]],"Revisar")</f>
        <v>3.0118055555576575</v>
      </c>
      <c r="W1059" s="5">
        <f>IFERROR(Table2[[#This Row],[Días resolución/en proceso]]*24,"Revisar")</f>
        <v>72.28333333338378</v>
      </c>
      <c r="X1059" s="5">
        <f>_xlfn.XLOOKUP(Table2[[#This Row],[Acuerdo de nivel de servicio]],SLA!B:B,SLA!C:C)</f>
        <v>0</v>
      </c>
      <c r="Y1059" s="5">
        <f>IFERROR(ROUND(Table2[[#This Row],[Fecha cierre/actualización]]-Table2[[#This Row],[Fecha creación]],0)*14,"Revisar")</f>
        <v>42</v>
      </c>
      <c r="Z1059" s="5">
        <f>+Table2[[#This Row],[SLA horas - base ]]+Table2[[#This Row],[SLA horas - adic por cambio días]]</f>
        <v>42</v>
      </c>
      <c r="AA1059" s="19" t="str">
        <f>IF(Table2[[#This Row],[SLA horas - base ]]=0,"No tiene SLA",IF(Table2[[#This Row],[Horas resolución/en proceso]]&lt;=Table2[[#This Row],[SLA horas - total]],"Cumplido","Vencido"))</f>
        <v>No tiene SLA</v>
      </c>
      <c r="AC1059"/>
    </row>
    <row r="1060" spans="1:29">
      <c r="A1060" t="s">
        <v>5107</v>
      </c>
      <c r="B1060" t="s">
        <v>5108</v>
      </c>
      <c r="C1060" t="s">
        <v>36</v>
      </c>
      <c r="D1060" t="s">
        <v>2</v>
      </c>
      <c r="E1060" t="s">
        <v>42</v>
      </c>
      <c r="F1060" t="s">
        <v>96</v>
      </c>
      <c r="G1060" t="s">
        <v>36</v>
      </c>
      <c r="H1060" t="s">
        <v>34</v>
      </c>
      <c r="I1060" t="s">
        <v>5108</v>
      </c>
      <c r="J1060" t="s">
        <v>5109</v>
      </c>
      <c r="K1060" t="s">
        <v>5110</v>
      </c>
      <c r="L1060" t="s">
        <v>5110</v>
      </c>
      <c r="M1060" t="s">
        <v>101</v>
      </c>
      <c r="N1060" t="s">
        <v>36</v>
      </c>
      <c r="O1060" t="s">
        <v>102</v>
      </c>
      <c r="P1060" t="s">
        <v>5108</v>
      </c>
      <c r="Q1060" t="s">
        <v>5110</v>
      </c>
      <c r="R1060" t="s">
        <v>103</v>
      </c>
      <c r="S1060" t="s">
        <v>5110</v>
      </c>
      <c r="T10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45787.583333333336</v>
      </c>
      <c r="U10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45789.472916666666</v>
      </c>
      <c r="V1060" s="5">
        <f>IFERROR(Table2[[#This Row],[Fecha cierre/actualización]]-Table2[[#This Row],[Fecha creación]],"Revisar")</f>
        <v>1.8895833333299379</v>
      </c>
      <c r="W1060" s="5">
        <f>IFERROR(Table2[[#This Row],[Días resolución/en proceso]]*24,"Revisar")</f>
        <v>45.349999999918509</v>
      </c>
      <c r="X1060" s="5">
        <f>_xlfn.XLOOKUP(Table2[[#This Row],[Acuerdo de nivel de servicio]],SLA!B:B,SLA!C:C)</f>
        <v>0</v>
      </c>
      <c r="Y1060" s="5">
        <f>IFERROR(ROUND(Table2[[#This Row],[Fecha cierre/actualización]]-Table2[[#This Row],[Fecha creación]],0)*14,"Revisar")</f>
        <v>28</v>
      </c>
      <c r="Z1060" s="5">
        <f>+Table2[[#This Row],[SLA horas - base ]]+Table2[[#This Row],[SLA horas - adic por cambio días]]</f>
        <v>28</v>
      </c>
      <c r="AA1060" s="19" t="str">
        <f>IF(Table2[[#This Row],[SLA horas - base ]]=0,"No tiene SLA",IF(Table2[[#This Row],[Horas resolución/en proceso]]&lt;=Table2[[#This Row],[SLA horas - total]],"Cumplido","Vencido"))</f>
        <v>No tiene SLA</v>
      </c>
      <c r="AC1060"/>
    </row>
    <row r="1061" spans="1:29">
      <c r="A1061" t="s">
        <v>5111</v>
      </c>
      <c r="B1061" t="s">
        <v>5112</v>
      </c>
      <c r="C1061" t="s">
        <v>157</v>
      </c>
      <c r="D1061" t="s">
        <v>2</v>
      </c>
      <c r="E1061" t="s">
        <v>55</v>
      </c>
      <c r="F1061" t="s">
        <v>96</v>
      </c>
      <c r="G1061" t="s">
        <v>106</v>
      </c>
      <c r="H1061" t="s">
        <v>27</v>
      </c>
      <c r="I1061" t="s">
        <v>5097</v>
      </c>
      <c r="J1061" t="s">
        <v>5113</v>
      </c>
      <c r="K1061" t="s">
        <v>4629</v>
      </c>
      <c r="L1061" t="s">
        <v>4629</v>
      </c>
      <c r="M1061" t="s">
        <v>101</v>
      </c>
      <c r="N1061" t="s">
        <v>154</v>
      </c>
      <c r="O1061" t="s">
        <v>102</v>
      </c>
      <c r="P1061" t="s">
        <v>5112</v>
      </c>
      <c r="Q1061" t="s">
        <v>4629</v>
      </c>
      <c r="R1061" t="s">
        <v>467</v>
      </c>
      <c r="S1061" t="s">
        <v>4629</v>
      </c>
      <c r="T10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45789.442361111112</v>
      </c>
      <c r="U10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45791.469444444447</v>
      </c>
      <c r="V1061" s="5">
        <f>IFERROR(Table2[[#This Row],[Fecha cierre/actualización]]-Table2[[#This Row],[Fecha creación]],"Revisar")</f>
        <v>2.0270833333343035</v>
      </c>
      <c r="W1061" s="5">
        <f>IFERROR(Table2[[#This Row],[Días resolución/en proceso]]*24,"Revisar")</f>
        <v>48.650000000023283</v>
      </c>
      <c r="X1061" s="5">
        <f>_xlfn.XLOOKUP(Table2[[#This Row],[Acuerdo de nivel de servicio]],SLA!B:B,SLA!C:C)</f>
        <v>12.5</v>
      </c>
      <c r="Y1061" s="5">
        <f>IFERROR(ROUND(Table2[[#This Row],[Fecha cierre/actualización]]-Table2[[#This Row],[Fecha creación]],0)*14,"Revisar")</f>
        <v>28</v>
      </c>
      <c r="Z1061" s="5">
        <f>+Table2[[#This Row],[SLA horas - base ]]+Table2[[#This Row],[SLA horas - adic por cambio días]]</f>
        <v>40.5</v>
      </c>
      <c r="AA1061" s="19" t="str">
        <f>IF(Table2[[#This Row],[SLA horas - base ]]=0,"No tiene SLA",IF(Table2[[#This Row],[Horas resolución/en proceso]]&lt;=Table2[[#This Row],[SLA horas - total]],"Cumplido","Vencido"))</f>
        <v>Vencido</v>
      </c>
      <c r="AC1061"/>
    </row>
    <row r="1062" spans="1:29">
      <c r="A1062" t="s">
        <v>5114</v>
      </c>
      <c r="B1062" t="s">
        <v>5115</v>
      </c>
      <c r="C1062" t="s">
        <v>496</v>
      </c>
      <c r="D1062" t="s">
        <v>95</v>
      </c>
      <c r="E1062" t="s">
        <v>38</v>
      </c>
      <c r="F1062" t="s">
        <v>19</v>
      </c>
      <c r="G1062" t="s">
        <v>106</v>
      </c>
      <c r="H1062" t="s">
        <v>30</v>
      </c>
      <c r="I1062" t="s">
        <v>5116</v>
      </c>
      <c r="J1062" t="s">
        <v>131</v>
      </c>
      <c r="K1062" t="s">
        <v>36</v>
      </c>
      <c r="L1062" t="s">
        <v>5117</v>
      </c>
      <c r="M1062" t="s">
        <v>110</v>
      </c>
      <c r="N1062" t="s">
        <v>36</v>
      </c>
      <c r="O1062" t="s">
        <v>36</v>
      </c>
      <c r="P1062" t="s">
        <v>5115</v>
      </c>
      <c r="Q1062" t="s">
        <v>36</v>
      </c>
      <c r="R1062" t="s">
        <v>103</v>
      </c>
      <c r="S1062" t="s">
        <v>36</v>
      </c>
      <c r="T10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45789.607638888891</v>
      </c>
      <c r="U10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45848.368750000001</v>
      </c>
      <c r="V1062" s="5">
        <f>IFERROR(Table2[[#This Row],[Fecha cierre/actualización]]-Table2[[#This Row],[Fecha creación]],"Revisar")</f>
        <v>58.761111111110949</v>
      </c>
      <c r="W1062" s="5">
        <f>IFERROR(Table2[[#This Row],[Días resolución/en proceso]]*24,"Revisar")</f>
        <v>1410.2666666666628</v>
      </c>
      <c r="X1062" s="5">
        <f>_xlfn.XLOOKUP(Table2[[#This Row],[Acuerdo de nivel de servicio]],SLA!B:B,SLA!C:C)</f>
        <v>72</v>
      </c>
      <c r="Y1062" s="5">
        <f>IFERROR(ROUND(Table2[[#This Row],[Fecha cierre/actualización]]-Table2[[#This Row],[Fecha creación]],0)*14,"Revisar")</f>
        <v>826</v>
      </c>
      <c r="Z1062" s="5">
        <f>+Table2[[#This Row],[SLA horas - base ]]+Table2[[#This Row],[SLA horas - adic por cambio días]]</f>
        <v>898</v>
      </c>
      <c r="AA1062" s="19" t="str">
        <f>IF(Table2[[#This Row],[SLA horas - base ]]=0,"No tiene SLA",IF(Table2[[#This Row],[Horas resolución/en proceso]]&lt;=Table2[[#This Row],[SLA horas - total]],"Cumplido","Vencido"))</f>
        <v>Vencido</v>
      </c>
      <c r="AC1062"/>
    </row>
    <row r="1063" spans="1:29">
      <c r="A1063" t="s">
        <v>5118</v>
      </c>
      <c r="B1063" t="s">
        <v>5119</v>
      </c>
      <c r="C1063" t="s">
        <v>149</v>
      </c>
      <c r="D1063" t="s">
        <v>2</v>
      </c>
      <c r="E1063" t="s">
        <v>55</v>
      </c>
      <c r="F1063" t="s">
        <v>96</v>
      </c>
      <c r="G1063" t="s">
        <v>106</v>
      </c>
      <c r="H1063" t="s">
        <v>31</v>
      </c>
      <c r="I1063" t="s">
        <v>5051</v>
      </c>
      <c r="J1063" t="s">
        <v>5120</v>
      </c>
      <c r="K1063" t="s">
        <v>5121</v>
      </c>
      <c r="L1063" t="s">
        <v>5121</v>
      </c>
      <c r="M1063" t="s">
        <v>101</v>
      </c>
      <c r="N1063" t="s">
        <v>154</v>
      </c>
      <c r="O1063" t="s">
        <v>102</v>
      </c>
      <c r="P1063" t="s">
        <v>5119</v>
      </c>
      <c r="Q1063" t="s">
        <v>5121</v>
      </c>
      <c r="R1063" t="s">
        <v>103</v>
      </c>
      <c r="S1063" t="s">
        <v>5121</v>
      </c>
      <c r="T10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45790.654166666667</v>
      </c>
      <c r="U10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45791.425694444442</v>
      </c>
      <c r="V1063" s="5">
        <f>IFERROR(Table2[[#This Row],[Fecha cierre/actualización]]-Table2[[#This Row],[Fecha creación]],"Revisar")</f>
        <v>0.77152777777519077</v>
      </c>
      <c r="W1063" s="5">
        <f>IFERROR(Table2[[#This Row],[Días resolución/en proceso]]*24,"Revisar")</f>
        <v>18.516666666604578</v>
      </c>
      <c r="X1063" s="5">
        <f>_xlfn.XLOOKUP(Table2[[#This Row],[Acuerdo de nivel de servicio]],SLA!B:B,SLA!C:C)</f>
        <v>12.5</v>
      </c>
      <c r="Y1063" s="5">
        <f>IFERROR(ROUND(Table2[[#This Row],[Fecha cierre/actualización]]-Table2[[#This Row],[Fecha creación]],0)*14,"Revisar")</f>
        <v>14</v>
      </c>
      <c r="Z1063" s="5">
        <f>+Table2[[#This Row],[SLA horas - base ]]+Table2[[#This Row],[SLA horas - adic por cambio días]]</f>
        <v>26.5</v>
      </c>
      <c r="AA1063" s="19" t="str">
        <f>IF(Table2[[#This Row],[SLA horas - base ]]=0,"No tiene SLA",IF(Table2[[#This Row],[Horas resolución/en proceso]]&lt;=Table2[[#This Row],[SLA horas - total]],"Cumplido","Vencido"))</f>
        <v>Cumplido</v>
      </c>
      <c r="AC1063"/>
    </row>
    <row r="1064" spans="1:29">
      <c r="A1064" t="s">
        <v>5122</v>
      </c>
      <c r="B1064" t="s">
        <v>5123</v>
      </c>
      <c r="C1064" t="s">
        <v>157</v>
      </c>
      <c r="D1064" t="s">
        <v>2</v>
      </c>
      <c r="E1064" t="s">
        <v>55</v>
      </c>
      <c r="F1064" t="s">
        <v>96</v>
      </c>
      <c r="G1064" t="s">
        <v>106</v>
      </c>
      <c r="H1064" t="s">
        <v>31</v>
      </c>
      <c r="I1064" t="s">
        <v>5124</v>
      </c>
      <c r="J1064" t="s">
        <v>5125</v>
      </c>
      <c r="K1064" t="s">
        <v>5126</v>
      </c>
      <c r="L1064" t="s">
        <v>5126</v>
      </c>
      <c r="M1064" t="s">
        <v>101</v>
      </c>
      <c r="N1064" t="s">
        <v>154</v>
      </c>
      <c r="O1064" t="s">
        <v>102</v>
      </c>
      <c r="P1064" t="s">
        <v>5123</v>
      </c>
      <c r="Q1064" t="s">
        <v>5126</v>
      </c>
      <c r="R1064" t="s">
        <v>103</v>
      </c>
      <c r="S1064" t="s">
        <v>5126</v>
      </c>
      <c r="T10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45790.712500000001</v>
      </c>
      <c r="U10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45791.654166666667</v>
      </c>
      <c r="V1064" s="5">
        <f>IFERROR(Table2[[#This Row],[Fecha cierre/actualización]]-Table2[[#This Row],[Fecha creación]],"Revisar")</f>
        <v>0.94166666666569654</v>
      </c>
      <c r="W1064" s="5">
        <f>IFERROR(Table2[[#This Row],[Días resolución/en proceso]]*24,"Revisar")</f>
        <v>22.599999999976717</v>
      </c>
      <c r="X1064" s="5">
        <f>_xlfn.XLOOKUP(Table2[[#This Row],[Acuerdo de nivel de servicio]],SLA!B:B,SLA!C:C)</f>
        <v>12.5</v>
      </c>
      <c r="Y1064" s="5">
        <f>IFERROR(ROUND(Table2[[#This Row],[Fecha cierre/actualización]]-Table2[[#This Row],[Fecha creación]],0)*14,"Revisar")</f>
        <v>14</v>
      </c>
      <c r="Z1064" s="5">
        <f>+Table2[[#This Row],[SLA horas - base ]]+Table2[[#This Row],[SLA horas - adic por cambio días]]</f>
        <v>26.5</v>
      </c>
      <c r="AA1064" s="19" t="str">
        <f>IF(Table2[[#This Row],[SLA horas - base ]]=0,"No tiene SLA",IF(Table2[[#This Row],[Horas resolución/en proceso]]&lt;=Table2[[#This Row],[SLA horas - total]],"Cumplido","Vencido"))</f>
        <v>Cumplido</v>
      </c>
      <c r="AC1064"/>
    </row>
    <row r="1065" spans="1:29">
      <c r="A1065" t="s">
        <v>5127</v>
      </c>
      <c r="B1065" t="s">
        <v>5128</v>
      </c>
      <c r="C1065" t="s">
        <v>36</v>
      </c>
      <c r="D1065" t="s">
        <v>2</v>
      </c>
      <c r="E1065" t="s">
        <v>29</v>
      </c>
      <c r="F1065" t="s">
        <v>96</v>
      </c>
      <c r="G1065" t="s">
        <v>106</v>
      </c>
      <c r="H1065" t="s">
        <v>30</v>
      </c>
      <c r="I1065" t="s">
        <v>5129</v>
      </c>
      <c r="J1065" t="s">
        <v>5130</v>
      </c>
      <c r="K1065" t="s">
        <v>5131</v>
      </c>
      <c r="L1065" t="s">
        <v>5131</v>
      </c>
      <c r="M1065" t="s">
        <v>110</v>
      </c>
      <c r="N1065" t="s">
        <v>36</v>
      </c>
      <c r="O1065" t="s">
        <v>36</v>
      </c>
      <c r="P1065" t="s">
        <v>5128</v>
      </c>
      <c r="Q1065" t="s">
        <v>5131</v>
      </c>
      <c r="R1065" t="s">
        <v>103</v>
      </c>
      <c r="S1065" t="s">
        <v>5131</v>
      </c>
      <c r="T10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45786.655555555553</v>
      </c>
      <c r="U10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45812.690972222219</v>
      </c>
      <c r="V1065" s="5">
        <f>IFERROR(Table2[[#This Row],[Fecha cierre/actualización]]-Table2[[#This Row],[Fecha creación]],"Revisar")</f>
        <v>26.035416666665697</v>
      </c>
      <c r="W1065" s="5">
        <f>IFERROR(Table2[[#This Row],[Días resolución/en proceso]]*24,"Revisar")</f>
        <v>624.84999999997672</v>
      </c>
      <c r="X1065" s="5">
        <f>_xlfn.XLOOKUP(Table2[[#This Row],[Acuerdo de nivel de servicio]],SLA!B:B,SLA!C:C)</f>
        <v>0</v>
      </c>
      <c r="Y1065" s="5">
        <f>IFERROR(ROUND(Table2[[#This Row],[Fecha cierre/actualización]]-Table2[[#This Row],[Fecha creación]],0)*14,"Revisar")</f>
        <v>364</v>
      </c>
      <c r="Z1065" s="5">
        <f>+Table2[[#This Row],[SLA horas - base ]]+Table2[[#This Row],[SLA horas - adic por cambio días]]</f>
        <v>364</v>
      </c>
      <c r="AA1065" s="19" t="str">
        <f>IF(Table2[[#This Row],[SLA horas - base ]]=0,"No tiene SLA",IF(Table2[[#This Row],[Horas resolución/en proceso]]&lt;=Table2[[#This Row],[SLA horas - total]],"Cumplido","Vencido"))</f>
        <v>No tiene SLA</v>
      </c>
      <c r="AC1065"/>
    </row>
    <row r="1066" spans="1:29">
      <c r="A1066" t="s">
        <v>5132</v>
      </c>
      <c r="B1066" t="s">
        <v>5133</v>
      </c>
      <c r="C1066" t="s">
        <v>149</v>
      </c>
      <c r="D1066" t="s">
        <v>2</v>
      </c>
      <c r="E1066" t="s">
        <v>48</v>
      </c>
      <c r="F1066" t="s">
        <v>19</v>
      </c>
      <c r="G1066" t="s">
        <v>106</v>
      </c>
      <c r="H1066" t="s">
        <v>27</v>
      </c>
      <c r="I1066" t="s">
        <v>5134</v>
      </c>
      <c r="J1066" t="s">
        <v>131</v>
      </c>
      <c r="K1066" t="s">
        <v>36</v>
      </c>
      <c r="L1066" t="s">
        <v>5135</v>
      </c>
      <c r="M1066" t="s">
        <v>101</v>
      </c>
      <c r="N1066" t="s">
        <v>154</v>
      </c>
      <c r="O1066" t="s">
        <v>102</v>
      </c>
      <c r="P1066" t="s">
        <v>5133</v>
      </c>
      <c r="Q1066" t="s">
        <v>36</v>
      </c>
      <c r="R1066" t="s">
        <v>467</v>
      </c>
      <c r="S1066" t="s">
        <v>36</v>
      </c>
      <c r="T10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45786.73333333333</v>
      </c>
      <c r="U10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45812.64166666667</v>
      </c>
      <c r="V1066" s="5">
        <f>IFERROR(Table2[[#This Row],[Fecha cierre/actualización]]-Table2[[#This Row],[Fecha creación]],"Revisar")</f>
        <v>25.908333333340124</v>
      </c>
      <c r="W1066" s="5">
        <f>IFERROR(Table2[[#This Row],[Días resolución/en proceso]]*24,"Revisar")</f>
        <v>621.80000000016298</v>
      </c>
      <c r="X1066" s="5">
        <f>_xlfn.XLOOKUP(Table2[[#This Row],[Acuerdo de nivel de servicio]],SLA!B:B,SLA!C:C)</f>
        <v>12.5</v>
      </c>
      <c r="Y1066" s="5">
        <f>IFERROR(ROUND(Table2[[#This Row],[Fecha cierre/actualización]]-Table2[[#This Row],[Fecha creación]],0)*14,"Revisar")</f>
        <v>364</v>
      </c>
      <c r="Z1066" s="5">
        <f>+Table2[[#This Row],[SLA horas - base ]]+Table2[[#This Row],[SLA horas - adic por cambio días]]</f>
        <v>376.5</v>
      </c>
      <c r="AA1066" s="19" t="str">
        <f>IF(Table2[[#This Row],[SLA horas - base ]]=0,"No tiene SLA",IF(Table2[[#This Row],[Horas resolución/en proceso]]&lt;=Table2[[#This Row],[SLA horas - total]],"Cumplido","Vencido"))</f>
        <v>Vencido</v>
      </c>
      <c r="AC1066"/>
    </row>
    <row r="1067" spans="1:29">
      <c r="A1067" t="s">
        <v>5136</v>
      </c>
      <c r="B1067" t="s">
        <v>5137</v>
      </c>
      <c r="C1067" t="s">
        <v>149</v>
      </c>
      <c r="D1067" t="s">
        <v>2</v>
      </c>
      <c r="E1067" t="s">
        <v>55</v>
      </c>
      <c r="F1067" t="s">
        <v>96</v>
      </c>
      <c r="G1067" t="s">
        <v>106</v>
      </c>
      <c r="H1067" t="s">
        <v>31</v>
      </c>
      <c r="I1067" t="s">
        <v>5138</v>
      </c>
      <c r="J1067" t="s">
        <v>5139</v>
      </c>
      <c r="K1067" t="s">
        <v>5140</v>
      </c>
      <c r="L1067" t="s">
        <v>5140</v>
      </c>
      <c r="M1067" t="s">
        <v>101</v>
      </c>
      <c r="N1067" t="s">
        <v>154</v>
      </c>
      <c r="O1067" t="s">
        <v>102</v>
      </c>
      <c r="P1067" t="s">
        <v>5137</v>
      </c>
      <c r="Q1067" t="s">
        <v>5140</v>
      </c>
      <c r="R1067" t="s">
        <v>103</v>
      </c>
      <c r="S1067" t="s">
        <v>5140</v>
      </c>
      <c r="T10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45790.34652777778</v>
      </c>
      <c r="U10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45824.518055555556</v>
      </c>
      <c r="V1067" s="5">
        <f>IFERROR(Table2[[#This Row],[Fecha cierre/actualización]]-Table2[[#This Row],[Fecha creación]],"Revisar")</f>
        <v>34.171527777776646</v>
      </c>
      <c r="W1067" s="5">
        <f>IFERROR(Table2[[#This Row],[Días resolución/en proceso]]*24,"Revisar")</f>
        <v>820.1166666666395</v>
      </c>
      <c r="X1067" s="5">
        <f>_xlfn.XLOOKUP(Table2[[#This Row],[Acuerdo de nivel de servicio]],SLA!B:B,SLA!C:C)</f>
        <v>12.5</v>
      </c>
      <c r="Y1067" s="5">
        <f>IFERROR(ROUND(Table2[[#This Row],[Fecha cierre/actualización]]-Table2[[#This Row],[Fecha creación]],0)*14,"Revisar")</f>
        <v>476</v>
      </c>
      <c r="Z1067" s="5">
        <f>+Table2[[#This Row],[SLA horas - base ]]+Table2[[#This Row],[SLA horas - adic por cambio días]]</f>
        <v>488.5</v>
      </c>
      <c r="AA1067" s="19" t="str">
        <f>IF(Table2[[#This Row],[SLA horas - base ]]=0,"No tiene SLA",IF(Table2[[#This Row],[Horas resolución/en proceso]]&lt;=Table2[[#This Row],[SLA horas - total]],"Cumplido","Vencido"))</f>
        <v>Vencido</v>
      </c>
      <c r="AC1067"/>
    </row>
    <row r="1068" spans="1:29">
      <c r="A1068" t="s">
        <v>5141</v>
      </c>
      <c r="B1068" t="s">
        <v>5142</v>
      </c>
      <c r="C1068" t="s">
        <v>496</v>
      </c>
      <c r="D1068" t="s">
        <v>95</v>
      </c>
      <c r="E1068" t="s">
        <v>55</v>
      </c>
      <c r="F1068" t="s">
        <v>96</v>
      </c>
      <c r="G1068" t="s">
        <v>106</v>
      </c>
      <c r="H1068" t="s">
        <v>30</v>
      </c>
      <c r="I1068" t="s">
        <v>5143</v>
      </c>
      <c r="J1068" t="s">
        <v>5144</v>
      </c>
      <c r="K1068" t="s">
        <v>5145</v>
      </c>
      <c r="L1068" t="s">
        <v>5145</v>
      </c>
      <c r="M1068" t="s">
        <v>110</v>
      </c>
      <c r="N1068" t="s">
        <v>36</v>
      </c>
      <c r="O1068" t="s">
        <v>36</v>
      </c>
      <c r="P1068" t="s">
        <v>5142</v>
      </c>
      <c r="Q1068" t="s">
        <v>5145</v>
      </c>
      <c r="R1068" t="s">
        <v>103</v>
      </c>
      <c r="S1068" t="s">
        <v>5145</v>
      </c>
      <c r="T10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45790.48333333333</v>
      </c>
      <c r="U10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45791.600694444445</v>
      </c>
      <c r="V1068" s="5">
        <f>IFERROR(Table2[[#This Row],[Fecha cierre/actualización]]-Table2[[#This Row],[Fecha creación]],"Revisar")</f>
        <v>1.117361111115315</v>
      </c>
      <c r="W1068" s="5">
        <f>IFERROR(Table2[[#This Row],[Días resolución/en proceso]]*24,"Revisar")</f>
        <v>26.81666666676756</v>
      </c>
      <c r="X1068" s="5">
        <f>_xlfn.XLOOKUP(Table2[[#This Row],[Acuerdo de nivel de servicio]],SLA!B:B,SLA!C:C)</f>
        <v>72</v>
      </c>
      <c r="Y1068" s="5">
        <f>IFERROR(ROUND(Table2[[#This Row],[Fecha cierre/actualización]]-Table2[[#This Row],[Fecha creación]],0)*14,"Revisar")</f>
        <v>14</v>
      </c>
      <c r="Z1068" s="5">
        <f>+Table2[[#This Row],[SLA horas - base ]]+Table2[[#This Row],[SLA horas - adic por cambio días]]</f>
        <v>86</v>
      </c>
      <c r="AA1068" s="19" t="str">
        <f>IF(Table2[[#This Row],[SLA horas - base ]]=0,"No tiene SLA",IF(Table2[[#This Row],[Horas resolución/en proceso]]&lt;=Table2[[#This Row],[SLA horas - total]],"Cumplido","Vencido"))</f>
        <v>Cumplido</v>
      </c>
      <c r="AC1068"/>
    </row>
    <row r="1069" spans="1:29">
      <c r="A1069" t="s">
        <v>5146</v>
      </c>
      <c r="B1069" t="s">
        <v>5147</v>
      </c>
      <c r="C1069" t="s">
        <v>119</v>
      </c>
      <c r="D1069" t="s">
        <v>2</v>
      </c>
      <c r="E1069" t="s">
        <v>66</v>
      </c>
      <c r="F1069" t="s">
        <v>21</v>
      </c>
      <c r="G1069" t="s">
        <v>106</v>
      </c>
      <c r="H1069" t="s">
        <v>34</v>
      </c>
      <c r="I1069" t="s">
        <v>5148</v>
      </c>
      <c r="J1069" t="s">
        <v>131</v>
      </c>
      <c r="K1069" t="s">
        <v>36</v>
      </c>
      <c r="L1069" t="s">
        <v>5149</v>
      </c>
      <c r="M1069" t="s">
        <v>110</v>
      </c>
      <c r="N1069" t="s">
        <v>36</v>
      </c>
      <c r="O1069" t="s">
        <v>36</v>
      </c>
      <c r="P1069" t="s">
        <v>5147</v>
      </c>
      <c r="Q1069" t="s">
        <v>36</v>
      </c>
      <c r="R1069" t="s">
        <v>467</v>
      </c>
      <c r="S1069" t="s">
        <v>36</v>
      </c>
      <c r="T10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45786.656944444447</v>
      </c>
      <c r="U10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45810.706944444442</v>
      </c>
      <c r="V1069" s="5">
        <f>IFERROR(Table2[[#This Row],[Fecha cierre/actualización]]-Table2[[#This Row],[Fecha creación]],"Revisar")</f>
        <v>24.049999999995634</v>
      </c>
      <c r="W1069" s="5">
        <f>IFERROR(Table2[[#This Row],[Días resolución/en proceso]]*24,"Revisar")</f>
        <v>577.19999999989523</v>
      </c>
      <c r="X1069" s="5">
        <f>_xlfn.XLOOKUP(Table2[[#This Row],[Acuerdo de nivel de servicio]],SLA!B:B,SLA!C:C)</f>
        <v>72</v>
      </c>
      <c r="Y1069" s="5">
        <f>IFERROR(ROUND(Table2[[#This Row],[Fecha cierre/actualización]]-Table2[[#This Row],[Fecha creación]],0)*14,"Revisar")</f>
        <v>336</v>
      </c>
      <c r="Z1069" s="5">
        <f>+Table2[[#This Row],[SLA horas - base ]]+Table2[[#This Row],[SLA horas - adic por cambio días]]</f>
        <v>408</v>
      </c>
      <c r="AA1069" s="19" t="str">
        <f>IF(Table2[[#This Row],[SLA horas - base ]]=0,"No tiene SLA",IF(Table2[[#This Row],[Horas resolución/en proceso]]&lt;=Table2[[#This Row],[SLA horas - total]],"Cumplido","Vencido"))</f>
        <v>Vencido</v>
      </c>
      <c r="AC1069"/>
    </row>
    <row r="1070" spans="1:29">
      <c r="A1070" t="s">
        <v>5150</v>
      </c>
      <c r="B1070" t="s">
        <v>5151</v>
      </c>
      <c r="C1070" t="s">
        <v>496</v>
      </c>
      <c r="D1070" t="s">
        <v>2</v>
      </c>
      <c r="E1070" t="s">
        <v>66</v>
      </c>
      <c r="F1070" t="s">
        <v>96</v>
      </c>
      <c r="G1070" t="s">
        <v>97</v>
      </c>
      <c r="H1070" t="s">
        <v>45</v>
      </c>
      <c r="I1070" t="s">
        <v>5152</v>
      </c>
      <c r="J1070" t="s">
        <v>5153</v>
      </c>
      <c r="K1070" t="s">
        <v>5154</v>
      </c>
      <c r="L1070" t="s">
        <v>5154</v>
      </c>
      <c r="M1070" t="s">
        <v>101</v>
      </c>
      <c r="N1070" t="s">
        <v>36</v>
      </c>
      <c r="O1070" t="s">
        <v>102</v>
      </c>
      <c r="P1070" t="s">
        <v>5151</v>
      </c>
      <c r="Q1070" t="s">
        <v>5154</v>
      </c>
      <c r="R1070" t="s">
        <v>103</v>
      </c>
      <c r="S1070" t="s">
        <v>5154</v>
      </c>
      <c r="T10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45786.657638888886</v>
      </c>
      <c r="U10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45796.448611111111</v>
      </c>
      <c r="V1070" s="5">
        <f>IFERROR(Table2[[#This Row],[Fecha cierre/actualización]]-Table2[[#This Row],[Fecha creación]],"Revisar")</f>
        <v>9.7909722222248092</v>
      </c>
      <c r="W1070" s="5">
        <f>IFERROR(Table2[[#This Row],[Días resolución/en proceso]]*24,"Revisar")</f>
        <v>234.98333333339542</v>
      </c>
      <c r="X1070" s="5">
        <f>_xlfn.XLOOKUP(Table2[[#This Row],[Acuerdo de nivel de servicio]],SLA!B:B,SLA!C:C)</f>
        <v>72</v>
      </c>
      <c r="Y1070" s="5">
        <f>IFERROR(ROUND(Table2[[#This Row],[Fecha cierre/actualización]]-Table2[[#This Row],[Fecha creación]],0)*14,"Revisar")</f>
        <v>140</v>
      </c>
      <c r="Z1070" s="5">
        <f>+Table2[[#This Row],[SLA horas - base ]]+Table2[[#This Row],[SLA horas - adic por cambio días]]</f>
        <v>212</v>
      </c>
      <c r="AA1070" s="19" t="str">
        <f>IF(Table2[[#This Row],[SLA horas - base ]]=0,"No tiene SLA",IF(Table2[[#This Row],[Horas resolución/en proceso]]&lt;=Table2[[#This Row],[SLA horas - total]],"Cumplido","Vencido"))</f>
        <v>Vencido</v>
      </c>
      <c r="AC1070"/>
    </row>
    <row r="1071" spans="1:29">
      <c r="A1071" t="s">
        <v>5155</v>
      </c>
      <c r="B1071" t="s">
        <v>5156</v>
      </c>
      <c r="C1071" t="s">
        <v>496</v>
      </c>
      <c r="D1071" t="s">
        <v>95</v>
      </c>
      <c r="E1071" t="s">
        <v>38</v>
      </c>
      <c r="F1071" t="s">
        <v>96</v>
      </c>
      <c r="G1071" t="s">
        <v>106</v>
      </c>
      <c r="H1071" t="s">
        <v>30</v>
      </c>
      <c r="I1071" t="s">
        <v>5157</v>
      </c>
      <c r="J1071" t="s">
        <v>5158</v>
      </c>
      <c r="K1071" t="s">
        <v>5159</v>
      </c>
      <c r="L1071" t="s">
        <v>5159</v>
      </c>
      <c r="M1071" t="s">
        <v>110</v>
      </c>
      <c r="N1071" t="s">
        <v>36</v>
      </c>
      <c r="O1071" t="s">
        <v>36</v>
      </c>
      <c r="P1071" t="s">
        <v>5156</v>
      </c>
      <c r="Q1071" t="s">
        <v>5159</v>
      </c>
      <c r="R1071" t="s">
        <v>103</v>
      </c>
      <c r="S1071" t="s">
        <v>5159</v>
      </c>
      <c r="T10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45789.606944444444</v>
      </c>
      <c r="U10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45838.667361111111</v>
      </c>
      <c r="V1071" s="5">
        <f>IFERROR(Table2[[#This Row],[Fecha cierre/actualización]]-Table2[[#This Row],[Fecha creación]],"Revisar")</f>
        <v>49.060416666667152</v>
      </c>
      <c r="W1071" s="5">
        <f>IFERROR(Table2[[#This Row],[Días resolución/en proceso]]*24,"Revisar")</f>
        <v>1177.4500000000116</v>
      </c>
      <c r="X1071" s="5">
        <f>_xlfn.XLOOKUP(Table2[[#This Row],[Acuerdo de nivel de servicio]],SLA!B:B,SLA!C:C)</f>
        <v>72</v>
      </c>
      <c r="Y1071" s="5">
        <f>IFERROR(ROUND(Table2[[#This Row],[Fecha cierre/actualización]]-Table2[[#This Row],[Fecha creación]],0)*14,"Revisar")</f>
        <v>686</v>
      </c>
      <c r="Z1071" s="5">
        <f>+Table2[[#This Row],[SLA horas - base ]]+Table2[[#This Row],[SLA horas - adic por cambio días]]</f>
        <v>758</v>
      </c>
      <c r="AA1071" s="19" t="str">
        <f>IF(Table2[[#This Row],[SLA horas - base ]]=0,"No tiene SLA",IF(Table2[[#This Row],[Horas resolución/en proceso]]&lt;=Table2[[#This Row],[SLA horas - total]],"Cumplido","Vencido"))</f>
        <v>Vencido</v>
      </c>
      <c r="AC1071"/>
    </row>
    <row r="1072" spans="1:29">
      <c r="A1072" t="s">
        <v>5160</v>
      </c>
      <c r="B1072" t="s">
        <v>5161</v>
      </c>
      <c r="C1072" t="s">
        <v>157</v>
      </c>
      <c r="D1072" t="s">
        <v>2</v>
      </c>
      <c r="E1072" t="s">
        <v>55</v>
      </c>
      <c r="F1072" t="s">
        <v>96</v>
      </c>
      <c r="G1072" t="s">
        <v>106</v>
      </c>
      <c r="H1072" t="s">
        <v>27</v>
      </c>
      <c r="I1072" t="s">
        <v>5162</v>
      </c>
      <c r="J1072" t="s">
        <v>5163</v>
      </c>
      <c r="K1072" t="s">
        <v>5164</v>
      </c>
      <c r="L1072" t="s">
        <v>5164</v>
      </c>
      <c r="M1072" t="s">
        <v>101</v>
      </c>
      <c r="N1072" t="s">
        <v>154</v>
      </c>
      <c r="O1072" t="s">
        <v>102</v>
      </c>
      <c r="P1072" t="s">
        <v>5161</v>
      </c>
      <c r="Q1072" t="s">
        <v>5164</v>
      </c>
      <c r="R1072" t="s">
        <v>467</v>
      </c>
      <c r="S1072" t="s">
        <v>5164</v>
      </c>
      <c r="T10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45789.422222222223</v>
      </c>
      <c r="U10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45791.455555555556</v>
      </c>
      <c r="V1072" s="5">
        <f>IFERROR(Table2[[#This Row],[Fecha cierre/actualización]]-Table2[[#This Row],[Fecha creación]],"Revisar")</f>
        <v>2.0333333333328483</v>
      </c>
      <c r="W1072" s="5">
        <f>IFERROR(Table2[[#This Row],[Días resolución/en proceso]]*24,"Revisar")</f>
        <v>48.799999999988358</v>
      </c>
      <c r="X1072" s="5">
        <f>_xlfn.XLOOKUP(Table2[[#This Row],[Acuerdo de nivel de servicio]],SLA!B:B,SLA!C:C)</f>
        <v>12.5</v>
      </c>
      <c r="Y1072" s="5">
        <f>IFERROR(ROUND(Table2[[#This Row],[Fecha cierre/actualización]]-Table2[[#This Row],[Fecha creación]],0)*14,"Revisar")</f>
        <v>28</v>
      </c>
      <c r="Z1072" s="5">
        <f>+Table2[[#This Row],[SLA horas - base ]]+Table2[[#This Row],[SLA horas - adic por cambio días]]</f>
        <v>40.5</v>
      </c>
      <c r="AA1072" s="19" t="str">
        <f>IF(Table2[[#This Row],[SLA horas - base ]]=0,"No tiene SLA",IF(Table2[[#This Row],[Horas resolución/en proceso]]&lt;=Table2[[#This Row],[SLA horas - total]],"Cumplido","Vencido"))</f>
        <v>Vencido</v>
      </c>
      <c r="AC1072"/>
    </row>
    <row r="1073" spans="1:29">
      <c r="A1073" t="s">
        <v>5165</v>
      </c>
      <c r="B1073" t="s">
        <v>5166</v>
      </c>
      <c r="C1073" t="s">
        <v>2317</v>
      </c>
      <c r="D1073" t="s">
        <v>95</v>
      </c>
      <c r="E1073" t="s">
        <v>66</v>
      </c>
      <c r="F1073" t="s">
        <v>96</v>
      </c>
      <c r="G1073" t="s">
        <v>687</v>
      </c>
      <c r="H1073" t="s">
        <v>64</v>
      </c>
      <c r="I1073" t="s">
        <v>5167</v>
      </c>
      <c r="J1073" t="s">
        <v>5168</v>
      </c>
      <c r="K1073" t="s">
        <v>5169</v>
      </c>
      <c r="L1073" t="s">
        <v>5169</v>
      </c>
      <c r="M1073" t="s">
        <v>101</v>
      </c>
      <c r="N1073" t="s">
        <v>36</v>
      </c>
      <c r="O1073" t="s">
        <v>311</v>
      </c>
      <c r="P1073" t="s">
        <v>5166</v>
      </c>
      <c r="Q1073" t="s">
        <v>5169</v>
      </c>
      <c r="R1073" t="s">
        <v>103</v>
      </c>
      <c r="S1073" t="s">
        <v>5169</v>
      </c>
      <c r="T10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45789.742361111108</v>
      </c>
      <c r="U10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45799.517361111109</v>
      </c>
      <c r="V1073" s="5">
        <f>IFERROR(Table2[[#This Row],[Fecha cierre/actualización]]-Table2[[#This Row],[Fecha creación]],"Revisar")</f>
        <v>9.7750000000014552</v>
      </c>
      <c r="W1073" s="5">
        <f>IFERROR(Table2[[#This Row],[Días resolución/en proceso]]*24,"Revisar")</f>
        <v>234.60000000003492</v>
      </c>
      <c r="X1073" s="5">
        <f>_xlfn.XLOOKUP(Table2[[#This Row],[Acuerdo de nivel de servicio]],SLA!B:B,SLA!C:C)</f>
        <v>120</v>
      </c>
      <c r="Y1073" s="5">
        <f>IFERROR(ROUND(Table2[[#This Row],[Fecha cierre/actualización]]-Table2[[#This Row],[Fecha creación]],0)*14,"Revisar")</f>
        <v>140</v>
      </c>
      <c r="Z1073" s="5">
        <f>+Table2[[#This Row],[SLA horas - base ]]+Table2[[#This Row],[SLA horas - adic por cambio días]]</f>
        <v>260</v>
      </c>
      <c r="AA1073" s="19" t="str">
        <f>IF(Table2[[#This Row],[SLA horas - base ]]=0,"No tiene SLA",IF(Table2[[#This Row],[Horas resolución/en proceso]]&lt;=Table2[[#This Row],[SLA horas - total]],"Cumplido","Vencido"))</f>
        <v>Cumplido</v>
      </c>
      <c r="AC1073"/>
    </row>
    <row r="1074" spans="1:29">
      <c r="A1074" t="s">
        <v>5170</v>
      </c>
      <c r="B1074" t="s">
        <v>5171</v>
      </c>
      <c r="C1074" t="s">
        <v>496</v>
      </c>
      <c r="D1074" t="s">
        <v>95</v>
      </c>
      <c r="E1074" t="s">
        <v>61</v>
      </c>
      <c r="F1074" t="s">
        <v>21</v>
      </c>
      <c r="G1074" t="s">
        <v>97</v>
      </c>
      <c r="H1074" t="s">
        <v>45</v>
      </c>
      <c r="I1074" t="s">
        <v>5172</v>
      </c>
      <c r="J1074" t="s">
        <v>131</v>
      </c>
      <c r="K1074" t="s">
        <v>36</v>
      </c>
      <c r="L1074" t="s">
        <v>5173</v>
      </c>
      <c r="M1074" t="s">
        <v>101</v>
      </c>
      <c r="N1074" t="s">
        <v>36</v>
      </c>
      <c r="O1074" t="s">
        <v>102</v>
      </c>
      <c r="P1074" t="s">
        <v>5171</v>
      </c>
      <c r="Q1074" t="s">
        <v>36</v>
      </c>
      <c r="R1074" t="s">
        <v>103</v>
      </c>
      <c r="S1074" t="s">
        <v>36</v>
      </c>
      <c r="T10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45789.504166666666</v>
      </c>
      <c r="U10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45790.661805555559</v>
      </c>
      <c r="V1074" s="5">
        <f>IFERROR(Table2[[#This Row],[Fecha cierre/actualización]]-Table2[[#This Row],[Fecha creación]],"Revisar")</f>
        <v>1.1576388888934162</v>
      </c>
      <c r="W1074" s="5">
        <f>IFERROR(Table2[[#This Row],[Días resolución/en proceso]]*24,"Revisar")</f>
        <v>27.783333333441988</v>
      </c>
      <c r="X1074" s="5">
        <f>_xlfn.XLOOKUP(Table2[[#This Row],[Acuerdo de nivel de servicio]],SLA!B:B,SLA!C:C)</f>
        <v>72</v>
      </c>
      <c r="Y1074" s="5">
        <f>IFERROR(ROUND(Table2[[#This Row],[Fecha cierre/actualización]]-Table2[[#This Row],[Fecha creación]],0)*14,"Revisar")</f>
        <v>14</v>
      </c>
      <c r="Z1074" s="5">
        <f>+Table2[[#This Row],[SLA horas - base ]]+Table2[[#This Row],[SLA horas - adic por cambio días]]</f>
        <v>86</v>
      </c>
      <c r="AA1074" s="19" t="str">
        <f>IF(Table2[[#This Row],[SLA horas - base ]]=0,"No tiene SLA",IF(Table2[[#This Row],[Horas resolución/en proceso]]&lt;=Table2[[#This Row],[SLA horas - total]],"Cumplido","Vencido"))</f>
        <v>Cumplido</v>
      </c>
      <c r="AC1074"/>
    </row>
    <row r="1075" spans="1:29">
      <c r="A1075" t="s">
        <v>5174</v>
      </c>
      <c r="B1075" t="s">
        <v>5080</v>
      </c>
      <c r="C1075" t="s">
        <v>496</v>
      </c>
      <c r="D1075" t="s">
        <v>95</v>
      </c>
      <c r="E1075" t="s">
        <v>55</v>
      </c>
      <c r="F1075" t="s">
        <v>96</v>
      </c>
      <c r="G1075" t="s">
        <v>106</v>
      </c>
      <c r="H1075" t="s">
        <v>30</v>
      </c>
      <c r="I1075" t="s">
        <v>5175</v>
      </c>
      <c r="J1075" t="s">
        <v>5176</v>
      </c>
      <c r="K1075" t="s">
        <v>5177</v>
      </c>
      <c r="L1075" t="s">
        <v>5177</v>
      </c>
      <c r="M1075" t="s">
        <v>110</v>
      </c>
      <c r="N1075" t="s">
        <v>36</v>
      </c>
      <c r="O1075" t="s">
        <v>36</v>
      </c>
      <c r="P1075" t="s">
        <v>5080</v>
      </c>
      <c r="Q1075" t="s">
        <v>5177</v>
      </c>
      <c r="R1075" t="s">
        <v>103</v>
      </c>
      <c r="S1075" t="s">
        <v>5177</v>
      </c>
      <c r="T10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45790.44027777778</v>
      </c>
      <c r="U10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45793.667361111111</v>
      </c>
      <c r="V1075" s="5">
        <f>IFERROR(Table2[[#This Row],[Fecha cierre/actualización]]-Table2[[#This Row],[Fecha creación]],"Revisar")</f>
        <v>3.2270833333313931</v>
      </c>
      <c r="W1075" s="5">
        <f>IFERROR(Table2[[#This Row],[Días resolución/en proceso]]*24,"Revisar")</f>
        <v>77.449999999953434</v>
      </c>
      <c r="X1075" s="5">
        <f>_xlfn.XLOOKUP(Table2[[#This Row],[Acuerdo de nivel de servicio]],SLA!B:B,SLA!C:C)</f>
        <v>72</v>
      </c>
      <c r="Y1075" s="5">
        <f>IFERROR(ROUND(Table2[[#This Row],[Fecha cierre/actualización]]-Table2[[#This Row],[Fecha creación]],0)*14,"Revisar")</f>
        <v>42</v>
      </c>
      <c r="Z1075" s="5">
        <f>+Table2[[#This Row],[SLA horas - base ]]+Table2[[#This Row],[SLA horas - adic por cambio días]]</f>
        <v>114</v>
      </c>
      <c r="AA1075" s="19" t="str">
        <f>IF(Table2[[#This Row],[SLA horas - base ]]=0,"No tiene SLA",IF(Table2[[#This Row],[Horas resolución/en proceso]]&lt;=Table2[[#This Row],[SLA horas - total]],"Cumplido","Vencido"))</f>
        <v>Cumplido</v>
      </c>
      <c r="AC1075"/>
    </row>
    <row r="1076" spans="1:29">
      <c r="A1076" t="s">
        <v>5178</v>
      </c>
      <c r="B1076" t="s">
        <v>5179</v>
      </c>
      <c r="C1076" t="s">
        <v>2317</v>
      </c>
      <c r="D1076" t="s">
        <v>95</v>
      </c>
      <c r="E1076" t="s">
        <v>55</v>
      </c>
      <c r="F1076" t="s">
        <v>20</v>
      </c>
      <c r="G1076" t="s">
        <v>106</v>
      </c>
      <c r="H1076" t="s">
        <v>56</v>
      </c>
      <c r="I1076" t="s">
        <v>5180</v>
      </c>
      <c r="J1076" t="s">
        <v>131</v>
      </c>
      <c r="K1076" t="s">
        <v>36</v>
      </c>
      <c r="L1076" t="s">
        <v>5181</v>
      </c>
      <c r="M1076" t="s">
        <v>101</v>
      </c>
      <c r="N1076" t="s">
        <v>36</v>
      </c>
      <c r="O1076" t="s">
        <v>311</v>
      </c>
      <c r="P1076" t="s">
        <v>5179</v>
      </c>
      <c r="Q1076" t="s">
        <v>36</v>
      </c>
      <c r="R1076" t="s">
        <v>103</v>
      </c>
      <c r="S1076" t="s">
        <v>36</v>
      </c>
      <c r="T10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45790.445833333331</v>
      </c>
      <c r="U10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45804.700694444444</v>
      </c>
      <c r="V1076" s="5">
        <f>IFERROR(Table2[[#This Row],[Fecha cierre/actualización]]-Table2[[#This Row],[Fecha creación]],"Revisar")</f>
        <v>14.254861111112405</v>
      </c>
      <c r="W1076" s="5">
        <f>IFERROR(Table2[[#This Row],[Días resolución/en proceso]]*24,"Revisar")</f>
        <v>342.11666666669771</v>
      </c>
      <c r="X1076" s="5">
        <f>_xlfn.XLOOKUP(Table2[[#This Row],[Acuerdo de nivel de servicio]],SLA!B:B,SLA!C:C)</f>
        <v>120</v>
      </c>
      <c r="Y1076" s="5">
        <f>IFERROR(ROUND(Table2[[#This Row],[Fecha cierre/actualización]]-Table2[[#This Row],[Fecha creación]],0)*14,"Revisar")</f>
        <v>196</v>
      </c>
      <c r="Z1076" s="5">
        <f>+Table2[[#This Row],[SLA horas - base ]]+Table2[[#This Row],[SLA horas - adic por cambio días]]</f>
        <v>316</v>
      </c>
      <c r="AA1076" s="19" t="str">
        <f>IF(Table2[[#This Row],[SLA horas - base ]]=0,"No tiene SLA",IF(Table2[[#This Row],[Horas resolución/en proceso]]&lt;=Table2[[#This Row],[SLA horas - total]],"Cumplido","Vencido"))</f>
        <v>Vencido</v>
      </c>
      <c r="AC1076"/>
    </row>
    <row r="1077" spans="1:29">
      <c r="A1077" t="s">
        <v>5182</v>
      </c>
      <c r="B1077" t="s">
        <v>5099</v>
      </c>
      <c r="C1077" t="s">
        <v>496</v>
      </c>
      <c r="D1077" t="s">
        <v>95</v>
      </c>
      <c r="E1077" t="s">
        <v>38</v>
      </c>
      <c r="F1077" t="s">
        <v>96</v>
      </c>
      <c r="G1077" t="s">
        <v>106</v>
      </c>
      <c r="H1077" t="s">
        <v>30</v>
      </c>
      <c r="I1077" t="s">
        <v>5183</v>
      </c>
      <c r="J1077" t="s">
        <v>5184</v>
      </c>
      <c r="K1077" t="s">
        <v>5034</v>
      </c>
      <c r="L1077" t="s">
        <v>5034</v>
      </c>
      <c r="M1077" t="s">
        <v>110</v>
      </c>
      <c r="N1077" t="s">
        <v>36</v>
      </c>
      <c r="O1077" t="s">
        <v>36</v>
      </c>
      <c r="P1077" t="s">
        <v>5099</v>
      </c>
      <c r="Q1077" t="s">
        <v>5034</v>
      </c>
      <c r="R1077" t="s">
        <v>103</v>
      </c>
      <c r="S1077" t="s">
        <v>5034</v>
      </c>
      <c r="T10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45789.606249999997</v>
      </c>
      <c r="U10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45838.666666666664</v>
      </c>
      <c r="V1077" s="5">
        <f>IFERROR(Table2[[#This Row],[Fecha cierre/actualización]]-Table2[[#This Row],[Fecha creación]],"Revisar")</f>
        <v>49.060416666667152</v>
      </c>
      <c r="W1077" s="5">
        <f>IFERROR(Table2[[#This Row],[Días resolución/en proceso]]*24,"Revisar")</f>
        <v>1177.4500000000116</v>
      </c>
      <c r="X1077" s="5">
        <f>_xlfn.XLOOKUP(Table2[[#This Row],[Acuerdo de nivel de servicio]],SLA!B:B,SLA!C:C)</f>
        <v>72</v>
      </c>
      <c r="Y1077" s="5">
        <f>IFERROR(ROUND(Table2[[#This Row],[Fecha cierre/actualización]]-Table2[[#This Row],[Fecha creación]],0)*14,"Revisar")</f>
        <v>686</v>
      </c>
      <c r="Z1077" s="5">
        <f>+Table2[[#This Row],[SLA horas - base ]]+Table2[[#This Row],[SLA horas - adic por cambio días]]</f>
        <v>758</v>
      </c>
      <c r="AA1077" s="19" t="str">
        <f>IF(Table2[[#This Row],[SLA horas - base ]]=0,"No tiene SLA",IF(Table2[[#This Row],[Horas resolución/en proceso]]&lt;=Table2[[#This Row],[SLA horas - total]],"Cumplido","Vencido"))</f>
        <v>Vencido</v>
      </c>
      <c r="AC1077"/>
    </row>
    <row r="1078" spans="1:29">
      <c r="A1078" t="s">
        <v>5185</v>
      </c>
      <c r="B1078" t="s">
        <v>5156</v>
      </c>
      <c r="C1078" t="s">
        <v>496</v>
      </c>
      <c r="D1078" t="s">
        <v>95</v>
      </c>
      <c r="E1078" t="s">
        <v>38</v>
      </c>
      <c r="F1078" t="s">
        <v>18</v>
      </c>
      <c r="G1078" t="s">
        <v>106</v>
      </c>
      <c r="H1078" t="s">
        <v>30</v>
      </c>
      <c r="I1078" t="s">
        <v>5186</v>
      </c>
      <c r="J1078" t="s">
        <v>131</v>
      </c>
      <c r="K1078" t="s">
        <v>36</v>
      </c>
      <c r="L1078" t="s">
        <v>5117</v>
      </c>
      <c r="M1078" t="s">
        <v>110</v>
      </c>
      <c r="N1078" t="s">
        <v>36</v>
      </c>
      <c r="O1078" t="s">
        <v>36</v>
      </c>
      <c r="P1078" t="s">
        <v>5156</v>
      </c>
      <c r="Q1078" t="s">
        <v>36</v>
      </c>
      <c r="R1078" t="s">
        <v>103</v>
      </c>
      <c r="S1078" t="s">
        <v>36</v>
      </c>
      <c r="T10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45789.606944444444</v>
      </c>
      <c r="U10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45848.368750000001</v>
      </c>
      <c r="V1078" s="5">
        <f>IFERROR(Table2[[#This Row],[Fecha cierre/actualización]]-Table2[[#This Row],[Fecha creación]],"Revisar")</f>
        <v>58.761805555557657</v>
      </c>
      <c r="W1078" s="5">
        <f>IFERROR(Table2[[#This Row],[Días resolución/en proceso]]*24,"Revisar")</f>
        <v>1410.2833333333838</v>
      </c>
      <c r="X1078" s="5">
        <f>_xlfn.XLOOKUP(Table2[[#This Row],[Acuerdo de nivel de servicio]],SLA!B:B,SLA!C:C)</f>
        <v>72</v>
      </c>
      <c r="Y1078" s="5">
        <f>IFERROR(ROUND(Table2[[#This Row],[Fecha cierre/actualización]]-Table2[[#This Row],[Fecha creación]],0)*14,"Revisar")</f>
        <v>826</v>
      </c>
      <c r="Z1078" s="5">
        <f>+Table2[[#This Row],[SLA horas - base ]]+Table2[[#This Row],[SLA horas - adic por cambio días]]</f>
        <v>898</v>
      </c>
      <c r="AA1078" s="19" t="str">
        <f>IF(Table2[[#This Row],[SLA horas - base ]]=0,"No tiene SLA",IF(Table2[[#This Row],[Horas resolución/en proceso]]&lt;=Table2[[#This Row],[SLA horas - total]],"Cumplido","Vencido"))</f>
        <v>Vencido</v>
      </c>
      <c r="AC1078"/>
    </row>
    <row r="1079" spans="1:29">
      <c r="A1079" t="s">
        <v>5187</v>
      </c>
      <c r="B1079" t="s">
        <v>5188</v>
      </c>
      <c r="C1079" t="s">
        <v>496</v>
      </c>
      <c r="D1079" t="s">
        <v>95</v>
      </c>
      <c r="E1079" t="s">
        <v>55</v>
      </c>
      <c r="F1079" t="s">
        <v>96</v>
      </c>
      <c r="G1079" t="s">
        <v>106</v>
      </c>
      <c r="H1079" t="s">
        <v>30</v>
      </c>
      <c r="I1079" t="s">
        <v>5189</v>
      </c>
      <c r="J1079" t="s">
        <v>5190</v>
      </c>
      <c r="K1079" t="s">
        <v>5143</v>
      </c>
      <c r="L1079" t="s">
        <v>5143</v>
      </c>
      <c r="M1079" t="s">
        <v>110</v>
      </c>
      <c r="N1079" t="s">
        <v>36</v>
      </c>
      <c r="O1079" t="s">
        <v>36</v>
      </c>
      <c r="P1079" t="s">
        <v>5188</v>
      </c>
      <c r="Q1079" t="s">
        <v>5143</v>
      </c>
      <c r="R1079" t="s">
        <v>103</v>
      </c>
      <c r="S1079" t="s">
        <v>5143</v>
      </c>
      <c r="T10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45789.6875</v>
      </c>
      <c r="U10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45790.486111111109</v>
      </c>
      <c r="V1079" s="5">
        <f>IFERROR(Table2[[#This Row],[Fecha cierre/actualización]]-Table2[[#This Row],[Fecha creación]],"Revisar")</f>
        <v>0.79861111110949423</v>
      </c>
      <c r="W1079" s="5">
        <f>IFERROR(Table2[[#This Row],[Días resolución/en proceso]]*24,"Revisar")</f>
        <v>19.166666666627862</v>
      </c>
      <c r="X1079" s="5">
        <f>_xlfn.XLOOKUP(Table2[[#This Row],[Acuerdo de nivel de servicio]],SLA!B:B,SLA!C:C)</f>
        <v>72</v>
      </c>
      <c r="Y1079" s="5">
        <f>IFERROR(ROUND(Table2[[#This Row],[Fecha cierre/actualización]]-Table2[[#This Row],[Fecha creación]],0)*14,"Revisar")</f>
        <v>14</v>
      </c>
      <c r="Z1079" s="5">
        <f>+Table2[[#This Row],[SLA horas - base ]]+Table2[[#This Row],[SLA horas - adic por cambio días]]</f>
        <v>86</v>
      </c>
      <c r="AA1079" s="19" t="str">
        <f>IF(Table2[[#This Row],[SLA horas - base ]]=0,"No tiene SLA",IF(Table2[[#This Row],[Horas resolución/en proceso]]&lt;=Table2[[#This Row],[SLA horas - total]],"Cumplido","Vencido"))</f>
        <v>Cumplido</v>
      </c>
      <c r="AC1079"/>
    </row>
    <row r="1080" spans="1:29">
      <c r="A1080" t="s">
        <v>5191</v>
      </c>
      <c r="B1080" t="s">
        <v>5192</v>
      </c>
      <c r="C1080" t="s">
        <v>496</v>
      </c>
      <c r="D1080" t="s">
        <v>95</v>
      </c>
      <c r="E1080" t="s">
        <v>66</v>
      </c>
      <c r="F1080" t="s">
        <v>96</v>
      </c>
      <c r="G1080" t="s">
        <v>97</v>
      </c>
      <c r="H1080" t="s">
        <v>40</v>
      </c>
      <c r="I1080" t="s">
        <v>5193</v>
      </c>
      <c r="J1080" t="s">
        <v>5194</v>
      </c>
      <c r="K1080" t="s">
        <v>5195</v>
      </c>
      <c r="L1080" t="s">
        <v>5195</v>
      </c>
      <c r="M1080" t="s">
        <v>101</v>
      </c>
      <c r="N1080" t="s">
        <v>36</v>
      </c>
      <c r="O1080" t="s">
        <v>102</v>
      </c>
      <c r="P1080" t="s">
        <v>5192</v>
      </c>
      <c r="Q1080" t="s">
        <v>5195</v>
      </c>
      <c r="R1080" t="s">
        <v>103</v>
      </c>
      <c r="S1080" t="s">
        <v>5195</v>
      </c>
      <c r="T10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45790.419444444444</v>
      </c>
      <c r="U10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45790.490972222222</v>
      </c>
      <c r="V1080" s="5">
        <f>IFERROR(Table2[[#This Row],[Fecha cierre/actualización]]-Table2[[#This Row],[Fecha creación]],"Revisar")</f>
        <v>7.1527777778101154E-2</v>
      </c>
      <c r="W1080" s="5">
        <f>IFERROR(Table2[[#This Row],[Días resolución/en proceso]]*24,"Revisar")</f>
        <v>1.7166666666744277</v>
      </c>
      <c r="X1080" s="5">
        <f>_xlfn.XLOOKUP(Table2[[#This Row],[Acuerdo de nivel de servicio]],SLA!B:B,SLA!C:C)</f>
        <v>72</v>
      </c>
      <c r="Y1080" s="5">
        <f>IFERROR(ROUND(Table2[[#This Row],[Fecha cierre/actualización]]-Table2[[#This Row],[Fecha creación]],0)*14,"Revisar")</f>
        <v>0</v>
      </c>
      <c r="Z1080" s="5">
        <f>+Table2[[#This Row],[SLA horas - base ]]+Table2[[#This Row],[SLA horas - adic por cambio días]]</f>
        <v>72</v>
      </c>
      <c r="AA1080" s="19" t="str">
        <f>IF(Table2[[#This Row],[SLA horas - base ]]=0,"No tiene SLA",IF(Table2[[#This Row],[Horas resolución/en proceso]]&lt;=Table2[[#This Row],[SLA horas - total]],"Cumplido","Vencido"))</f>
        <v>Cumplido</v>
      </c>
      <c r="AC1080"/>
    </row>
    <row r="1081" spans="1:29">
      <c r="A1081" t="s">
        <v>5196</v>
      </c>
      <c r="B1081" t="s">
        <v>5197</v>
      </c>
      <c r="C1081" t="s">
        <v>36</v>
      </c>
      <c r="D1081" t="s">
        <v>2</v>
      </c>
      <c r="E1081" t="s">
        <v>29</v>
      </c>
      <c r="F1081" t="s">
        <v>96</v>
      </c>
      <c r="G1081" t="s">
        <v>106</v>
      </c>
      <c r="H1081" t="s">
        <v>30</v>
      </c>
      <c r="I1081" t="s">
        <v>5198</v>
      </c>
      <c r="J1081" t="s">
        <v>5199</v>
      </c>
      <c r="K1081" t="s">
        <v>5200</v>
      </c>
      <c r="L1081" t="s">
        <v>5200</v>
      </c>
      <c r="M1081" t="s">
        <v>110</v>
      </c>
      <c r="N1081" t="s">
        <v>36</v>
      </c>
      <c r="O1081" t="s">
        <v>36</v>
      </c>
      <c r="P1081" t="s">
        <v>5197</v>
      </c>
      <c r="Q1081" t="s">
        <v>5200</v>
      </c>
      <c r="R1081" t="s">
        <v>103</v>
      </c>
      <c r="S1081" t="s">
        <v>5200</v>
      </c>
      <c r="T10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45790.624305555553</v>
      </c>
      <c r="U10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45812.70208333333</v>
      </c>
      <c r="V1081" s="5">
        <f>IFERROR(Table2[[#This Row],[Fecha cierre/actualización]]-Table2[[#This Row],[Fecha creación]],"Revisar")</f>
        <v>22.077777777776646</v>
      </c>
      <c r="W1081" s="5">
        <f>IFERROR(Table2[[#This Row],[Días resolución/en proceso]]*24,"Revisar")</f>
        <v>529.8666666666395</v>
      </c>
      <c r="X1081" s="5">
        <f>_xlfn.XLOOKUP(Table2[[#This Row],[Acuerdo de nivel de servicio]],SLA!B:B,SLA!C:C)</f>
        <v>0</v>
      </c>
      <c r="Y1081" s="5">
        <f>IFERROR(ROUND(Table2[[#This Row],[Fecha cierre/actualización]]-Table2[[#This Row],[Fecha creación]],0)*14,"Revisar")</f>
        <v>308</v>
      </c>
      <c r="Z1081" s="5">
        <f>+Table2[[#This Row],[SLA horas - base ]]+Table2[[#This Row],[SLA horas - adic por cambio días]]</f>
        <v>308</v>
      </c>
      <c r="AA1081" s="19" t="str">
        <f>IF(Table2[[#This Row],[SLA horas - base ]]=0,"No tiene SLA",IF(Table2[[#This Row],[Horas resolución/en proceso]]&lt;=Table2[[#This Row],[SLA horas - total]],"Cumplido","Vencido"))</f>
        <v>No tiene SLA</v>
      </c>
      <c r="AC1081"/>
    </row>
    <row r="1082" spans="1:29">
      <c r="A1082" t="s">
        <v>5201</v>
      </c>
      <c r="B1082" t="s">
        <v>5202</v>
      </c>
      <c r="C1082" t="s">
        <v>36</v>
      </c>
      <c r="D1082" t="s">
        <v>2</v>
      </c>
      <c r="E1082" t="s">
        <v>55</v>
      </c>
      <c r="F1082" t="s">
        <v>96</v>
      </c>
      <c r="G1082" t="s">
        <v>30</v>
      </c>
      <c r="H1082" t="s">
        <v>30</v>
      </c>
      <c r="I1082" t="s">
        <v>5203</v>
      </c>
      <c r="J1082" t="s">
        <v>5204</v>
      </c>
      <c r="K1082" t="s">
        <v>4966</v>
      </c>
      <c r="L1082" t="s">
        <v>4966</v>
      </c>
      <c r="M1082" t="s">
        <v>110</v>
      </c>
      <c r="N1082" t="s">
        <v>36</v>
      </c>
      <c r="O1082" t="s">
        <v>36</v>
      </c>
      <c r="P1082" t="s">
        <v>5202</v>
      </c>
      <c r="Q1082" t="s">
        <v>4966</v>
      </c>
      <c r="R1082" t="s">
        <v>103</v>
      </c>
      <c r="S1082" t="s">
        <v>4967</v>
      </c>
      <c r="T10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45791.738888888889</v>
      </c>
      <c r="U10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45800.450694444444</v>
      </c>
      <c r="V1082" s="5">
        <f>IFERROR(Table2[[#This Row],[Fecha cierre/actualización]]-Table2[[#This Row],[Fecha creación]],"Revisar")</f>
        <v>8.7118055555547471</v>
      </c>
      <c r="W1082" s="5">
        <f>IFERROR(Table2[[#This Row],[Días resolución/en proceso]]*24,"Revisar")</f>
        <v>209.08333333331393</v>
      </c>
      <c r="X1082" s="5">
        <f>_xlfn.XLOOKUP(Table2[[#This Row],[Acuerdo de nivel de servicio]],SLA!B:B,SLA!C:C)</f>
        <v>0</v>
      </c>
      <c r="Y1082" s="5">
        <f>IFERROR(ROUND(Table2[[#This Row],[Fecha cierre/actualización]]-Table2[[#This Row],[Fecha creación]],0)*14,"Revisar")</f>
        <v>126</v>
      </c>
      <c r="Z1082" s="5">
        <f>+Table2[[#This Row],[SLA horas - base ]]+Table2[[#This Row],[SLA horas - adic por cambio días]]</f>
        <v>126</v>
      </c>
      <c r="AA1082" s="19" t="str">
        <f>IF(Table2[[#This Row],[SLA horas - base ]]=0,"No tiene SLA",IF(Table2[[#This Row],[Horas resolución/en proceso]]&lt;=Table2[[#This Row],[SLA horas - total]],"Cumplido","Vencido"))</f>
        <v>No tiene SLA</v>
      </c>
      <c r="AC1082"/>
    </row>
    <row r="1083" spans="1:29">
      <c r="A1083" t="s">
        <v>5205</v>
      </c>
      <c r="B1083" t="s">
        <v>5206</v>
      </c>
      <c r="C1083" t="s">
        <v>2317</v>
      </c>
      <c r="D1083" t="s">
        <v>95</v>
      </c>
      <c r="E1083" t="s">
        <v>66</v>
      </c>
      <c r="F1083" t="s">
        <v>96</v>
      </c>
      <c r="G1083" t="s">
        <v>97</v>
      </c>
      <c r="H1083" t="s">
        <v>37</v>
      </c>
      <c r="I1083" t="s">
        <v>5207</v>
      </c>
      <c r="J1083" t="s">
        <v>4726</v>
      </c>
      <c r="K1083" t="s">
        <v>5207</v>
      </c>
      <c r="L1083" t="s">
        <v>5207</v>
      </c>
      <c r="M1083" t="s">
        <v>524</v>
      </c>
      <c r="N1083" t="s">
        <v>36</v>
      </c>
      <c r="O1083" t="s">
        <v>36</v>
      </c>
      <c r="P1083" t="s">
        <v>5206</v>
      </c>
      <c r="Q1083" t="s">
        <v>5207</v>
      </c>
      <c r="R1083" t="s">
        <v>103</v>
      </c>
      <c r="S1083" t="s">
        <v>5207</v>
      </c>
      <c r="T10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45791.584722222222</v>
      </c>
      <c r="U10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45791.594444444447</v>
      </c>
      <c r="V1083" s="5">
        <f>IFERROR(Table2[[#This Row],[Fecha cierre/actualización]]-Table2[[#This Row],[Fecha creación]],"Revisar")</f>
        <v>9.7222222248092294E-3</v>
      </c>
      <c r="W1083" s="5">
        <f>IFERROR(Table2[[#This Row],[Días resolución/en proceso]]*24,"Revisar")</f>
        <v>0.2333333333954215</v>
      </c>
      <c r="X1083" s="5">
        <f>_xlfn.XLOOKUP(Table2[[#This Row],[Acuerdo de nivel de servicio]],SLA!B:B,SLA!C:C)</f>
        <v>120</v>
      </c>
      <c r="Y1083" s="5">
        <f>IFERROR(ROUND(Table2[[#This Row],[Fecha cierre/actualización]]-Table2[[#This Row],[Fecha creación]],0)*14,"Revisar")</f>
        <v>0</v>
      </c>
      <c r="Z1083" s="5">
        <f>+Table2[[#This Row],[SLA horas - base ]]+Table2[[#This Row],[SLA horas - adic por cambio días]]</f>
        <v>120</v>
      </c>
      <c r="AA1083" s="19" t="str">
        <f>IF(Table2[[#This Row],[SLA horas - base ]]=0,"No tiene SLA",IF(Table2[[#This Row],[Horas resolución/en proceso]]&lt;=Table2[[#This Row],[SLA horas - total]],"Cumplido","Vencido"))</f>
        <v>Cumplido</v>
      </c>
      <c r="AC1083"/>
    </row>
    <row r="1084" spans="1:29">
      <c r="A1084" t="s">
        <v>5208</v>
      </c>
      <c r="B1084" t="s">
        <v>5209</v>
      </c>
      <c r="C1084" t="s">
        <v>36</v>
      </c>
      <c r="D1084" t="s">
        <v>2</v>
      </c>
      <c r="E1084" t="s">
        <v>55</v>
      </c>
      <c r="F1084" t="s">
        <v>96</v>
      </c>
      <c r="G1084" t="s">
        <v>36</v>
      </c>
      <c r="H1084" t="s">
        <v>41</v>
      </c>
      <c r="I1084" t="s">
        <v>4402</v>
      </c>
      <c r="J1084" t="s">
        <v>5210</v>
      </c>
      <c r="K1084" t="s">
        <v>4843</v>
      </c>
      <c r="L1084" t="s">
        <v>4843</v>
      </c>
      <c r="M1084" t="s">
        <v>101</v>
      </c>
      <c r="N1084" t="s">
        <v>36</v>
      </c>
      <c r="O1084" t="s">
        <v>102</v>
      </c>
      <c r="P1084" t="s">
        <v>5209</v>
      </c>
      <c r="Q1084" t="s">
        <v>4843</v>
      </c>
      <c r="R1084" t="s">
        <v>103</v>
      </c>
      <c r="S1084" t="s">
        <v>5211</v>
      </c>
      <c r="T10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45791.492361111108</v>
      </c>
      <c r="U10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45798.491666666669</v>
      </c>
      <c r="V1084" s="5">
        <f>IFERROR(Table2[[#This Row],[Fecha cierre/actualización]]-Table2[[#This Row],[Fecha creación]],"Revisar")</f>
        <v>6.9993055555605679</v>
      </c>
      <c r="W1084" s="5">
        <f>IFERROR(Table2[[#This Row],[Días resolución/en proceso]]*24,"Revisar")</f>
        <v>167.98333333345363</v>
      </c>
      <c r="X1084" s="5">
        <f>_xlfn.XLOOKUP(Table2[[#This Row],[Acuerdo de nivel de servicio]],SLA!B:B,SLA!C:C)</f>
        <v>0</v>
      </c>
      <c r="Y1084" s="5">
        <f>IFERROR(ROUND(Table2[[#This Row],[Fecha cierre/actualización]]-Table2[[#This Row],[Fecha creación]],0)*14,"Revisar")</f>
        <v>98</v>
      </c>
      <c r="Z1084" s="5">
        <f>+Table2[[#This Row],[SLA horas - base ]]+Table2[[#This Row],[SLA horas - adic por cambio días]]</f>
        <v>98</v>
      </c>
      <c r="AA1084" s="19" t="str">
        <f>IF(Table2[[#This Row],[SLA horas - base ]]=0,"No tiene SLA",IF(Table2[[#This Row],[Horas resolución/en proceso]]&lt;=Table2[[#This Row],[SLA horas - total]],"Cumplido","Vencido"))</f>
        <v>No tiene SLA</v>
      </c>
      <c r="AC1084"/>
    </row>
    <row r="1085" spans="1:29">
      <c r="A1085" t="s">
        <v>5212</v>
      </c>
      <c r="B1085" t="s">
        <v>5213</v>
      </c>
      <c r="C1085" t="s">
        <v>149</v>
      </c>
      <c r="D1085" t="s">
        <v>2</v>
      </c>
      <c r="E1085" t="s">
        <v>55</v>
      </c>
      <c r="F1085" t="s">
        <v>20</v>
      </c>
      <c r="G1085" t="s">
        <v>106</v>
      </c>
      <c r="H1085" t="s">
        <v>56</v>
      </c>
      <c r="I1085" t="s">
        <v>5214</v>
      </c>
      <c r="J1085" t="s">
        <v>131</v>
      </c>
      <c r="K1085" t="s">
        <v>36</v>
      </c>
      <c r="L1085" t="s">
        <v>5215</v>
      </c>
      <c r="M1085" t="s">
        <v>153</v>
      </c>
      <c r="N1085" t="s">
        <v>154</v>
      </c>
      <c r="O1085" t="s">
        <v>36</v>
      </c>
      <c r="P1085" t="s">
        <v>5213</v>
      </c>
      <c r="Q1085" t="s">
        <v>36</v>
      </c>
      <c r="R1085" t="s">
        <v>103</v>
      </c>
      <c r="S1085" t="s">
        <v>36</v>
      </c>
      <c r="T10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45791.393750000003</v>
      </c>
      <c r="U10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45792.468055555553</v>
      </c>
      <c r="V1085" s="5">
        <f>IFERROR(Table2[[#This Row],[Fecha cierre/actualización]]-Table2[[#This Row],[Fecha creación]],"Revisar")</f>
        <v>1.0743055555503815</v>
      </c>
      <c r="W1085" s="5">
        <f>IFERROR(Table2[[#This Row],[Días resolución/en proceso]]*24,"Revisar")</f>
        <v>25.783333333209157</v>
      </c>
      <c r="X1085" s="5">
        <f>_xlfn.XLOOKUP(Table2[[#This Row],[Acuerdo de nivel de servicio]],SLA!B:B,SLA!C:C)</f>
        <v>12.5</v>
      </c>
      <c r="Y1085" s="5">
        <f>IFERROR(ROUND(Table2[[#This Row],[Fecha cierre/actualización]]-Table2[[#This Row],[Fecha creación]],0)*14,"Revisar")</f>
        <v>14</v>
      </c>
      <c r="Z1085" s="5">
        <f>+Table2[[#This Row],[SLA horas - base ]]+Table2[[#This Row],[SLA horas - adic por cambio días]]</f>
        <v>26.5</v>
      </c>
      <c r="AA1085" s="19" t="str">
        <f>IF(Table2[[#This Row],[SLA horas - base ]]=0,"No tiene SLA",IF(Table2[[#This Row],[Horas resolución/en proceso]]&lt;=Table2[[#This Row],[SLA horas - total]],"Cumplido","Vencido"))</f>
        <v>Cumplido</v>
      </c>
      <c r="AC1085"/>
    </row>
    <row r="1086" spans="1:29">
      <c r="A1086" t="s">
        <v>5216</v>
      </c>
      <c r="B1086" t="s">
        <v>5217</v>
      </c>
      <c r="C1086" t="s">
        <v>36</v>
      </c>
      <c r="D1086" t="s">
        <v>2</v>
      </c>
      <c r="E1086" t="s">
        <v>66</v>
      </c>
      <c r="F1086" t="s">
        <v>96</v>
      </c>
      <c r="G1086" t="s">
        <v>97</v>
      </c>
      <c r="H1086" t="s">
        <v>37</v>
      </c>
      <c r="I1086" t="s">
        <v>5218</v>
      </c>
      <c r="J1086" t="s">
        <v>5219</v>
      </c>
      <c r="K1086" t="s">
        <v>5220</v>
      </c>
      <c r="L1086" t="s">
        <v>5220</v>
      </c>
      <c r="M1086" t="s">
        <v>101</v>
      </c>
      <c r="N1086" t="s">
        <v>36</v>
      </c>
      <c r="O1086" t="s">
        <v>102</v>
      </c>
      <c r="P1086" t="s">
        <v>5217</v>
      </c>
      <c r="Q1086" t="s">
        <v>5220</v>
      </c>
      <c r="R1086" t="s">
        <v>103</v>
      </c>
      <c r="S1086" t="s">
        <v>5220</v>
      </c>
      <c r="T10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45791.631944444445</v>
      </c>
      <c r="U10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45793.489583333336</v>
      </c>
      <c r="V1086" s="5">
        <f>IFERROR(Table2[[#This Row],[Fecha cierre/actualización]]-Table2[[#This Row],[Fecha creación]],"Revisar")</f>
        <v>1.8576388888905058</v>
      </c>
      <c r="W1086" s="5">
        <f>IFERROR(Table2[[#This Row],[Días resolución/en proceso]]*24,"Revisar")</f>
        <v>44.583333333372138</v>
      </c>
      <c r="X1086" s="5">
        <f>_xlfn.XLOOKUP(Table2[[#This Row],[Acuerdo de nivel de servicio]],SLA!B:B,SLA!C:C)</f>
        <v>0</v>
      </c>
      <c r="Y1086" s="5">
        <f>IFERROR(ROUND(Table2[[#This Row],[Fecha cierre/actualización]]-Table2[[#This Row],[Fecha creación]],0)*14,"Revisar")</f>
        <v>28</v>
      </c>
      <c r="Z1086" s="5">
        <f>+Table2[[#This Row],[SLA horas - base ]]+Table2[[#This Row],[SLA horas - adic por cambio días]]</f>
        <v>28</v>
      </c>
      <c r="AA1086" s="19" t="str">
        <f>IF(Table2[[#This Row],[SLA horas - base ]]=0,"No tiene SLA",IF(Table2[[#This Row],[Horas resolución/en proceso]]&lt;=Table2[[#This Row],[SLA horas - total]],"Cumplido","Vencido"))</f>
        <v>No tiene SLA</v>
      </c>
      <c r="AC1086"/>
    </row>
    <row r="1087" spans="1:29">
      <c r="A1087" t="s">
        <v>5221</v>
      </c>
      <c r="B1087" t="s">
        <v>5222</v>
      </c>
      <c r="C1087" t="s">
        <v>36</v>
      </c>
      <c r="D1087" t="s">
        <v>2</v>
      </c>
      <c r="E1087" t="s">
        <v>55</v>
      </c>
      <c r="F1087" t="s">
        <v>96</v>
      </c>
      <c r="G1087" t="s">
        <v>30</v>
      </c>
      <c r="H1087" t="s">
        <v>30</v>
      </c>
      <c r="I1087" t="s">
        <v>5223</v>
      </c>
      <c r="J1087" t="s">
        <v>5224</v>
      </c>
      <c r="K1087" t="s">
        <v>5225</v>
      </c>
      <c r="L1087" t="s">
        <v>5225</v>
      </c>
      <c r="M1087" t="s">
        <v>110</v>
      </c>
      <c r="N1087" t="s">
        <v>36</v>
      </c>
      <c r="O1087" t="s">
        <v>36</v>
      </c>
      <c r="P1087" t="s">
        <v>5222</v>
      </c>
      <c r="Q1087" t="s">
        <v>5225</v>
      </c>
      <c r="R1087" t="s">
        <v>103</v>
      </c>
      <c r="S1087" t="s">
        <v>5225</v>
      </c>
      <c r="T10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45791.45208333333</v>
      </c>
      <c r="U10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45803.623611111114</v>
      </c>
      <c r="V1087" s="5">
        <f>IFERROR(Table2[[#This Row],[Fecha cierre/actualización]]-Table2[[#This Row],[Fecha creación]],"Revisar")</f>
        <v>12.171527777783922</v>
      </c>
      <c r="W1087" s="5">
        <f>IFERROR(Table2[[#This Row],[Días resolución/en proceso]]*24,"Revisar")</f>
        <v>292.11666666681413</v>
      </c>
      <c r="X1087" s="5">
        <f>_xlfn.XLOOKUP(Table2[[#This Row],[Acuerdo de nivel de servicio]],SLA!B:B,SLA!C:C)</f>
        <v>0</v>
      </c>
      <c r="Y1087" s="5">
        <f>IFERROR(ROUND(Table2[[#This Row],[Fecha cierre/actualización]]-Table2[[#This Row],[Fecha creación]],0)*14,"Revisar")</f>
        <v>168</v>
      </c>
      <c r="Z1087" s="5">
        <f>+Table2[[#This Row],[SLA horas - base ]]+Table2[[#This Row],[SLA horas - adic por cambio días]]</f>
        <v>168</v>
      </c>
      <c r="AA1087" s="19" t="str">
        <f>IF(Table2[[#This Row],[SLA horas - base ]]=0,"No tiene SLA",IF(Table2[[#This Row],[Horas resolución/en proceso]]&lt;=Table2[[#This Row],[SLA horas - total]],"Cumplido","Vencido"))</f>
        <v>No tiene SLA</v>
      </c>
      <c r="AC1087"/>
    </row>
    <row r="1088" spans="1:29">
      <c r="A1088" t="s">
        <v>5226</v>
      </c>
      <c r="B1088" t="s">
        <v>5227</v>
      </c>
      <c r="C1088" t="s">
        <v>496</v>
      </c>
      <c r="D1088" t="s">
        <v>95</v>
      </c>
      <c r="E1088" t="s">
        <v>55</v>
      </c>
      <c r="F1088" t="s">
        <v>96</v>
      </c>
      <c r="G1088" t="s">
        <v>106</v>
      </c>
      <c r="H1088" t="s">
        <v>30</v>
      </c>
      <c r="I1088" t="s">
        <v>5228</v>
      </c>
      <c r="J1088" t="s">
        <v>5229</v>
      </c>
      <c r="K1088" t="s">
        <v>5230</v>
      </c>
      <c r="L1088" t="s">
        <v>5230</v>
      </c>
      <c r="M1088" t="s">
        <v>110</v>
      </c>
      <c r="N1088" t="s">
        <v>36</v>
      </c>
      <c r="O1088" t="s">
        <v>36</v>
      </c>
      <c r="P1088" t="s">
        <v>5227</v>
      </c>
      <c r="Q1088" t="s">
        <v>5230</v>
      </c>
      <c r="R1088" t="s">
        <v>103</v>
      </c>
      <c r="S1088" t="s">
        <v>5230</v>
      </c>
      <c r="T10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45791.536111111112</v>
      </c>
      <c r="U10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45793.697916666664</v>
      </c>
      <c r="V1088" s="5">
        <f>IFERROR(Table2[[#This Row],[Fecha cierre/actualización]]-Table2[[#This Row],[Fecha creación]],"Revisar")</f>
        <v>2.1618055555518367</v>
      </c>
      <c r="W1088" s="5">
        <f>IFERROR(Table2[[#This Row],[Días resolución/en proceso]]*24,"Revisar")</f>
        <v>51.883333333244082</v>
      </c>
      <c r="X1088" s="5">
        <f>_xlfn.XLOOKUP(Table2[[#This Row],[Acuerdo de nivel de servicio]],SLA!B:B,SLA!C:C)</f>
        <v>72</v>
      </c>
      <c r="Y1088" s="5">
        <f>IFERROR(ROUND(Table2[[#This Row],[Fecha cierre/actualización]]-Table2[[#This Row],[Fecha creación]],0)*14,"Revisar")</f>
        <v>28</v>
      </c>
      <c r="Z1088" s="5">
        <f>+Table2[[#This Row],[SLA horas - base ]]+Table2[[#This Row],[SLA horas - adic por cambio días]]</f>
        <v>100</v>
      </c>
      <c r="AA1088" s="19" t="str">
        <f>IF(Table2[[#This Row],[SLA horas - base ]]=0,"No tiene SLA",IF(Table2[[#This Row],[Horas resolución/en proceso]]&lt;=Table2[[#This Row],[SLA horas - total]],"Cumplido","Vencido"))</f>
        <v>Cumplido</v>
      </c>
      <c r="AC1088"/>
    </row>
    <row r="1089" spans="1:29">
      <c r="A1089" t="s">
        <v>5231</v>
      </c>
      <c r="B1089" t="s">
        <v>5232</v>
      </c>
      <c r="C1089" t="s">
        <v>167</v>
      </c>
      <c r="D1089" t="s">
        <v>2</v>
      </c>
      <c r="E1089" t="s">
        <v>55</v>
      </c>
      <c r="F1089" t="s">
        <v>96</v>
      </c>
      <c r="G1089" t="s">
        <v>106</v>
      </c>
      <c r="H1089" t="s">
        <v>27</v>
      </c>
      <c r="I1089" t="s">
        <v>5233</v>
      </c>
      <c r="J1089" t="s">
        <v>5234</v>
      </c>
      <c r="K1089" t="s">
        <v>5235</v>
      </c>
      <c r="L1089" t="s">
        <v>5235</v>
      </c>
      <c r="M1089" t="s">
        <v>101</v>
      </c>
      <c r="N1089" t="s">
        <v>154</v>
      </c>
      <c r="O1089" t="s">
        <v>102</v>
      </c>
      <c r="P1089" t="s">
        <v>5232</v>
      </c>
      <c r="Q1089" t="s">
        <v>5235</v>
      </c>
      <c r="R1089" t="s">
        <v>103</v>
      </c>
      <c r="S1089" t="s">
        <v>5235</v>
      </c>
      <c r="T10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45791.654861111114</v>
      </c>
      <c r="U10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45793.677083333336</v>
      </c>
      <c r="V1089" s="5">
        <f>IFERROR(Table2[[#This Row],[Fecha cierre/actualización]]-Table2[[#This Row],[Fecha creación]],"Revisar")</f>
        <v>2.0222222222218988</v>
      </c>
      <c r="W1089" s="5">
        <f>IFERROR(Table2[[#This Row],[Días resolución/en proceso]]*24,"Revisar")</f>
        <v>48.533333333325572</v>
      </c>
      <c r="X1089" s="5">
        <f>_xlfn.XLOOKUP(Table2[[#This Row],[Acuerdo de nivel de servicio]],SLA!B:B,SLA!C:C)</f>
        <v>120</v>
      </c>
      <c r="Y1089" s="5">
        <f>IFERROR(ROUND(Table2[[#This Row],[Fecha cierre/actualización]]-Table2[[#This Row],[Fecha creación]],0)*14,"Revisar")</f>
        <v>28</v>
      </c>
      <c r="Z1089" s="5">
        <f>+Table2[[#This Row],[SLA horas - base ]]+Table2[[#This Row],[SLA horas - adic por cambio días]]</f>
        <v>148</v>
      </c>
      <c r="AA1089" s="19" t="str">
        <f>IF(Table2[[#This Row],[SLA horas - base ]]=0,"No tiene SLA",IF(Table2[[#This Row],[Horas resolución/en proceso]]&lt;=Table2[[#This Row],[SLA horas - total]],"Cumplido","Vencido"))</f>
        <v>Cumplido</v>
      </c>
      <c r="AC1089"/>
    </row>
    <row r="1090" spans="1:29">
      <c r="A1090" t="s">
        <v>5236</v>
      </c>
      <c r="B1090" t="s">
        <v>5237</v>
      </c>
      <c r="C1090" t="s">
        <v>36</v>
      </c>
      <c r="D1090" t="s">
        <v>2</v>
      </c>
      <c r="E1090" t="s">
        <v>61</v>
      </c>
      <c r="F1090" t="s">
        <v>96</v>
      </c>
      <c r="G1090" t="s">
        <v>36</v>
      </c>
      <c r="H1090" t="s">
        <v>37</v>
      </c>
      <c r="I1090" t="s">
        <v>5238</v>
      </c>
      <c r="J1090" t="s">
        <v>5239</v>
      </c>
      <c r="K1090" t="s">
        <v>5240</v>
      </c>
      <c r="L1090" t="s">
        <v>5240</v>
      </c>
      <c r="M1090" t="s">
        <v>101</v>
      </c>
      <c r="N1090" t="s">
        <v>36</v>
      </c>
      <c r="O1090" t="s">
        <v>102</v>
      </c>
      <c r="P1090" t="s">
        <v>5237</v>
      </c>
      <c r="Q1090" t="s">
        <v>5240</v>
      </c>
      <c r="R1090" t="s">
        <v>103</v>
      </c>
      <c r="S1090" t="s">
        <v>5240</v>
      </c>
      <c r="T10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45793.436111111114</v>
      </c>
      <c r="U10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45796.980555555558</v>
      </c>
      <c r="V1090" s="5">
        <f>IFERROR(Table2[[#This Row],[Fecha cierre/actualización]]-Table2[[#This Row],[Fecha creación]],"Revisar")</f>
        <v>3.5444444444437977</v>
      </c>
      <c r="W1090" s="5">
        <f>IFERROR(Table2[[#This Row],[Días resolución/en proceso]]*24,"Revisar")</f>
        <v>85.066666666651145</v>
      </c>
      <c r="X1090" s="5">
        <f>_xlfn.XLOOKUP(Table2[[#This Row],[Acuerdo de nivel de servicio]],SLA!B:B,SLA!C:C)</f>
        <v>0</v>
      </c>
      <c r="Y1090" s="5">
        <f>IFERROR(ROUND(Table2[[#This Row],[Fecha cierre/actualización]]-Table2[[#This Row],[Fecha creación]],0)*14,"Revisar")</f>
        <v>56</v>
      </c>
      <c r="Z1090" s="5">
        <f>+Table2[[#This Row],[SLA horas - base ]]+Table2[[#This Row],[SLA horas - adic por cambio días]]</f>
        <v>56</v>
      </c>
      <c r="AA1090" s="19" t="str">
        <f>IF(Table2[[#This Row],[SLA horas - base ]]=0,"No tiene SLA",IF(Table2[[#This Row],[Horas resolución/en proceso]]&lt;=Table2[[#This Row],[SLA horas - total]],"Cumplido","Vencido"))</f>
        <v>No tiene SLA</v>
      </c>
      <c r="AC1090"/>
    </row>
    <row r="1091" spans="1:29">
      <c r="A1091" t="s">
        <v>5241</v>
      </c>
      <c r="B1091" t="s">
        <v>5242</v>
      </c>
      <c r="C1091" t="s">
        <v>149</v>
      </c>
      <c r="D1091" t="s">
        <v>2</v>
      </c>
      <c r="E1091" t="s">
        <v>66</v>
      </c>
      <c r="F1091" t="s">
        <v>96</v>
      </c>
      <c r="G1091" t="s">
        <v>97</v>
      </c>
      <c r="H1091" t="s">
        <v>51</v>
      </c>
      <c r="I1091" t="s">
        <v>5243</v>
      </c>
      <c r="J1091" t="s">
        <v>5244</v>
      </c>
      <c r="K1091" t="s">
        <v>5245</v>
      </c>
      <c r="L1091" t="s">
        <v>5245</v>
      </c>
      <c r="M1091" t="s">
        <v>101</v>
      </c>
      <c r="N1091" t="s">
        <v>36</v>
      </c>
      <c r="O1091" t="s">
        <v>102</v>
      </c>
      <c r="P1091" t="s">
        <v>5242</v>
      </c>
      <c r="Q1091" t="s">
        <v>5245</v>
      </c>
      <c r="R1091" t="s">
        <v>103</v>
      </c>
      <c r="S1091" t="s">
        <v>5245</v>
      </c>
      <c r="T10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45792.363888888889</v>
      </c>
      <c r="U10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45792.695138888892</v>
      </c>
      <c r="V1091" s="5">
        <f>IFERROR(Table2[[#This Row],[Fecha cierre/actualización]]-Table2[[#This Row],[Fecha creación]],"Revisar")</f>
        <v>0.33125000000291038</v>
      </c>
      <c r="W1091" s="5">
        <f>IFERROR(Table2[[#This Row],[Días resolución/en proceso]]*24,"Revisar")</f>
        <v>7.9500000000698492</v>
      </c>
      <c r="X1091" s="5">
        <f>_xlfn.XLOOKUP(Table2[[#This Row],[Acuerdo de nivel de servicio]],SLA!B:B,SLA!C:C)</f>
        <v>12.5</v>
      </c>
      <c r="Y1091" s="5">
        <f>IFERROR(ROUND(Table2[[#This Row],[Fecha cierre/actualización]]-Table2[[#This Row],[Fecha creación]],0)*14,"Revisar")</f>
        <v>0</v>
      </c>
      <c r="Z1091" s="5">
        <f>+Table2[[#This Row],[SLA horas - base ]]+Table2[[#This Row],[SLA horas - adic por cambio días]]</f>
        <v>12.5</v>
      </c>
      <c r="AA1091" s="19" t="str">
        <f>IF(Table2[[#This Row],[SLA horas - base ]]=0,"No tiene SLA",IF(Table2[[#This Row],[Horas resolución/en proceso]]&lt;=Table2[[#This Row],[SLA horas - total]],"Cumplido","Vencido"))</f>
        <v>Cumplido</v>
      </c>
      <c r="AC1091"/>
    </row>
    <row r="1092" spans="1:29">
      <c r="A1092" t="s">
        <v>5246</v>
      </c>
      <c r="B1092" t="s">
        <v>5247</v>
      </c>
      <c r="C1092" t="s">
        <v>2317</v>
      </c>
      <c r="D1092" t="s">
        <v>95</v>
      </c>
      <c r="E1092" t="s">
        <v>66</v>
      </c>
      <c r="F1092" t="s">
        <v>96</v>
      </c>
      <c r="G1092" t="s">
        <v>97</v>
      </c>
      <c r="H1092" t="s">
        <v>37</v>
      </c>
      <c r="I1092" t="s">
        <v>5248</v>
      </c>
      <c r="J1092" t="s">
        <v>5249</v>
      </c>
      <c r="K1092" t="s">
        <v>5250</v>
      </c>
      <c r="L1092" t="s">
        <v>5250</v>
      </c>
      <c r="M1092" t="s">
        <v>524</v>
      </c>
      <c r="N1092" t="s">
        <v>36</v>
      </c>
      <c r="O1092" t="s">
        <v>36</v>
      </c>
      <c r="P1092" t="s">
        <v>5247</v>
      </c>
      <c r="Q1092" t="s">
        <v>5250</v>
      </c>
      <c r="R1092" t="s">
        <v>103</v>
      </c>
      <c r="S1092" t="s">
        <v>5250</v>
      </c>
      <c r="T10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45792.611805555556</v>
      </c>
      <c r="U10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45792.617361111108</v>
      </c>
      <c r="V1092" s="5">
        <f>IFERROR(Table2[[#This Row],[Fecha cierre/actualización]]-Table2[[#This Row],[Fecha creación]],"Revisar")</f>
        <v>5.5555555518367328E-3</v>
      </c>
      <c r="W1092" s="5">
        <f>IFERROR(Table2[[#This Row],[Días resolución/en proceso]]*24,"Revisar")</f>
        <v>0.13333333324408159</v>
      </c>
      <c r="X1092" s="5">
        <f>_xlfn.XLOOKUP(Table2[[#This Row],[Acuerdo de nivel de servicio]],SLA!B:B,SLA!C:C)</f>
        <v>120</v>
      </c>
      <c r="Y1092" s="5">
        <f>IFERROR(ROUND(Table2[[#This Row],[Fecha cierre/actualización]]-Table2[[#This Row],[Fecha creación]],0)*14,"Revisar")</f>
        <v>0</v>
      </c>
      <c r="Z1092" s="5">
        <f>+Table2[[#This Row],[SLA horas - base ]]+Table2[[#This Row],[SLA horas - adic por cambio días]]</f>
        <v>120</v>
      </c>
      <c r="AA1092" s="19" t="str">
        <f>IF(Table2[[#This Row],[SLA horas - base ]]=0,"No tiene SLA",IF(Table2[[#This Row],[Horas resolución/en proceso]]&lt;=Table2[[#This Row],[SLA horas - total]],"Cumplido","Vencido"))</f>
        <v>Cumplido</v>
      </c>
      <c r="AC1092"/>
    </row>
    <row r="1093" spans="1:29">
      <c r="A1093" t="s">
        <v>5251</v>
      </c>
      <c r="B1093" t="s">
        <v>5252</v>
      </c>
      <c r="C1093" t="s">
        <v>149</v>
      </c>
      <c r="D1093" t="s">
        <v>2</v>
      </c>
      <c r="E1093" t="s">
        <v>55</v>
      </c>
      <c r="F1093" t="s">
        <v>20</v>
      </c>
      <c r="G1093" t="s">
        <v>106</v>
      </c>
      <c r="H1093" t="s">
        <v>56</v>
      </c>
      <c r="I1093" t="s">
        <v>5253</v>
      </c>
      <c r="J1093" t="s">
        <v>131</v>
      </c>
      <c r="K1093" t="s">
        <v>36</v>
      </c>
      <c r="L1093" t="s">
        <v>5254</v>
      </c>
      <c r="M1093" t="s">
        <v>153</v>
      </c>
      <c r="N1093" t="s">
        <v>154</v>
      </c>
      <c r="O1093" t="s">
        <v>36</v>
      </c>
      <c r="P1093" t="s">
        <v>5252</v>
      </c>
      <c r="Q1093" t="s">
        <v>36</v>
      </c>
      <c r="R1093" t="s">
        <v>103</v>
      </c>
      <c r="S1093" t="s">
        <v>36</v>
      </c>
      <c r="T10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45793.496527777781</v>
      </c>
      <c r="U10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45834.625</v>
      </c>
      <c r="V1093" s="5">
        <f>IFERROR(Table2[[#This Row],[Fecha cierre/actualización]]-Table2[[#This Row],[Fecha creación]],"Revisar")</f>
        <v>41.128472222218988</v>
      </c>
      <c r="W1093" s="5">
        <f>IFERROR(Table2[[#This Row],[Días resolución/en proceso]]*24,"Revisar")</f>
        <v>987.08333333325572</v>
      </c>
      <c r="X1093" s="5">
        <f>_xlfn.XLOOKUP(Table2[[#This Row],[Acuerdo de nivel de servicio]],SLA!B:B,SLA!C:C)</f>
        <v>12.5</v>
      </c>
      <c r="Y1093" s="5">
        <f>IFERROR(ROUND(Table2[[#This Row],[Fecha cierre/actualización]]-Table2[[#This Row],[Fecha creación]],0)*14,"Revisar")</f>
        <v>574</v>
      </c>
      <c r="Z1093" s="5">
        <f>+Table2[[#This Row],[SLA horas - base ]]+Table2[[#This Row],[SLA horas - adic por cambio días]]</f>
        <v>586.5</v>
      </c>
      <c r="AA1093" s="19" t="str">
        <f>IF(Table2[[#This Row],[SLA horas - base ]]=0,"No tiene SLA",IF(Table2[[#This Row],[Horas resolución/en proceso]]&lt;=Table2[[#This Row],[SLA horas - total]],"Cumplido","Vencido"))</f>
        <v>Vencido</v>
      </c>
      <c r="AC1093"/>
    </row>
    <row r="1094" spans="1:29">
      <c r="A1094" t="s">
        <v>5255</v>
      </c>
      <c r="B1094" t="s">
        <v>5256</v>
      </c>
      <c r="C1094" t="s">
        <v>157</v>
      </c>
      <c r="D1094" t="s">
        <v>2</v>
      </c>
      <c r="E1094" t="s">
        <v>55</v>
      </c>
      <c r="F1094" t="s">
        <v>96</v>
      </c>
      <c r="G1094" t="s">
        <v>106</v>
      </c>
      <c r="H1094" t="s">
        <v>31</v>
      </c>
      <c r="I1094" t="s">
        <v>5257</v>
      </c>
      <c r="J1094" t="s">
        <v>5258</v>
      </c>
      <c r="K1094" t="s">
        <v>5259</v>
      </c>
      <c r="L1094" t="s">
        <v>5259</v>
      </c>
      <c r="M1094" t="s">
        <v>101</v>
      </c>
      <c r="N1094" t="s">
        <v>154</v>
      </c>
      <c r="O1094" t="s">
        <v>102</v>
      </c>
      <c r="P1094" t="s">
        <v>5256</v>
      </c>
      <c r="Q1094" t="s">
        <v>5259</v>
      </c>
      <c r="R1094" t="s">
        <v>103</v>
      </c>
      <c r="S1094" t="s">
        <v>5259</v>
      </c>
      <c r="T10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45792.536805555559</v>
      </c>
      <c r="U10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45798.5</v>
      </c>
      <c r="V1094" s="5">
        <f>IFERROR(Table2[[#This Row],[Fecha cierre/actualización]]-Table2[[#This Row],[Fecha creación]],"Revisar")</f>
        <v>5.9631944444408873</v>
      </c>
      <c r="W1094" s="5">
        <f>IFERROR(Table2[[#This Row],[Días resolución/en proceso]]*24,"Revisar")</f>
        <v>143.1166666665813</v>
      </c>
      <c r="X1094" s="5">
        <f>_xlfn.XLOOKUP(Table2[[#This Row],[Acuerdo de nivel de servicio]],SLA!B:B,SLA!C:C)</f>
        <v>12.5</v>
      </c>
      <c r="Y1094" s="5">
        <f>IFERROR(ROUND(Table2[[#This Row],[Fecha cierre/actualización]]-Table2[[#This Row],[Fecha creación]],0)*14,"Revisar")</f>
        <v>84</v>
      </c>
      <c r="Z1094" s="5">
        <f>+Table2[[#This Row],[SLA horas - base ]]+Table2[[#This Row],[SLA horas - adic por cambio días]]</f>
        <v>96.5</v>
      </c>
      <c r="AA1094" s="19" t="str">
        <f>IF(Table2[[#This Row],[SLA horas - base ]]=0,"No tiene SLA",IF(Table2[[#This Row],[Horas resolución/en proceso]]&lt;=Table2[[#This Row],[SLA horas - total]],"Cumplido","Vencido"))</f>
        <v>Vencido</v>
      </c>
      <c r="AC1094"/>
    </row>
    <row r="1095" spans="1:29">
      <c r="A1095" t="s">
        <v>5260</v>
      </c>
      <c r="B1095" t="s">
        <v>5261</v>
      </c>
      <c r="C1095" t="s">
        <v>36</v>
      </c>
      <c r="D1095" t="s">
        <v>2</v>
      </c>
      <c r="E1095" t="s">
        <v>38</v>
      </c>
      <c r="F1095" t="s">
        <v>96</v>
      </c>
      <c r="G1095" t="s">
        <v>106</v>
      </c>
      <c r="H1095" t="s">
        <v>30</v>
      </c>
      <c r="I1095" t="s">
        <v>5262</v>
      </c>
      <c r="J1095" t="s">
        <v>5263</v>
      </c>
      <c r="K1095" t="s">
        <v>5264</v>
      </c>
      <c r="L1095" t="s">
        <v>5264</v>
      </c>
      <c r="M1095" t="s">
        <v>110</v>
      </c>
      <c r="N1095" t="s">
        <v>36</v>
      </c>
      <c r="O1095" t="s">
        <v>36</v>
      </c>
      <c r="P1095" t="s">
        <v>5261</v>
      </c>
      <c r="Q1095" t="s">
        <v>5264</v>
      </c>
      <c r="R1095" t="s">
        <v>103</v>
      </c>
      <c r="S1095" t="s">
        <v>5264</v>
      </c>
      <c r="T10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45792.543749999997</v>
      </c>
      <c r="U10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45796.631944444445</v>
      </c>
      <c r="V1095" s="5">
        <f>IFERROR(Table2[[#This Row],[Fecha cierre/actualización]]-Table2[[#This Row],[Fecha creación]],"Revisar")</f>
        <v>4.0881944444481633</v>
      </c>
      <c r="W1095" s="5">
        <f>IFERROR(Table2[[#This Row],[Días resolución/en proceso]]*24,"Revisar")</f>
        <v>98.116666666755918</v>
      </c>
      <c r="X1095" s="5">
        <f>_xlfn.XLOOKUP(Table2[[#This Row],[Acuerdo de nivel de servicio]],SLA!B:B,SLA!C:C)</f>
        <v>0</v>
      </c>
      <c r="Y1095" s="5">
        <f>IFERROR(ROUND(Table2[[#This Row],[Fecha cierre/actualización]]-Table2[[#This Row],[Fecha creación]],0)*14,"Revisar")</f>
        <v>56</v>
      </c>
      <c r="Z1095" s="5">
        <f>+Table2[[#This Row],[SLA horas - base ]]+Table2[[#This Row],[SLA horas - adic por cambio días]]</f>
        <v>56</v>
      </c>
      <c r="AA1095" s="19" t="str">
        <f>IF(Table2[[#This Row],[SLA horas - base ]]=0,"No tiene SLA",IF(Table2[[#This Row],[Horas resolución/en proceso]]&lt;=Table2[[#This Row],[SLA horas - total]],"Cumplido","Vencido"))</f>
        <v>No tiene SLA</v>
      </c>
      <c r="AC1095"/>
    </row>
    <row r="1096" spans="1:29">
      <c r="A1096" t="s">
        <v>5265</v>
      </c>
      <c r="B1096" t="s">
        <v>5266</v>
      </c>
      <c r="C1096" t="s">
        <v>149</v>
      </c>
      <c r="D1096" t="s">
        <v>2</v>
      </c>
      <c r="E1096" t="s">
        <v>55</v>
      </c>
      <c r="F1096" t="s">
        <v>96</v>
      </c>
      <c r="G1096" t="s">
        <v>106</v>
      </c>
      <c r="H1096" t="s">
        <v>31</v>
      </c>
      <c r="I1096" t="s">
        <v>5247</v>
      </c>
      <c r="J1096" t="s">
        <v>5267</v>
      </c>
      <c r="K1096" t="s">
        <v>5268</v>
      </c>
      <c r="L1096" t="s">
        <v>5268</v>
      </c>
      <c r="M1096" t="s">
        <v>101</v>
      </c>
      <c r="N1096" t="s">
        <v>154</v>
      </c>
      <c r="O1096" t="s">
        <v>102</v>
      </c>
      <c r="P1096" t="s">
        <v>5266</v>
      </c>
      <c r="Q1096" t="s">
        <v>5268</v>
      </c>
      <c r="R1096" t="s">
        <v>103</v>
      </c>
      <c r="S1096" t="s">
        <v>5269</v>
      </c>
      <c r="T10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45792.585416666669</v>
      </c>
      <c r="U10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45806.70208333333</v>
      </c>
      <c r="V1096" s="5">
        <f>IFERROR(Table2[[#This Row],[Fecha cierre/actualización]]-Table2[[#This Row],[Fecha creación]],"Revisar")</f>
        <v>14.116666666661331</v>
      </c>
      <c r="W1096" s="5">
        <f>IFERROR(Table2[[#This Row],[Días resolución/en proceso]]*24,"Revisar")</f>
        <v>338.79999999987194</v>
      </c>
      <c r="X1096" s="5">
        <f>_xlfn.XLOOKUP(Table2[[#This Row],[Acuerdo de nivel de servicio]],SLA!B:B,SLA!C:C)</f>
        <v>12.5</v>
      </c>
      <c r="Y1096" s="5">
        <f>IFERROR(ROUND(Table2[[#This Row],[Fecha cierre/actualización]]-Table2[[#This Row],[Fecha creación]],0)*14,"Revisar")</f>
        <v>196</v>
      </c>
      <c r="Z1096" s="5">
        <f>+Table2[[#This Row],[SLA horas - base ]]+Table2[[#This Row],[SLA horas - adic por cambio días]]</f>
        <v>208.5</v>
      </c>
      <c r="AA1096" s="19" t="str">
        <f>IF(Table2[[#This Row],[SLA horas - base ]]=0,"No tiene SLA",IF(Table2[[#This Row],[Horas resolución/en proceso]]&lt;=Table2[[#This Row],[SLA horas - total]],"Cumplido","Vencido"))</f>
        <v>Vencido</v>
      </c>
      <c r="AC1096"/>
    </row>
    <row r="1097" spans="1:29">
      <c r="A1097" t="s">
        <v>5270</v>
      </c>
      <c r="B1097" t="s">
        <v>5271</v>
      </c>
      <c r="C1097" t="s">
        <v>149</v>
      </c>
      <c r="D1097" t="s">
        <v>2</v>
      </c>
      <c r="E1097" t="s">
        <v>55</v>
      </c>
      <c r="F1097" t="s">
        <v>96</v>
      </c>
      <c r="G1097" t="s">
        <v>106</v>
      </c>
      <c r="H1097" t="s">
        <v>27</v>
      </c>
      <c r="I1097" t="s">
        <v>5272</v>
      </c>
      <c r="J1097" t="s">
        <v>5273</v>
      </c>
      <c r="K1097" t="s">
        <v>5274</v>
      </c>
      <c r="L1097" t="s">
        <v>5274</v>
      </c>
      <c r="M1097" t="s">
        <v>101</v>
      </c>
      <c r="N1097" t="s">
        <v>154</v>
      </c>
      <c r="O1097" t="s">
        <v>102</v>
      </c>
      <c r="P1097" t="s">
        <v>5271</v>
      </c>
      <c r="Q1097" t="s">
        <v>5274</v>
      </c>
      <c r="R1097" t="s">
        <v>103</v>
      </c>
      <c r="S1097" t="s">
        <v>5274</v>
      </c>
      <c r="T10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45793.368750000001</v>
      </c>
      <c r="U10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45793.69027777778</v>
      </c>
      <c r="V1097" s="5">
        <f>IFERROR(Table2[[#This Row],[Fecha cierre/actualización]]-Table2[[#This Row],[Fecha creación]],"Revisar")</f>
        <v>0.32152777777810115</v>
      </c>
      <c r="W1097" s="5">
        <f>IFERROR(Table2[[#This Row],[Días resolución/en proceso]]*24,"Revisar")</f>
        <v>7.7166666666744277</v>
      </c>
      <c r="X1097" s="5">
        <f>_xlfn.XLOOKUP(Table2[[#This Row],[Acuerdo de nivel de servicio]],SLA!B:B,SLA!C:C)</f>
        <v>12.5</v>
      </c>
      <c r="Y1097" s="5">
        <f>IFERROR(ROUND(Table2[[#This Row],[Fecha cierre/actualización]]-Table2[[#This Row],[Fecha creación]],0)*14,"Revisar")</f>
        <v>0</v>
      </c>
      <c r="Z1097" s="5">
        <f>+Table2[[#This Row],[SLA horas - base ]]+Table2[[#This Row],[SLA horas - adic por cambio días]]</f>
        <v>12.5</v>
      </c>
      <c r="AA1097" s="19" t="str">
        <f>IF(Table2[[#This Row],[SLA horas - base ]]=0,"No tiene SLA",IF(Table2[[#This Row],[Horas resolución/en proceso]]&lt;=Table2[[#This Row],[SLA horas - total]],"Cumplido","Vencido"))</f>
        <v>Cumplido</v>
      </c>
      <c r="AC1097"/>
    </row>
    <row r="1098" spans="1:29">
      <c r="A1098" t="s">
        <v>5275</v>
      </c>
      <c r="B1098" t="s">
        <v>5276</v>
      </c>
      <c r="C1098" t="s">
        <v>119</v>
      </c>
      <c r="D1098" t="s">
        <v>2</v>
      </c>
      <c r="E1098" t="s">
        <v>48</v>
      </c>
      <c r="F1098" t="s">
        <v>18</v>
      </c>
      <c r="G1098" t="s">
        <v>106</v>
      </c>
      <c r="H1098" t="s">
        <v>28</v>
      </c>
      <c r="I1098" t="s">
        <v>5277</v>
      </c>
      <c r="J1098" t="s">
        <v>131</v>
      </c>
      <c r="K1098" t="s">
        <v>36</v>
      </c>
      <c r="L1098" t="s">
        <v>5277</v>
      </c>
      <c r="M1098" t="s">
        <v>153</v>
      </c>
      <c r="N1098" t="s">
        <v>154</v>
      </c>
      <c r="O1098" t="s">
        <v>36</v>
      </c>
      <c r="P1098" t="s">
        <v>5276</v>
      </c>
      <c r="Q1098" t="s">
        <v>36</v>
      </c>
      <c r="R1098" t="s">
        <v>103</v>
      </c>
      <c r="S1098" t="s">
        <v>36</v>
      </c>
      <c r="T10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45792.753472222219</v>
      </c>
      <c r="U10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45813.792361111111</v>
      </c>
      <c r="V1098" s="5">
        <f>IFERROR(Table2[[#This Row],[Fecha cierre/actualización]]-Table2[[#This Row],[Fecha creación]],"Revisar")</f>
        <v>21.038888888891961</v>
      </c>
      <c r="W1098" s="5">
        <f>IFERROR(Table2[[#This Row],[Días resolución/en proceso]]*24,"Revisar")</f>
        <v>504.93333333340706</v>
      </c>
      <c r="X1098" s="5">
        <f>_xlfn.XLOOKUP(Table2[[#This Row],[Acuerdo de nivel de servicio]],SLA!B:B,SLA!C:C)</f>
        <v>72</v>
      </c>
      <c r="Y1098" s="5">
        <f>IFERROR(ROUND(Table2[[#This Row],[Fecha cierre/actualización]]-Table2[[#This Row],[Fecha creación]],0)*14,"Revisar")</f>
        <v>294</v>
      </c>
      <c r="Z1098" s="5">
        <f>+Table2[[#This Row],[SLA horas - base ]]+Table2[[#This Row],[SLA horas - adic por cambio días]]</f>
        <v>366</v>
      </c>
      <c r="AA1098" s="19" t="str">
        <f>IF(Table2[[#This Row],[SLA horas - base ]]=0,"No tiene SLA",IF(Table2[[#This Row],[Horas resolución/en proceso]]&lt;=Table2[[#This Row],[SLA horas - total]],"Cumplido","Vencido"))</f>
        <v>Vencido</v>
      </c>
      <c r="AC1098"/>
    </row>
    <row r="1099" spans="1:29">
      <c r="A1099" t="s">
        <v>5278</v>
      </c>
      <c r="B1099" t="s">
        <v>5279</v>
      </c>
      <c r="C1099" t="s">
        <v>36</v>
      </c>
      <c r="D1099" t="s">
        <v>269</v>
      </c>
      <c r="E1099" t="s">
        <v>55</v>
      </c>
      <c r="F1099" t="s">
        <v>96</v>
      </c>
      <c r="G1099" t="s">
        <v>270</v>
      </c>
      <c r="H1099" t="s">
        <v>36</v>
      </c>
      <c r="I1099" t="s">
        <v>5280</v>
      </c>
      <c r="J1099" t="s">
        <v>5281</v>
      </c>
      <c r="K1099" t="s">
        <v>5282</v>
      </c>
      <c r="L1099" t="s">
        <v>5282</v>
      </c>
      <c r="M1099" t="s">
        <v>36</v>
      </c>
      <c r="N1099" t="s">
        <v>36</v>
      </c>
      <c r="O1099" t="s">
        <v>36</v>
      </c>
      <c r="P1099" t="s">
        <v>5279</v>
      </c>
      <c r="Q1099" t="s">
        <v>5282</v>
      </c>
      <c r="R1099" t="s">
        <v>103</v>
      </c>
      <c r="S1099" t="s">
        <v>5282</v>
      </c>
      <c r="T10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45792.673611111109</v>
      </c>
      <c r="U10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45792.751388888886</v>
      </c>
      <c r="V1099" s="5">
        <f>IFERROR(Table2[[#This Row],[Fecha cierre/actualización]]-Table2[[#This Row],[Fecha creación]],"Revisar")</f>
        <v>7.7777777776645962E-2</v>
      </c>
      <c r="W1099" s="5">
        <f>IFERROR(Table2[[#This Row],[Días resolución/en proceso]]*24,"Revisar")</f>
        <v>1.8666666666395031</v>
      </c>
      <c r="X1099" s="5">
        <f>_xlfn.XLOOKUP(Table2[[#This Row],[Acuerdo de nivel de servicio]],SLA!B:B,SLA!C:C)</f>
        <v>0</v>
      </c>
      <c r="Y1099" s="5">
        <f>IFERROR(ROUND(Table2[[#This Row],[Fecha cierre/actualización]]-Table2[[#This Row],[Fecha creación]],0)*14,"Revisar")</f>
        <v>0</v>
      </c>
      <c r="Z1099" s="5">
        <f>+Table2[[#This Row],[SLA horas - base ]]+Table2[[#This Row],[SLA horas - adic por cambio días]]</f>
        <v>0</v>
      </c>
      <c r="AA1099" s="19" t="str">
        <f>IF(Table2[[#This Row],[SLA horas - base ]]=0,"No tiene SLA",IF(Table2[[#This Row],[Horas resolución/en proceso]]&lt;=Table2[[#This Row],[SLA horas - total]],"Cumplido","Vencido"))</f>
        <v>No tiene SLA</v>
      </c>
      <c r="AC1099"/>
    </row>
    <row r="1100" spans="1:29">
      <c r="A1100" t="s">
        <v>5283</v>
      </c>
      <c r="B1100" t="s">
        <v>5284</v>
      </c>
      <c r="C1100" t="s">
        <v>2317</v>
      </c>
      <c r="D1100" t="s">
        <v>95</v>
      </c>
      <c r="E1100" t="s">
        <v>66</v>
      </c>
      <c r="F1100" t="s">
        <v>96</v>
      </c>
      <c r="G1100" t="s">
        <v>106</v>
      </c>
      <c r="H1100" t="s">
        <v>32</v>
      </c>
      <c r="I1100" t="s">
        <v>5285</v>
      </c>
      <c r="J1100" t="s">
        <v>3657</v>
      </c>
      <c r="K1100" t="s">
        <v>5286</v>
      </c>
      <c r="L1100" t="s">
        <v>5286</v>
      </c>
      <c r="M1100" t="s">
        <v>101</v>
      </c>
      <c r="N1100" t="s">
        <v>36</v>
      </c>
      <c r="O1100" t="s">
        <v>311</v>
      </c>
      <c r="P1100" t="s">
        <v>5284</v>
      </c>
      <c r="Q1100" t="s">
        <v>5286</v>
      </c>
      <c r="R1100" t="s">
        <v>103</v>
      </c>
      <c r="S1100" t="s">
        <v>5286</v>
      </c>
      <c r="T11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45792.711805555555</v>
      </c>
      <c r="U11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45793.400694444441</v>
      </c>
      <c r="V1100" s="5">
        <f>IFERROR(Table2[[#This Row],[Fecha cierre/actualización]]-Table2[[#This Row],[Fecha creación]],"Revisar")</f>
        <v>0.68888888888614019</v>
      </c>
      <c r="W1100" s="5">
        <f>IFERROR(Table2[[#This Row],[Días resolución/en proceso]]*24,"Revisar")</f>
        <v>16.533333333267365</v>
      </c>
      <c r="X1100" s="5">
        <f>_xlfn.XLOOKUP(Table2[[#This Row],[Acuerdo de nivel de servicio]],SLA!B:B,SLA!C:C)</f>
        <v>120</v>
      </c>
      <c r="Y1100" s="5">
        <f>IFERROR(ROUND(Table2[[#This Row],[Fecha cierre/actualización]]-Table2[[#This Row],[Fecha creación]],0)*14,"Revisar")</f>
        <v>14</v>
      </c>
      <c r="Z1100" s="5">
        <f>+Table2[[#This Row],[SLA horas - base ]]+Table2[[#This Row],[SLA horas - adic por cambio días]]</f>
        <v>134</v>
      </c>
      <c r="AA1100" s="19" t="str">
        <f>IF(Table2[[#This Row],[SLA horas - base ]]=0,"No tiene SLA",IF(Table2[[#This Row],[Horas resolución/en proceso]]&lt;=Table2[[#This Row],[SLA horas - total]],"Cumplido","Vencido"))</f>
        <v>Cumplido</v>
      </c>
      <c r="AC1100"/>
    </row>
    <row r="1101" spans="1:29">
      <c r="A1101" t="s">
        <v>5287</v>
      </c>
      <c r="B1101" t="s">
        <v>5288</v>
      </c>
      <c r="C1101" t="s">
        <v>496</v>
      </c>
      <c r="D1101" t="s">
        <v>95</v>
      </c>
      <c r="E1101" t="s">
        <v>52</v>
      </c>
      <c r="F1101" t="s">
        <v>96</v>
      </c>
      <c r="G1101" t="s">
        <v>373</v>
      </c>
      <c r="H1101" t="s">
        <v>53</v>
      </c>
      <c r="I1101" t="s">
        <v>5289</v>
      </c>
      <c r="J1101" t="s">
        <v>5290</v>
      </c>
      <c r="K1101" t="s">
        <v>5291</v>
      </c>
      <c r="L1101" t="s">
        <v>5291</v>
      </c>
      <c r="M1101" t="s">
        <v>36</v>
      </c>
      <c r="N1101" t="s">
        <v>36</v>
      </c>
      <c r="O1101" t="s">
        <v>513</v>
      </c>
      <c r="P1101" t="s">
        <v>5288</v>
      </c>
      <c r="Q1101" t="s">
        <v>5291</v>
      </c>
      <c r="R1101" t="s">
        <v>103</v>
      </c>
      <c r="S1101" t="s">
        <v>5291</v>
      </c>
      <c r="T11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45793.409722222219</v>
      </c>
      <c r="U11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45797.588194444441</v>
      </c>
      <c r="V1101" s="5">
        <f>IFERROR(Table2[[#This Row],[Fecha cierre/actualización]]-Table2[[#This Row],[Fecha creación]],"Revisar")</f>
        <v>4.1784722222218988</v>
      </c>
      <c r="W1101" s="5">
        <f>IFERROR(Table2[[#This Row],[Días resolución/en proceso]]*24,"Revisar")</f>
        <v>100.28333333332557</v>
      </c>
      <c r="X1101" s="5">
        <f>_xlfn.XLOOKUP(Table2[[#This Row],[Acuerdo de nivel de servicio]],SLA!B:B,SLA!C:C)</f>
        <v>72</v>
      </c>
      <c r="Y1101" s="5">
        <f>IFERROR(ROUND(Table2[[#This Row],[Fecha cierre/actualización]]-Table2[[#This Row],[Fecha creación]],0)*14,"Revisar")</f>
        <v>56</v>
      </c>
      <c r="Z1101" s="5">
        <f>+Table2[[#This Row],[SLA horas - base ]]+Table2[[#This Row],[SLA horas - adic por cambio días]]</f>
        <v>128</v>
      </c>
      <c r="AA1101" s="19" t="str">
        <f>IF(Table2[[#This Row],[SLA horas - base ]]=0,"No tiene SLA",IF(Table2[[#This Row],[Horas resolución/en proceso]]&lt;=Table2[[#This Row],[SLA horas - total]],"Cumplido","Vencido"))</f>
        <v>Cumplido</v>
      </c>
      <c r="AC1101"/>
    </row>
    <row r="1102" spans="1:29">
      <c r="A1102" t="s">
        <v>5292</v>
      </c>
      <c r="B1102" t="s">
        <v>5293</v>
      </c>
      <c r="C1102" t="s">
        <v>149</v>
      </c>
      <c r="D1102" t="s">
        <v>2</v>
      </c>
      <c r="E1102" t="s">
        <v>61</v>
      </c>
      <c r="F1102" t="s">
        <v>96</v>
      </c>
      <c r="G1102" t="s">
        <v>106</v>
      </c>
      <c r="H1102" t="s">
        <v>31</v>
      </c>
      <c r="I1102" t="s">
        <v>5294</v>
      </c>
      <c r="J1102" t="s">
        <v>5295</v>
      </c>
      <c r="K1102" t="s">
        <v>5296</v>
      </c>
      <c r="L1102" t="s">
        <v>5296</v>
      </c>
      <c r="M1102" t="s">
        <v>101</v>
      </c>
      <c r="N1102" t="s">
        <v>154</v>
      </c>
      <c r="O1102" t="s">
        <v>102</v>
      </c>
      <c r="P1102" t="s">
        <v>5293</v>
      </c>
      <c r="Q1102" t="s">
        <v>5296</v>
      </c>
      <c r="R1102" t="s">
        <v>103</v>
      </c>
      <c r="S1102" t="s">
        <v>5296</v>
      </c>
      <c r="T11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45793.480555555558</v>
      </c>
      <c r="U11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45796.42083333333</v>
      </c>
      <c r="V1102" s="5">
        <f>IFERROR(Table2[[#This Row],[Fecha cierre/actualización]]-Table2[[#This Row],[Fecha creación]],"Revisar")</f>
        <v>2.9402777777722804</v>
      </c>
      <c r="W1102" s="5">
        <f>IFERROR(Table2[[#This Row],[Días resolución/en proceso]]*24,"Revisar")</f>
        <v>70.566666666534729</v>
      </c>
      <c r="X1102" s="5">
        <f>_xlfn.XLOOKUP(Table2[[#This Row],[Acuerdo de nivel de servicio]],SLA!B:B,SLA!C:C)</f>
        <v>12.5</v>
      </c>
      <c r="Y1102" s="5">
        <f>IFERROR(ROUND(Table2[[#This Row],[Fecha cierre/actualización]]-Table2[[#This Row],[Fecha creación]],0)*14,"Revisar")</f>
        <v>42</v>
      </c>
      <c r="Z1102" s="5">
        <f>+Table2[[#This Row],[SLA horas - base ]]+Table2[[#This Row],[SLA horas - adic por cambio días]]</f>
        <v>54.5</v>
      </c>
      <c r="AA1102" s="19" t="str">
        <f>IF(Table2[[#This Row],[SLA horas - base ]]=0,"No tiene SLA",IF(Table2[[#This Row],[Horas resolución/en proceso]]&lt;=Table2[[#This Row],[SLA horas - total]],"Cumplido","Vencido"))</f>
        <v>Vencido</v>
      </c>
      <c r="AC1102"/>
    </row>
    <row r="1103" spans="1:29">
      <c r="A1103" t="s">
        <v>5297</v>
      </c>
      <c r="B1103" t="s">
        <v>5298</v>
      </c>
      <c r="C1103" t="s">
        <v>496</v>
      </c>
      <c r="D1103" t="s">
        <v>95</v>
      </c>
      <c r="E1103" t="s">
        <v>38</v>
      </c>
      <c r="F1103" t="s">
        <v>96</v>
      </c>
      <c r="G1103" t="s">
        <v>106</v>
      </c>
      <c r="H1103" t="s">
        <v>30</v>
      </c>
      <c r="I1103" t="s">
        <v>5299</v>
      </c>
      <c r="J1103" t="s">
        <v>5300</v>
      </c>
      <c r="K1103" t="s">
        <v>5301</v>
      </c>
      <c r="L1103" t="s">
        <v>5301</v>
      </c>
      <c r="M1103" t="s">
        <v>110</v>
      </c>
      <c r="N1103" t="s">
        <v>36</v>
      </c>
      <c r="O1103" t="s">
        <v>36</v>
      </c>
      <c r="P1103" t="s">
        <v>5298</v>
      </c>
      <c r="Q1103" t="s">
        <v>5301</v>
      </c>
      <c r="R1103" t="s">
        <v>103</v>
      </c>
      <c r="S1103" t="s">
        <v>5301</v>
      </c>
      <c r="T11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45793.508333333331</v>
      </c>
      <c r="U11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45796.662499999999</v>
      </c>
      <c r="V1103" s="5">
        <f>IFERROR(Table2[[#This Row],[Fecha cierre/actualización]]-Table2[[#This Row],[Fecha creación]],"Revisar")</f>
        <v>3.1541666666671517</v>
      </c>
      <c r="W1103" s="5">
        <f>IFERROR(Table2[[#This Row],[Días resolución/en proceso]]*24,"Revisar")</f>
        <v>75.700000000011642</v>
      </c>
      <c r="X1103" s="5">
        <f>_xlfn.XLOOKUP(Table2[[#This Row],[Acuerdo de nivel de servicio]],SLA!B:B,SLA!C:C)</f>
        <v>72</v>
      </c>
      <c r="Y1103" s="5">
        <f>IFERROR(ROUND(Table2[[#This Row],[Fecha cierre/actualización]]-Table2[[#This Row],[Fecha creación]],0)*14,"Revisar")</f>
        <v>42</v>
      </c>
      <c r="Z1103" s="5">
        <f>+Table2[[#This Row],[SLA horas - base ]]+Table2[[#This Row],[SLA horas - adic por cambio días]]</f>
        <v>114</v>
      </c>
      <c r="AA1103" s="19" t="str">
        <f>IF(Table2[[#This Row],[SLA horas - base ]]=0,"No tiene SLA",IF(Table2[[#This Row],[Horas resolución/en proceso]]&lt;=Table2[[#This Row],[SLA horas - total]],"Cumplido","Vencido"))</f>
        <v>Cumplido</v>
      </c>
      <c r="AC1103"/>
    </row>
    <row r="1104" spans="1:29">
      <c r="A1104" t="s">
        <v>5302</v>
      </c>
      <c r="B1104" t="s">
        <v>5303</v>
      </c>
      <c r="C1104" t="s">
        <v>149</v>
      </c>
      <c r="D1104" t="s">
        <v>2</v>
      </c>
      <c r="E1104" t="s">
        <v>55</v>
      </c>
      <c r="F1104" t="s">
        <v>96</v>
      </c>
      <c r="G1104" t="s">
        <v>106</v>
      </c>
      <c r="H1104" t="s">
        <v>32</v>
      </c>
      <c r="I1104" t="s">
        <v>5304</v>
      </c>
      <c r="J1104" t="s">
        <v>5305</v>
      </c>
      <c r="K1104" t="s">
        <v>5306</v>
      </c>
      <c r="L1104" t="s">
        <v>5306</v>
      </c>
      <c r="M1104" t="s">
        <v>153</v>
      </c>
      <c r="N1104" t="s">
        <v>154</v>
      </c>
      <c r="O1104" t="s">
        <v>36</v>
      </c>
      <c r="P1104" t="s">
        <v>5303</v>
      </c>
      <c r="Q1104" t="s">
        <v>5306</v>
      </c>
      <c r="R1104" t="s">
        <v>103</v>
      </c>
      <c r="S1104" t="s">
        <v>5306</v>
      </c>
      <c r="T11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45793.511805555558</v>
      </c>
      <c r="U11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45793.693749999999</v>
      </c>
      <c r="V1104" s="5">
        <f>IFERROR(Table2[[#This Row],[Fecha cierre/actualización]]-Table2[[#This Row],[Fecha creación]],"Revisar")</f>
        <v>0.18194444444088731</v>
      </c>
      <c r="W1104" s="5">
        <f>IFERROR(Table2[[#This Row],[Días resolución/en proceso]]*24,"Revisar")</f>
        <v>4.3666666665812954</v>
      </c>
      <c r="X1104" s="5">
        <f>_xlfn.XLOOKUP(Table2[[#This Row],[Acuerdo de nivel de servicio]],SLA!B:B,SLA!C:C)</f>
        <v>12.5</v>
      </c>
      <c r="Y1104" s="5">
        <f>IFERROR(ROUND(Table2[[#This Row],[Fecha cierre/actualización]]-Table2[[#This Row],[Fecha creación]],0)*14,"Revisar")</f>
        <v>0</v>
      </c>
      <c r="Z1104" s="5">
        <f>+Table2[[#This Row],[SLA horas - base ]]+Table2[[#This Row],[SLA horas - adic por cambio días]]</f>
        <v>12.5</v>
      </c>
      <c r="AA1104" s="19" t="str">
        <f>IF(Table2[[#This Row],[SLA horas - base ]]=0,"No tiene SLA",IF(Table2[[#This Row],[Horas resolución/en proceso]]&lt;=Table2[[#This Row],[SLA horas - total]],"Cumplido","Vencido"))</f>
        <v>Cumplido</v>
      </c>
      <c r="AC1104"/>
    </row>
    <row r="1105" spans="1:29">
      <c r="A1105" t="s">
        <v>5307</v>
      </c>
      <c r="B1105" t="s">
        <v>5308</v>
      </c>
      <c r="C1105" t="s">
        <v>496</v>
      </c>
      <c r="D1105" t="s">
        <v>95</v>
      </c>
      <c r="E1105" t="s">
        <v>66</v>
      </c>
      <c r="F1105" t="s">
        <v>96</v>
      </c>
      <c r="G1105" t="s">
        <v>373</v>
      </c>
      <c r="H1105" t="s">
        <v>53</v>
      </c>
      <c r="I1105" t="s">
        <v>5309</v>
      </c>
      <c r="J1105" t="s">
        <v>5310</v>
      </c>
      <c r="K1105" t="s">
        <v>5311</v>
      </c>
      <c r="L1105" t="s">
        <v>5311</v>
      </c>
      <c r="M1105" t="s">
        <v>36</v>
      </c>
      <c r="N1105" t="s">
        <v>36</v>
      </c>
      <c r="O1105" t="s">
        <v>513</v>
      </c>
      <c r="P1105" t="s">
        <v>5308</v>
      </c>
      <c r="Q1105" t="s">
        <v>5311</v>
      </c>
      <c r="R1105" t="s">
        <v>467</v>
      </c>
      <c r="S1105" t="s">
        <v>5311</v>
      </c>
      <c r="T11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45796.498611111114</v>
      </c>
      <c r="U11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45800.361805555556</v>
      </c>
      <c r="V1105" s="5">
        <f>IFERROR(Table2[[#This Row],[Fecha cierre/actualización]]-Table2[[#This Row],[Fecha creación]],"Revisar")</f>
        <v>3.8631944444423425</v>
      </c>
      <c r="W1105" s="5">
        <f>IFERROR(Table2[[#This Row],[Días resolución/en proceso]]*24,"Revisar")</f>
        <v>92.71666666661622</v>
      </c>
      <c r="X1105" s="5">
        <f>_xlfn.XLOOKUP(Table2[[#This Row],[Acuerdo de nivel de servicio]],SLA!B:B,SLA!C:C)</f>
        <v>72</v>
      </c>
      <c r="Y1105" s="5">
        <f>IFERROR(ROUND(Table2[[#This Row],[Fecha cierre/actualización]]-Table2[[#This Row],[Fecha creación]],0)*14,"Revisar")</f>
        <v>56</v>
      </c>
      <c r="Z1105" s="5">
        <f>+Table2[[#This Row],[SLA horas - base ]]+Table2[[#This Row],[SLA horas - adic por cambio días]]</f>
        <v>128</v>
      </c>
      <c r="AA1105" s="19" t="str">
        <f>IF(Table2[[#This Row],[SLA horas - base ]]=0,"No tiene SLA",IF(Table2[[#This Row],[Horas resolución/en proceso]]&lt;=Table2[[#This Row],[SLA horas - total]],"Cumplido","Vencido"))</f>
        <v>Cumplido</v>
      </c>
      <c r="AC1105"/>
    </row>
    <row r="1106" spans="1:29">
      <c r="A1106" t="s">
        <v>5312</v>
      </c>
      <c r="B1106" t="s">
        <v>5313</v>
      </c>
      <c r="C1106" t="s">
        <v>119</v>
      </c>
      <c r="D1106" t="s">
        <v>2</v>
      </c>
      <c r="E1106" t="s">
        <v>55</v>
      </c>
      <c r="F1106" t="s">
        <v>96</v>
      </c>
      <c r="G1106" t="s">
        <v>106</v>
      </c>
      <c r="H1106" t="s">
        <v>28</v>
      </c>
      <c r="I1106" t="s">
        <v>5314</v>
      </c>
      <c r="J1106" t="s">
        <v>5315</v>
      </c>
      <c r="K1106" t="s">
        <v>5316</v>
      </c>
      <c r="L1106" t="s">
        <v>5316</v>
      </c>
      <c r="M1106" t="s">
        <v>153</v>
      </c>
      <c r="N1106" t="s">
        <v>154</v>
      </c>
      <c r="O1106" t="s">
        <v>36</v>
      </c>
      <c r="P1106" t="s">
        <v>5313</v>
      </c>
      <c r="Q1106" t="s">
        <v>5316</v>
      </c>
      <c r="R1106" t="s">
        <v>103</v>
      </c>
      <c r="S1106" t="s">
        <v>5316</v>
      </c>
      <c r="T11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45797.613888888889</v>
      </c>
      <c r="U11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45799.395138888889</v>
      </c>
      <c r="V1106" s="5">
        <f>IFERROR(Table2[[#This Row],[Fecha cierre/actualización]]-Table2[[#This Row],[Fecha creación]],"Revisar")</f>
        <v>1.78125</v>
      </c>
      <c r="W1106" s="5">
        <f>IFERROR(Table2[[#This Row],[Días resolución/en proceso]]*24,"Revisar")</f>
        <v>42.75</v>
      </c>
      <c r="X1106" s="5">
        <f>_xlfn.XLOOKUP(Table2[[#This Row],[Acuerdo de nivel de servicio]],SLA!B:B,SLA!C:C)</f>
        <v>72</v>
      </c>
      <c r="Y1106" s="5">
        <f>IFERROR(ROUND(Table2[[#This Row],[Fecha cierre/actualización]]-Table2[[#This Row],[Fecha creación]],0)*14,"Revisar")</f>
        <v>28</v>
      </c>
      <c r="Z1106" s="5">
        <f>+Table2[[#This Row],[SLA horas - base ]]+Table2[[#This Row],[SLA horas - adic por cambio días]]</f>
        <v>100</v>
      </c>
      <c r="AA1106" s="19" t="str">
        <f>IF(Table2[[#This Row],[SLA horas - base ]]=0,"No tiene SLA",IF(Table2[[#This Row],[Horas resolución/en proceso]]&lt;=Table2[[#This Row],[SLA horas - total]],"Cumplido","Vencido"))</f>
        <v>Cumplido</v>
      </c>
      <c r="AC1106"/>
    </row>
    <row r="1107" spans="1:29">
      <c r="A1107" t="s">
        <v>5317</v>
      </c>
      <c r="B1107" t="s">
        <v>5318</v>
      </c>
      <c r="C1107" t="s">
        <v>496</v>
      </c>
      <c r="D1107" t="s">
        <v>95</v>
      </c>
      <c r="E1107" t="s">
        <v>55</v>
      </c>
      <c r="F1107" t="s">
        <v>96</v>
      </c>
      <c r="G1107" t="s">
        <v>106</v>
      </c>
      <c r="H1107" t="s">
        <v>30</v>
      </c>
      <c r="I1107" t="s">
        <v>5319</v>
      </c>
      <c r="J1107" t="s">
        <v>5320</v>
      </c>
      <c r="K1107" t="s">
        <v>5321</v>
      </c>
      <c r="L1107" t="s">
        <v>5321</v>
      </c>
      <c r="M1107" t="s">
        <v>110</v>
      </c>
      <c r="N1107" t="s">
        <v>36</v>
      </c>
      <c r="O1107" t="s">
        <v>36</v>
      </c>
      <c r="P1107" t="s">
        <v>5318</v>
      </c>
      <c r="Q1107" t="s">
        <v>5321</v>
      </c>
      <c r="R1107" t="s">
        <v>103</v>
      </c>
      <c r="S1107" t="s">
        <v>5321</v>
      </c>
      <c r="T11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45797.549305555556</v>
      </c>
      <c r="U11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45797.697916666664</v>
      </c>
      <c r="V1107" s="5">
        <f>IFERROR(Table2[[#This Row],[Fecha cierre/actualización]]-Table2[[#This Row],[Fecha creación]],"Revisar")</f>
        <v>0.14861111110803904</v>
      </c>
      <c r="W1107" s="5">
        <f>IFERROR(Table2[[#This Row],[Días resolución/en proceso]]*24,"Revisar")</f>
        <v>3.566666666592937</v>
      </c>
      <c r="X1107" s="5">
        <f>_xlfn.XLOOKUP(Table2[[#This Row],[Acuerdo de nivel de servicio]],SLA!B:B,SLA!C:C)</f>
        <v>72</v>
      </c>
      <c r="Y1107" s="5">
        <f>IFERROR(ROUND(Table2[[#This Row],[Fecha cierre/actualización]]-Table2[[#This Row],[Fecha creación]],0)*14,"Revisar")</f>
        <v>0</v>
      </c>
      <c r="Z1107" s="5">
        <f>+Table2[[#This Row],[SLA horas - base ]]+Table2[[#This Row],[SLA horas - adic por cambio días]]</f>
        <v>72</v>
      </c>
      <c r="AA1107" s="19" t="str">
        <f>IF(Table2[[#This Row],[SLA horas - base ]]=0,"No tiene SLA",IF(Table2[[#This Row],[Horas resolución/en proceso]]&lt;=Table2[[#This Row],[SLA horas - total]],"Cumplido","Vencido"))</f>
        <v>Cumplido</v>
      </c>
      <c r="AC1107"/>
    </row>
    <row r="1108" spans="1:29">
      <c r="A1108" t="s">
        <v>5322</v>
      </c>
      <c r="B1108" t="s">
        <v>5323</v>
      </c>
      <c r="C1108" t="s">
        <v>149</v>
      </c>
      <c r="D1108" t="s">
        <v>2</v>
      </c>
      <c r="E1108" t="s">
        <v>26</v>
      </c>
      <c r="F1108" t="s">
        <v>96</v>
      </c>
      <c r="G1108" t="s">
        <v>36</v>
      </c>
      <c r="H1108" t="s">
        <v>27</v>
      </c>
      <c r="I1108" t="s">
        <v>5324</v>
      </c>
      <c r="J1108" t="s">
        <v>5325</v>
      </c>
      <c r="K1108" t="s">
        <v>5326</v>
      </c>
      <c r="L1108" t="s">
        <v>5326</v>
      </c>
      <c r="M1108" t="s">
        <v>101</v>
      </c>
      <c r="N1108" t="s">
        <v>36</v>
      </c>
      <c r="O1108" t="s">
        <v>102</v>
      </c>
      <c r="P1108" t="s">
        <v>5323</v>
      </c>
      <c r="Q1108" t="s">
        <v>5326</v>
      </c>
      <c r="R1108" t="s">
        <v>467</v>
      </c>
      <c r="S1108" t="s">
        <v>5326</v>
      </c>
      <c r="T11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45796.425694444442</v>
      </c>
      <c r="U11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45842.655555555553</v>
      </c>
      <c r="V1108" s="5">
        <f>IFERROR(Table2[[#This Row],[Fecha cierre/actualización]]-Table2[[#This Row],[Fecha creación]],"Revisar")</f>
        <v>46.229861111110949</v>
      </c>
      <c r="W1108" s="5">
        <f>IFERROR(Table2[[#This Row],[Días resolución/en proceso]]*24,"Revisar")</f>
        <v>1109.5166666666628</v>
      </c>
      <c r="X1108" s="5">
        <f>_xlfn.XLOOKUP(Table2[[#This Row],[Acuerdo de nivel de servicio]],SLA!B:B,SLA!C:C)</f>
        <v>12.5</v>
      </c>
      <c r="Y1108" s="5">
        <f>IFERROR(ROUND(Table2[[#This Row],[Fecha cierre/actualización]]-Table2[[#This Row],[Fecha creación]],0)*14,"Revisar")</f>
        <v>644</v>
      </c>
      <c r="Z1108" s="5">
        <f>+Table2[[#This Row],[SLA horas - base ]]+Table2[[#This Row],[SLA horas - adic por cambio días]]</f>
        <v>656.5</v>
      </c>
      <c r="AA1108" s="19" t="str">
        <f>IF(Table2[[#This Row],[SLA horas - base ]]=0,"No tiene SLA",IF(Table2[[#This Row],[Horas resolución/en proceso]]&lt;=Table2[[#This Row],[SLA horas - total]],"Cumplido","Vencido"))</f>
        <v>Vencido</v>
      </c>
      <c r="AC1108"/>
    </row>
    <row r="1109" spans="1:29">
      <c r="A1109" t="s">
        <v>5327</v>
      </c>
      <c r="B1109" t="s">
        <v>5328</v>
      </c>
      <c r="C1109" t="s">
        <v>119</v>
      </c>
      <c r="D1109" t="s">
        <v>2</v>
      </c>
      <c r="E1109" t="s">
        <v>55</v>
      </c>
      <c r="F1109" t="s">
        <v>96</v>
      </c>
      <c r="G1109" t="s">
        <v>36</v>
      </c>
      <c r="H1109" t="s">
        <v>28</v>
      </c>
      <c r="I1109" t="s">
        <v>5329</v>
      </c>
      <c r="J1109" t="s">
        <v>5330</v>
      </c>
      <c r="K1109" t="s">
        <v>5331</v>
      </c>
      <c r="L1109" t="s">
        <v>5331</v>
      </c>
      <c r="M1109" t="s">
        <v>101</v>
      </c>
      <c r="N1109" t="s">
        <v>36</v>
      </c>
      <c r="O1109" t="s">
        <v>102</v>
      </c>
      <c r="P1109" t="s">
        <v>5328</v>
      </c>
      <c r="Q1109" t="s">
        <v>5331</v>
      </c>
      <c r="R1109" t="s">
        <v>103</v>
      </c>
      <c r="S1109" t="s">
        <v>5331</v>
      </c>
      <c r="T11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45796.6875</v>
      </c>
      <c r="U11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45798.477777777778</v>
      </c>
      <c r="V1109" s="5">
        <f>IFERROR(Table2[[#This Row],[Fecha cierre/actualización]]-Table2[[#This Row],[Fecha creación]],"Revisar")</f>
        <v>1.7902777777781012</v>
      </c>
      <c r="W1109" s="5">
        <f>IFERROR(Table2[[#This Row],[Días resolución/en proceso]]*24,"Revisar")</f>
        <v>42.966666666674428</v>
      </c>
      <c r="X1109" s="5">
        <f>_xlfn.XLOOKUP(Table2[[#This Row],[Acuerdo de nivel de servicio]],SLA!B:B,SLA!C:C)</f>
        <v>72</v>
      </c>
      <c r="Y1109" s="5">
        <f>IFERROR(ROUND(Table2[[#This Row],[Fecha cierre/actualización]]-Table2[[#This Row],[Fecha creación]],0)*14,"Revisar")</f>
        <v>28</v>
      </c>
      <c r="Z1109" s="5">
        <f>+Table2[[#This Row],[SLA horas - base ]]+Table2[[#This Row],[SLA horas - adic por cambio días]]</f>
        <v>100</v>
      </c>
      <c r="AA1109" s="19" t="str">
        <f>IF(Table2[[#This Row],[SLA horas - base ]]=0,"No tiene SLA",IF(Table2[[#This Row],[Horas resolución/en proceso]]&lt;=Table2[[#This Row],[SLA horas - total]],"Cumplido","Vencido"))</f>
        <v>Cumplido</v>
      </c>
      <c r="AC1109"/>
    </row>
    <row r="1110" spans="1:29">
      <c r="A1110" t="s">
        <v>5332</v>
      </c>
      <c r="B1110" t="s">
        <v>5333</v>
      </c>
      <c r="C1110" t="s">
        <v>36</v>
      </c>
      <c r="D1110" t="s">
        <v>2</v>
      </c>
      <c r="E1110" t="s">
        <v>36</v>
      </c>
      <c r="F1110" t="s">
        <v>21</v>
      </c>
      <c r="G1110" t="s">
        <v>36</v>
      </c>
      <c r="H1110" t="s">
        <v>28</v>
      </c>
      <c r="I1110" t="s">
        <v>36</v>
      </c>
      <c r="J1110" t="s">
        <v>131</v>
      </c>
      <c r="K1110" t="s">
        <v>36</v>
      </c>
      <c r="L1110" t="s">
        <v>5334</v>
      </c>
      <c r="M1110" t="s">
        <v>101</v>
      </c>
      <c r="N1110" t="s">
        <v>36</v>
      </c>
      <c r="O1110" t="s">
        <v>102</v>
      </c>
      <c r="P1110" t="s">
        <v>5333</v>
      </c>
      <c r="Q1110" t="s">
        <v>36</v>
      </c>
      <c r="R1110" t="s">
        <v>103</v>
      </c>
      <c r="S1110" t="s">
        <v>36</v>
      </c>
      <c r="T11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45797.803472222222</v>
      </c>
      <c r="U11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45798.352777777778</v>
      </c>
      <c r="V1110" s="5">
        <f>IFERROR(Table2[[#This Row],[Fecha cierre/actualización]]-Table2[[#This Row],[Fecha creación]],"Revisar")</f>
        <v>0.54930555555620231</v>
      </c>
      <c r="W1110" s="5">
        <f>IFERROR(Table2[[#This Row],[Días resolución/en proceso]]*24,"Revisar")</f>
        <v>13.183333333348855</v>
      </c>
      <c r="X1110" s="5">
        <f>_xlfn.XLOOKUP(Table2[[#This Row],[Acuerdo de nivel de servicio]],SLA!B:B,SLA!C:C)</f>
        <v>0</v>
      </c>
      <c r="Y1110" s="5">
        <f>IFERROR(ROUND(Table2[[#This Row],[Fecha cierre/actualización]]-Table2[[#This Row],[Fecha creación]],0)*14,"Revisar")</f>
        <v>14</v>
      </c>
      <c r="Z1110" s="5">
        <f>+Table2[[#This Row],[SLA horas - base ]]+Table2[[#This Row],[SLA horas - adic por cambio días]]</f>
        <v>14</v>
      </c>
      <c r="AA1110" s="19" t="str">
        <f>IF(Table2[[#This Row],[SLA horas - base ]]=0,"No tiene SLA",IF(Table2[[#This Row],[Horas resolución/en proceso]]&lt;=Table2[[#This Row],[SLA horas - total]],"Cumplido","Vencido"))</f>
        <v>No tiene SLA</v>
      </c>
      <c r="AC1110"/>
    </row>
    <row r="1111" spans="1:29">
      <c r="A1111" t="s">
        <v>5335</v>
      </c>
      <c r="B1111" t="s">
        <v>5336</v>
      </c>
      <c r="C1111" t="s">
        <v>36</v>
      </c>
      <c r="D1111" t="s">
        <v>269</v>
      </c>
      <c r="E1111" t="s">
        <v>52</v>
      </c>
      <c r="F1111" t="s">
        <v>96</v>
      </c>
      <c r="G1111" t="s">
        <v>270</v>
      </c>
      <c r="H1111" t="s">
        <v>36</v>
      </c>
      <c r="I1111" t="s">
        <v>5337</v>
      </c>
      <c r="J1111" t="s">
        <v>5338</v>
      </c>
      <c r="K1111" t="s">
        <v>5339</v>
      </c>
      <c r="L1111" t="s">
        <v>5339</v>
      </c>
      <c r="M1111" t="s">
        <v>36</v>
      </c>
      <c r="N1111" t="s">
        <v>36</v>
      </c>
      <c r="O1111" t="s">
        <v>36</v>
      </c>
      <c r="P1111" t="s">
        <v>5336</v>
      </c>
      <c r="Q1111" t="s">
        <v>5339</v>
      </c>
      <c r="R1111" t="s">
        <v>103</v>
      </c>
      <c r="S1111" t="s">
        <v>5339</v>
      </c>
      <c r="T11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45797.71597222222</v>
      </c>
      <c r="U11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45799.698611111111</v>
      </c>
      <c r="V1111" s="5">
        <f>IFERROR(Table2[[#This Row],[Fecha cierre/actualización]]-Table2[[#This Row],[Fecha creación]],"Revisar")</f>
        <v>1.9826388888905058</v>
      </c>
      <c r="W1111" s="5">
        <f>IFERROR(Table2[[#This Row],[Días resolución/en proceso]]*24,"Revisar")</f>
        <v>47.583333333372138</v>
      </c>
      <c r="X1111" s="5">
        <f>_xlfn.XLOOKUP(Table2[[#This Row],[Acuerdo de nivel de servicio]],SLA!B:B,SLA!C:C)</f>
        <v>0</v>
      </c>
      <c r="Y1111" s="5">
        <f>IFERROR(ROUND(Table2[[#This Row],[Fecha cierre/actualización]]-Table2[[#This Row],[Fecha creación]],0)*14,"Revisar")</f>
        <v>28</v>
      </c>
      <c r="Z1111" s="5">
        <f>+Table2[[#This Row],[SLA horas - base ]]+Table2[[#This Row],[SLA horas - adic por cambio días]]</f>
        <v>28</v>
      </c>
      <c r="AA1111" s="19" t="str">
        <f>IF(Table2[[#This Row],[SLA horas - base ]]=0,"No tiene SLA",IF(Table2[[#This Row],[Horas resolución/en proceso]]&lt;=Table2[[#This Row],[SLA horas - total]],"Cumplido","Vencido"))</f>
        <v>No tiene SLA</v>
      </c>
      <c r="AC1111"/>
    </row>
    <row r="1112" spans="1:29">
      <c r="A1112" t="s">
        <v>5340</v>
      </c>
      <c r="B1112" t="s">
        <v>5341</v>
      </c>
      <c r="C1112" t="s">
        <v>496</v>
      </c>
      <c r="D1112" t="s">
        <v>95</v>
      </c>
      <c r="E1112" t="s">
        <v>66</v>
      </c>
      <c r="F1112" t="s">
        <v>96</v>
      </c>
      <c r="G1112" t="s">
        <v>97</v>
      </c>
      <c r="H1112" t="s">
        <v>51</v>
      </c>
      <c r="I1112" t="s">
        <v>5342</v>
      </c>
      <c r="J1112" t="s">
        <v>5343</v>
      </c>
      <c r="K1112" t="s">
        <v>5344</v>
      </c>
      <c r="L1112" t="s">
        <v>5344</v>
      </c>
      <c r="M1112" t="s">
        <v>101</v>
      </c>
      <c r="N1112" t="s">
        <v>36</v>
      </c>
      <c r="O1112" t="s">
        <v>102</v>
      </c>
      <c r="P1112" t="s">
        <v>5341</v>
      </c>
      <c r="Q1112" t="s">
        <v>5344</v>
      </c>
      <c r="R1112" t="s">
        <v>103</v>
      </c>
      <c r="S1112" t="s">
        <v>5344</v>
      </c>
      <c r="T11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45797.45208333333</v>
      </c>
      <c r="U11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45797.472916666666</v>
      </c>
      <c r="V1112" s="5">
        <f>IFERROR(Table2[[#This Row],[Fecha cierre/actualización]]-Table2[[#This Row],[Fecha creación]],"Revisar")</f>
        <v>2.0833333335758653E-2</v>
      </c>
      <c r="W1112" s="5">
        <f>IFERROR(Table2[[#This Row],[Días resolución/en proceso]]*24,"Revisar")</f>
        <v>0.50000000005820766</v>
      </c>
      <c r="X1112" s="5">
        <f>_xlfn.XLOOKUP(Table2[[#This Row],[Acuerdo de nivel de servicio]],SLA!B:B,SLA!C:C)</f>
        <v>72</v>
      </c>
      <c r="Y1112" s="5">
        <f>IFERROR(ROUND(Table2[[#This Row],[Fecha cierre/actualización]]-Table2[[#This Row],[Fecha creación]],0)*14,"Revisar")</f>
        <v>0</v>
      </c>
      <c r="Z1112" s="5">
        <f>+Table2[[#This Row],[SLA horas - base ]]+Table2[[#This Row],[SLA horas - adic por cambio días]]</f>
        <v>72</v>
      </c>
      <c r="AA1112" s="19" t="str">
        <f>IF(Table2[[#This Row],[SLA horas - base ]]=0,"No tiene SLA",IF(Table2[[#This Row],[Horas resolución/en proceso]]&lt;=Table2[[#This Row],[SLA horas - total]],"Cumplido","Vencido"))</f>
        <v>Cumplido</v>
      </c>
      <c r="AC1112"/>
    </row>
    <row r="1113" spans="1:29">
      <c r="A1113" t="s">
        <v>5345</v>
      </c>
      <c r="B1113" t="s">
        <v>5346</v>
      </c>
      <c r="C1113" t="s">
        <v>496</v>
      </c>
      <c r="D1113" t="s">
        <v>95</v>
      </c>
      <c r="E1113" t="s">
        <v>66</v>
      </c>
      <c r="F1113" t="s">
        <v>96</v>
      </c>
      <c r="G1113" t="s">
        <v>373</v>
      </c>
      <c r="H1113" t="s">
        <v>35</v>
      </c>
      <c r="I1113" t="s">
        <v>5347</v>
      </c>
      <c r="J1113" t="s">
        <v>131</v>
      </c>
      <c r="K1113" t="s">
        <v>5348</v>
      </c>
      <c r="L1113" t="s">
        <v>5348</v>
      </c>
      <c r="M1113" t="s">
        <v>36</v>
      </c>
      <c r="N1113" t="s">
        <v>36</v>
      </c>
      <c r="O1113" t="s">
        <v>311</v>
      </c>
      <c r="P1113" t="s">
        <v>5346</v>
      </c>
      <c r="Q1113" t="s">
        <v>5348</v>
      </c>
      <c r="R1113" t="s">
        <v>103</v>
      </c>
      <c r="S1113" t="s">
        <v>5348</v>
      </c>
      <c r="T11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45796.402083333334</v>
      </c>
      <c r="U11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45810.62777777778</v>
      </c>
      <c r="V1113" s="5">
        <f>IFERROR(Table2[[#This Row],[Fecha cierre/actualización]]-Table2[[#This Row],[Fecha creación]],"Revisar")</f>
        <v>14.225694444445253</v>
      </c>
      <c r="W1113" s="5">
        <f>IFERROR(Table2[[#This Row],[Días resolución/en proceso]]*24,"Revisar")</f>
        <v>341.41666666668607</v>
      </c>
      <c r="X1113" s="5">
        <f>_xlfn.XLOOKUP(Table2[[#This Row],[Acuerdo de nivel de servicio]],SLA!B:B,SLA!C:C)</f>
        <v>72</v>
      </c>
      <c r="Y1113" s="5">
        <f>IFERROR(ROUND(Table2[[#This Row],[Fecha cierre/actualización]]-Table2[[#This Row],[Fecha creación]],0)*14,"Revisar")</f>
        <v>196</v>
      </c>
      <c r="Z1113" s="5">
        <f>+Table2[[#This Row],[SLA horas - base ]]+Table2[[#This Row],[SLA horas - adic por cambio días]]</f>
        <v>268</v>
      </c>
      <c r="AA1113" s="19" t="str">
        <f>IF(Table2[[#This Row],[SLA horas - base ]]=0,"No tiene SLA",IF(Table2[[#This Row],[Horas resolución/en proceso]]&lt;=Table2[[#This Row],[SLA horas - total]],"Cumplido","Vencido"))</f>
        <v>Vencido</v>
      </c>
      <c r="AC1113"/>
    </row>
    <row r="1114" spans="1:29">
      <c r="A1114" t="s">
        <v>5349</v>
      </c>
      <c r="B1114" t="s">
        <v>5350</v>
      </c>
      <c r="C1114" t="s">
        <v>149</v>
      </c>
      <c r="D1114" t="s">
        <v>2</v>
      </c>
      <c r="E1114" t="s">
        <v>55</v>
      </c>
      <c r="F1114" t="s">
        <v>96</v>
      </c>
      <c r="G1114" t="s">
        <v>106</v>
      </c>
      <c r="H1114" t="s">
        <v>27</v>
      </c>
      <c r="I1114" t="s">
        <v>5351</v>
      </c>
      <c r="J1114" t="s">
        <v>5352</v>
      </c>
      <c r="K1114" t="s">
        <v>5353</v>
      </c>
      <c r="L1114" t="s">
        <v>5353</v>
      </c>
      <c r="M1114" t="s">
        <v>101</v>
      </c>
      <c r="N1114" t="s">
        <v>154</v>
      </c>
      <c r="O1114" t="s">
        <v>102</v>
      </c>
      <c r="P1114" t="s">
        <v>5350</v>
      </c>
      <c r="Q1114" t="s">
        <v>5353</v>
      </c>
      <c r="R1114" t="s">
        <v>103</v>
      </c>
      <c r="S1114" t="s">
        <v>5354</v>
      </c>
      <c r="T11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45797.684027777781</v>
      </c>
      <c r="U11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45799.45</v>
      </c>
      <c r="V1114" s="5">
        <f>IFERROR(Table2[[#This Row],[Fecha cierre/actualización]]-Table2[[#This Row],[Fecha creación]],"Revisar")</f>
        <v>1.7659722222160781</v>
      </c>
      <c r="W1114" s="5">
        <f>IFERROR(Table2[[#This Row],[Días resolución/en proceso]]*24,"Revisar")</f>
        <v>42.383333333185874</v>
      </c>
      <c r="X1114" s="5">
        <f>_xlfn.XLOOKUP(Table2[[#This Row],[Acuerdo de nivel de servicio]],SLA!B:B,SLA!C:C)</f>
        <v>12.5</v>
      </c>
      <c r="Y1114" s="5">
        <f>IFERROR(ROUND(Table2[[#This Row],[Fecha cierre/actualización]]-Table2[[#This Row],[Fecha creación]],0)*14,"Revisar")</f>
        <v>28</v>
      </c>
      <c r="Z1114" s="5">
        <f>+Table2[[#This Row],[SLA horas - base ]]+Table2[[#This Row],[SLA horas - adic por cambio días]]</f>
        <v>40.5</v>
      </c>
      <c r="AA1114" s="19" t="str">
        <f>IF(Table2[[#This Row],[SLA horas - base ]]=0,"No tiene SLA",IF(Table2[[#This Row],[Horas resolución/en proceso]]&lt;=Table2[[#This Row],[SLA horas - total]],"Cumplido","Vencido"))</f>
        <v>Vencido</v>
      </c>
      <c r="AC1114"/>
    </row>
    <row r="1115" spans="1:29">
      <c r="A1115" t="s">
        <v>5355</v>
      </c>
      <c r="B1115" t="s">
        <v>5356</v>
      </c>
      <c r="C1115" t="s">
        <v>149</v>
      </c>
      <c r="D1115" t="s">
        <v>2</v>
      </c>
      <c r="E1115" t="s">
        <v>55</v>
      </c>
      <c r="F1115" t="s">
        <v>96</v>
      </c>
      <c r="G1115" t="s">
        <v>106</v>
      </c>
      <c r="H1115" t="s">
        <v>31</v>
      </c>
      <c r="I1115" t="s">
        <v>5357</v>
      </c>
      <c r="J1115" t="s">
        <v>5358</v>
      </c>
      <c r="K1115" t="s">
        <v>5359</v>
      </c>
      <c r="L1115" t="s">
        <v>5359</v>
      </c>
      <c r="M1115" t="s">
        <v>101</v>
      </c>
      <c r="N1115" t="s">
        <v>154</v>
      </c>
      <c r="O1115" t="s">
        <v>102</v>
      </c>
      <c r="P1115" t="s">
        <v>5356</v>
      </c>
      <c r="Q1115" t="s">
        <v>5359</v>
      </c>
      <c r="R1115" t="s">
        <v>103</v>
      </c>
      <c r="S1115" t="s">
        <v>5359</v>
      </c>
      <c r="T11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45796.38958333333</v>
      </c>
      <c r="U11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45796.48333333333</v>
      </c>
      <c r="V1115" s="5">
        <f>IFERROR(Table2[[#This Row],[Fecha cierre/actualización]]-Table2[[#This Row],[Fecha creación]],"Revisar")</f>
        <v>9.375E-2</v>
      </c>
      <c r="W1115" s="5">
        <f>IFERROR(Table2[[#This Row],[Días resolución/en proceso]]*24,"Revisar")</f>
        <v>2.25</v>
      </c>
      <c r="X1115" s="5">
        <f>_xlfn.XLOOKUP(Table2[[#This Row],[Acuerdo de nivel de servicio]],SLA!B:B,SLA!C:C)</f>
        <v>12.5</v>
      </c>
      <c r="Y1115" s="5">
        <f>IFERROR(ROUND(Table2[[#This Row],[Fecha cierre/actualización]]-Table2[[#This Row],[Fecha creación]],0)*14,"Revisar")</f>
        <v>0</v>
      </c>
      <c r="Z1115" s="5">
        <f>+Table2[[#This Row],[SLA horas - base ]]+Table2[[#This Row],[SLA horas - adic por cambio días]]</f>
        <v>12.5</v>
      </c>
      <c r="AA1115" s="19" t="str">
        <f>IF(Table2[[#This Row],[SLA horas - base ]]=0,"No tiene SLA",IF(Table2[[#This Row],[Horas resolución/en proceso]]&lt;=Table2[[#This Row],[SLA horas - total]],"Cumplido","Vencido"))</f>
        <v>Cumplido</v>
      </c>
      <c r="AC1115"/>
    </row>
    <row r="1116" spans="1:29">
      <c r="A1116" t="s">
        <v>5360</v>
      </c>
      <c r="B1116" t="s">
        <v>5361</v>
      </c>
      <c r="C1116" t="s">
        <v>36</v>
      </c>
      <c r="D1116" t="s">
        <v>269</v>
      </c>
      <c r="E1116" t="s">
        <v>52</v>
      </c>
      <c r="F1116" t="s">
        <v>96</v>
      </c>
      <c r="G1116" t="s">
        <v>270</v>
      </c>
      <c r="H1116" t="s">
        <v>36</v>
      </c>
      <c r="I1116" t="s">
        <v>5362</v>
      </c>
      <c r="J1116" t="s">
        <v>5363</v>
      </c>
      <c r="K1116" t="s">
        <v>5364</v>
      </c>
      <c r="L1116" t="s">
        <v>5364</v>
      </c>
      <c r="M1116" t="s">
        <v>36</v>
      </c>
      <c r="N1116" t="s">
        <v>36</v>
      </c>
      <c r="O1116" t="s">
        <v>36</v>
      </c>
      <c r="P1116" t="s">
        <v>5361</v>
      </c>
      <c r="Q1116" t="s">
        <v>5364</v>
      </c>
      <c r="R1116" t="s">
        <v>103</v>
      </c>
      <c r="S1116" t="s">
        <v>5364</v>
      </c>
      <c r="T11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45797.532638888886</v>
      </c>
      <c r="U11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45799.696527777778</v>
      </c>
      <c r="V1116" s="5">
        <f>IFERROR(Table2[[#This Row],[Fecha cierre/actualización]]-Table2[[#This Row],[Fecha creación]],"Revisar")</f>
        <v>2.163888888891961</v>
      </c>
      <c r="W1116" s="5">
        <f>IFERROR(Table2[[#This Row],[Días resolución/en proceso]]*24,"Revisar")</f>
        <v>51.933333333407063</v>
      </c>
      <c r="X1116" s="5">
        <f>_xlfn.XLOOKUP(Table2[[#This Row],[Acuerdo de nivel de servicio]],SLA!B:B,SLA!C:C)</f>
        <v>0</v>
      </c>
      <c r="Y1116" s="5">
        <f>IFERROR(ROUND(Table2[[#This Row],[Fecha cierre/actualización]]-Table2[[#This Row],[Fecha creación]],0)*14,"Revisar")</f>
        <v>28</v>
      </c>
      <c r="Z1116" s="5">
        <f>+Table2[[#This Row],[SLA horas - base ]]+Table2[[#This Row],[SLA horas - adic por cambio días]]</f>
        <v>28</v>
      </c>
      <c r="AA1116" s="19" t="str">
        <f>IF(Table2[[#This Row],[SLA horas - base ]]=0,"No tiene SLA",IF(Table2[[#This Row],[Horas resolución/en proceso]]&lt;=Table2[[#This Row],[SLA horas - total]],"Cumplido","Vencido"))</f>
        <v>No tiene SLA</v>
      </c>
      <c r="AC1116"/>
    </row>
    <row r="1117" spans="1:29">
      <c r="A1117" t="s">
        <v>5365</v>
      </c>
      <c r="B1117" t="s">
        <v>5366</v>
      </c>
      <c r="C1117" t="s">
        <v>157</v>
      </c>
      <c r="D1117" t="s">
        <v>2</v>
      </c>
      <c r="E1117" t="s">
        <v>61</v>
      </c>
      <c r="F1117" t="s">
        <v>21</v>
      </c>
      <c r="G1117" t="s">
        <v>687</v>
      </c>
      <c r="H1117" t="s">
        <v>63</v>
      </c>
      <c r="I1117" t="s">
        <v>5366</v>
      </c>
      <c r="J1117" t="s">
        <v>131</v>
      </c>
      <c r="K1117" t="s">
        <v>36</v>
      </c>
      <c r="L1117" t="s">
        <v>5367</v>
      </c>
      <c r="M1117" t="s">
        <v>101</v>
      </c>
      <c r="N1117" t="s">
        <v>36</v>
      </c>
      <c r="O1117" t="s">
        <v>102</v>
      </c>
      <c r="P1117" t="s">
        <v>5366</v>
      </c>
      <c r="Q1117" t="s">
        <v>36</v>
      </c>
      <c r="R1117" t="s">
        <v>103</v>
      </c>
      <c r="S1117" t="s">
        <v>36</v>
      </c>
      <c r="T11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45797.398611111108</v>
      </c>
      <c r="U11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45800.368750000001</v>
      </c>
      <c r="V1117" s="5">
        <f>IFERROR(Table2[[#This Row],[Fecha cierre/actualización]]-Table2[[#This Row],[Fecha creación]],"Revisar")</f>
        <v>2.9701388888934162</v>
      </c>
      <c r="W1117" s="5">
        <f>IFERROR(Table2[[#This Row],[Días resolución/en proceso]]*24,"Revisar")</f>
        <v>71.283333333441988</v>
      </c>
      <c r="X1117" s="5">
        <f>_xlfn.XLOOKUP(Table2[[#This Row],[Acuerdo de nivel de servicio]],SLA!B:B,SLA!C:C)</f>
        <v>12.5</v>
      </c>
      <c r="Y1117" s="5">
        <f>IFERROR(ROUND(Table2[[#This Row],[Fecha cierre/actualización]]-Table2[[#This Row],[Fecha creación]],0)*14,"Revisar")</f>
        <v>42</v>
      </c>
      <c r="Z1117" s="5">
        <f>+Table2[[#This Row],[SLA horas - base ]]+Table2[[#This Row],[SLA horas - adic por cambio días]]</f>
        <v>54.5</v>
      </c>
      <c r="AA1117" s="19" t="str">
        <f>IF(Table2[[#This Row],[SLA horas - base ]]=0,"No tiene SLA",IF(Table2[[#This Row],[Horas resolución/en proceso]]&lt;=Table2[[#This Row],[SLA horas - total]],"Cumplido","Vencido"))</f>
        <v>Vencido</v>
      </c>
      <c r="AC1117"/>
    </row>
    <row r="1118" spans="1:29">
      <c r="A1118" t="s">
        <v>5368</v>
      </c>
      <c r="B1118" t="s">
        <v>5369</v>
      </c>
      <c r="C1118" t="s">
        <v>496</v>
      </c>
      <c r="D1118" t="s">
        <v>95</v>
      </c>
      <c r="E1118" t="s">
        <v>66</v>
      </c>
      <c r="F1118" t="s">
        <v>96</v>
      </c>
      <c r="G1118" t="s">
        <v>97</v>
      </c>
      <c r="H1118" t="s">
        <v>46</v>
      </c>
      <c r="I1118" t="s">
        <v>5369</v>
      </c>
      <c r="J1118" t="s">
        <v>5370</v>
      </c>
      <c r="K1118" t="s">
        <v>5371</v>
      </c>
      <c r="L1118" t="s">
        <v>5371</v>
      </c>
      <c r="M1118" t="s">
        <v>153</v>
      </c>
      <c r="N1118" t="s">
        <v>36</v>
      </c>
      <c r="O1118" t="s">
        <v>36</v>
      </c>
      <c r="P1118" t="s">
        <v>5369</v>
      </c>
      <c r="Q1118" t="s">
        <v>5371</v>
      </c>
      <c r="R1118" t="s">
        <v>467</v>
      </c>
      <c r="S1118" t="s">
        <v>5371</v>
      </c>
      <c r="T11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45797.775694444441</v>
      </c>
      <c r="U11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45805.534722222219</v>
      </c>
      <c r="V1118" s="5">
        <f>IFERROR(Table2[[#This Row],[Fecha cierre/actualización]]-Table2[[#This Row],[Fecha creación]],"Revisar")</f>
        <v>7.7590277777781012</v>
      </c>
      <c r="W1118" s="5">
        <f>IFERROR(Table2[[#This Row],[Días resolución/en proceso]]*24,"Revisar")</f>
        <v>186.21666666667443</v>
      </c>
      <c r="X1118" s="5">
        <f>_xlfn.XLOOKUP(Table2[[#This Row],[Acuerdo de nivel de servicio]],SLA!B:B,SLA!C:C)</f>
        <v>72</v>
      </c>
      <c r="Y1118" s="5">
        <f>IFERROR(ROUND(Table2[[#This Row],[Fecha cierre/actualización]]-Table2[[#This Row],[Fecha creación]],0)*14,"Revisar")</f>
        <v>112</v>
      </c>
      <c r="Z1118" s="5">
        <f>+Table2[[#This Row],[SLA horas - base ]]+Table2[[#This Row],[SLA horas - adic por cambio días]]</f>
        <v>184</v>
      </c>
      <c r="AA1118" s="19" t="str">
        <f>IF(Table2[[#This Row],[SLA horas - base ]]=0,"No tiene SLA",IF(Table2[[#This Row],[Horas resolución/en proceso]]&lt;=Table2[[#This Row],[SLA horas - total]],"Cumplido","Vencido"))</f>
        <v>Vencido</v>
      </c>
      <c r="AC1118"/>
    </row>
    <row r="1119" spans="1:29">
      <c r="A1119" t="s">
        <v>5372</v>
      </c>
      <c r="B1119" t="s">
        <v>5373</v>
      </c>
      <c r="C1119" t="s">
        <v>36</v>
      </c>
      <c r="D1119" t="s">
        <v>269</v>
      </c>
      <c r="E1119" t="s">
        <v>52</v>
      </c>
      <c r="F1119" t="s">
        <v>5374</v>
      </c>
      <c r="G1119" t="s">
        <v>270</v>
      </c>
      <c r="H1119" t="s">
        <v>36</v>
      </c>
      <c r="I1119" t="s">
        <v>5375</v>
      </c>
      <c r="J1119" t="s">
        <v>131</v>
      </c>
      <c r="K1119" t="s">
        <v>36</v>
      </c>
      <c r="L1119" t="s">
        <v>5376</v>
      </c>
      <c r="M1119" t="s">
        <v>36</v>
      </c>
      <c r="N1119" t="s">
        <v>36</v>
      </c>
      <c r="O1119" t="s">
        <v>36</v>
      </c>
      <c r="P1119" t="s">
        <v>5373</v>
      </c>
      <c r="Q1119" t="s">
        <v>36</v>
      </c>
      <c r="R1119" t="s">
        <v>103</v>
      </c>
      <c r="S1119" t="s">
        <v>36</v>
      </c>
      <c r="T11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45797.459027777775</v>
      </c>
      <c r="U11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45797.53402777778</v>
      </c>
      <c r="V1119" s="5">
        <f>IFERROR(Table2[[#This Row],[Fecha cierre/actualización]]-Table2[[#This Row],[Fecha creación]],"Revisar")</f>
        <v>7.5000000004365575E-2</v>
      </c>
      <c r="W1119" s="5">
        <f>IFERROR(Table2[[#This Row],[Días resolución/en proceso]]*24,"Revisar")</f>
        <v>1.8000000001047738</v>
      </c>
      <c r="X1119" s="5">
        <f>_xlfn.XLOOKUP(Table2[[#This Row],[Acuerdo de nivel de servicio]],SLA!B:B,SLA!C:C)</f>
        <v>0</v>
      </c>
      <c r="Y1119" s="5">
        <f>IFERROR(ROUND(Table2[[#This Row],[Fecha cierre/actualización]]-Table2[[#This Row],[Fecha creación]],0)*14,"Revisar")</f>
        <v>0</v>
      </c>
      <c r="Z1119" s="5">
        <f>+Table2[[#This Row],[SLA horas - base ]]+Table2[[#This Row],[SLA horas - adic por cambio días]]</f>
        <v>0</v>
      </c>
      <c r="AA1119" s="19" t="str">
        <f>IF(Table2[[#This Row],[SLA horas - base ]]=0,"No tiene SLA",IF(Table2[[#This Row],[Horas resolución/en proceso]]&lt;=Table2[[#This Row],[SLA horas - total]],"Cumplido","Vencido"))</f>
        <v>No tiene SLA</v>
      </c>
      <c r="AC1119"/>
    </row>
    <row r="1120" spans="1:29">
      <c r="A1120" t="s">
        <v>5377</v>
      </c>
      <c r="B1120" t="s">
        <v>5378</v>
      </c>
      <c r="C1120" t="s">
        <v>36</v>
      </c>
      <c r="D1120" t="s">
        <v>2</v>
      </c>
      <c r="E1120" t="s">
        <v>55</v>
      </c>
      <c r="F1120" t="s">
        <v>96</v>
      </c>
      <c r="G1120" t="s">
        <v>106</v>
      </c>
      <c r="H1120" t="s">
        <v>30</v>
      </c>
      <c r="I1120" t="s">
        <v>5379</v>
      </c>
      <c r="J1120" t="s">
        <v>5380</v>
      </c>
      <c r="K1120" t="s">
        <v>5381</v>
      </c>
      <c r="L1120" t="s">
        <v>5381</v>
      </c>
      <c r="M1120" t="s">
        <v>110</v>
      </c>
      <c r="N1120" t="s">
        <v>36</v>
      </c>
      <c r="O1120" t="s">
        <v>36</v>
      </c>
      <c r="P1120" t="s">
        <v>5378</v>
      </c>
      <c r="Q1120" t="s">
        <v>5381</v>
      </c>
      <c r="R1120" t="s">
        <v>103</v>
      </c>
      <c r="S1120" t="s">
        <v>5381</v>
      </c>
      <c r="T11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45797.511805555558</v>
      </c>
      <c r="U11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45797.614583333336</v>
      </c>
      <c r="V1120" s="5">
        <f>IFERROR(Table2[[#This Row],[Fecha cierre/actualización]]-Table2[[#This Row],[Fecha creación]],"Revisar")</f>
        <v>0.10277777777810115</v>
      </c>
      <c r="W1120" s="5">
        <f>IFERROR(Table2[[#This Row],[Días resolución/en proceso]]*24,"Revisar")</f>
        <v>2.4666666666744277</v>
      </c>
      <c r="X1120" s="5">
        <f>_xlfn.XLOOKUP(Table2[[#This Row],[Acuerdo de nivel de servicio]],SLA!B:B,SLA!C:C)</f>
        <v>0</v>
      </c>
      <c r="Y1120" s="5">
        <f>IFERROR(ROUND(Table2[[#This Row],[Fecha cierre/actualización]]-Table2[[#This Row],[Fecha creación]],0)*14,"Revisar")</f>
        <v>0</v>
      </c>
      <c r="Z1120" s="5">
        <f>+Table2[[#This Row],[SLA horas - base ]]+Table2[[#This Row],[SLA horas - adic por cambio días]]</f>
        <v>0</v>
      </c>
      <c r="AA1120" s="19" t="str">
        <f>IF(Table2[[#This Row],[SLA horas - base ]]=0,"No tiene SLA",IF(Table2[[#This Row],[Horas resolución/en proceso]]&lt;=Table2[[#This Row],[SLA horas - total]],"Cumplido","Vencido"))</f>
        <v>No tiene SLA</v>
      </c>
      <c r="AC1120"/>
    </row>
    <row r="1121" spans="1:29">
      <c r="A1121" t="s">
        <v>5382</v>
      </c>
      <c r="B1121" t="s">
        <v>5383</v>
      </c>
      <c r="C1121" t="s">
        <v>496</v>
      </c>
      <c r="D1121" t="s">
        <v>95</v>
      </c>
      <c r="E1121" t="s">
        <v>61</v>
      </c>
      <c r="F1121" t="s">
        <v>96</v>
      </c>
      <c r="G1121" t="s">
        <v>687</v>
      </c>
      <c r="H1121" t="s">
        <v>44</v>
      </c>
      <c r="I1121" t="s">
        <v>5384</v>
      </c>
      <c r="J1121" t="s">
        <v>5385</v>
      </c>
      <c r="K1121" t="s">
        <v>5386</v>
      </c>
      <c r="L1121" t="s">
        <v>5386</v>
      </c>
      <c r="M1121" t="s">
        <v>36</v>
      </c>
      <c r="N1121" t="s">
        <v>36</v>
      </c>
      <c r="O1121" t="s">
        <v>36</v>
      </c>
      <c r="P1121" t="s">
        <v>5383</v>
      </c>
      <c r="Q1121" t="s">
        <v>5386</v>
      </c>
      <c r="R1121" t="s">
        <v>103</v>
      </c>
      <c r="S1121" t="s">
        <v>5386</v>
      </c>
      <c r="T11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45796.481944444444</v>
      </c>
      <c r="U11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45797.405555555553</v>
      </c>
      <c r="V1121" s="5">
        <f>IFERROR(Table2[[#This Row],[Fecha cierre/actualización]]-Table2[[#This Row],[Fecha creación]],"Revisar")</f>
        <v>0.92361111110949423</v>
      </c>
      <c r="W1121" s="5">
        <f>IFERROR(Table2[[#This Row],[Días resolución/en proceso]]*24,"Revisar")</f>
        <v>22.166666666627862</v>
      </c>
      <c r="X1121" s="5">
        <f>_xlfn.XLOOKUP(Table2[[#This Row],[Acuerdo de nivel de servicio]],SLA!B:B,SLA!C:C)</f>
        <v>72</v>
      </c>
      <c r="Y1121" s="5">
        <f>IFERROR(ROUND(Table2[[#This Row],[Fecha cierre/actualización]]-Table2[[#This Row],[Fecha creación]],0)*14,"Revisar")</f>
        <v>14</v>
      </c>
      <c r="Z1121" s="5">
        <f>+Table2[[#This Row],[SLA horas - base ]]+Table2[[#This Row],[SLA horas - adic por cambio días]]</f>
        <v>86</v>
      </c>
      <c r="AA1121" s="19" t="str">
        <f>IF(Table2[[#This Row],[SLA horas - base ]]=0,"No tiene SLA",IF(Table2[[#This Row],[Horas resolución/en proceso]]&lt;=Table2[[#This Row],[SLA horas - total]],"Cumplido","Vencido"))</f>
        <v>Cumplido</v>
      </c>
      <c r="AC1121"/>
    </row>
    <row r="1122" spans="1:29">
      <c r="A1122" t="s">
        <v>5387</v>
      </c>
      <c r="B1122" t="s">
        <v>5388</v>
      </c>
      <c r="C1122" t="s">
        <v>36</v>
      </c>
      <c r="D1122" t="s">
        <v>269</v>
      </c>
      <c r="E1122" t="s">
        <v>36</v>
      </c>
      <c r="F1122" t="s">
        <v>21</v>
      </c>
      <c r="G1122" t="s">
        <v>270</v>
      </c>
      <c r="H1122" t="s">
        <v>36</v>
      </c>
      <c r="I1122" t="s">
        <v>36</v>
      </c>
      <c r="J1122" t="s">
        <v>131</v>
      </c>
      <c r="K1122" t="s">
        <v>36</v>
      </c>
      <c r="L1122" t="s">
        <v>5389</v>
      </c>
      <c r="M1122" t="s">
        <v>36</v>
      </c>
      <c r="N1122" t="s">
        <v>36</v>
      </c>
      <c r="O1122" t="s">
        <v>36</v>
      </c>
      <c r="P1122" t="s">
        <v>5388</v>
      </c>
      <c r="Q1122" t="s">
        <v>36</v>
      </c>
      <c r="R1122" t="s">
        <v>103</v>
      </c>
      <c r="S1122" t="s">
        <v>36</v>
      </c>
      <c r="T11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45796.625</v>
      </c>
      <c r="U11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45796.627083333333</v>
      </c>
      <c r="V1122" s="5">
        <f>IFERROR(Table2[[#This Row],[Fecha cierre/actualización]]-Table2[[#This Row],[Fecha creación]],"Revisar")</f>
        <v>2.0833333328482695E-3</v>
      </c>
      <c r="W1122" s="5">
        <f>IFERROR(Table2[[#This Row],[Días resolución/en proceso]]*24,"Revisar")</f>
        <v>4.9999999988358468E-2</v>
      </c>
      <c r="X1122" s="5">
        <f>_xlfn.XLOOKUP(Table2[[#This Row],[Acuerdo de nivel de servicio]],SLA!B:B,SLA!C:C)</f>
        <v>0</v>
      </c>
      <c r="Y1122" s="5">
        <f>IFERROR(ROUND(Table2[[#This Row],[Fecha cierre/actualización]]-Table2[[#This Row],[Fecha creación]],0)*14,"Revisar")</f>
        <v>0</v>
      </c>
      <c r="Z1122" s="5">
        <f>+Table2[[#This Row],[SLA horas - base ]]+Table2[[#This Row],[SLA horas - adic por cambio días]]</f>
        <v>0</v>
      </c>
      <c r="AA1122" s="19" t="str">
        <f>IF(Table2[[#This Row],[SLA horas - base ]]=0,"No tiene SLA",IF(Table2[[#This Row],[Horas resolución/en proceso]]&lt;=Table2[[#This Row],[SLA horas - total]],"Cumplido","Vencido"))</f>
        <v>No tiene SLA</v>
      </c>
      <c r="AC1122"/>
    </row>
    <row r="1123" spans="1:29">
      <c r="A1123" t="s">
        <v>5390</v>
      </c>
      <c r="B1123" t="s">
        <v>5391</v>
      </c>
      <c r="C1123" t="s">
        <v>167</v>
      </c>
      <c r="D1123" t="s">
        <v>2</v>
      </c>
      <c r="E1123" t="s">
        <v>66</v>
      </c>
      <c r="F1123" t="s">
        <v>96</v>
      </c>
      <c r="G1123" t="s">
        <v>97</v>
      </c>
      <c r="H1123" t="s">
        <v>51</v>
      </c>
      <c r="I1123" t="s">
        <v>5392</v>
      </c>
      <c r="J1123" t="s">
        <v>5393</v>
      </c>
      <c r="K1123" t="s">
        <v>5394</v>
      </c>
      <c r="L1123" t="s">
        <v>5394</v>
      </c>
      <c r="M1123" t="s">
        <v>101</v>
      </c>
      <c r="N1123" t="s">
        <v>36</v>
      </c>
      <c r="O1123" t="s">
        <v>102</v>
      </c>
      <c r="P1123" t="s">
        <v>5391</v>
      </c>
      <c r="Q1123" t="s">
        <v>5394</v>
      </c>
      <c r="R1123" t="s">
        <v>103</v>
      </c>
      <c r="S1123" t="s">
        <v>5394</v>
      </c>
      <c r="T11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45796.567361111112</v>
      </c>
      <c r="U11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45797.481944444444</v>
      </c>
      <c r="V1123" s="5">
        <f>IFERROR(Table2[[#This Row],[Fecha cierre/actualización]]-Table2[[#This Row],[Fecha creación]],"Revisar")</f>
        <v>0.91458333333139308</v>
      </c>
      <c r="W1123" s="5">
        <f>IFERROR(Table2[[#This Row],[Días resolución/en proceso]]*24,"Revisar")</f>
        <v>21.949999999953434</v>
      </c>
      <c r="X1123" s="5">
        <f>_xlfn.XLOOKUP(Table2[[#This Row],[Acuerdo de nivel de servicio]],SLA!B:B,SLA!C:C)</f>
        <v>120</v>
      </c>
      <c r="Y1123" s="5">
        <f>IFERROR(ROUND(Table2[[#This Row],[Fecha cierre/actualización]]-Table2[[#This Row],[Fecha creación]],0)*14,"Revisar")</f>
        <v>14</v>
      </c>
      <c r="Z1123" s="5">
        <f>+Table2[[#This Row],[SLA horas - base ]]+Table2[[#This Row],[SLA horas - adic por cambio días]]</f>
        <v>134</v>
      </c>
      <c r="AA1123" s="19" t="str">
        <f>IF(Table2[[#This Row],[SLA horas - base ]]=0,"No tiene SLA",IF(Table2[[#This Row],[Horas resolución/en proceso]]&lt;=Table2[[#This Row],[SLA horas - total]],"Cumplido","Vencido"))</f>
        <v>Cumplido</v>
      </c>
      <c r="AC1123"/>
    </row>
    <row r="1124" spans="1:29">
      <c r="A1124" t="s">
        <v>5395</v>
      </c>
      <c r="B1124" t="s">
        <v>5396</v>
      </c>
      <c r="C1124" t="s">
        <v>2317</v>
      </c>
      <c r="D1124" t="s">
        <v>95</v>
      </c>
      <c r="E1124" t="s">
        <v>38</v>
      </c>
      <c r="F1124" t="s">
        <v>19</v>
      </c>
      <c r="G1124" t="s">
        <v>106</v>
      </c>
      <c r="H1124" t="s">
        <v>38</v>
      </c>
      <c r="I1124" t="s">
        <v>5341</v>
      </c>
      <c r="J1124" t="s">
        <v>131</v>
      </c>
      <c r="K1124" t="s">
        <v>36</v>
      </c>
      <c r="L1124" t="s">
        <v>5397</v>
      </c>
      <c r="M1124" t="s">
        <v>110</v>
      </c>
      <c r="N1124" t="s">
        <v>36</v>
      </c>
      <c r="O1124" t="s">
        <v>36</v>
      </c>
      <c r="P1124" t="s">
        <v>5396</v>
      </c>
      <c r="Q1124" t="s">
        <v>36</v>
      </c>
      <c r="R1124" t="s">
        <v>103</v>
      </c>
      <c r="S1124" t="s">
        <v>36</v>
      </c>
      <c r="T11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45797.438194444447</v>
      </c>
      <c r="U11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45833.95</v>
      </c>
      <c r="V1124" s="5">
        <f>IFERROR(Table2[[#This Row],[Fecha cierre/actualización]]-Table2[[#This Row],[Fecha creación]],"Revisar")</f>
        <v>36.511805555550382</v>
      </c>
      <c r="W1124" s="5">
        <f>IFERROR(Table2[[#This Row],[Días resolución/en proceso]]*24,"Revisar")</f>
        <v>876.28333333320916</v>
      </c>
      <c r="X1124" s="5">
        <f>_xlfn.XLOOKUP(Table2[[#This Row],[Acuerdo de nivel de servicio]],SLA!B:B,SLA!C:C)</f>
        <v>120</v>
      </c>
      <c r="Y1124" s="5">
        <f>IFERROR(ROUND(Table2[[#This Row],[Fecha cierre/actualización]]-Table2[[#This Row],[Fecha creación]],0)*14,"Revisar")</f>
        <v>518</v>
      </c>
      <c r="Z1124" s="5">
        <f>+Table2[[#This Row],[SLA horas - base ]]+Table2[[#This Row],[SLA horas - adic por cambio días]]</f>
        <v>638</v>
      </c>
      <c r="AA1124" s="19" t="str">
        <f>IF(Table2[[#This Row],[SLA horas - base ]]=0,"No tiene SLA",IF(Table2[[#This Row],[Horas resolución/en proceso]]&lt;=Table2[[#This Row],[SLA horas - total]],"Cumplido","Vencido"))</f>
        <v>Vencido</v>
      </c>
      <c r="AC1124"/>
    </row>
    <row r="1125" spans="1:29">
      <c r="A1125" t="s">
        <v>5398</v>
      </c>
      <c r="B1125" t="s">
        <v>5341</v>
      </c>
      <c r="C1125" t="s">
        <v>157</v>
      </c>
      <c r="D1125" t="s">
        <v>2</v>
      </c>
      <c r="E1125" t="s">
        <v>55</v>
      </c>
      <c r="F1125" t="s">
        <v>96</v>
      </c>
      <c r="G1125" t="s">
        <v>97</v>
      </c>
      <c r="H1125" t="s">
        <v>27</v>
      </c>
      <c r="I1125" t="s">
        <v>5399</v>
      </c>
      <c r="J1125" t="s">
        <v>5400</v>
      </c>
      <c r="K1125" t="s">
        <v>5401</v>
      </c>
      <c r="L1125" t="s">
        <v>5401</v>
      </c>
      <c r="M1125" t="s">
        <v>101</v>
      </c>
      <c r="N1125" t="s">
        <v>36</v>
      </c>
      <c r="O1125" t="s">
        <v>102</v>
      </c>
      <c r="P1125" t="s">
        <v>5341</v>
      </c>
      <c r="Q1125" t="s">
        <v>5401</v>
      </c>
      <c r="R1125" t="s">
        <v>103</v>
      </c>
      <c r="S1125" t="s">
        <v>5401</v>
      </c>
      <c r="T11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45797.45208333333</v>
      </c>
      <c r="U11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45800.481249999997</v>
      </c>
      <c r="V1125" s="5">
        <f>IFERROR(Table2[[#This Row],[Fecha cierre/actualización]]-Table2[[#This Row],[Fecha creación]],"Revisar")</f>
        <v>3.0291666666671517</v>
      </c>
      <c r="W1125" s="5">
        <f>IFERROR(Table2[[#This Row],[Días resolución/en proceso]]*24,"Revisar")</f>
        <v>72.700000000011642</v>
      </c>
      <c r="X1125" s="5">
        <f>_xlfn.XLOOKUP(Table2[[#This Row],[Acuerdo de nivel de servicio]],SLA!B:B,SLA!C:C)</f>
        <v>12.5</v>
      </c>
      <c r="Y1125" s="5">
        <f>IFERROR(ROUND(Table2[[#This Row],[Fecha cierre/actualización]]-Table2[[#This Row],[Fecha creación]],0)*14,"Revisar")</f>
        <v>42</v>
      </c>
      <c r="Z1125" s="5">
        <f>+Table2[[#This Row],[SLA horas - base ]]+Table2[[#This Row],[SLA horas - adic por cambio días]]</f>
        <v>54.5</v>
      </c>
      <c r="AA1125" s="19" t="str">
        <f>IF(Table2[[#This Row],[SLA horas - base ]]=0,"No tiene SLA",IF(Table2[[#This Row],[Horas resolución/en proceso]]&lt;=Table2[[#This Row],[SLA horas - total]],"Cumplido","Vencido"))</f>
        <v>Vencido</v>
      </c>
      <c r="AC1125"/>
    </row>
    <row r="1126" spans="1:29">
      <c r="A1126" t="s">
        <v>5402</v>
      </c>
      <c r="B1126" t="s">
        <v>5403</v>
      </c>
      <c r="C1126" t="s">
        <v>149</v>
      </c>
      <c r="D1126" t="s">
        <v>2</v>
      </c>
      <c r="E1126" t="s">
        <v>55</v>
      </c>
      <c r="F1126" t="s">
        <v>96</v>
      </c>
      <c r="G1126" t="s">
        <v>106</v>
      </c>
      <c r="H1126" t="s">
        <v>31</v>
      </c>
      <c r="I1126" t="s">
        <v>5403</v>
      </c>
      <c r="J1126" t="s">
        <v>5404</v>
      </c>
      <c r="K1126" t="s">
        <v>5061</v>
      </c>
      <c r="L1126" t="s">
        <v>5061</v>
      </c>
      <c r="M1126" t="s">
        <v>101</v>
      </c>
      <c r="N1126" t="s">
        <v>154</v>
      </c>
      <c r="O1126" t="s">
        <v>102</v>
      </c>
      <c r="P1126" t="s">
        <v>5403</v>
      </c>
      <c r="Q1126" t="s">
        <v>5061</v>
      </c>
      <c r="R1126" t="s">
        <v>103</v>
      </c>
      <c r="S1126" t="s">
        <v>5405</v>
      </c>
      <c r="T11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45797.477777777778</v>
      </c>
      <c r="U11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45798.408333333333</v>
      </c>
      <c r="V1126" s="5">
        <f>IFERROR(Table2[[#This Row],[Fecha cierre/actualización]]-Table2[[#This Row],[Fecha creación]],"Revisar")</f>
        <v>0.93055555555474712</v>
      </c>
      <c r="W1126" s="5">
        <f>IFERROR(Table2[[#This Row],[Días resolución/en proceso]]*24,"Revisar")</f>
        <v>22.333333333313931</v>
      </c>
      <c r="X1126" s="5">
        <f>_xlfn.XLOOKUP(Table2[[#This Row],[Acuerdo de nivel de servicio]],SLA!B:B,SLA!C:C)</f>
        <v>12.5</v>
      </c>
      <c r="Y1126" s="5">
        <f>IFERROR(ROUND(Table2[[#This Row],[Fecha cierre/actualización]]-Table2[[#This Row],[Fecha creación]],0)*14,"Revisar")</f>
        <v>14</v>
      </c>
      <c r="Z1126" s="5">
        <f>+Table2[[#This Row],[SLA horas - base ]]+Table2[[#This Row],[SLA horas - adic por cambio días]]</f>
        <v>26.5</v>
      </c>
      <c r="AA1126" s="19" t="str">
        <f>IF(Table2[[#This Row],[SLA horas - base ]]=0,"No tiene SLA",IF(Table2[[#This Row],[Horas resolución/en proceso]]&lt;=Table2[[#This Row],[SLA horas - total]],"Cumplido","Vencido"))</f>
        <v>Cumplido</v>
      </c>
      <c r="AC1126"/>
    </row>
    <row r="1127" spans="1:29">
      <c r="A1127" t="s">
        <v>5406</v>
      </c>
      <c r="B1127" t="s">
        <v>5407</v>
      </c>
      <c r="C1127" t="s">
        <v>36</v>
      </c>
      <c r="D1127" t="s">
        <v>269</v>
      </c>
      <c r="E1127" t="s">
        <v>33</v>
      </c>
      <c r="F1127" t="s">
        <v>96</v>
      </c>
      <c r="G1127" t="s">
        <v>270</v>
      </c>
      <c r="H1127" t="s">
        <v>36</v>
      </c>
      <c r="I1127" t="s">
        <v>5408</v>
      </c>
      <c r="J1127" t="s">
        <v>5409</v>
      </c>
      <c r="K1127" t="s">
        <v>5410</v>
      </c>
      <c r="L1127" t="s">
        <v>5410</v>
      </c>
      <c r="M1127" t="s">
        <v>36</v>
      </c>
      <c r="N1127" t="s">
        <v>36</v>
      </c>
      <c r="O1127" t="s">
        <v>36</v>
      </c>
      <c r="P1127" t="s">
        <v>5407</v>
      </c>
      <c r="Q1127" t="s">
        <v>5410</v>
      </c>
      <c r="R1127" t="s">
        <v>103</v>
      </c>
      <c r="S1127" t="s">
        <v>5410</v>
      </c>
      <c r="T11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45797.666666666664</v>
      </c>
      <c r="U11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45799.695833333331</v>
      </c>
      <c r="V1127" s="5">
        <f>IFERROR(Table2[[#This Row],[Fecha cierre/actualización]]-Table2[[#This Row],[Fecha creación]],"Revisar")</f>
        <v>2.0291666666671517</v>
      </c>
      <c r="W1127" s="5">
        <f>IFERROR(Table2[[#This Row],[Días resolución/en proceso]]*24,"Revisar")</f>
        <v>48.700000000011642</v>
      </c>
      <c r="X1127" s="5">
        <f>_xlfn.XLOOKUP(Table2[[#This Row],[Acuerdo de nivel de servicio]],SLA!B:B,SLA!C:C)</f>
        <v>0</v>
      </c>
      <c r="Y1127" s="5">
        <f>IFERROR(ROUND(Table2[[#This Row],[Fecha cierre/actualización]]-Table2[[#This Row],[Fecha creación]],0)*14,"Revisar")</f>
        <v>28</v>
      </c>
      <c r="Z1127" s="5">
        <f>+Table2[[#This Row],[SLA horas - base ]]+Table2[[#This Row],[SLA horas - adic por cambio días]]</f>
        <v>28</v>
      </c>
      <c r="AA1127" s="19" t="str">
        <f>IF(Table2[[#This Row],[SLA horas - base ]]=0,"No tiene SLA",IF(Table2[[#This Row],[Horas resolución/en proceso]]&lt;=Table2[[#This Row],[SLA horas - total]],"Cumplido","Vencido"))</f>
        <v>No tiene SLA</v>
      </c>
      <c r="AC1127"/>
    </row>
    <row r="1128" spans="1:29">
      <c r="A1128" t="s">
        <v>5411</v>
      </c>
      <c r="B1128" t="s">
        <v>5412</v>
      </c>
      <c r="C1128" t="s">
        <v>36</v>
      </c>
      <c r="D1128" t="s">
        <v>269</v>
      </c>
      <c r="E1128" t="s">
        <v>52</v>
      </c>
      <c r="F1128" t="s">
        <v>96</v>
      </c>
      <c r="G1128" t="s">
        <v>270</v>
      </c>
      <c r="H1128" t="s">
        <v>36</v>
      </c>
      <c r="I1128" t="s">
        <v>5413</v>
      </c>
      <c r="J1128" t="s">
        <v>5414</v>
      </c>
      <c r="K1128" t="s">
        <v>5415</v>
      </c>
      <c r="L1128" t="s">
        <v>5415</v>
      </c>
      <c r="M1128" t="s">
        <v>36</v>
      </c>
      <c r="N1128" t="s">
        <v>36</v>
      </c>
      <c r="O1128" t="s">
        <v>36</v>
      </c>
      <c r="P1128" t="s">
        <v>5412</v>
      </c>
      <c r="Q1128" t="s">
        <v>5415</v>
      </c>
      <c r="R1128" t="s">
        <v>103</v>
      </c>
      <c r="S1128" t="s">
        <v>5415</v>
      </c>
      <c r="T11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45797.67083333333</v>
      </c>
      <c r="U11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45799.697222222225</v>
      </c>
      <c r="V1128" s="5">
        <f>IFERROR(Table2[[#This Row],[Fecha cierre/actualización]]-Table2[[#This Row],[Fecha creación]],"Revisar")</f>
        <v>2.0263888888948713</v>
      </c>
      <c r="W1128" s="5">
        <f>IFERROR(Table2[[#This Row],[Días resolución/en proceso]]*24,"Revisar")</f>
        <v>48.633333333476912</v>
      </c>
      <c r="X1128" s="5">
        <f>_xlfn.XLOOKUP(Table2[[#This Row],[Acuerdo de nivel de servicio]],SLA!B:B,SLA!C:C)</f>
        <v>0</v>
      </c>
      <c r="Y1128" s="5">
        <f>IFERROR(ROUND(Table2[[#This Row],[Fecha cierre/actualización]]-Table2[[#This Row],[Fecha creación]],0)*14,"Revisar")</f>
        <v>28</v>
      </c>
      <c r="Z1128" s="5">
        <f>+Table2[[#This Row],[SLA horas - base ]]+Table2[[#This Row],[SLA horas - adic por cambio días]]</f>
        <v>28</v>
      </c>
      <c r="AA1128" s="19" t="str">
        <f>IF(Table2[[#This Row],[SLA horas - base ]]=0,"No tiene SLA",IF(Table2[[#This Row],[Horas resolución/en proceso]]&lt;=Table2[[#This Row],[SLA horas - total]],"Cumplido","Vencido"))</f>
        <v>No tiene SLA</v>
      </c>
      <c r="AC1128"/>
    </row>
    <row r="1129" spans="1:29">
      <c r="A1129" t="s">
        <v>5416</v>
      </c>
      <c r="B1129" t="s">
        <v>5417</v>
      </c>
      <c r="C1129" t="s">
        <v>36</v>
      </c>
      <c r="D1129" t="s">
        <v>269</v>
      </c>
      <c r="E1129" t="s">
        <v>52</v>
      </c>
      <c r="F1129" t="s">
        <v>96</v>
      </c>
      <c r="G1129" t="s">
        <v>270</v>
      </c>
      <c r="H1129" t="s">
        <v>36</v>
      </c>
      <c r="I1129" t="s">
        <v>5418</v>
      </c>
      <c r="J1129" t="s">
        <v>5419</v>
      </c>
      <c r="K1129" t="s">
        <v>5364</v>
      </c>
      <c r="L1129" t="s">
        <v>5364</v>
      </c>
      <c r="M1129" t="s">
        <v>36</v>
      </c>
      <c r="N1129" t="s">
        <v>36</v>
      </c>
      <c r="O1129" t="s">
        <v>36</v>
      </c>
      <c r="P1129" t="s">
        <v>5417</v>
      </c>
      <c r="Q1129" t="s">
        <v>5364</v>
      </c>
      <c r="R1129" t="s">
        <v>103</v>
      </c>
      <c r="S1129" t="s">
        <v>5364</v>
      </c>
      <c r="T11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45797.675000000003</v>
      </c>
      <c r="U11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45799.696527777778</v>
      </c>
      <c r="V1129" s="5">
        <f>IFERROR(Table2[[#This Row],[Fecha cierre/actualización]]-Table2[[#This Row],[Fecha creación]],"Revisar")</f>
        <v>2.0215277777751908</v>
      </c>
      <c r="W1129" s="5">
        <f>IFERROR(Table2[[#This Row],[Días resolución/en proceso]]*24,"Revisar")</f>
        <v>48.516666666604578</v>
      </c>
      <c r="X1129" s="5">
        <f>_xlfn.XLOOKUP(Table2[[#This Row],[Acuerdo de nivel de servicio]],SLA!B:B,SLA!C:C)</f>
        <v>0</v>
      </c>
      <c r="Y1129" s="5">
        <f>IFERROR(ROUND(Table2[[#This Row],[Fecha cierre/actualización]]-Table2[[#This Row],[Fecha creación]],0)*14,"Revisar")</f>
        <v>28</v>
      </c>
      <c r="Z1129" s="5">
        <f>+Table2[[#This Row],[SLA horas - base ]]+Table2[[#This Row],[SLA horas - adic por cambio días]]</f>
        <v>28</v>
      </c>
      <c r="AA1129" s="19" t="str">
        <f>IF(Table2[[#This Row],[SLA horas - base ]]=0,"No tiene SLA",IF(Table2[[#This Row],[Horas resolución/en proceso]]&lt;=Table2[[#This Row],[SLA horas - total]],"Cumplido","Vencido"))</f>
        <v>No tiene SLA</v>
      </c>
      <c r="AC1129"/>
    </row>
    <row r="1130" spans="1:29">
      <c r="A1130" t="s">
        <v>5420</v>
      </c>
      <c r="B1130" t="s">
        <v>5421</v>
      </c>
      <c r="C1130" t="s">
        <v>36</v>
      </c>
      <c r="D1130" t="s">
        <v>2</v>
      </c>
      <c r="E1130" t="s">
        <v>29</v>
      </c>
      <c r="F1130" t="s">
        <v>96</v>
      </c>
      <c r="G1130" t="s">
        <v>106</v>
      </c>
      <c r="H1130" t="s">
        <v>30</v>
      </c>
      <c r="I1130" t="s">
        <v>5422</v>
      </c>
      <c r="J1130" t="s">
        <v>5423</v>
      </c>
      <c r="K1130" t="s">
        <v>5424</v>
      </c>
      <c r="L1130" t="s">
        <v>5424</v>
      </c>
      <c r="M1130" t="s">
        <v>110</v>
      </c>
      <c r="N1130" t="s">
        <v>36</v>
      </c>
      <c r="O1130" t="s">
        <v>36</v>
      </c>
      <c r="P1130" t="s">
        <v>5421</v>
      </c>
      <c r="Q1130" t="s">
        <v>5424</v>
      </c>
      <c r="R1130" t="s">
        <v>103</v>
      </c>
      <c r="S1130" t="s">
        <v>5424</v>
      </c>
      <c r="T11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45797.6875</v>
      </c>
      <c r="U11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45812.435416666667</v>
      </c>
      <c r="V1130" s="5">
        <f>IFERROR(Table2[[#This Row],[Fecha cierre/actualización]]-Table2[[#This Row],[Fecha creación]],"Revisar")</f>
        <v>14.747916666667152</v>
      </c>
      <c r="W1130" s="5">
        <f>IFERROR(Table2[[#This Row],[Días resolución/en proceso]]*24,"Revisar")</f>
        <v>353.95000000001164</v>
      </c>
      <c r="X1130" s="5">
        <f>_xlfn.XLOOKUP(Table2[[#This Row],[Acuerdo de nivel de servicio]],SLA!B:B,SLA!C:C)</f>
        <v>0</v>
      </c>
      <c r="Y1130" s="5">
        <f>IFERROR(ROUND(Table2[[#This Row],[Fecha cierre/actualización]]-Table2[[#This Row],[Fecha creación]],0)*14,"Revisar")</f>
        <v>210</v>
      </c>
      <c r="Z1130" s="5">
        <f>+Table2[[#This Row],[SLA horas - base ]]+Table2[[#This Row],[SLA horas - adic por cambio días]]</f>
        <v>210</v>
      </c>
      <c r="AA1130" s="19" t="str">
        <f>IF(Table2[[#This Row],[SLA horas - base ]]=0,"No tiene SLA",IF(Table2[[#This Row],[Horas resolución/en proceso]]&lt;=Table2[[#This Row],[SLA horas - total]],"Cumplido","Vencido"))</f>
        <v>No tiene SLA</v>
      </c>
      <c r="AC1130"/>
    </row>
    <row r="1131" spans="1:29">
      <c r="A1131" t="s">
        <v>5425</v>
      </c>
      <c r="B1131" t="s">
        <v>5426</v>
      </c>
      <c r="C1131" t="s">
        <v>119</v>
      </c>
      <c r="D1131" t="s">
        <v>2</v>
      </c>
      <c r="E1131" t="s">
        <v>55</v>
      </c>
      <c r="F1131" t="s">
        <v>96</v>
      </c>
      <c r="G1131" t="s">
        <v>106</v>
      </c>
      <c r="H1131" t="s">
        <v>28</v>
      </c>
      <c r="I1131" t="s">
        <v>5427</v>
      </c>
      <c r="J1131" t="s">
        <v>5428</v>
      </c>
      <c r="K1131" t="s">
        <v>5429</v>
      </c>
      <c r="L1131" t="s">
        <v>5429</v>
      </c>
      <c r="M1131" t="s">
        <v>153</v>
      </c>
      <c r="N1131" t="s">
        <v>154</v>
      </c>
      <c r="O1131" t="s">
        <v>36</v>
      </c>
      <c r="P1131" t="s">
        <v>5426</v>
      </c>
      <c r="Q1131" t="s">
        <v>5429</v>
      </c>
      <c r="R1131" t="s">
        <v>103</v>
      </c>
      <c r="S1131" t="s">
        <v>5430</v>
      </c>
      <c r="T11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45798.518055555556</v>
      </c>
      <c r="U11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45815.496527777781</v>
      </c>
      <c r="V1131" s="5">
        <f>IFERROR(Table2[[#This Row],[Fecha cierre/actualización]]-Table2[[#This Row],[Fecha creación]],"Revisar")</f>
        <v>16.978472222224809</v>
      </c>
      <c r="W1131" s="5">
        <f>IFERROR(Table2[[#This Row],[Días resolución/en proceso]]*24,"Revisar")</f>
        <v>407.48333333339542</v>
      </c>
      <c r="X1131" s="5">
        <f>_xlfn.XLOOKUP(Table2[[#This Row],[Acuerdo de nivel de servicio]],SLA!B:B,SLA!C:C)</f>
        <v>72</v>
      </c>
      <c r="Y1131" s="5">
        <f>IFERROR(ROUND(Table2[[#This Row],[Fecha cierre/actualización]]-Table2[[#This Row],[Fecha creación]],0)*14,"Revisar")</f>
        <v>238</v>
      </c>
      <c r="Z1131" s="5">
        <f>+Table2[[#This Row],[SLA horas - base ]]+Table2[[#This Row],[SLA horas - adic por cambio días]]</f>
        <v>310</v>
      </c>
      <c r="AA1131" s="19" t="str">
        <f>IF(Table2[[#This Row],[SLA horas - base ]]=0,"No tiene SLA",IF(Table2[[#This Row],[Horas resolución/en proceso]]&lt;=Table2[[#This Row],[SLA horas - total]],"Cumplido","Vencido"))</f>
        <v>Vencido</v>
      </c>
      <c r="AC1131"/>
    </row>
    <row r="1132" spans="1:29">
      <c r="A1132" t="s">
        <v>5431</v>
      </c>
      <c r="B1132" t="s">
        <v>5432</v>
      </c>
      <c r="C1132" t="s">
        <v>119</v>
      </c>
      <c r="D1132" t="s">
        <v>2</v>
      </c>
      <c r="E1132" t="s">
        <v>66</v>
      </c>
      <c r="F1132" t="s">
        <v>96</v>
      </c>
      <c r="G1132" t="s">
        <v>97</v>
      </c>
      <c r="H1132" t="s">
        <v>57</v>
      </c>
      <c r="I1132" t="s">
        <v>5433</v>
      </c>
      <c r="J1132" t="s">
        <v>5434</v>
      </c>
      <c r="K1132" t="s">
        <v>5435</v>
      </c>
      <c r="L1132" t="s">
        <v>5435</v>
      </c>
      <c r="M1132" t="s">
        <v>101</v>
      </c>
      <c r="N1132" t="s">
        <v>36</v>
      </c>
      <c r="O1132" t="s">
        <v>781</v>
      </c>
      <c r="P1132" t="s">
        <v>5432</v>
      </c>
      <c r="Q1132" t="s">
        <v>5435</v>
      </c>
      <c r="R1132" t="s">
        <v>103</v>
      </c>
      <c r="S1132" t="s">
        <v>5435</v>
      </c>
      <c r="T11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45798.537499999999</v>
      </c>
      <c r="U11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45799.51666666667</v>
      </c>
      <c r="V1132" s="5">
        <f>IFERROR(Table2[[#This Row],[Fecha cierre/actualización]]-Table2[[#This Row],[Fecha creación]],"Revisar")</f>
        <v>0.97916666667151731</v>
      </c>
      <c r="W1132" s="5">
        <f>IFERROR(Table2[[#This Row],[Días resolución/en proceso]]*24,"Revisar")</f>
        <v>23.500000000116415</v>
      </c>
      <c r="X1132" s="5">
        <f>_xlfn.XLOOKUP(Table2[[#This Row],[Acuerdo de nivel de servicio]],SLA!B:B,SLA!C:C)</f>
        <v>72</v>
      </c>
      <c r="Y1132" s="5">
        <f>IFERROR(ROUND(Table2[[#This Row],[Fecha cierre/actualización]]-Table2[[#This Row],[Fecha creación]],0)*14,"Revisar")</f>
        <v>14</v>
      </c>
      <c r="Z1132" s="5">
        <f>+Table2[[#This Row],[SLA horas - base ]]+Table2[[#This Row],[SLA horas - adic por cambio días]]</f>
        <v>86</v>
      </c>
      <c r="AA1132" s="19" t="str">
        <f>IF(Table2[[#This Row],[SLA horas - base ]]=0,"No tiene SLA",IF(Table2[[#This Row],[Horas resolución/en proceso]]&lt;=Table2[[#This Row],[SLA horas - total]],"Cumplido","Vencido"))</f>
        <v>Cumplido</v>
      </c>
      <c r="AC1132"/>
    </row>
    <row r="1133" spans="1:29">
      <c r="A1133" t="s">
        <v>5436</v>
      </c>
      <c r="B1133" t="s">
        <v>5437</v>
      </c>
      <c r="C1133" t="s">
        <v>36</v>
      </c>
      <c r="D1133" t="s">
        <v>2</v>
      </c>
      <c r="E1133" t="s">
        <v>36</v>
      </c>
      <c r="F1133" t="s">
        <v>21</v>
      </c>
      <c r="G1133" t="s">
        <v>36</v>
      </c>
      <c r="H1133" t="s">
        <v>28</v>
      </c>
      <c r="I1133" t="s">
        <v>36</v>
      </c>
      <c r="J1133" t="s">
        <v>131</v>
      </c>
      <c r="K1133" t="s">
        <v>36</v>
      </c>
      <c r="L1133" t="s">
        <v>5438</v>
      </c>
      <c r="M1133" t="s">
        <v>101</v>
      </c>
      <c r="N1133" t="s">
        <v>36</v>
      </c>
      <c r="O1133" t="s">
        <v>102</v>
      </c>
      <c r="P1133" t="s">
        <v>5437</v>
      </c>
      <c r="Q1133" t="s">
        <v>36</v>
      </c>
      <c r="R1133" t="s">
        <v>103</v>
      </c>
      <c r="S1133" t="s">
        <v>36</v>
      </c>
      <c r="T11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45798.51666666667</v>
      </c>
      <c r="U11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45798.519444444442</v>
      </c>
      <c r="V1133" s="5">
        <f>IFERROR(Table2[[#This Row],[Fecha cierre/actualización]]-Table2[[#This Row],[Fecha creación]],"Revisar")</f>
        <v>2.7777777722803876E-3</v>
      </c>
      <c r="W1133" s="5">
        <f>IFERROR(Table2[[#This Row],[Días resolución/en proceso]]*24,"Revisar")</f>
        <v>6.6666666534729302E-2</v>
      </c>
      <c r="X1133" s="5">
        <f>_xlfn.XLOOKUP(Table2[[#This Row],[Acuerdo de nivel de servicio]],SLA!B:B,SLA!C:C)</f>
        <v>0</v>
      </c>
      <c r="Y1133" s="5">
        <f>IFERROR(ROUND(Table2[[#This Row],[Fecha cierre/actualización]]-Table2[[#This Row],[Fecha creación]],0)*14,"Revisar")</f>
        <v>0</v>
      </c>
      <c r="Z1133" s="5">
        <f>+Table2[[#This Row],[SLA horas - base ]]+Table2[[#This Row],[SLA horas - adic por cambio días]]</f>
        <v>0</v>
      </c>
      <c r="AA1133" s="19" t="str">
        <f>IF(Table2[[#This Row],[SLA horas - base ]]=0,"No tiene SLA",IF(Table2[[#This Row],[Horas resolución/en proceso]]&lt;=Table2[[#This Row],[SLA horas - total]],"Cumplido","Vencido"))</f>
        <v>No tiene SLA</v>
      </c>
      <c r="AC1133"/>
    </row>
    <row r="1134" spans="1:29">
      <c r="A1134" t="s">
        <v>5439</v>
      </c>
      <c r="B1134" t="s">
        <v>5440</v>
      </c>
      <c r="C1134" t="s">
        <v>2317</v>
      </c>
      <c r="D1134" t="s">
        <v>95</v>
      </c>
      <c r="E1134" t="s">
        <v>55</v>
      </c>
      <c r="F1134" t="s">
        <v>96</v>
      </c>
      <c r="G1134" t="s">
        <v>106</v>
      </c>
      <c r="H1134" t="s">
        <v>28</v>
      </c>
      <c r="I1134" t="s">
        <v>5441</v>
      </c>
      <c r="J1134" t="s">
        <v>5442</v>
      </c>
      <c r="K1134" t="s">
        <v>5443</v>
      </c>
      <c r="L1134" t="s">
        <v>5443</v>
      </c>
      <c r="M1134" t="s">
        <v>153</v>
      </c>
      <c r="N1134" t="s">
        <v>36</v>
      </c>
      <c r="O1134" t="s">
        <v>36</v>
      </c>
      <c r="P1134" t="s">
        <v>5440</v>
      </c>
      <c r="Q1134" t="s">
        <v>5443</v>
      </c>
      <c r="R1134" t="s">
        <v>467</v>
      </c>
      <c r="S1134" t="s">
        <v>5444</v>
      </c>
      <c r="T11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45798.71597222222</v>
      </c>
      <c r="U11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45849.589583333334</v>
      </c>
      <c r="V1134" s="5">
        <f>IFERROR(Table2[[#This Row],[Fecha cierre/actualización]]-Table2[[#This Row],[Fecha creación]],"Revisar")</f>
        <v>50.87361111111386</v>
      </c>
      <c r="W1134" s="5">
        <f>IFERROR(Table2[[#This Row],[Días resolución/en proceso]]*24,"Revisar")</f>
        <v>1220.9666666667326</v>
      </c>
      <c r="X1134" s="5">
        <f>_xlfn.XLOOKUP(Table2[[#This Row],[Acuerdo de nivel de servicio]],SLA!B:B,SLA!C:C)</f>
        <v>120</v>
      </c>
      <c r="Y1134" s="5">
        <f>IFERROR(ROUND(Table2[[#This Row],[Fecha cierre/actualización]]-Table2[[#This Row],[Fecha creación]],0)*14,"Revisar")</f>
        <v>714</v>
      </c>
      <c r="Z1134" s="5">
        <f>+Table2[[#This Row],[SLA horas - base ]]+Table2[[#This Row],[SLA horas - adic por cambio días]]</f>
        <v>834</v>
      </c>
      <c r="AA1134" s="19" t="str">
        <f>IF(Table2[[#This Row],[SLA horas - base ]]=0,"No tiene SLA",IF(Table2[[#This Row],[Horas resolución/en proceso]]&lt;=Table2[[#This Row],[SLA horas - total]],"Cumplido","Vencido"))</f>
        <v>Vencido</v>
      </c>
      <c r="AC1134"/>
    </row>
    <row r="1135" spans="1:29">
      <c r="A1135" t="s">
        <v>5445</v>
      </c>
      <c r="B1135" t="s">
        <v>5446</v>
      </c>
      <c r="C1135" t="s">
        <v>157</v>
      </c>
      <c r="D1135" t="s">
        <v>2</v>
      </c>
      <c r="E1135" t="s">
        <v>55</v>
      </c>
      <c r="F1135" t="s">
        <v>96</v>
      </c>
      <c r="G1135" t="s">
        <v>106</v>
      </c>
      <c r="H1135" t="s">
        <v>27</v>
      </c>
      <c r="I1135" t="s">
        <v>5447</v>
      </c>
      <c r="J1135" t="s">
        <v>5448</v>
      </c>
      <c r="K1135" t="s">
        <v>5449</v>
      </c>
      <c r="L1135" t="s">
        <v>5449</v>
      </c>
      <c r="M1135" t="s">
        <v>101</v>
      </c>
      <c r="N1135" t="s">
        <v>154</v>
      </c>
      <c r="O1135" t="s">
        <v>102</v>
      </c>
      <c r="P1135" t="s">
        <v>5446</v>
      </c>
      <c r="Q1135" t="s">
        <v>5449</v>
      </c>
      <c r="R1135" t="s">
        <v>103</v>
      </c>
      <c r="S1135" t="s">
        <v>5449</v>
      </c>
      <c r="T11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45798.663888888892</v>
      </c>
      <c r="U11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45807.714583333334</v>
      </c>
      <c r="V1135" s="5">
        <f>IFERROR(Table2[[#This Row],[Fecha cierre/actualización]]-Table2[[#This Row],[Fecha creación]],"Revisar")</f>
        <v>9.0506944444423425</v>
      </c>
      <c r="W1135" s="5">
        <f>IFERROR(Table2[[#This Row],[Días resolución/en proceso]]*24,"Revisar")</f>
        <v>217.21666666661622</v>
      </c>
      <c r="X1135" s="5">
        <f>_xlfn.XLOOKUP(Table2[[#This Row],[Acuerdo de nivel de servicio]],SLA!B:B,SLA!C:C)</f>
        <v>12.5</v>
      </c>
      <c r="Y1135" s="5">
        <f>IFERROR(ROUND(Table2[[#This Row],[Fecha cierre/actualización]]-Table2[[#This Row],[Fecha creación]],0)*14,"Revisar")</f>
        <v>126</v>
      </c>
      <c r="Z1135" s="5">
        <f>+Table2[[#This Row],[SLA horas - base ]]+Table2[[#This Row],[SLA horas - adic por cambio días]]</f>
        <v>138.5</v>
      </c>
      <c r="AA1135" s="19" t="str">
        <f>IF(Table2[[#This Row],[SLA horas - base ]]=0,"No tiene SLA",IF(Table2[[#This Row],[Horas resolución/en proceso]]&lt;=Table2[[#This Row],[SLA horas - total]],"Cumplido","Vencido"))</f>
        <v>Vencido</v>
      </c>
      <c r="AC1135"/>
    </row>
    <row r="1136" spans="1:29">
      <c r="A1136" t="s">
        <v>5450</v>
      </c>
      <c r="B1136" t="s">
        <v>5451</v>
      </c>
      <c r="C1136" t="s">
        <v>496</v>
      </c>
      <c r="D1136" t="s">
        <v>95</v>
      </c>
      <c r="E1136" t="s">
        <v>52</v>
      </c>
      <c r="F1136" t="s">
        <v>21</v>
      </c>
      <c r="G1136" t="s">
        <v>97</v>
      </c>
      <c r="H1136" t="s">
        <v>45</v>
      </c>
      <c r="I1136" t="s">
        <v>5433</v>
      </c>
      <c r="J1136" t="s">
        <v>131</v>
      </c>
      <c r="K1136" t="s">
        <v>36</v>
      </c>
      <c r="L1136" t="s">
        <v>5452</v>
      </c>
      <c r="M1136" t="s">
        <v>101</v>
      </c>
      <c r="N1136" t="s">
        <v>36</v>
      </c>
      <c r="O1136" t="s">
        <v>102</v>
      </c>
      <c r="P1136" t="s">
        <v>5451</v>
      </c>
      <c r="Q1136" t="s">
        <v>36</v>
      </c>
      <c r="R1136" t="s">
        <v>103</v>
      </c>
      <c r="S1136" t="s">
        <v>36</v>
      </c>
      <c r="T11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45798.535416666666</v>
      </c>
      <c r="U11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45798.657638888886</v>
      </c>
      <c r="V1136" s="5">
        <f>IFERROR(Table2[[#This Row],[Fecha cierre/actualización]]-Table2[[#This Row],[Fecha creación]],"Revisar")</f>
        <v>0.12222222222044365</v>
      </c>
      <c r="W1136" s="5">
        <f>IFERROR(Table2[[#This Row],[Días resolución/en proceso]]*24,"Revisar")</f>
        <v>2.9333333332906477</v>
      </c>
      <c r="X1136" s="5">
        <f>_xlfn.XLOOKUP(Table2[[#This Row],[Acuerdo de nivel de servicio]],SLA!B:B,SLA!C:C)</f>
        <v>72</v>
      </c>
      <c r="Y1136" s="5">
        <f>IFERROR(ROUND(Table2[[#This Row],[Fecha cierre/actualización]]-Table2[[#This Row],[Fecha creación]],0)*14,"Revisar")</f>
        <v>0</v>
      </c>
      <c r="Z1136" s="5">
        <f>+Table2[[#This Row],[SLA horas - base ]]+Table2[[#This Row],[SLA horas - adic por cambio días]]</f>
        <v>72</v>
      </c>
      <c r="AA1136" s="19" t="str">
        <f>IF(Table2[[#This Row],[SLA horas - base ]]=0,"No tiene SLA",IF(Table2[[#This Row],[Horas resolución/en proceso]]&lt;=Table2[[#This Row],[SLA horas - total]],"Cumplido","Vencido"))</f>
        <v>Cumplido</v>
      </c>
      <c r="AC1136"/>
    </row>
    <row r="1137" spans="1:29">
      <c r="A1137" t="s">
        <v>5453</v>
      </c>
      <c r="B1137" t="s">
        <v>4119</v>
      </c>
      <c r="C1137" t="s">
        <v>157</v>
      </c>
      <c r="D1137" t="s">
        <v>2</v>
      </c>
      <c r="E1137" t="s">
        <v>55</v>
      </c>
      <c r="F1137" t="s">
        <v>96</v>
      </c>
      <c r="G1137" t="s">
        <v>106</v>
      </c>
      <c r="H1137" t="s">
        <v>27</v>
      </c>
      <c r="I1137" t="s">
        <v>5454</v>
      </c>
      <c r="J1137" t="s">
        <v>5455</v>
      </c>
      <c r="K1137" t="s">
        <v>5456</v>
      </c>
      <c r="L1137" t="s">
        <v>5456</v>
      </c>
      <c r="M1137" t="s">
        <v>101</v>
      </c>
      <c r="N1137" t="s">
        <v>154</v>
      </c>
      <c r="O1137" t="s">
        <v>102</v>
      </c>
      <c r="P1137" t="s">
        <v>4119</v>
      </c>
      <c r="Q1137" t="s">
        <v>5456</v>
      </c>
      <c r="R1137" t="s">
        <v>103</v>
      </c>
      <c r="S1137" t="s">
        <v>5456</v>
      </c>
      <c r="T11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45798.418749999997</v>
      </c>
      <c r="U11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45814.490277777775</v>
      </c>
      <c r="V1137" s="5">
        <f>IFERROR(Table2[[#This Row],[Fecha cierre/actualización]]-Table2[[#This Row],[Fecha creación]],"Revisar")</f>
        <v>16.071527777778101</v>
      </c>
      <c r="W1137" s="5">
        <f>IFERROR(Table2[[#This Row],[Días resolución/en proceso]]*24,"Revisar")</f>
        <v>385.71666666667443</v>
      </c>
      <c r="X1137" s="5">
        <f>_xlfn.XLOOKUP(Table2[[#This Row],[Acuerdo de nivel de servicio]],SLA!B:B,SLA!C:C)</f>
        <v>12.5</v>
      </c>
      <c r="Y1137" s="5">
        <f>IFERROR(ROUND(Table2[[#This Row],[Fecha cierre/actualización]]-Table2[[#This Row],[Fecha creación]],0)*14,"Revisar")</f>
        <v>224</v>
      </c>
      <c r="Z1137" s="5">
        <f>+Table2[[#This Row],[SLA horas - base ]]+Table2[[#This Row],[SLA horas - adic por cambio días]]</f>
        <v>236.5</v>
      </c>
      <c r="AA1137" s="19" t="str">
        <f>IF(Table2[[#This Row],[SLA horas - base ]]=0,"No tiene SLA",IF(Table2[[#This Row],[Horas resolución/en proceso]]&lt;=Table2[[#This Row],[SLA horas - total]],"Cumplido","Vencido"))</f>
        <v>Vencido</v>
      </c>
      <c r="AC1137"/>
    </row>
    <row r="1138" spans="1:29">
      <c r="A1138" t="s">
        <v>5457</v>
      </c>
      <c r="B1138" t="s">
        <v>5458</v>
      </c>
      <c r="C1138" t="s">
        <v>157</v>
      </c>
      <c r="D1138" t="s">
        <v>2</v>
      </c>
      <c r="E1138" t="s">
        <v>55</v>
      </c>
      <c r="F1138" t="s">
        <v>96</v>
      </c>
      <c r="G1138" t="s">
        <v>106</v>
      </c>
      <c r="H1138" t="s">
        <v>31</v>
      </c>
      <c r="I1138" t="s">
        <v>5459</v>
      </c>
      <c r="J1138" t="s">
        <v>5460</v>
      </c>
      <c r="K1138" t="s">
        <v>5461</v>
      </c>
      <c r="L1138" t="s">
        <v>5461</v>
      </c>
      <c r="M1138" t="s">
        <v>101</v>
      </c>
      <c r="N1138" t="s">
        <v>154</v>
      </c>
      <c r="O1138" t="s">
        <v>102</v>
      </c>
      <c r="P1138" t="s">
        <v>5458</v>
      </c>
      <c r="Q1138" t="s">
        <v>5461</v>
      </c>
      <c r="R1138" t="s">
        <v>103</v>
      </c>
      <c r="S1138" t="s">
        <v>5461</v>
      </c>
      <c r="T11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45798.954861111109</v>
      </c>
      <c r="U11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45799.683333333334</v>
      </c>
      <c r="V1138" s="5">
        <f>IFERROR(Table2[[#This Row],[Fecha cierre/actualización]]-Table2[[#This Row],[Fecha creación]],"Revisar")</f>
        <v>0.72847222222480923</v>
      </c>
      <c r="W1138" s="5">
        <f>IFERROR(Table2[[#This Row],[Días resolución/en proceso]]*24,"Revisar")</f>
        <v>17.483333333395422</v>
      </c>
      <c r="X1138" s="5">
        <f>_xlfn.XLOOKUP(Table2[[#This Row],[Acuerdo de nivel de servicio]],SLA!B:B,SLA!C:C)</f>
        <v>12.5</v>
      </c>
      <c r="Y1138" s="5">
        <f>IFERROR(ROUND(Table2[[#This Row],[Fecha cierre/actualización]]-Table2[[#This Row],[Fecha creación]],0)*14,"Revisar")</f>
        <v>14</v>
      </c>
      <c r="Z1138" s="5">
        <f>+Table2[[#This Row],[SLA horas - base ]]+Table2[[#This Row],[SLA horas - adic por cambio días]]</f>
        <v>26.5</v>
      </c>
      <c r="AA1138" s="19" t="str">
        <f>IF(Table2[[#This Row],[SLA horas - base ]]=0,"No tiene SLA",IF(Table2[[#This Row],[Horas resolución/en proceso]]&lt;=Table2[[#This Row],[SLA horas - total]],"Cumplido","Vencido"))</f>
        <v>Cumplido</v>
      </c>
      <c r="AC1138"/>
    </row>
    <row r="1139" spans="1:29">
      <c r="A1139" t="s">
        <v>5462</v>
      </c>
      <c r="B1139" t="s">
        <v>5463</v>
      </c>
      <c r="C1139" t="s">
        <v>36</v>
      </c>
      <c r="D1139" t="s">
        <v>269</v>
      </c>
      <c r="E1139" t="s">
        <v>52</v>
      </c>
      <c r="F1139" t="s">
        <v>96</v>
      </c>
      <c r="G1139" t="s">
        <v>270</v>
      </c>
      <c r="H1139" t="s">
        <v>36</v>
      </c>
      <c r="I1139" t="s">
        <v>5464</v>
      </c>
      <c r="J1139" t="s">
        <v>5465</v>
      </c>
      <c r="K1139" t="s">
        <v>5466</v>
      </c>
      <c r="L1139" t="s">
        <v>5466</v>
      </c>
      <c r="M1139" t="s">
        <v>36</v>
      </c>
      <c r="N1139" t="s">
        <v>36</v>
      </c>
      <c r="O1139" t="s">
        <v>36</v>
      </c>
      <c r="P1139" t="s">
        <v>5463</v>
      </c>
      <c r="Q1139" t="s">
        <v>5466</v>
      </c>
      <c r="R1139" t="s">
        <v>103</v>
      </c>
      <c r="S1139" t="s">
        <v>5466</v>
      </c>
      <c r="T11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45798.435416666667</v>
      </c>
      <c r="U11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45804.486111111109</v>
      </c>
      <c r="V1139" s="5">
        <f>IFERROR(Table2[[#This Row],[Fecha cierre/actualización]]-Table2[[#This Row],[Fecha creación]],"Revisar")</f>
        <v>6.0506944444423425</v>
      </c>
      <c r="W1139" s="5">
        <f>IFERROR(Table2[[#This Row],[Días resolución/en proceso]]*24,"Revisar")</f>
        <v>145.21666666661622</v>
      </c>
      <c r="X1139" s="5">
        <f>_xlfn.XLOOKUP(Table2[[#This Row],[Acuerdo de nivel de servicio]],SLA!B:B,SLA!C:C)</f>
        <v>0</v>
      </c>
      <c r="Y1139" s="5">
        <f>IFERROR(ROUND(Table2[[#This Row],[Fecha cierre/actualización]]-Table2[[#This Row],[Fecha creación]],0)*14,"Revisar")</f>
        <v>84</v>
      </c>
      <c r="Z1139" s="5">
        <f>+Table2[[#This Row],[SLA horas - base ]]+Table2[[#This Row],[SLA horas - adic por cambio días]]</f>
        <v>84</v>
      </c>
      <c r="AA1139" s="19" t="str">
        <f>IF(Table2[[#This Row],[SLA horas - base ]]=0,"No tiene SLA",IF(Table2[[#This Row],[Horas resolución/en proceso]]&lt;=Table2[[#This Row],[SLA horas - total]],"Cumplido","Vencido"))</f>
        <v>No tiene SLA</v>
      </c>
      <c r="AC1139"/>
    </row>
    <row r="1140" spans="1:29">
      <c r="A1140" t="s">
        <v>5467</v>
      </c>
      <c r="B1140" t="s">
        <v>5468</v>
      </c>
      <c r="C1140" t="s">
        <v>496</v>
      </c>
      <c r="D1140" t="s">
        <v>95</v>
      </c>
      <c r="E1140" t="s">
        <v>38</v>
      </c>
      <c r="F1140" t="s">
        <v>96</v>
      </c>
      <c r="G1140" t="s">
        <v>34</v>
      </c>
      <c r="H1140" t="s">
        <v>34</v>
      </c>
      <c r="I1140" t="s">
        <v>5469</v>
      </c>
      <c r="J1140" t="s">
        <v>5470</v>
      </c>
      <c r="K1140" t="s">
        <v>5471</v>
      </c>
      <c r="L1140" t="s">
        <v>5471</v>
      </c>
      <c r="M1140" t="s">
        <v>101</v>
      </c>
      <c r="N1140" t="s">
        <v>36</v>
      </c>
      <c r="O1140" t="s">
        <v>102</v>
      </c>
      <c r="P1140" t="s">
        <v>5468</v>
      </c>
      <c r="Q1140" t="s">
        <v>5471</v>
      </c>
      <c r="R1140" t="s">
        <v>467</v>
      </c>
      <c r="S1140" t="s">
        <v>5471</v>
      </c>
      <c r="T11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45798.659722222219</v>
      </c>
      <c r="U11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45831.621527777781</v>
      </c>
      <c r="V1140" s="5">
        <f>IFERROR(Table2[[#This Row],[Fecha cierre/actualización]]-Table2[[#This Row],[Fecha creación]],"Revisar")</f>
        <v>32.961805555562023</v>
      </c>
      <c r="W1140" s="5">
        <f>IFERROR(Table2[[#This Row],[Días resolución/en proceso]]*24,"Revisar")</f>
        <v>791.08333333348855</v>
      </c>
      <c r="X1140" s="5">
        <f>_xlfn.XLOOKUP(Table2[[#This Row],[Acuerdo de nivel de servicio]],SLA!B:B,SLA!C:C)</f>
        <v>72</v>
      </c>
      <c r="Y1140" s="5">
        <f>IFERROR(ROUND(Table2[[#This Row],[Fecha cierre/actualización]]-Table2[[#This Row],[Fecha creación]],0)*14,"Revisar")</f>
        <v>462</v>
      </c>
      <c r="Z1140" s="5">
        <f>+Table2[[#This Row],[SLA horas - base ]]+Table2[[#This Row],[SLA horas - adic por cambio días]]</f>
        <v>534</v>
      </c>
      <c r="AA1140" s="19" t="str">
        <f>IF(Table2[[#This Row],[SLA horas - base ]]=0,"No tiene SLA",IF(Table2[[#This Row],[Horas resolución/en proceso]]&lt;=Table2[[#This Row],[SLA horas - total]],"Cumplido","Vencido"))</f>
        <v>Vencido</v>
      </c>
      <c r="AC1140"/>
    </row>
    <row r="1141" spans="1:29">
      <c r="A1141" t="s">
        <v>5472</v>
      </c>
      <c r="B1141" t="s">
        <v>5473</v>
      </c>
      <c r="C1141" t="s">
        <v>36</v>
      </c>
      <c r="D1141" t="s">
        <v>269</v>
      </c>
      <c r="E1141" t="s">
        <v>52</v>
      </c>
      <c r="F1141" t="s">
        <v>96</v>
      </c>
      <c r="G1141" t="s">
        <v>270</v>
      </c>
      <c r="H1141" t="s">
        <v>36</v>
      </c>
      <c r="I1141" t="s">
        <v>5474</v>
      </c>
      <c r="J1141" t="s">
        <v>5475</v>
      </c>
      <c r="K1141" t="s">
        <v>5476</v>
      </c>
      <c r="L1141" t="s">
        <v>5477</v>
      </c>
      <c r="M1141" t="s">
        <v>36</v>
      </c>
      <c r="N1141" t="s">
        <v>36</v>
      </c>
      <c r="O1141" t="s">
        <v>36</v>
      </c>
      <c r="P1141" t="s">
        <v>5473</v>
      </c>
      <c r="Q1141" t="s">
        <v>5476</v>
      </c>
      <c r="R1141" t="s">
        <v>103</v>
      </c>
      <c r="S1141" t="s">
        <v>5476</v>
      </c>
      <c r="T11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45798.683333333334</v>
      </c>
      <c r="U11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45799.716666666667</v>
      </c>
      <c r="V1141" s="5">
        <f>IFERROR(Table2[[#This Row],[Fecha cierre/actualización]]-Table2[[#This Row],[Fecha creación]],"Revisar")</f>
        <v>1.0333333333328483</v>
      </c>
      <c r="W1141" s="5">
        <f>IFERROR(Table2[[#This Row],[Días resolución/en proceso]]*24,"Revisar")</f>
        <v>24.799999999988358</v>
      </c>
      <c r="X1141" s="5">
        <f>_xlfn.XLOOKUP(Table2[[#This Row],[Acuerdo de nivel de servicio]],SLA!B:B,SLA!C:C)</f>
        <v>0</v>
      </c>
      <c r="Y1141" s="5">
        <f>IFERROR(ROUND(Table2[[#This Row],[Fecha cierre/actualización]]-Table2[[#This Row],[Fecha creación]],0)*14,"Revisar")</f>
        <v>14</v>
      </c>
      <c r="Z1141" s="5">
        <f>+Table2[[#This Row],[SLA horas - base ]]+Table2[[#This Row],[SLA horas - adic por cambio días]]</f>
        <v>14</v>
      </c>
      <c r="AA1141" s="19" t="str">
        <f>IF(Table2[[#This Row],[SLA horas - base ]]=0,"No tiene SLA",IF(Table2[[#This Row],[Horas resolución/en proceso]]&lt;=Table2[[#This Row],[SLA horas - total]],"Cumplido","Vencido"))</f>
        <v>No tiene SLA</v>
      </c>
      <c r="AC1141"/>
    </row>
    <row r="1142" spans="1:29">
      <c r="A1142" t="s">
        <v>5478</v>
      </c>
      <c r="B1142" t="s">
        <v>5479</v>
      </c>
      <c r="C1142" t="s">
        <v>119</v>
      </c>
      <c r="D1142" t="s">
        <v>2</v>
      </c>
      <c r="E1142" t="s">
        <v>55</v>
      </c>
      <c r="F1142" t="s">
        <v>96</v>
      </c>
      <c r="G1142" t="s">
        <v>106</v>
      </c>
      <c r="H1142" t="s">
        <v>28</v>
      </c>
      <c r="I1142" t="s">
        <v>5480</v>
      </c>
      <c r="J1142" t="s">
        <v>5481</v>
      </c>
      <c r="K1142" t="s">
        <v>5482</v>
      </c>
      <c r="L1142" t="s">
        <v>5482</v>
      </c>
      <c r="M1142" t="s">
        <v>153</v>
      </c>
      <c r="N1142" t="s">
        <v>154</v>
      </c>
      <c r="O1142" t="s">
        <v>36</v>
      </c>
      <c r="P1142" t="s">
        <v>5479</v>
      </c>
      <c r="Q1142" t="s">
        <v>5482</v>
      </c>
      <c r="R1142" t="s">
        <v>103</v>
      </c>
      <c r="S1142" t="s">
        <v>5482</v>
      </c>
      <c r="T11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45798.710416666669</v>
      </c>
      <c r="U11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45800.62777777778</v>
      </c>
      <c r="V1142" s="5">
        <f>IFERROR(Table2[[#This Row],[Fecha cierre/actualización]]-Table2[[#This Row],[Fecha creación]],"Revisar")</f>
        <v>1.9173611111109494</v>
      </c>
      <c r="W1142" s="5">
        <f>IFERROR(Table2[[#This Row],[Días resolución/en proceso]]*24,"Revisar")</f>
        <v>46.016666666662786</v>
      </c>
      <c r="X1142" s="5">
        <f>_xlfn.XLOOKUP(Table2[[#This Row],[Acuerdo de nivel de servicio]],SLA!B:B,SLA!C:C)</f>
        <v>72</v>
      </c>
      <c r="Y1142" s="5">
        <f>IFERROR(ROUND(Table2[[#This Row],[Fecha cierre/actualización]]-Table2[[#This Row],[Fecha creación]],0)*14,"Revisar")</f>
        <v>28</v>
      </c>
      <c r="Z1142" s="5">
        <f>+Table2[[#This Row],[SLA horas - base ]]+Table2[[#This Row],[SLA horas - adic por cambio días]]</f>
        <v>100</v>
      </c>
      <c r="AA1142" s="19" t="str">
        <f>IF(Table2[[#This Row],[SLA horas - base ]]=0,"No tiene SLA",IF(Table2[[#This Row],[Horas resolución/en proceso]]&lt;=Table2[[#This Row],[SLA horas - total]],"Cumplido","Vencido"))</f>
        <v>Cumplido</v>
      </c>
      <c r="AC1142"/>
    </row>
    <row r="1143" spans="1:29">
      <c r="A1143" t="s">
        <v>5483</v>
      </c>
      <c r="B1143" t="s">
        <v>5484</v>
      </c>
      <c r="C1143" t="s">
        <v>36</v>
      </c>
      <c r="D1143" t="s">
        <v>2</v>
      </c>
      <c r="E1143" t="s">
        <v>55</v>
      </c>
      <c r="F1143" t="s">
        <v>96</v>
      </c>
      <c r="G1143" t="s">
        <v>106</v>
      </c>
      <c r="H1143" t="s">
        <v>30</v>
      </c>
      <c r="I1143" t="s">
        <v>5485</v>
      </c>
      <c r="J1143" t="s">
        <v>5486</v>
      </c>
      <c r="K1143" t="s">
        <v>5487</v>
      </c>
      <c r="L1143" t="s">
        <v>5487</v>
      </c>
      <c r="M1143" t="s">
        <v>110</v>
      </c>
      <c r="N1143" t="s">
        <v>36</v>
      </c>
      <c r="O1143" t="s">
        <v>36</v>
      </c>
      <c r="P1143" t="s">
        <v>5484</v>
      </c>
      <c r="Q1143" t="s">
        <v>5487</v>
      </c>
      <c r="R1143" t="s">
        <v>103</v>
      </c>
      <c r="S1143" t="s">
        <v>5487</v>
      </c>
      <c r="T11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45798.724305555559</v>
      </c>
      <c r="U11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45810.74722222222</v>
      </c>
      <c r="V1143" s="5">
        <f>IFERROR(Table2[[#This Row],[Fecha cierre/actualización]]-Table2[[#This Row],[Fecha creación]],"Revisar")</f>
        <v>12.022916666661331</v>
      </c>
      <c r="W1143" s="5">
        <f>IFERROR(Table2[[#This Row],[Días resolución/en proceso]]*24,"Revisar")</f>
        <v>288.54999999987194</v>
      </c>
      <c r="X1143" s="5">
        <f>_xlfn.XLOOKUP(Table2[[#This Row],[Acuerdo de nivel de servicio]],SLA!B:B,SLA!C:C)</f>
        <v>0</v>
      </c>
      <c r="Y1143" s="5">
        <f>IFERROR(ROUND(Table2[[#This Row],[Fecha cierre/actualización]]-Table2[[#This Row],[Fecha creación]],0)*14,"Revisar")</f>
        <v>168</v>
      </c>
      <c r="Z1143" s="5">
        <f>+Table2[[#This Row],[SLA horas - base ]]+Table2[[#This Row],[SLA horas - adic por cambio días]]</f>
        <v>168</v>
      </c>
      <c r="AA1143" s="19" t="str">
        <f>IF(Table2[[#This Row],[SLA horas - base ]]=0,"No tiene SLA",IF(Table2[[#This Row],[Horas resolución/en proceso]]&lt;=Table2[[#This Row],[SLA horas - total]],"Cumplido","Vencido"))</f>
        <v>No tiene SLA</v>
      </c>
      <c r="AC1143"/>
    </row>
    <row r="1144" spans="1:29">
      <c r="A1144" t="s">
        <v>5488</v>
      </c>
      <c r="B1144" t="s">
        <v>5489</v>
      </c>
      <c r="C1144" t="s">
        <v>496</v>
      </c>
      <c r="D1144" t="s">
        <v>95</v>
      </c>
      <c r="E1144" t="s">
        <v>66</v>
      </c>
      <c r="F1144" t="s">
        <v>96</v>
      </c>
      <c r="G1144" t="s">
        <v>97</v>
      </c>
      <c r="H1144" t="s">
        <v>46</v>
      </c>
      <c r="I1144" t="s">
        <v>5489</v>
      </c>
      <c r="J1144" t="s">
        <v>5490</v>
      </c>
      <c r="K1144" t="s">
        <v>5491</v>
      </c>
      <c r="L1144" t="s">
        <v>5491</v>
      </c>
      <c r="M1144" t="s">
        <v>101</v>
      </c>
      <c r="N1144" t="s">
        <v>36</v>
      </c>
      <c r="O1144" t="s">
        <v>102</v>
      </c>
      <c r="P1144" t="s">
        <v>5489</v>
      </c>
      <c r="Q1144" t="s">
        <v>5491</v>
      </c>
      <c r="R1144" t="s">
        <v>103</v>
      </c>
      <c r="S1144" t="s">
        <v>5491</v>
      </c>
      <c r="T11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45798.884027777778</v>
      </c>
      <c r="U11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45810.704861111109</v>
      </c>
      <c r="V1144" s="5">
        <f>IFERROR(Table2[[#This Row],[Fecha cierre/actualización]]-Table2[[#This Row],[Fecha creación]],"Revisar")</f>
        <v>11.820833333331393</v>
      </c>
      <c r="W1144" s="5">
        <f>IFERROR(Table2[[#This Row],[Días resolución/en proceso]]*24,"Revisar")</f>
        <v>283.69999999995343</v>
      </c>
      <c r="X1144" s="5">
        <f>_xlfn.XLOOKUP(Table2[[#This Row],[Acuerdo de nivel de servicio]],SLA!B:B,SLA!C:C)</f>
        <v>72</v>
      </c>
      <c r="Y1144" s="5">
        <f>IFERROR(ROUND(Table2[[#This Row],[Fecha cierre/actualización]]-Table2[[#This Row],[Fecha creación]],0)*14,"Revisar")</f>
        <v>168</v>
      </c>
      <c r="Z1144" s="5">
        <f>+Table2[[#This Row],[SLA horas - base ]]+Table2[[#This Row],[SLA horas - adic por cambio días]]</f>
        <v>240</v>
      </c>
      <c r="AA1144" s="19" t="str">
        <f>IF(Table2[[#This Row],[SLA horas - base ]]=0,"No tiene SLA",IF(Table2[[#This Row],[Horas resolución/en proceso]]&lt;=Table2[[#This Row],[SLA horas - total]],"Cumplido","Vencido"))</f>
        <v>Vencido</v>
      </c>
      <c r="AC1144"/>
    </row>
    <row r="1145" spans="1:29">
      <c r="A1145" t="s">
        <v>5492</v>
      </c>
      <c r="B1145" t="s">
        <v>5493</v>
      </c>
      <c r="C1145" t="s">
        <v>496</v>
      </c>
      <c r="D1145" t="s">
        <v>95</v>
      </c>
      <c r="E1145" t="s">
        <v>52</v>
      </c>
      <c r="F1145" t="s">
        <v>96</v>
      </c>
      <c r="G1145" t="s">
        <v>373</v>
      </c>
      <c r="H1145" t="s">
        <v>35</v>
      </c>
      <c r="I1145" t="s">
        <v>5494</v>
      </c>
      <c r="J1145" t="s">
        <v>131</v>
      </c>
      <c r="K1145" t="s">
        <v>5495</v>
      </c>
      <c r="L1145" t="s">
        <v>5495</v>
      </c>
      <c r="M1145" t="s">
        <v>36</v>
      </c>
      <c r="N1145" t="s">
        <v>36</v>
      </c>
      <c r="O1145" t="s">
        <v>311</v>
      </c>
      <c r="P1145" t="s">
        <v>5493</v>
      </c>
      <c r="Q1145" t="s">
        <v>5495</v>
      </c>
      <c r="R1145" t="s">
        <v>103</v>
      </c>
      <c r="S1145" t="s">
        <v>5495</v>
      </c>
      <c r="T11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45799.659722222219</v>
      </c>
      <c r="U11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45804.416666666664</v>
      </c>
      <c r="V1145" s="5">
        <f>IFERROR(Table2[[#This Row],[Fecha cierre/actualización]]-Table2[[#This Row],[Fecha creación]],"Revisar")</f>
        <v>4.7569444444452529</v>
      </c>
      <c r="W1145" s="5">
        <f>IFERROR(Table2[[#This Row],[Días resolución/en proceso]]*24,"Revisar")</f>
        <v>114.16666666668607</v>
      </c>
      <c r="X1145" s="5">
        <f>_xlfn.XLOOKUP(Table2[[#This Row],[Acuerdo de nivel de servicio]],SLA!B:B,SLA!C:C)</f>
        <v>72</v>
      </c>
      <c r="Y1145" s="5">
        <f>IFERROR(ROUND(Table2[[#This Row],[Fecha cierre/actualización]]-Table2[[#This Row],[Fecha creación]],0)*14,"Revisar")</f>
        <v>70</v>
      </c>
      <c r="Z1145" s="5">
        <f>+Table2[[#This Row],[SLA horas - base ]]+Table2[[#This Row],[SLA horas - adic por cambio días]]</f>
        <v>142</v>
      </c>
      <c r="AA1145" s="19" t="str">
        <f>IF(Table2[[#This Row],[SLA horas - base ]]=0,"No tiene SLA",IF(Table2[[#This Row],[Horas resolución/en proceso]]&lt;=Table2[[#This Row],[SLA horas - total]],"Cumplido","Vencido"))</f>
        <v>Cumplido</v>
      </c>
      <c r="AC1145"/>
    </row>
    <row r="1146" spans="1:29">
      <c r="A1146" t="s">
        <v>5496</v>
      </c>
      <c r="B1146" t="s">
        <v>5497</v>
      </c>
      <c r="C1146" t="s">
        <v>119</v>
      </c>
      <c r="D1146" t="s">
        <v>2</v>
      </c>
      <c r="E1146" t="s">
        <v>55</v>
      </c>
      <c r="F1146" t="s">
        <v>96</v>
      </c>
      <c r="G1146" t="s">
        <v>106</v>
      </c>
      <c r="H1146" t="s">
        <v>28</v>
      </c>
      <c r="I1146" t="s">
        <v>5498</v>
      </c>
      <c r="J1146" t="s">
        <v>5499</v>
      </c>
      <c r="K1146" t="s">
        <v>5500</v>
      </c>
      <c r="L1146" t="s">
        <v>5500</v>
      </c>
      <c r="M1146" t="s">
        <v>153</v>
      </c>
      <c r="N1146" t="s">
        <v>154</v>
      </c>
      <c r="O1146" t="s">
        <v>36</v>
      </c>
      <c r="P1146" t="s">
        <v>5497</v>
      </c>
      <c r="Q1146" t="s">
        <v>5500</v>
      </c>
      <c r="R1146" t="s">
        <v>103</v>
      </c>
      <c r="S1146" t="s">
        <v>5501</v>
      </c>
      <c r="T11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45800.686805555553</v>
      </c>
      <c r="U11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45805.410416666666</v>
      </c>
      <c r="V1146" s="5">
        <f>IFERROR(Table2[[#This Row],[Fecha cierre/actualización]]-Table2[[#This Row],[Fecha creación]],"Revisar")</f>
        <v>4.7236111111124046</v>
      </c>
      <c r="W1146" s="5">
        <f>IFERROR(Table2[[#This Row],[Días resolución/en proceso]]*24,"Revisar")</f>
        <v>113.36666666669771</v>
      </c>
      <c r="X1146" s="5">
        <f>_xlfn.XLOOKUP(Table2[[#This Row],[Acuerdo de nivel de servicio]],SLA!B:B,SLA!C:C)</f>
        <v>72</v>
      </c>
      <c r="Y1146" s="5">
        <f>IFERROR(ROUND(Table2[[#This Row],[Fecha cierre/actualización]]-Table2[[#This Row],[Fecha creación]],0)*14,"Revisar")</f>
        <v>70</v>
      </c>
      <c r="Z1146" s="5">
        <f>+Table2[[#This Row],[SLA horas - base ]]+Table2[[#This Row],[SLA horas - adic por cambio días]]</f>
        <v>142</v>
      </c>
      <c r="AA1146" s="19" t="str">
        <f>IF(Table2[[#This Row],[SLA horas - base ]]=0,"No tiene SLA",IF(Table2[[#This Row],[Horas resolución/en proceso]]&lt;=Table2[[#This Row],[SLA horas - total]],"Cumplido","Vencido"))</f>
        <v>Cumplido</v>
      </c>
      <c r="AC1146"/>
    </row>
    <row r="1147" spans="1:29">
      <c r="A1147" t="s">
        <v>5502</v>
      </c>
      <c r="B1147" t="s">
        <v>5503</v>
      </c>
      <c r="C1147" t="s">
        <v>149</v>
      </c>
      <c r="D1147" t="s">
        <v>2</v>
      </c>
      <c r="E1147" t="s">
        <v>55</v>
      </c>
      <c r="F1147" t="s">
        <v>96</v>
      </c>
      <c r="G1147" t="s">
        <v>36</v>
      </c>
      <c r="H1147" t="s">
        <v>28</v>
      </c>
      <c r="I1147" t="s">
        <v>5504</v>
      </c>
      <c r="J1147" t="s">
        <v>5505</v>
      </c>
      <c r="K1147" t="s">
        <v>5506</v>
      </c>
      <c r="L1147" t="s">
        <v>5506</v>
      </c>
      <c r="M1147" t="s">
        <v>101</v>
      </c>
      <c r="N1147" t="s">
        <v>36</v>
      </c>
      <c r="O1147" t="s">
        <v>102</v>
      </c>
      <c r="P1147" t="s">
        <v>5503</v>
      </c>
      <c r="Q1147" t="s">
        <v>5506</v>
      </c>
      <c r="R1147" t="s">
        <v>103</v>
      </c>
      <c r="S1147" t="s">
        <v>5506</v>
      </c>
      <c r="T11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45799.531944444447</v>
      </c>
      <c r="U11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45826.459027777775</v>
      </c>
      <c r="V1147" s="5">
        <f>IFERROR(Table2[[#This Row],[Fecha cierre/actualización]]-Table2[[#This Row],[Fecha creación]],"Revisar")</f>
        <v>26.927083333328483</v>
      </c>
      <c r="W1147" s="5">
        <f>IFERROR(Table2[[#This Row],[Días resolución/en proceso]]*24,"Revisar")</f>
        <v>646.24999999988358</v>
      </c>
      <c r="X1147" s="5">
        <f>_xlfn.XLOOKUP(Table2[[#This Row],[Acuerdo de nivel de servicio]],SLA!B:B,SLA!C:C)</f>
        <v>12.5</v>
      </c>
      <c r="Y1147" s="5">
        <f>IFERROR(ROUND(Table2[[#This Row],[Fecha cierre/actualización]]-Table2[[#This Row],[Fecha creación]],0)*14,"Revisar")</f>
        <v>378</v>
      </c>
      <c r="Z1147" s="5">
        <f>+Table2[[#This Row],[SLA horas - base ]]+Table2[[#This Row],[SLA horas - adic por cambio días]]</f>
        <v>390.5</v>
      </c>
      <c r="AA1147" s="19" t="str">
        <f>IF(Table2[[#This Row],[SLA horas - base ]]=0,"No tiene SLA",IF(Table2[[#This Row],[Horas resolución/en proceso]]&lt;=Table2[[#This Row],[SLA horas - total]],"Cumplido","Vencido"))</f>
        <v>Vencido</v>
      </c>
      <c r="AC1147"/>
    </row>
    <row r="1148" spans="1:29">
      <c r="A1148" t="s">
        <v>5507</v>
      </c>
      <c r="B1148" t="s">
        <v>5508</v>
      </c>
      <c r="C1148" t="s">
        <v>119</v>
      </c>
      <c r="D1148" t="s">
        <v>2</v>
      </c>
      <c r="E1148" t="s">
        <v>55</v>
      </c>
      <c r="F1148" t="s">
        <v>96</v>
      </c>
      <c r="G1148" t="s">
        <v>36</v>
      </c>
      <c r="H1148" t="s">
        <v>28</v>
      </c>
      <c r="I1148" t="s">
        <v>5509</v>
      </c>
      <c r="J1148" t="s">
        <v>5510</v>
      </c>
      <c r="K1148" t="s">
        <v>5498</v>
      </c>
      <c r="L1148" t="s">
        <v>5498</v>
      </c>
      <c r="M1148" t="s">
        <v>101</v>
      </c>
      <c r="N1148" t="s">
        <v>36</v>
      </c>
      <c r="O1148" t="s">
        <v>102</v>
      </c>
      <c r="P1148" t="s">
        <v>5508</v>
      </c>
      <c r="Q1148" t="s">
        <v>5498</v>
      </c>
      <c r="R1148" t="s">
        <v>103</v>
      </c>
      <c r="S1148" t="s">
        <v>5498</v>
      </c>
      <c r="T11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45800.668749999997</v>
      </c>
      <c r="U11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45800.711111111108</v>
      </c>
      <c r="V1148" s="5">
        <f>IFERROR(Table2[[#This Row],[Fecha cierre/actualización]]-Table2[[#This Row],[Fecha creación]],"Revisar")</f>
        <v>4.2361111110949423E-2</v>
      </c>
      <c r="W1148" s="5">
        <f>IFERROR(Table2[[#This Row],[Días resolución/en proceso]]*24,"Revisar")</f>
        <v>1.0166666666627862</v>
      </c>
      <c r="X1148" s="5">
        <f>_xlfn.XLOOKUP(Table2[[#This Row],[Acuerdo de nivel de servicio]],SLA!B:B,SLA!C:C)</f>
        <v>72</v>
      </c>
      <c r="Y1148" s="5">
        <f>IFERROR(ROUND(Table2[[#This Row],[Fecha cierre/actualización]]-Table2[[#This Row],[Fecha creación]],0)*14,"Revisar")</f>
        <v>0</v>
      </c>
      <c r="Z1148" s="5">
        <f>+Table2[[#This Row],[SLA horas - base ]]+Table2[[#This Row],[SLA horas - adic por cambio días]]</f>
        <v>72</v>
      </c>
      <c r="AA1148" s="19" t="str">
        <f>IF(Table2[[#This Row],[SLA horas - base ]]=0,"No tiene SLA",IF(Table2[[#This Row],[Horas resolución/en proceso]]&lt;=Table2[[#This Row],[SLA horas - total]],"Cumplido","Vencido"))</f>
        <v>Cumplido</v>
      </c>
      <c r="AC1148"/>
    </row>
    <row r="1149" spans="1:29">
      <c r="A1149" t="s">
        <v>5511</v>
      </c>
      <c r="B1149" t="s">
        <v>5512</v>
      </c>
      <c r="C1149" t="s">
        <v>167</v>
      </c>
      <c r="D1149" t="s">
        <v>2</v>
      </c>
      <c r="E1149" t="s">
        <v>55</v>
      </c>
      <c r="F1149" t="s">
        <v>96</v>
      </c>
      <c r="G1149" t="s">
        <v>106</v>
      </c>
      <c r="H1149" t="s">
        <v>27</v>
      </c>
      <c r="I1149" t="s">
        <v>5513</v>
      </c>
      <c r="J1149" t="s">
        <v>5514</v>
      </c>
      <c r="K1149" t="s">
        <v>5515</v>
      </c>
      <c r="L1149" t="s">
        <v>5515</v>
      </c>
      <c r="M1149" t="s">
        <v>101</v>
      </c>
      <c r="N1149" t="s">
        <v>154</v>
      </c>
      <c r="O1149" t="s">
        <v>102</v>
      </c>
      <c r="P1149" t="s">
        <v>5512</v>
      </c>
      <c r="Q1149" t="s">
        <v>5515</v>
      </c>
      <c r="R1149" t="s">
        <v>103</v>
      </c>
      <c r="S1149" t="s">
        <v>5515</v>
      </c>
      <c r="T11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45799.495138888888</v>
      </c>
      <c r="U11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45806.445833333331</v>
      </c>
      <c r="V1149" s="5">
        <f>IFERROR(Table2[[#This Row],[Fecha cierre/actualización]]-Table2[[#This Row],[Fecha creación]],"Revisar")</f>
        <v>6.9506944444437977</v>
      </c>
      <c r="W1149" s="5">
        <f>IFERROR(Table2[[#This Row],[Días resolución/en proceso]]*24,"Revisar")</f>
        <v>166.81666666665114</v>
      </c>
      <c r="X1149" s="5">
        <f>_xlfn.XLOOKUP(Table2[[#This Row],[Acuerdo de nivel de servicio]],SLA!B:B,SLA!C:C)</f>
        <v>120</v>
      </c>
      <c r="Y1149" s="5">
        <f>IFERROR(ROUND(Table2[[#This Row],[Fecha cierre/actualización]]-Table2[[#This Row],[Fecha creación]],0)*14,"Revisar")</f>
        <v>98</v>
      </c>
      <c r="Z1149" s="5">
        <f>+Table2[[#This Row],[SLA horas - base ]]+Table2[[#This Row],[SLA horas - adic por cambio días]]</f>
        <v>218</v>
      </c>
      <c r="AA1149" s="19" t="str">
        <f>IF(Table2[[#This Row],[SLA horas - base ]]=0,"No tiene SLA",IF(Table2[[#This Row],[Horas resolución/en proceso]]&lt;=Table2[[#This Row],[SLA horas - total]],"Cumplido","Vencido"))</f>
        <v>Cumplido</v>
      </c>
      <c r="AC1149"/>
    </row>
    <row r="1150" spans="1:29">
      <c r="A1150" t="s">
        <v>5516</v>
      </c>
      <c r="B1150" t="s">
        <v>5517</v>
      </c>
      <c r="C1150" t="s">
        <v>149</v>
      </c>
      <c r="D1150" t="s">
        <v>2</v>
      </c>
      <c r="E1150" t="s">
        <v>55</v>
      </c>
      <c r="F1150" t="s">
        <v>96</v>
      </c>
      <c r="G1150" t="s">
        <v>106</v>
      </c>
      <c r="H1150" t="s">
        <v>27</v>
      </c>
      <c r="I1150" t="s">
        <v>5518</v>
      </c>
      <c r="J1150" t="s">
        <v>5519</v>
      </c>
      <c r="K1150" t="s">
        <v>5520</v>
      </c>
      <c r="L1150" t="s">
        <v>5520</v>
      </c>
      <c r="M1150" t="s">
        <v>101</v>
      </c>
      <c r="N1150" t="s">
        <v>154</v>
      </c>
      <c r="O1150" t="s">
        <v>102</v>
      </c>
      <c r="P1150" t="s">
        <v>5517</v>
      </c>
      <c r="Q1150" t="s">
        <v>5520</v>
      </c>
      <c r="R1150" t="s">
        <v>103</v>
      </c>
      <c r="S1150" t="s">
        <v>5521</v>
      </c>
      <c r="T11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45799.55</v>
      </c>
      <c r="U11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45801.575694444444</v>
      </c>
      <c r="V1150" s="5">
        <f>IFERROR(Table2[[#This Row],[Fecha cierre/actualización]]-Table2[[#This Row],[Fecha creación]],"Revisar")</f>
        <v>2.0256944444408873</v>
      </c>
      <c r="W1150" s="5">
        <f>IFERROR(Table2[[#This Row],[Días resolución/en proceso]]*24,"Revisar")</f>
        <v>48.616666666581295</v>
      </c>
      <c r="X1150" s="5">
        <f>_xlfn.XLOOKUP(Table2[[#This Row],[Acuerdo de nivel de servicio]],SLA!B:B,SLA!C:C)</f>
        <v>12.5</v>
      </c>
      <c r="Y1150" s="5">
        <f>IFERROR(ROUND(Table2[[#This Row],[Fecha cierre/actualización]]-Table2[[#This Row],[Fecha creación]],0)*14,"Revisar")</f>
        <v>28</v>
      </c>
      <c r="Z1150" s="5">
        <f>+Table2[[#This Row],[SLA horas - base ]]+Table2[[#This Row],[SLA horas - adic por cambio días]]</f>
        <v>40.5</v>
      </c>
      <c r="AA1150" s="19" t="str">
        <f>IF(Table2[[#This Row],[SLA horas - base ]]=0,"No tiene SLA",IF(Table2[[#This Row],[Horas resolución/en proceso]]&lt;=Table2[[#This Row],[SLA horas - total]],"Cumplido","Vencido"))</f>
        <v>Vencido</v>
      </c>
      <c r="AC1150"/>
    </row>
    <row r="1151" spans="1:29">
      <c r="A1151" t="s">
        <v>5522</v>
      </c>
      <c r="B1151" t="s">
        <v>5523</v>
      </c>
      <c r="C1151" t="s">
        <v>149</v>
      </c>
      <c r="D1151" t="s">
        <v>2</v>
      </c>
      <c r="E1151" t="s">
        <v>55</v>
      </c>
      <c r="F1151" t="s">
        <v>96</v>
      </c>
      <c r="G1151" t="s">
        <v>106</v>
      </c>
      <c r="H1151" t="s">
        <v>31</v>
      </c>
      <c r="I1151" t="s">
        <v>5524</v>
      </c>
      <c r="J1151" t="s">
        <v>5525</v>
      </c>
      <c r="K1151" t="s">
        <v>5526</v>
      </c>
      <c r="L1151" t="s">
        <v>5526</v>
      </c>
      <c r="M1151" t="s">
        <v>101</v>
      </c>
      <c r="N1151" t="s">
        <v>154</v>
      </c>
      <c r="O1151" t="s">
        <v>102</v>
      </c>
      <c r="P1151" t="s">
        <v>5523</v>
      </c>
      <c r="Q1151" t="s">
        <v>5526</v>
      </c>
      <c r="R1151" t="s">
        <v>103</v>
      </c>
      <c r="S1151" t="s">
        <v>5526</v>
      </c>
      <c r="T11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45799.384722222225</v>
      </c>
      <c r="U11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45799.647916666669</v>
      </c>
      <c r="V1151" s="5">
        <f>IFERROR(Table2[[#This Row],[Fecha cierre/actualización]]-Table2[[#This Row],[Fecha creación]],"Revisar")</f>
        <v>0.26319444444379769</v>
      </c>
      <c r="W1151" s="5">
        <f>IFERROR(Table2[[#This Row],[Días resolución/en proceso]]*24,"Revisar")</f>
        <v>6.3166666666511446</v>
      </c>
      <c r="X1151" s="5">
        <f>_xlfn.XLOOKUP(Table2[[#This Row],[Acuerdo de nivel de servicio]],SLA!B:B,SLA!C:C)</f>
        <v>12.5</v>
      </c>
      <c r="Y1151" s="5">
        <f>IFERROR(ROUND(Table2[[#This Row],[Fecha cierre/actualización]]-Table2[[#This Row],[Fecha creación]],0)*14,"Revisar")</f>
        <v>0</v>
      </c>
      <c r="Z1151" s="5">
        <f>+Table2[[#This Row],[SLA horas - base ]]+Table2[[#This Row],[SLA horas - adic por cambio días]]</f>
        <v>12.5</v>
      </c>
      <c r="AA1151" s="19" t="str">
        <f>IF(Table2[[#This Row],[SLA horas - base ]]=0,"No tiene SLA",IF(Table2[[#This Row],[Horas resolución/en proceso]]&lt;=Table2[[#This Row],[SLA horas - total]],"Cumplido","Vencido"))</f>
        <v>Cumplido</v>
      </c>
      <c r="AC1151"/>
    </row>
    <row r="1152" spans="1:29">
      <c r="A1152" t="s">
        <v>5527</v>
      </c>
      <c r="B1152" t="s">
        <v>5528</v>
      </c>
      <c r="C1152" t="s">
        <v>167</v>
      </c>
      <c r="D1152" t="s">
        <v>2</v>
      </c>
      <c r="E1152" t="s">
        <v>38</v>
      </c>
      <c r="F1152" t="s">
        <v>96</v>
      </c>
      <c r="G1152" t="s">
        <v>106</v>
      </c>
      <c r="H1152" t="s">
        <v>38</v>
      </c>
      <c r="I1152" t="s">
        <v>5529</v>
      </c>
      <c r="J1152" t="s">
        <v>5530</v>
      </c>
      <c r="K1152" t="s">
        <v>5531</v>
      </c>
      <c r="L1152" t="s">
        <v>5531</v>
      </c>
      <c r="M1152" t="s">
        <v>110</v>
      </c>
      <c r="N1152" t="s">
        <v>36</v>
      </c>
      <c r="O1152" t="s">
        <v>36</v>
      </c>
      <c r="P1152" t="s">
        <v>5528</v>
      </c>
      <c r="Q1152" t="s">
        <v>5531</v>
      </c>
      <c r="R1152" t="s">
        <v>103</v>
      </c>
      <c r="S1152" t="s">
        <v>5531</v>
      </c>
      <c r="T11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45799.396527777775</v>
      </c>
      <c r="U11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45799.405555555553</v>
      </c>
      <c r="V1152" s="5">
        <f>IFERROR(Table2[[#This Row],[Fecha cierre/actualización]]-Table2[[#This Row],[Fecha creación]],"Revisar")</f>
        <v>9.0277777781011537E-3</v>
      </c>
      <c r="W1152" s="5">
        <f>IFERROR(Table2[[#This Row],[Días resolución/en proceso]]*24,"Revisar")</f>
        <v>0.21666666667442769</v>
      </c>
      <c r="X1152" s="5">
        <f>_xlfn.XLOOKUP(Table2[[#This Row],[Acuerdo de nivel de servicio]],SLA!B:B,SLA!C:C)</f>
        <v>120</v>
      </c>
      <c r="Y1152" s="5">
        <f>IFERROR(ROUND(Table2[[#This Row],[Fecha cierre/actualización]]-Table2[[#This Row],[Fecha creación]],0)*14,"Revisar")</f>
        <v>0</v>
      </c>
      <c r="Z1152" s="5">
        <f>+Table2[[#This Row],[SLA horas - base ]]+Table2[[#This Row],[SLA horas - adic por cambio días]]</f>
        <v>120</v>
      </c>
      <c r="AA1152" s="19" t="str">
        <f>IF(Table2[[#This Row],[SLA horas - base ]]=0,"No tiene SLA",IF(Table2[[#This Row],[Horas resolución/en proceso]]&lt;=Table2[[#This Row],[SLA horas - total]],"Cumplido","Vencido"))</f>
        <v>Cumplido</v>
      </c>
      <c r="AC1152"/>
    </row>
    <row r="1153" spans="1:29">
      <c r="A1153" t="s">
        <v>5532</v>
      </c>
      <c r="B1153" t="s">
        <v>5533</v>
      </c>
      <c r="C1153" t="s">
        <v>119</v>
      </c>
      <c r="D1153" t="s">
        <v>2</v>
      </c>
      <c r="E1153" t="s">
        <v>55</v>
      </c>
      <c r="F1153" t="s">
        <v>96</v>
      </c>
      <c r="G1153" t="s">
        <v>106</v>
      </c>
      <c r="H1153" t="s">
        <v>28</v>
      </c>
      <c r="I1153" t="s">
        <v>5534</v>
      </c>
      <c r="J1153" t="s">
        <v>5535</v>
      </c>
      <c r="K1153" t="s">
        <v>5536</v>
      </c>
      <c r="L1153" t="s">
        <v>5536</v>
      </c>
      <c r="M1153" t="s">
        <v>153</v>
      </c>
      <c r="N1153" t="s">
        <v>154</v>
      </c>
      <c r="O1153" t="s">
        <v>36</v>
      </c>
      <c r="P1153" t="s">
        <v>5533</v>
      </c>
      <c r="Q1153" t="s">
        <v>5536</v>
      </c>
      <c r="R1153" t="s">
        <v>103</v>
      </c>
      <c r="S1153" t="s">
        <v>5537</v>
      </c>
      <c r="T11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45799.386111111111</v>
      </c>
      <c r="U11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45805.45208333333</v>
      </c>
      <c r="V1153" s="5">
        <f>IFERROR(Table2[[#This Row],[Fecha cierre/actualización]]-Table2[[#This Row],[Fecha creación]],"Revisar")</f>
        <v>6.0659722222189885</v>
      </c>
      <c r="W1153" s="5">
        <f>IFERROR(Table2[[#This Row],[Días resolución/en proceso]]*24,"Revisar")</f>
        <v>145.58333333325572</v>
      </c>
      <c r="X1153" s="5">
        <f>_xlfn.XLOOKUP(Table2[[#This Row],[Acuerdo de nivel de servicio]],SLA!B:B,SLA!C:C)</f>
        <v>72</v>
      </c>
      <c r="Y1153" s="5">
        <f>IFERROR(ROUND(Table2[[#This Row],[Fecha cierre/actualización]]-Table2[[#This Row],[Fecha creación]],0)*14,"Revisar")</f>
        <v>84</v>
      </c>
      <c r="Z1153" s="5">
        <f>+Table2[[#This Row],[SLA horas - base ]]+Table2[[#This Row],[SLA horas - adic por cambio días]]</f>
        <v>156</v>
      </c>
      <c r="AA1153" s="19" t="str">
        <f>IF(Table2[[#This Row],[SLA horas - base ]]=0,"No tiene SLA",IF(Table2[[#This Row],[Horas resolución/en proceso]]&lt;=Table2[[#This Row],[SLA horas - total]],"Cumplido","Vencido"))</f>
        <v>Cumplido</v>
      </c>
      <c r="AC1153"/>
    </row>
    <row r="1154" spans="1:29">
      <c r="A1154" t="s">
        <v>5538</v>
      </c>
      <c r="B1154" t="s">
        <v>5539</v>
      </c>
      <c r="C1154" t="s">
        <v>496</v>
      </c>
      <c r="D1154" t="s">
        <v>95</v>
      </c>
      <c r="E1154" t="s">
        <v>55</v>
      </c>
      <c r="F1154" t="s">
        <v>96</v>
      </c>
      <c r="G1154" t="s">
        <v>106</v>
      </c>
      <c r="H1154" t="s">
        <v>30</v>
      </c>
      <c r="I1154" t="s">
        <v>5540</v>
      </c>
      <c r="J1154" t="s">
        <v>5541</v>
      </c>
      <c r="K1154" t="s">
        <v>5542</v>
      </c>
      <c r="L1154" t="s">
        <v>5542</v>
      </c>
      <c r="M1154" t="s">
        <v>110</v>
      </c>
      <c r="N1154" t="s">
        <v>36</v>
      </c>
      <c r="O1154" t="s">
        <v>36</v>
      </c>
      <c r="P1154" t="s">
        <v>5539</v>
      </c>
      <c r="Q1154" t="s">
        <v>5542</v>
      </c>
      <c r="R1154" t="s">
        <v>103</v>
      </c>
      <c r="S1154" t="s">
        <v>5542</v>
      </c>
      <c r="T11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45799.504166666666</v>
      </c>
      <c r="U11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45799.708333333336</v>
      </c>
      <c r="V1154" s="5">
        <f>IFERROR(Table2[[#This Row],[Fecha cierre/actualización]]-Table2[[#This Row],[Fecha creación]],"Revisar")</f>
        <v>0.20416666667006211</v>
      </c>
      <c r="W1154" s="5">
        <f>IFERROR(Table2[[#This Row],[Días resolución/en proceso]]*24,"Revisar")</f>
        <v>4.9000000000814907</v>
      </c>
      <c r="X1154" s="5">
        <f>_xlfn.XLOOKUP(Table2[[#This Row],[Acuerdo de nivel de servicio]],SLA!B:B,SLA!C:C)</f>
        <v>72</v>
      </c>
      <c r="Y1154" s="5">
        <f>IFERROR(ROUND(Table2[[#This Row],[Fecha cierre/actualización]]-Table2[[#This Row],[Fecha creación]],0)*14,"Revisar")</f>
        <v>0</v>
      </c>
      <c r="Z1154" s="5">
        <f>+Table2[[#This Row],[SLA horas - base ]]+Table2[[#This Row],[SLA horas - adic por cambio días]]</f>
        <v>72</v>
      </c>
      <c r="AA1154" s="19" t="str">
        <f>IF(Table2[[#This Row],[SLA horas - base ]]=0,"No tiene SLA",IF(Table2[[#This Row],[Horas resolución/en proceso]]&lt;=Table2[[#This Row],[SLA horas - total]],"Cumplido","Vencido"))</f>
        <v>Cumplido</v>
      </c>
      <c r="AC1154"/>
    </row>
    <row r="1155" spans="1:29">
      <c r="A1155" t="s">
        <v>5543</v>
      </c>
      <c r="B1155" t="s">
        <v>5544</v>
      </c>
      <c r="C1155" t="s">
        <v>36</v>
      </c>
      <c r="D1155" t="s">
        <v>269</v>
      </c>
      <c r="E1155" t="s">
        <v>52</v>
      </c>
      <c r="F1155" t="s">
        <v>96</v>
      </c>
      <c r="G1155" t="s">
        <v>270</v>
      </c>
      <c r="H1155" t="s">
        <v>36</v>
      </c>
      <c r="I1155" t="s">
        <v>5545</v>
      </c>
      <c r="J1155" t="s">
        <v>5546</v>
      </c>
      <c r="K1155" t="s">
        <v>5547</v>
      </c>
      <c r="L1155" t="s">
        <v>5547</v>
      </c>
      <c r="M1155" t="s">
        <v>36</v>
      </c>
      <c r="N1155" t="s">
        <v>36</v>
      </c>
      <c r="O1155" t="s">
        <v>36</v>
      </c>
      <c r="P1155" t="s">
        <v>5544</v>
      </c>
      <c r="Q1155" t="s">
        <v>5547</v>
      </c>
      <c r="R1155" t="s">
        <v>103</v>
      </c>
      <c r="S1155" t="s">
        <v>5547</v>
      </c>
      <c r="T11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45800.489583333336</v>
      </c>
      <c r="U11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45804.481249999997</v>
      </c>
      <c r="V1155" s="5">
        <f>IFERROR(Table2[[#This Row],[Fecha cierre/actualización]]-Table2[[#This Row],[Fecha creación]],"Revisar")</f>
        <v>3.991666666661331</v>
      </c>
      <c r="W1155" s="5">
        <f>IFERROR(Table2[[#This Row],[Días resolución/en proceso]]*24,"Revisar")</f>
        <v>95.799999999871943</v>
      </c>
      <c r="X1155" s="5">
        <f>_xlfn.XLOOKUP(Table2[[#This Row],[Acuerdo de nivel de servicio]],SLA!B:B,SLA!C:C)</f>
        <v>0</v>
      </c>
      <c r="Y1155" s="5">
        <f>IFERROR(ROUND(Table2[[#This Row],[Fecha cierre/actualización]]-Table2[[#This Row],[Fecha creación]],0)*14,"Revisar")</f>
        <v>56</v>
      </c>
      <c r="Z1155" s="5">
        <f>+Table2[[#This Row],[SLA horas - base ]]+Table2[[#This Row],[SLA horas - adic por cambio días]]</f>
        <v>56</v>
      </c>
      <c r="AA1155" s="19" t="str">
        <f>IF(Table2[[#This Row],[SLA horas - base ]]=0,"No tiene SLA",IF(Table2[[#This Row],[Horas resolución/en proceso]]&lt;=Table2[[#This Row],[SLA horas - total]],"Cumplido","Vencido"))</f>
        <v>No tiene SLA</v>
      </c>
      <c r="AC1155"/>
    </row>
    <row r="1156" spans="1:29">
      <c r="A1156" t="s">
        <v>5548</v>
      </c>
      <c r="B1156" t="s">
        <v>5549</v>
      </c>
      <c r="C1156" t="s">
        <v>157</v>
      </c>
      <c r="D1156" t="s">
        <v>2</v>
      </c>
      <c r="E1156" t="s">
        <v>55</v>
      </c>
      <c r="F1156" t="s">
        <v>96</v>
      </c>
      <c r="G1156" t="s">
        <v>106</v>
      </c>
      <c r="H1156" t="s">
        <v>31</v>
      </c>
      <c r="I1156" t="s">
        <v>5550</v>
      </c>
      <c r="J1156" t="s">
        <v>5551</v>
      </c>
      <c r="K1156" t="s">
        <v>5552</v>
      </c>
      <c r="L1156" t="s">
        <v>5552</v>
      </c>
      <c r="M1156" t="s">
        <v>101</v>
      </c>
      <c r="N1156" t="s">
        <v>154</v>
      </c>
      <c r="O1156" t="s">
        <v>102</v>
      </c>
      <c r="P1156" t="s">
        <v>5549</v>
      </c>
      <c r="Q1156" t="s">
        <v>5552</v>
      </c>
      <c r="R1156" t="s">
        <v>103</v>
      </c>
      <c r="S1156" t="s">
        <v>5552</v>
      </c>
      <c r="T11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45799.428472222222</v>
      </c>
      <c r="U11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45799.679861111108</v>
      </c>
      <c r="V1156" s="5">
        <f>IFERROR(Table2[[#This Row],[Fecha cierre/actualización]]-Table2[[#This Row],[Fecha creación]],"Revisar")</f>
        <v>0.25138888888614019</v>
      </c>
      <c r="W1156" s="5">
        <f>IFERROR(Table2[[#This Row],[Días resolución/en proceso]]*24,"Revisar")</f>
        <v>6.0333333332673647</v>
      </c>
      <c r="X1156" s="5">
        <f>_xlfn.XLOOKUP(Table2[[#This Row],[Acuerdo de nivel de servicio]],SLA!B:B,SLA!C:C)</f>
        <v>12.5</v>
      </c>
      <c r="Y1156" s="5">
        <f>IFERROR(ROUND(Table2[[#This Row],[Fecha cierre/actualización]]-Table2[[#This Row],[Fecha creación]],0)*14,"Revisar")</f>
        <v>0</v>
      </c>
      <c r="Z1156" s="5">
        <f>+Table2[[#This Row],[SLA horas - base ]]+Table2[[#This Row],[SLA horas - adic por cambio días]]</f>
        <v>12.5</v>
      </c>
      <c r="AA1156" s="19" t="str">
        <f>IF(Table2[[#This Row],[SLA horas - base ]]=0,"No tiene SLA",IF(Table2[[#This Row],[Horas resolución/en proceso]]&lt;=Table2[[#This Row],[SLA horas - total]],"Cumplido","Vencido"))</f>
        <v>Cumplido</v>
      </c>
      <c r="AC1156"/>
    </row>
    <row r="1157" spans="1:29">
      <c r="A1157" t="s">
        <v>5553</v>
      </c>
      <c r="B1157" t="s">
        <v>5554</v>
      </c>
      <c r="C1157" t="s">
        <v>496</v>
      </c>
      <c r="D1157" t="s">
        <v>95</v>
      </c>
      <c r="E1157" t="s">
        <v>52</v>
      </c>
      <c r="F1157" t="s">
        <v>96</v>
      </c>
      <c r="G1157" t="s">
        <v>373</v>
      </c>
      <c r="H1157" t="s">
        <v>35</v>
      </c>
      <c r="I1157" t="s">
        <v>5555</v>
      </c>
      <c r="J1157" t="s">
        <v>5556</v>
      </c>
      <c r="K1157" t="s">
        <v>5557</v>
      </c>
      <c r="L1157" t="s">
        <v>5557</v>
      </c>
      <c r="M1157" t="s">
        <v>36</v>
      </c>
      <c r="N1157" t="s">
        <v>36</v>
      </c>
      <c r="O1157" t="s">
        <v>311</v>
      </c>
      <c r="P1157" t="s">
        <v>5554</v>
      </c>
      <c r="Q1157" t="s">
        <v>5557</v>
      </c>
      <c r="R1157" t="s">
        <v>103</v>
      </c>
      <c r="S1157" t="s">
        <v>5557</v>
      </c>
      <c r="T11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45800.726388888892</v>
      </c>
      <c r="U11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45831.361805555556</v>
      </c>
      <c r="V1157" s="5">
        <f>IFERROR(Table2[[#This Row],[Fecha cierre/actualización]]-Table2[[#This Row],[Fecha creación]],"Revisar")</f>
        <v>30.635416666664241</v>
      </c>
      <c r="W1157" s="5">
        <f>IFERROR(Table2[[#This Row],[Días resolución/en proceso]]*24,"Revisar")</f>
        <v>735.24999999994179</v>
      </c>
      <c r="X1157" s="5">
        <f>_xlfn.XLOOKUP(Table2[[#This Row],[Acuerdo de nivel de servicio]],SLA!B:B,SLA!C:C)</f>
        <v>72</v>
      </c>
      <c r="Y1157" s="5">
        <f>IFERROR(ROUND(Table2[[#This Row],[Fecha cierre/actualización]]-Table2[[#This Row],[Fecha creación]],0)*14,"Revisar")</f>
        <v>434</v>
      </c>
      <c r="Z1157" s="5">
        <f>+Table2[[#This Row],[SLA horas - base ]]+Table2[[#This Row],[SLA horas - adic por cambio días]]</f>
        <v>506</v>
      </c>
      <c r="AA1157" s="19" t="str">
        <f>IF(Table2[[#This Row],[SLA horas - base ]]=0,"No tiene SLA",IF(Table2[[#This Row],[Horas resolución/en proceso]]&lt;=Table2[[#This Row],[SLA horas - total]],"Cumplido","Vencido"))</f>
        <v>Vencido</v>
      </c>
      <c r="AC1157"/>
    </row>
    <row r="1158" spans="1:29">
      <c r="A1158" t="s">
        <v>5558</v>
      </c>
      <c r="B1158" t="s">
        <v>5559</v>
      </c>
      <c r="C1158" t="s">
        <v>119</v>
      </c>
      <c r="D1158" t="s">
        <v>2</v>
      </c>
      <c r="E1158" t="s">
        <v>55</v>
      </c>
      <c r="F1158" t="s">
        <v>96</v>
      </c>
      <c r="G1158" t="s">
        <v>106</v>
      </c>
      <c r="H1158" t="s">
        <v>28</v>
      </c>
      <c r="I1158" t="s">
        <v>5560</v>
      </c>
      <c r="J1158" t="s">
        <v>5561</v>
      </c>
      <c r="K1158" t="s">
        <v>5562</v>
      </c>
      <c r="L1158" t="s">
        <v>5562</v>
      </c>
      <c r="M1158" t="s">
        <v>153</v>
      </c>
      <c r="N1158" t="s">
        <v>154</v>
      </c>
      <c r="O1158" t="s">
        <v>36</v>
      </c>
      <c r="P1158" t="s">
        <v>5559</v>
      </c>
      <c r="Q1158" t="s">
        <v>5562</v>
      </c>
      <c r="R1158" t="s">
        <v>103</v>
      </c>
      <c r="S1158" t="s">
        <v>5563</v>
      </c>
      <c r="T11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45800.675000000003</v>
      </c>
      <c r="U11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45804.493055555555</v>
      </c>
      <c r="V1158" s="5">
        <f>IFERROR(Table2[[#This Row],[Fecha cierre/actualización]]-Table2[[#This Row],[Fecha creación]],"Revisar")</f>
        <v>3.8180555555518367</v>
      </c>
      <c r="W1158" s="5">
        <f>IFERROR(Table2[[#This Row],[Días resolución/en proceso]]*24,"Revisar")</f>
        <v>91.633333333244082</v>
      </c>
      <c r="X1158" s="5">
        <f>_xlfn.XLOOKUP(Table2[[#This Row],[Acuerdo de nivel de servicio]],SLA!B:B,SLA!C:C)</f>
        <v>72</v>
      </c>
      <c r="Y1158" s="5">
        <f>IFERROR(ROUND(Table2[[#This Row],[Fecha cierre/actualización]]-Table2[[#This Row],[Fecha creación]],0)*14,"Revisar")</f>
        <v>56</v>
      </c>
      <c r="Z1158" s="5">
        <f>+Table2[[#This Row],[SLA horas - base ]]+Table2[[#This Row],[SLA horas - adic por cambio días]]</f>
        <v>128</v>
      </c>
      <c r="AA1158" s="19" t="str">
        <f>IF(Table2[[#This Row],[SLA horas - base ]]=0,"No tiene SLA",IF(Table2[[#This Row],[Horas resolución/en proceso]]&lt;=Table2[[#This Row],[SLA horas - total]],"Cumplido","Vencido"))</f>
        <v>Cumplido</v>
      </c>
      <c r="AC1158"/>
    </row>
    <row r="1159" spans="1:29">
      <c r="A1159" t="s">
        <v>5564</v>
      </c>
      <c r="B1159" t="s">
        <v>5565</v>
      </c>
      <c r="C1159" t="s">
        <v>36</v>
      </c>
      <c r="D1159" t="s">
        <v>269</v>
      </c>
      <c r="E1159" t="s">
        <v>52</v>
      </c>
      <c r="F1159" t="s">
        <v>96</v>
      </c>
      <c r="G1159" t="s">
        <v>270</v>
      </c>
      <c r="H1159" t="s">
        <v>36</v>
      </c>
      <c r="I1159" t="s">
        <v>5566</v>
      </c>
      <c r="J1159" t="s">
        <v>5567</v>
      </c>
      <c r="K1159" t="s">
        <v>5568</v>
      </c>
      <c r="L1159" t="s">
        <v>5568</v>
      </c>
      <c r="M1159" t="s">
        <v>36</v>
      </c>
      <c r="N1159" t="s">
        <v>36</v>
      </c>
      <c r="O1159" t="s">
        <v>36</v>
      </c>
      <c r="P1159" t="s">
        <v>5565</v>
      </c>
      <c r="Q1159" t="s">
        <v>5568</v>
      </c>
      <c r="R1159" t="s">
        <v>103</v>
      </c>
      <c r="S1159" t="s">
        <v>5568</v>
      </c>
      <c r="T11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45800.637499999997</v>
      </c>
      <c r="U11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45804.487500000003</v>
      </c>
      <c r="V1159" s="5">
        <f>IFERROR(Table2[[#This Row],[Fecha cierre/actualización]]-Table2[[#This Row],[Fecha creación]],"Revisar")</f>
        <v>3.8500000000058208</v>
      </c>
      <c r="W1159" s="5">
        <f>IFERROR(Table2[[#This Row],[Días resolución/en proceso]]*24,"Revisar")</f>
        <v>92.400000000139698</v>
      </c>
      <c r="X1159" s="5">
        <f>_xlfn.XLOOKUP(Table2[[#This Row],[Acuerdo de nivel de servicio]],SLA!B:B,SLA!C:C)</f>
        <v>0</v>
      </c>
      <c r="Y1159" s="5">
        <f>IFERROR(ROUND(Table2[[#This Row],[Fecha cierre/actualización]]-Table2[[#This Row],[Fecha creación]],0)*14,"Revisar")</f>
        <v>56</v>
      </c>
      <c r="Z1159" s="5">
        <f>+Table2[[#This Row],[SLA horas - base ]]+Table2[[#This Row],[SLA horas - adic por cambio días]]</f>
        <v>56</v>
      </c>
      <c r="AA1159" s="19" t="str">
        <f>IF(Table2[[#This Row],[SLA horas - base ]]=0,"No tiene SLA",IF(Table2[[#This Row],[Horas resolución/en proceso]]&lt;=Table2[[#This Row],[SLA horas - total]],"Cumplido","Vencido"))</f>
        <v>No tiene SLA</v>
      </c>
      <c r="AC1159"/>
    </row>
    <row r="1160" spans="1:29">
      <c r="A1160" t="s">
        <v>5569</v>
      </c>
      <c r="B1160" t="s">
        <v>5570</v>
      </c>
      <c r="C1160" t="s">
        <v>496</v>
      </c>
      <c r="D1160" t="s">
        <v>95</v>
      </c>
      <c r="E1160" t="s">
        <v>66</v>
      </c>
      <c r="F1160" t="s">
        <v>96</v>
      </c>
      <c r="G1160" t="s">
        <v>97</v>
      </c>
      <c r="H1160" t="s">
        <v>45</v>
      </c>
      <c r="I1160" t="s">
        <v>5571</v>
      </c>
      <c r="J1160" t="s">
        <v>5572</v>
      </c>
      <c r="K1160" t="s">
        <v>5573</v>
      </c>
      <c r="L1160" t="s">
        <v>5573</v>
      </c>
      <c r="M1160" t="s">
        <v>101</v>
      </c>
      <c r="N1160" t="s">
        <v>36</v>
      </c>
      <c r="O1160" t="s">
        <v>102</v>
      </c>
      <c r="P1160" t="s">
        <v>5570</v>
      </c>
      <c r="Q1160" t="s">
        <v>5573</v>
      </c>
      <c r="R1160" t="s">
        <v>103</v>
      </c>
      <c r="S1160" t="s">
        <v>5573</v>
      </c>
      <c r="T11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45799.459722222222</v>
      </c>
      <c r="U11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45821.365972222222</v>
      </c>
      <c r="V1160" s="5">
        <f>IFERROR(Table2[[#This Row],[Fecha cierre/actualización]]-Table2[[#This Row],[Fecha creación]],"Revisar")</f>
        <v>21.90625</v>
      </c>
      <c r="W1160" s="5">
        <f>IFERROR(Table2[[#This Row],[Días resolución/en proceso]]*24,"Revisar")</f>
        <v>525.75</v>
      </c>
      <c r="X1160" s="5">
        <f>_xlfn.XLOOKUP(Table2[[#This Row],[Acuerdo de nivel de servicio]],SLA!B:B,SLA!C:C)</f>
        <v>72</v>
      </c>
      <c r="Y1160" s="5">
        <f>IFERROR(ROUND(Table2[[#This Row],[Fecha cierre/actualización]]-Table2[[#This Row],[Fecha creación]],0)*14,"Revisar")</f>
        <v>308</v>
      </c>
      <c r="Z1160" s="5">
        <f>+Table2[[#This Row],[SLA horas - base ]]+Table2[[#This Row],[SLA horas - adic por cambio días]]</f>
        <v>380</v>
      </c>
      <c r="AA1160" s="19" t="str">
        <f>IF(Table2[[#This Row],[SLA horas - base ]]=0,"No tiene SLA",IF(Table2[[#This Row],[Horas resolución/en proceso]]&lt;=Table2[[#This Row],[SLA horas - total]],"Cumplido","Vencido"))</f>
        <v>Vencido</v>
      </c>
      <c r="AC1160"/>
    </row>
    <row r="1161" spans="1:29">
      <c r="A1161" t="s">
        <v>5574</v>
      </c>
      <c r="B1161" t="s">
        <v>5575</v>
      </c>
      <c r="C1161" t="s">
        <v>36</v>
      </c>
      <c r="D1161" t="s">
        <v>95</v>
      </c>
      <c r="E1161" t="s">
        <v>52</v>
      </c>
      <c r="F1161" t="s">
        <v>96</v>
      </c>
      <c r="G1161" t="s">
        <v>373</v>
      </c>
      <c r="H1161" t="s">
        <v>35</v>
      </c>
      <c r="I1161" t="s">
        <v>5575</v>
      </c>
      <c r="J1161" t="s">
        <v>5576</v>
      </c>
      <c r="K1161" t="s">
        <v>5577</v>
      </c>
      <c r="L1161" t="s">
        <v>5577</v>
      </c>
      <c r="M1161" t="s">
        <v>36</v>
      </c>
      <c r="N1161" t="s">
        <v>36</v>
      </c>
      <c r="O1161" t="s">
        <v>36</v>
      </c>
      <c r="P1161" t="s">
        <v>5575</v>
      </c>
      <c r="Q1161" t="s">
        <v>5577</v>
      </c>
      <c r="R1161" t="s">
        <v>103</v>
      </c>
      <c r="S1161" t="s">
        <v>5577</v>
      </c>
      <c r="T11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45800.467361111114</v>
      </c>
      <c r="U11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45808.411805555559</v>
      </c>
      <c r="V1161" s="5">
        <f>IFERROR(Table2[[#This Row],[Fecha cierre/actualización]]-Table2[[#This Row],[Fecha creación]],"Revisar")</f>
        <v>7.9444444444452529</v>
      </c>
      <c r="W1161" s="5">
        <f>IFERROR(Table2[[#This Row],[Días resolución/en proceso]]*24,"Revisar")</f>
        <v>190.66666666668607</v>
      </c>
      <c r="X1161" s="5">
        <f>_xlfn.XLOOKUP(Table2[[#This Row],[Acuerdo de nivel de servicio]],SLA!B:B,SLA!C:C)</f>
        <v>0</v>
      </c>
      <c r="Y1161" s="5">
        <f>IFERROR(ROUND(Table2[[#This Row],[Fecha cierre/actualización]]-Table2[[#This Row],[Fecha creación]],0)*14,"Revisar")</f>
        <v>112</v>
      </c>
      <c r="Z1161" s="5">
        <f>+Table2[[#This Row],[SLA horas - base ]]+Table2[[#This Row],[SLA horas - adic por cambio días]]</f>
        <v>112</v>
      </c>
      <c r="AA1161" s="19" t="str">
        <f>IF(Table2[[#This Row],[SLA horas - base ]]=0,"No tiene SLA",IF(Table2[[#This Row],[Horas resolución/en proceso]]&lt;=Table2[[#This Row],[SLA horas - total]],"Cumplido","Vencido"))</f>
        <v>No tiene SLA</v>
      </c>
      <c r="AC1161"/>
    </row>
    <row r="1162" spans="1:29">
      <c r="A1162" t="s">
        <v>5578</v>
      </c>
      <c r="B1162" t="s">
        <v>5579</v>
      </c>
      <c r="C1162" t="s">
        <v>2317</v>
      </c>
      <c r="D1162" t="s">
        <v>95</v>
      </c>
      <c r="E1162" t="s">
        <v>55</v>
      </c>
      <c r="F1162" t="s">
        <v>96</v>
      </c>
      <c r="G1162" t="s">
        <v>106</v>
      </c>
      <c r="H1162" t="s">
        <v>28</v>
      </c>
      <c r="I1162" t="s">
        <v>5494</v>
      </c>
      <c r="J1162" t="s">
        <v>5580</v>
      </c>
      <c r="K1162" t="s">
        <v>5581</v>
      </c>
      <c r="L1162" t="s">
        <v>5581</v>
      </c>
      <c r="M1162" t="s">
        <v>101</v>
      </c>
      <c r="N1162" t="s">
        <v>36</v>
      </c>
      <c r="O1162" t="s">
        <v>311</v>
      </c>
      <c r="P1162" t="s">
        <v>5579</v>
      </c>
      <c r="Q1162" t="s">
        <v>5581</v>
      </c>
      <c r="R1162" t="s">
        <v>103</v>
      </c>
      <c r="S1162" t="s">
        <v>5582</v>
      </c>
      <c r="T11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45799.529166666667</v>
      </c>
      <c r="U11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45805.70208333333</v>
      </c>
      <c r="V1162" s="5">
        <f>IFERROR(Table2[[#This Row],[Fecha cierre/actualización]]-Table2[[#This Row],[Fecha creación]],"Revisar")</f>
        <v>6.1729166666627862</v>
      </c>
      <c r="W1162" s="5">
        <f>IFERROR(Table2[[#This Row],[Días resolución/en proceso]]*24,"Revisar")</f>
        <v>148.14999999990687</v>
      </c>
      <c r="X1162" s="5">
        <f>_xlfn.XLOOKUP(Table2[[#This Row],[Acuerdo de nivel de servicio]],SLA!B:B,SLA!C:C)</f>
        <v>120</v>
      </c>
      <c r="Y1162" s="5">
        <f>IFERROR(ROUND(Table2[[#This Row],[Fecha cierre/actualización]]-Table2[[#This Row],[Fecha creación]],0)*14,"Revisar")</f>
        <v>84</v>
      </c>
      <c r="Z1162" s="5">
        <f>+Table2[[#This Row],[SLA horas - base ]]+Table2[[#This Row],[SLA horas - adic por cambio días]]</f>
        <v>204</v>
      </c>
      <c r="AA1162" s="19" t="str">
        <f>IF(Table2[[#This Row],[SLA horas - base ]]=0,"No tiene SLA",IF(Table2[[#This Row],[Horas resolución/en proceso]]&lt;=Table2[[#This Row],[SLA horas - total]],"Cumplido","Vencido"))</f>
        <v>Cumplido</v>
      </c>
      <c r="AC1162"/>
    </row>
    <row r="1163" spans="1:29">
      <c r="A1163" t="s">
        <v>5583</v>
      </c>
      <c r="B1163" t="s">
        <v>5584</v>
      </c>
      <c r="C1163" t="s">
        <v>496</v>
      </c>
      <c r="D1163" t="s">
        <v>95</v>
      </c>
      <c r="E1163" t="s">
        <v>52</v>
      </c>
      <c r="F1163" t="s">
        <v>96</v>
      </c>
      <c r="G1163" t="s">
        <v>373</v>
      </c>
      <c r="H1163" t="s">
        <v>35</v>
      </c>
      <c r="I1163" t="s">
        <v>5585</v>
      </c>
      <c r="J1163" t="s">
        <v>131</v>
      </c>
      <c r="K1163" t="s">
        <v>5586</v>
      </c>
      <c r="L1163" t="s">
        <v>5586</v>
      </c>
      <c r="M1163" t="s">
        <v>36</v>
      </c>
      <c r="N1163" t="s">
        <v>36</v>
      </c>
      <c r="O1163" t="s">
        <v>311</v>
      </c>
      <c r="P1163" t="s">
        <v>5584</v>
      </c>
      <c r="Q1163" t="s">
        <v>5586</v>
      </c>
      <c r="R1163" t="s">
        <v>103</v>
      </c>
      <c r="S1163" t="s">
        <v>5586</v>
      </c>
      <c r="T11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45800.535416666666</v>
      </c>
      <c r="U11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45806.442361111112</v>
      </c>
      <c r="V1163" s="5">
        <f>IFERROR(Table2[[#This Row],[Fecha cierre/actualización]]-Table2[[#This Row],[Fecha creación]],"Revisar")</f>
        <v>5.9069444444467081</v>
      </c>
      <c r="W1163" s="5">
        <f>IFERROR(Table2[[#This Row],[Días resolución/en proceso]]*24,"Revisar")</f>
        <v>141.76666666672099</v>
      </c>
      <c r="X1163" s="5">
        <f>_xlfn.XLOOKUP(Table2[[#This Row],[Acuerdo de nivel de servicio]],SLA!B:B,SLA!C:C)</f>
        <v>72</v>
      </c>
      <c r="Y1163" s="5">
        <f>IFERROR(ROUND(Table2[[#This Row],[Fecha cierre/actualización]]-Table2[[#This Row],[Fecha creación]],0)*14,"Revisar")</f>
        <v>84</v>
      </c>
      <c r="Z1163" s="5">
        <f>+Table2[[#This Row],[SLA horas - base ]]+Table2[[#This Row],[SLA horas - adic por cambio días]]</f>
        <v>156</v>
      </c>
      <c r="AA1163" s="19" t="str">
        <f>IF(Table2[[#This Row],[SLA horas - base ]]=0,"No tiene SLA",IF(Table2[[#This Row],[Horas resolución/en proceso]]&lt;=Table2[[#This Row],[SLA horas - total]],"Cumplido","Vencido"))</f>
        <v>Cumplido</v>
      </c>
      <c r="AC1163"/>
    </row>
    <row r="1164" spans="1:29">
      <c r="A1164" t="s">
        <v>5587</v>
      </c>
      <c r="B1164" t="s">
        <v>5588</v>
      </c>
      <c r="C1164" t="s">
        <v>36</v>
      </c>
      <c r="D1164" t="s">
        <v>269</v>
      </c>
      <c r="E1164" t="s">
        <v>52</v>
      </c>
      <c r="F1164" t="s">
        <v>96</v>
      </c>
      <c r="G1164" t="s">
        <v>270</v>
      </c>
      <c r="H1164" t="s">
        <v>36</v>
      </c>
      <c r="I1164" t="s">
        <v>5589</v>
      </c>
      <c r="J1164" t="s">
        <v>5590</v>
      </c>
      <c r="K1164" t="s">
        <v>5591</v>
      </c>
      <c r="L1164" t="s">
        <v>5591</v>
      </c>
      <c r="M1164" t="s">
        <v>36</v>
      </c>
      <c r="N1164" t="s">
        <v>36</v>
      </c>
      <c r="O1164" t="s">
        <v>36</v>
      </c>
      <c r="P1164" t="s">
        <v>5588</v>
      </c>
      <c r="Q1164" t="s">
        <v>5591</v>
      </c>
      <c r="R1164" t="s">
        <v>103</v>
      </c>
      <c r="S1164" t="s">
        <v>5591</v>
      </c>
      <c r="T11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45800.635416666664</v>
      </c>
      <c r="U11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45804.486805555556</v>
      </c>
      <c r="V1164" s="5">
        <f>IFERROR(Table2[[#This Row],[Fecha cierre/actualización]]-Table2[[#This Row],[Fecha creación]],"Revisar")</f>
        <v>3.851388888891961</v>
      </c>
      <c r="W1164" s="5">
        <f>IFERROR(Table2[[#This Row],[Días resolución/en proceso]]*24,"Revisar")</f>
        <v>92.433333333407063</v>
      </c>
      <c r="X1164" s="5">
        <f>_xlfn.XLOOKUP(Table2[[#This Row],[Acuerdo de nivel de servicio]],SLA!B:B,SLA!C:C)</f>
        <v>0</v>
      </c>
      <c r="Y1164" s="5">
        <f>IFERROR(ROUND(Table2[[#This Row],[Fecha cierre/actualización]]-Table2[[#This Row],[Fecha creación]],0)*14,"Revisar")</f>
        <v>56</v>
      </c>
      <c r="Z1164" s="5">
        <f>+Table2[[#This Row],[SLA horas - base ]]+Table2[[#This Row],[SLA horas - adic por cambio días]]</f>
        <v>56</v>
      </c>
      <c r="AA1164" s="19" t="str">
        <f>IF(Table2[[#This Row],[SLA horas - base ]]=0,"No tiene SLA",IF(Table2[[#This Row],[Horas resolución/en proceso]]&lt;=Table2[[#This Row],[SLA horas - total]],"Cumplido","Vencido"))</f>
        <v>No tiene SLA</v>
      </c>
      <c r="AC1164"/>
    </row>
    <row r="1165" spans="1:29">
      <c r="A1165" t="s">
        <v>5592</v>
      </c>
      <c r="B1165" t="s">
        <v>5593</v>
      </c>
      <c r="C1165" t="s">
        <v>149</v>
      </c>
      <c r="D1165" t="s">
        <v>2</v>
      </c>
      <c r="E1165" t="s">
        <v>55</v>
      </c>
      <c r="F1165" t="s">
        <v>96</v>
      </c>
      <c r="G1165" t="s">
        <v>106</v>
      </c>
      <c r="H1165" t="s">
        <v>31</v>
      </c>
      <c r="I1165" t="s">
        <v>5594</v>
      </c>
      <c r="J1165" t="s">
        <v>5595</v>
      </c>
      <c r="K1165" t="s">
        <v>5596</v>
      </c>
      <c r="L1165" t="s">
        <v>5596</v>
      </c>
      <c r="M1165" t="s">
        <v>101</v>
      </c>
      <c r="N1165" t="s">
        <v>154</v>
      </c>
      <c r="O1165" t="s">
        <v>102</v>
      </c>
      <c r="P1165" t="s">
        <v>5593</v>
      </c>
      <c r="Q1165" t="s">
        <v>5596</v>
      </c>
      <c r="R1165" t="s">
        <v>103</v>
      </c>
      <c r="S1165" t="s">
        <v>5596</v>
      </c>
      <c r="T11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45800.345833333333</v>
      </c>
      <c r="U11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45804.455555555556</v>
      </c>
      <c r="V1165" s="5">
        <f>IFERROR(Table2[[#This Row],[Fecha cierre/actualización]]-Table2[[#This Row],[Fecha creación]],"Revisar")</f>
        <v>4.109722222223354</v>
      </c>
      <c r="W1165" s="5">
        <f>IFERROR(Table2[[#This Row],[Días resolución/en proceso]]*24,"Revisar")</f>
        <v>98.633333333360497</v>
      </c>
      <c r="X1165" s="5">
        <f>_xlfn.XLOOKUP(Table2[[#This Row],[Acuerdo de nivel de servicio]],SLA!B:B,SLA!C:C)</f>
        <v>12.5</v>
      </c>
      <c r="Y1165" s="5">
        <f>IFERROR(ROUND(Table2[[#This Row],[Fecha cierre/actualización]]-Table2[[#This Row],[Fecha creación]],0)*14,"Revisar")</f>
        <v>56</v>
      </c>
      <c r="Z1165" s="5">
        <f>+Table2[[#This Row],[SLA horas - base ]]+Table2[[#This Row],[SLA horas - adic por cambio días]]</f>
        <v>68.5</v>
      </c>
      <c r="AA1165" s="19" t="str">
        <f>IF(Table2[[#This Row],[SLA horas - base ]]=0,"No tiene SLA",IF(Table2[[#This Row],[Horas resolución/en proceso]]&lt;=Table2[[#This Row],[SLA horas - total]],"Cumplido","Vencido"))</f>
        <v>Vencido</v>
      </c>
      <c r="AC1165"/>
    </row>
    <row r="1166" spans="1:29">
      <c r="A1166" t="s">
        <v>5597</v>
      </c>
      <c r="B1166" t="s">
        <v>5598</v>
      </c>
      <c r="C1166" t="s">
        <v>167</v>
      </c>
      <c r="D1166" t="s">
        <v>2</v>
      </c>
      <c r="E1166" t="s">
        <v>66</v>
      </c>
      <c r="F1166" t="s">
        <v>96</v>
      </c>
      <c r="G1166" t="s">
        <v>97</v>
      </c>
      <c r="H1166" t="s">
        <v>40</v>
      </c>
      <c r="I1166" t="s">
        <v>5599</v>
      </c>
      <c r="J1166" t="s">
        <v>5600</v>
      </c>
      <c r="K1166" t="s">
        <v>5601</v>
      </c>
      <c r="L1166" t="s">
        <v>5601</v>
      </c>
      <c r="M1166" t="s">
        <v>101</v>
      </c>
      <c r="N1166" t="s">
        <v>36</v>
      </c>
      <c r="O1166" t="s">
        <v>102</v>
      </c>
      <c r="P1166" t="s">
        <v>5598</v>
      </c>
      <c r="Q1166" t="s">
        <v>5601</v>
      </c>
      <c r="R1166" t="s">
        <v>103</v>
      </c>
      <c r="S1166" t="s">
        <v>5601</v>
      </c>
      <c r="T11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45800.432638888888</v>
      </c>
      <c r="U11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45800.472222222219</v>
      </c>
      <c r="V1166" s="5">
        <f>IFERROR(Table2[[#This Row],[Fecha cierre/actualización]]-Table2[[#This Row],[Fecha creación]],"Revisar")</f>
        <v>3.9583333331393078E-2</v>
      </c>
      <c r="W1166" s="5">
        <f>IFERROR(Table2[[#This Row],[Días resolución/en proceso]]*24,"Revisar")</f>
        <v>0.94999999995343387</v>
      </c>
      <c r="X1166" s="5">
        <f>_xlfn.XLOOKUP(Table2[[#This Row],[Acuerdo de nivel de servicio]],SLA!B:B,SLA!C:C)</f>
        <v>120</v>
      </c>
      <c r="Y1166" s="5">
        <f>IFERROR(ROUND(Table2[[#This Row],[Fecha cierre/actualización]]-Table2[[#This Row],[Fecha creación]],0)*14,"Revisar")</f>
        <v>0</v>
      </c>
      <c r="Z1166" s="5">
        <f>+Table2[[#This Row],[SLA horas - base ]]+Table2[[#This Row],[SLA horas - adic por cambio días]]</f>
        <v>120</v>
      </c>
      <c r="AA1166" s="19" t="str">
        <f>IF(Table2[[#This Row],[SLA horas - base ]]=0,"No tiene SLA",IF(Table2[[#This Row],[Horas resolución/en proceso]]&lt;=Table2[[#This Row],[SLA horas - total]],"Cumplido","Vencido"))</f>
        <v>Cumplido</v>
      </c>
      <c r="AC1166"/>
    </row>
    <row r="1167" spans="1:29">
      <c r="A1167" t="s">
        <v>5602</v>
      </c>
      <c r="B1167" t="s">
        <v>5603</v>
      </c>
      <c r="C1167" t="s">
        <v>496</v>
      </c>
      <c r="D1167" t="s">
        <v>95</v>
      </c>
      <c r="E1167" t="s">
        <v>52</v>
      </c>
      <c r="F1167" t="s">
        <v>96</v>
      </c>
      <c r="G1167" t="s">
        <v>373</v>
      </c>
      <c r="H1167" t="s">
        <v>35</v>
      </c>
      <c r="I1167" t="s">
        <v>5604</v>
      </c>
      <c r="J1167" t="s">
        <v>131</v>
      </c>
      <c r="K1167" t="s">
        <v>5605</v>
      </c>
      <c r="L1167" t="s">
        <v>5605</v>
      </c>
      <c r="M1167" t="s">
        <v>36</v>
      </c>
      <c r="N1167" t="s">
        <v>36</v>
      </c>
      <c r="O1167" t="s">
        <v>311</v>
      </c>
      <c r="P1167" t="s">
        <v>5603</v>
      </c>
      <c r="Q1167" t="s">
        <v>5605</v>
      </c>
      <c r="R1167" t="s">
        <v>103</v>
      </c>
      <c r="S1167" t="s">
        <v>5605</v>
      </c>
      <c r="T11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45800.532638888886</v>
      </c>
      <c r="U11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45806.439583333333</v>
      </c>
      <c r="V1167" s="5">
        <f>IFERROR(Table2[[#This Row],[Fecha cierre/actualización]]-Table2[[#This Row],[Fecha creación]],"Revisar")</f>
        <v>5.9069444444467081</v>
      </c>
      <c r="W1167" s="5">
        <f>IFERROR(Table2[[#This Row],[Días resolución/en proceso]]*24,"Revisar")</f>
        <v>141.76666666672099</v>
      </c>
      <c r="X1167" s="5">
        <f>_xlfn.XLOOKUP(Table2[[#This Row],[Acuerdo de nivel de servicio]],SLA!B:B,SLA!C:C)</f>
        <v>72</v>
      </c>
      <c r="Y1167" s="5">
        <f>IFERROR(ROUND(Table2[[#This Row],[Fecha cierre/actualización]]-Table2[[#This Row],[Fecha creación]],0)*14,"Revisar")</f>
        <v>84</v>
      </c>
      <c r="Z1167" s="5">
        <f>+Table2[[#This Row],[SLA horas - base ]]+Table2[[#This Row],[SLA horas - adic por cambio días]]</f>
        <v>156</v>
      </c>
      <c r="AA1167" s="19" t="str">
        <f>IF(Table2[[#This Row],[SLA horas - base ]]=0,"No tiene SLA",IF(Table2[[#This Row],[Horas resolución/en proceso]]&lt;=Table2[[#This Row],[SLA horas - total]],"Cumplido","Vencido"))</f>
        <v>Cumplido</v>
      </c>
      <c r="AC1167"/>
    </row>
    <row r="1168" spans="1:29">
      <c r="A1168" t="s">
        <v>5606</v>
      </c>
      <c r="B1168" t="s">
        <v>5607</v>
      </c>
      <c r="C1168" t="s">
        <v>157</v>
      </c>
      <c r="D1168" t="s">
        <v>2</v>
      </c>
      <c r="E1168" t="s">
        <v>55</v>
      </c>
      <c r="F1168" t="s">
        <v>96</v>
      </c>
      <c r="G1168" t="s">
        <v>106</v>
      </c>
      <c r="H1168" t="s">
        <v>27</v>
      </c>
      <c r="I1168" t="s">
        <v>5608</v>
      </c>
      <c r="J1168" t="s">
        <v>5609</v>
      </c>
      <c r="K1168" t="s">
        <v>5536</v>
      </c>
      <c r="L1168" t="s">
        <v>5536</v>
      </c>
      <c r="M1168" t="s">
        <v>101</v>
      </c>
      <c r="N1168" t="s">
        <v>154</v>
      </c>
      <c r="O1168" t="s">
        <v>102</v>
      </c>
      <c r="P1168" t="s">
        <v>5607</v>
      </c>
      <c r="Q1168" t="s">
        <v>5536</v>
      </c>
      <c r="R1168" t="s">
        <v>103</v>
      </c>
      <c r="S1168" t="s">
        <v>5610</v>
      </c>
      <c r="T11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45800.452777777777</v>
      </c>
      <c r="U11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45805.45208333333</v>
      </c>
      <c r="V1168" s="5">
        <f>IFERROR(Table2[[#This Row],[Fecha cierre/actualización]]-Table2[[#This Row],[Fecha creación]],"Revisar")</f>
        <v>4.9993055555532919</v>
      </c>
      <c r="W1168" s="5">
        <f>IFERROR(Table2[[#This Row],[Días resolución/en proceso]]*24,"Revisar")</f>
        <v>119.98333333327901</v>
      </c>
      <c r="X1168" s="5">
        <f>_xlfn.XLOOKUP(Table2[[#This Row],[Acuerdo de nivel de servicio]],SLA!B:B,SLA!C:C)</f>
        <v>12.5</v>
      </c>
      <c r="Y1168" s="5">
        <f>IFERROR(ROUND(Table2[[#This Row],[Fecha cierre/actualización]]-Table2[[#This Row],[Fecha creación]],0)*14,"Revisar")</f>
        <v>70</v>
      </c>
      <c r="Z1168" s="5">
        <f>+Table2[[#This Row],[SLA horas - base ]]+Table2[[#This Row],[SLA horas - adic por cambio días]]</f>
        <v>82.5</v>
      </c>
      <c r="AA1168" s="19" t="str">
        <f>IF(Table2[[#This Row],[SLA horas - base ]]=0,"No tiene SLA",IF(Table2[[#This Row],[Horas resolución/en proceso]]&lt;=Table2[[#This Row],[SLA horas - total]],"Cumplido","Vencido"))</f>
        <v>Vencido</v>
      </c>
      <c r="AC1168"/>
    </row>
    <row r="1169" spans="1:29">
      <c r="A1169" t="s">
        <v>5611</v>
      </c>
      <c r="B1169" t="s">
        <v>5612</v>
      </c>
      <c r="C1169" t="s">
        <v>496</v>
      </c>
      <c r="D1169" t="s">
        <v>95</v>
      </c>
      <c r="E1169" t="s">
        <v>52</v>
      </c>
      <c r="F1169" t="s">
        <v>96</v>
      </c>
      <c r="G1169" t="s">
        <v>373</v>
      </c>
      <c r="H1169" t="s">
        <v>35</v>
      </c>
      <c r="I1169" t="s">
        <v>5585</v>
      </c>
      <c r="J1169" t="s">
        <v>131</v>
      </c>
      <c r="K1169" t="s">
        <v>5613</v>
      </c>
      <c r="L1169" t="s">
        <v>5613</v>
      </c>
      <c r="M1169" t="s">
        <v>36</v>
      </c>
      <c r="N1169" t="s">
        <v>36</v>
      </c>
      <c r="O1169" t="s">
        <v>311</v>
      </c>
      <c r="P1169" t="s">
        <v>5612</v>
      </c>
      <c r="Q1169" t="s">
        <v>5613</v>
      </c>
      <c r="R1169" t="s">
        <v>103</v>
      </c>
      <c r="S1169" t="s">
        <v>5613</v>
      </c>
      <c r="T11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45800.53402777778</v>
      </c>
      <c r="U11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45806.441666666666</v>
      </c>
      <c r="V1169" s="5">
        <f>IFERROR(Table2[[#This Row],[Fecha cierre/actualización]]-Table2[[#This Row],[Fecha creación]],"Revisar")</f>
        <v>5.9076388888861402</v>
      </c>
      <c r="W1169" s="5">
        <f>IFERROR(Table2[[#This Row],[Días resolución/en proceso]]*24,"Revisar")</f>
        <v>141.78333333326736</v>
      </c>
      <c r="X1169" s="5">
        <f>_xlfn.XLOOKUP(Table2[[#This Row],[Acuerdo de nivel de servicio]],SLA!B:B,SLA!C:C)</f>
        <v>72</v>
      </c>
      <c r="Y1169" s="5">
        <f>IFERROR(ROUND(Table2[[#This Row],[Fecha cierre/actualización]]-Table2[[#This Row],[Fecha creación]],0)*14,"Revisar")</f>
        <v>84</v>
      </c>
      <c r="Z1169" s="5">
        <f>+Table2[[#This Row],[SLA horas - base ]]+Table2[[#This Row],[SLA horas - adic por cambio días]]</f>
        <v>156</v>
      </c>
      <c r="AA1169" s="19" t="str">
        <f>IF(Table2[[#This Row],[SLA horas - base ]]=0,"No tiene SLA",IF(Table2[[#This Row],[Horas resolución/en proceso]]&lt;=Table2[[#This Row],[SLA horas - total]],"Cumplido","Vencido"))</f>
        <v>Cumplido</v>
      </c>
      <c r="AC1169"/>
    </row>
    <row r="1170" spans="1:29">
      <c r="A1170" t="s">
        <v>5614</v>
      </c>
      <c r="B1170" t="s">
        <v>5615</v>
      </c>
      <c r="C1170" t="s">
        <v>496</v>
      </c>
      <c r="D1170" t="s">
        <v>95</v>
      </c>
      <c r="E1170" t="s">
        <v>55</v>
      </c>
      <c r="F1170" t="s">
        <v>96</v>
      </c>
      <c r="G1170" t="s">
        <v>106</v>
      </c>
      <c r="H1170" t="s">
        <v>30</v>
      </c>
      <c r="I1170" t="s">
        <v>5616</v>
      </c>
      <c r="J1170" t="s">
        <v>5617</v>
      </c>
      <c r="K1170" t="s">
        <v>5618</v>
      </c>
      <c r="L1170" t="s">
        <v>5618</v>
      </c>
      <c r="M1170" t="s">
        <v>110</v>
      </c>
      <c r="N1170" t="s">
        <v>36</v>
      </c>
      <c r="O1170" t="s">
        <v>36</v>
      </c>
      <c r="P1170" t="s">
        <v>5615</v>
      </c>
      <c r="Q1170" t="s">
        <v>5618</v>
      </c>
      <c r="R1170" t="s">
        <v>103</v>
      </c>
      <c r="S1170" t="s">
        <v>5618</v>
      </c>
      <c r="T11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45800.678472222222</v>
      </c>
      <c r="U11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45803.430555555555</v>
      </c>
      <c r="V1170" s="5">
        <f>IFERROR(Table2[[#This Row],[Fecha cierre/actualización]]-Table2[[#This Row],[Fecha creación]],"Revisar")</f>
        <v>2.7520833333328483</v>
      </c>
      <c r="W1170" s="5">
        <f>IFERROR(Table2[[#This Row],[Días resolución/en proceso]]*24,"Revisar")</f>
        <v>66.049999999988358</v>
      </c>
      <c r="X1170" s="5">
        <f>_xlfn.XLOOKUP(Table2[[#This Row],[Acuerdo de nivel de servicio]],SLA!B:B,SLA!C:C)</f>
        <v>72</v>
      </c>
      <c r="Y1170" s="5">
        <f>IFERROR(ROUND(Table2[[#This Row],[Fecha cierre/actualización]]-Table2[[#This Row],[Fecha creación]],0)*14,"Revisar")</f>
        <v>42</v>
      </c>
      <c r="Z1170" s="5">
        <f>+Table2[[#This Row],[SLA horas - base ]]+Table2[[#This Row],[SLA horas - adic por cambio días]]</f>
        <v>114</v>
      </c>
      <c r="AA1170" s="19" t="str">
        <f>IF(Table2[[#This Row],[SLA horas - base ]]=0,"No tiene SLA",IF(Table2[[#This Row],[Horas resolución/en proceso]]&lt;=Table2[[#This Row],[SLA horas - total]],"Cumplido","Vencido"))</f>
        <v>Cumplido</v>
      </c>
      <c r="AC1170"/>
    </row>
    <row r="1171" spans="1:29">
      <c r="A1171" t="s">
        <v>5619</v>
      </c>
      <c r="B1171" t="s">
        <v>5620</v>
      </c>
      <c r="C1171" t="s">
        <v>157</v>
      </c>
      <c r="D1171" t="s">
        <v>2</v>
      </c>
      <c r="E1171" t="s">
        <v>61</v>
      </c>
      <c r="F1171" t="s">
        <v>21</v>
      </c>
      <c r="G1171" t="s">
        <v>687</v>
      </c>
      <c r="H1171" t="s">
        <v>63</v>
      </c>
      <c r="I1171" t="s">
        <v>5620</v>
      </c>
      <c r="J1171" t="s">
        <v>131</v>
      </c>
      <c r="K1171" t="s">
        <v>36</v>
      </c>
      <c r="L1171" t="s">
        <v>5621</v>
      </c>
      <c r="M1171" t="s">
        <v>101</v>
      </c>
      <c r="N1171" t="s">
        <v>36</v>
      </c>
      <c r="O1171" t="s">
        <v>102</v>
      </c>
      <c r="P1171" t="s">
        <v>5620</v>
      </c>
      <c r="Q1171" t="s">
        <v>36</v>
      </c>
      <c r="R1171" t="s">
        <v>103</v>
      </c>
      <c r="S1171" t="s">
        <v>36</v>
      </c>
      <c r="T11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45803.354166666664</v>
      </c>
      <c r="U11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45803.40902777778</v>
      </c>
      <c r="V1171" s="5">
        <f>IFERROR(Table2[[#This Row],[Fecha cierre/actualización]]-Table2[[#This Row],[Fecha creación]],"Revisar")</f>
        <v>5.4861111115314998E-2</v>
      </c>
      <c r="W1171" s="5">
        <f>IFERROR(Table2[[#This Row],[Días resolución/en proceso]]*24,"Revisar")</f>
        <v>1.3166666667675599</v>
      </c>
      <c r="X1171" s="5">
        <f>_xlfn.XLOOKUP(Table2[[#This Row],[Acuerdo de nivel de servicio]],SLA!B:B,SLA!C:C)</f>
        <v>12.5</v>
      </c>
      <c r="Y1171" s="5">
        <f>IFERROR(ROUND(Table2[[#This Row],[Fecha cierre/actualización]]-Table2[[#This Row],[Fecha creación]],0)*14,"Revisar")</f>
        <v>0</v>
      </c>
      <c r="Z1171" s="5">
        <f>+Table2[[#This Row],[SLA horas - base ]]+Table2[[#This Row],[SLA horas - adic por cambio días]]</f>
        <v>12.5</v>
      </c>
      <c r="AA1171" s="19" t="str">
        <f>IF(Table2[[#This Row],[SLA horas - base ]]=0,"No tiene SLA",IF(Table2[[#This Row],[Horas resolución/en proceso]]&lt;=Table2[[#This Row],[SLA horas - total]],"Cumplido","Vencido"))</f>
        <v>Cumplido</v>
      </c>
      <c r="AC1171"/>
    </row>
    <row r="1172" spans="1:29">
      <c r="A1172" t="s">
        <v>5622</v>
      </c>
      <c r="B1172" t="s">
        <v>5623</v>
      </c>
      <c r="C1172" t="s">
        <v>496</v>
      </c>
      <c r="D1172" t="s">
        <v>95</v>
      </c>
      <c r="E1172" t="s">
        <v>52</v>
      </c>
      <c r="F1172" t="s">
        <v>19</v>
      </c>
      <c r="G1172" t="s">
        <v>373</v>
      </c>
      <c r="H1172" t="s">
        <v>35</v>
      </c>
      <c r="I1172" t="s">
        <v>5624</v>
      </c>
      <c r="J1172" t="s">
        <v>131</v>
      </c>
      <c r="K1172" t="s">
        <v>36</v>
      </c>
      <c r="L1172" t="s">
        <v>5625</v>
      </c>
      <c r="M1172" t="s">
        <v>36</v>
      </c>
      <c r="N1172" t="s">
        <v>36</v>
      </c>
      <c r="O1172" t="s">
        <v>311</v>
      </c>
      <c r="P1172" t="s">
        <v>5623</v>
      </c>
      <c r="Q1172" t="s">
        <v>36</v>
      </c>
      <c r="R1172" t="s">
        <v>103</v>
      </c>
      <c r="S1172" t="s">
        <v>36</v>
      </c>
      <c r="T11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45804.49722222222</v>
      </c>
      <c r="U11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45810.411111111112</v>
      </c>
      <c r="V1172" s="5">
        <f>IFERROR(Table2[[#This Row],[Fecha cierre/actualización]]-Table2[[#This Row],[Fecha creación]],"Revisar")</f>
        <v>5.913888888891961</v>
      </c>
      <c r="W1172" s="5">
        <f>IFERROR(Table2[[#This Row],[Días resolución/en proceso]]*24,"Revisar")</f>
        <v>141.93333333340706</v>
      </c>
      <c r="X1172" s="5">
        <f>_xlfn.XLOOKUP(Table2[[#This Row],[Acuerdo de nivel de servicio]],SLA!B:B,SLA!C:C)</f>
        <v>72</v>
      </c>
      <c r="Y1172" s="5">
        <f>IFERROR(ROUND(Table2[[#This Row],[Fecha cierre/actualización]]-Table2[[#This Row],[Fecha creación]],0)*14,"Revisar")</f>
        <v>84</v>
      </c>
      <c r="Z1172" s="5">
        <f>+Table2[[#This Row],[SLA horas - base ]]+Table2[[#This Row],[SLA horas - adic por cambio días]]</f>
        <v>156</v>
      </c>
      <c r="AA1172" s="19" t="str">
        <f>IF(Table2[[#This Row],[SLA horas - base ]]=0,"No tiene SLA",IF(Table2[[#This Row],[Horas resolución/en proceso]]&lt;=Table2[[#This Row],[SLA horas - total]],"Cumplido","Vencido"))</f>
        <v>Cumplido</v>
      </c>
      <c r="AC1172"/>
    </row>
    <row r="1173" spans="1:29">
      <c r="A1173" t="s">
        <v>5626</v>
      </c>
      <c r="B1173" t="s">
        <v>5627</v>
      </c>
      <c r="C1173" t="s">
        <v>149</v>
      </c>
      <c r="D1173" t="s">
        <v>2</v>
      </c>
      <c r="E1173" t="s">
        <v>55</v>
      </c>
      <c r="F1173" t="s">
        <v>96</v>
      </c>
      <c r="G1173" t="s">
        <v>106</v>
      </c>
      <c r="H1173" t="s">
        <v>31</v>
      </c>
      <c r="I1173" t="s">
        <v>5628</v>
      </c>
      <c r="J1173" t="s">
        <v>5629</v>
      </c>
      <c r="K1173" t="s">
        <v>5630</v>
      </c>
      <c r="L1173" t="s">
        <v>5630</v>
      </c>
      <c r="M1173" t="s">
        <v>101</v>
      </c>
      <c r="N1173" t="s">
        <v>154</v>
      </c>
      <c r="O1173" t="s">
        <v>102</v>
      </c>
      <c r="P1173" t="s">
        <v>5627</v>
      </c>
      <c r="Q1173" t="s">
        <v>5630</v>
      </c>
      <c r="R1173" t="s">
        <v>103</v>
      </c>
      <c r="S1173" t="s">
        <v>5630</v>
      </c>
      <c r="T11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45804.597916666666</v>
      </c>
      <c r="U11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45804.670138888891</v>
      </c>
      <c r="V1173" s="5">
        <f>IFERROR(Table2[[#This Row],[Fecha cierre/actualización]]-Table2[[#This Row],[Fecha creación]],"Revisar")</f>
        <v>7.2222222224809229E-2</v>
      </c>
      <c r="W1173" s="5">
        <f>IFERROR(Table2[[#This Row],[Días resolución/en proceso]]*24,"Revisar")</f>
        <v>1.7333333333954215</v>
      </c>
      <c r="X1173" s="5">
        <f>_xlfn.XLOOKUP(Table2[[#This Row],[Acuerdo de nivel de servicio]],SLA!B:B,SLA!C:C)</f>
        <v>12.5</v>
      </c>
      <c r="Y1173" s="5">
        <f>IFERROR(ROUND(Table2[[#This Row],[Fecha cierre/actualización]]-Table2[[#This Row],[Fecha creación]],0)*14,"Revisar")</f>
        <v>0</v>
      </c>
      <c r="Z1173" s="5">
        <f>+Table2[[#This Row],[SLA horas - base ]]+Table2[[#This Row],[SLA horas - adic por cambio días]]</f>
        <v>12.5</v>
      </c>
      <c r="AA1173" s="19" t="str">
        <f>IF(Table2[[#This Row],[SLA horas - base ]]=0,"No tiene SLA",IF(Table2[[#This Row],[Horas resolución/en proceso]]&lt;=Table2[[#This Row],[SLA horas - total]],"Cumplido","Vencido"))</f>
        <v>Cumplido</v>
      </c>
      <c r="AC1173"/>
    </row>
    <row r="1174" spans="1:29">
      <c r="A1174" t="s">
        <v>5631</v>
      </c>
      <c r="B1174" t="s">
        <v>5632</v>
      </c>
      <c r="C1174" t="s">
        <v>149</v>
      </c>
      <c r="D1174" t="s">
        <v>2</v>
      </c>
      <c r="E1174" t="s">
        <v>55</v>
      </c>
      <c r="F1174" t="s">
        <v>96</v>
      </c>
      <c r="G1174" t="s">
        <v>106</v>
      </c>
      <c r="H1174" t="s">
        <v>32</v>
      </c>
      <c r="I1174" t="s">
        <v>5633</v>
      </c>
      <c r="J1174" t="s">
        <v>5634</v>
      </c>
      <c r="K1174" t="s">
        <v>5635</v>
      </c>
      <c r="L1174" t="s">
        <v>5635</v>
      </c>
      <c r="M1174" t="s">
        <v>153</v>
      </c>
      <c r="N1174" t="s">
        <v>154</v>
      </c>
      <c r="O1174" t="s">
        <v>36</v>
      </c>
      <c r="P1174" t="s">
        <v>5632</v>
      </c>
      <c r="Q1174" t="s">
        <v>5635</v>
      </c>
      <c r="R1174" t="s">
        <v>103</v>
      </c>
      <c r="S1174" t="s">
        <v>5635</v>
      </c>
      <c r="T11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45803.365277777775</v>
      </c>
      <c r="U11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45804.511111111111</v>
      </c>
      <c r="V1174" s="5">
        <f>IFERROR(Table2[[#This Row],[Fecha cierre/actualización]]-Table2[[#This Row],[Fecha creación]],"Revisar")</f>
        <v>1.1458333333357587</v>
      </c>
      <c r="W1174" s="5">
        <f>IFERROR(Table2[[#This Row],[Días resolución/en proceso]]*24,"Revisar")</f>
        <v>27.500000000058208</v>
      </c>
      <c r="X1174" s="5">
        <f>_xlfn.XLOOKUP(Table2[[#This Row],[Acuerdo de nivel de servicio]],SLA!B:B,SLA!C:C)</f>
        <v>12.5</v>
      </c>
      <c r="Y1174" s="5">
        <f>IFERROR(ROUND(Table2[[#This Row],[Fecha cierre/actualización]]-Table2[[#This Row],[Fecha creación]],0)*14,"Revisar")</f>
        <v>14</v>
      </c>
      <c r="Z1174" s="5">
        <f>+Table2[[#This Row],[SLA horas - base ]]+Table2[[#This Row],[SLA horas - adic por cambio días]]</f>
        <v>26.5</v>
      </c>
      <c r="AA1174" s="19" t="str">
        <f>IF(Table2[[#This Row],[SLA horas - base ]]=0,"No tiene SLA",IF(Table2[[#This Row],[Horas resolución/en proceso]]&lt;=Table2[[#This Row],[SLA horas - total]],"Cumplido","Vencido"))</f>
        <v>Vencido</v>
      </c>
      <c r="AC1174"/>
    </row>
    <row r="1175" spans="1:29">
      <c r="A1175" t="s">
        <v>5636</v>
      </c>
      <c r="B1175" t="s">
        <v>5637</v>
      </c>
      <c r="C1175" t="s">
        <v>36</v>
      </c>
      <c r="D1175" t="s">
        <v>2</v>
      </c>
      <c r="E1175" t="s">
        <v>36</v>
      </c>
      <c r="F1175" t="s">
        <v>21</v>
      </c>
      <c r="G1175" t="s">
        <v>36</v>
      </c>
      <c r="H1175" t="s">
        <v>41</v>
      </c>
      <c r="I1175" t="s">
        <v>36</v>
      </c>
      <c r="J1175" t="s">
        <v>131</v>
      </c>
      <c r="K1175" t="s">
        <v>36</v>
      </c>
      <c r="L1175" t="s">
        <v>5638</v>
      </c>
      <c r="M1175" t="s">
        <v>101</v>
      </c>
      <c r="N1175" t="s">
        <v>36</v>
      </c>
      <c r="O1175" t="s">
        <v>102</v>
      </c>
      <c r="P1175" t="s">
        <v>5637</v>
      </c>
      <c r="Q1175" t="s">
        <v>36</v>
      </c>
      <c r="R1175" t="s">
        <v>103</v>
      </c>
      <c r="S1175" t="s">
        <v>36</v>
      </c>
      <c r="T11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45803.474999999999</v>
      </c>
      <c r="U11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45803.477083333331</v>
      </c>
      <c r="V1175" s="5">
        <f>IFERROR(Table2[[#This Row],[Fecha cierre/actualización]]-Table2[[#This Row],[Fecha creación]],"Revisar")</f>
        <v>2.0833333328482695E-3</v>
      </c>
      <c r="W1175" s="5">
        <f>IFERROR(Table2[[#This Row],[Días resolución/en proceso]]*24,"Revisar")</f>
        <v>4.9999999988358468E-2</v>
      </c>
      <c r="X1175" s="5">
        <f>_xlfn.XLOOKUP(Table2[[#This Row],[Acuerdo de nivel de servicio]],SLA!B:B,SLA!C:C)</f>
        <v>0</v>
      </c>
      <c r="Y1175" s="5">
        <f>IFERROR(ROUND(Table2[[#This Row],[Fecha cierre/actualización]]-Table2[[#This Row],[Fecha creación]],0)*14,"Revisar")</f>
        <v>0</v>
      </c>
      <c r="Z1175" s="5">
        <f>+Table2[[#This Row],[SLA horas - base ]]+Table2[[#This Row],[SLA horas - adic por cambio días]]</f>
        <v>0</v>
      </c>
      <c r="AA1175" s="19" t="str">
        <f>IF(Table2[[#This Row],[SLA horas - base ]]=0,"No tiene SLA",IF(Table2[[#This Row],[Horas resolución/en proceso]]&lt;=Table2[[#This Row],[SLA horas - total]],"Cumplido","Vencido"))</f>
        <v>No tiene SLA</v>
      </c>
      <c r="AC1175"/>
    </row>
    <row r="1176" spans="1:29">
      <c r="A1176" t="s">
        <v>5639</v>
      </c>
      <c r="B1176" t="s">
        <v>5638</v>
      </c>
      <c r="C1176" t="s">
        <v>36</v>
      </c>
      <c r="D1176" t="s">
        <v>2</v>
      </c>
      <c r="E1176" t="s">
        <v>36</v>
      </c>
      <c r="F1176" t="s">
        <v>21</v>
      </c>
      <c r="G1176" t="s">
        <v>36</v>
      </c>
      <c r="H1176" t="s">
        <v>41</v>
      </c>
      <c r="I1176" t="s">
        <v>36</v>
      </c>
      <c r="J1176" t="s">
        <v>131</v>
      </c>
      <c r="K1176" t="s">
        <v>36</v>
      </c>
      <c r="L1176" t="s">
        <v>5640</v>
      </c>
      <c r="M1176" t="s">
        <v>101</v>
      </c>
      <c r="N1176" t="s">
        <v>36</v>
      </c>
      <c r="O1176" t="s">
        <v>102</v>
      </c>
      <c r="P1176" t="s">
        <v>5638</v>
      </c>
      <c r="Q1176" t="s">
        <v>36</v>
      </c>
      <c r="R1176" t="s">
        <v>103</v>
      </c>
      <c r="S1176" t="s">
        <v>36</v>
      </c>
      <c r="T11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45803.477083333331</v>
      </c>
      <c r="U11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45803.477777777778</v>
      </c>
      <c r="V1176" s="5">
        <f>IFERROR(Table2[[#This Row],[Fecha cierre/actualización]]-Table2[[#This Row],[Fecha creación]],"Revisar")</f>
        <v>6.944444467080757E-4</v>
      </c>
      <c r="W1176" s="5">
        <f>IFERROR(Table2[[#This Row],[Días resolución/en proceso]]*24,"Revisar")</f>
        <v>1.6666666720993817E-2</v>
      </c>
      <c r="X1176" s="5">
        <f>_xlfn.XLOOKUP(Table2[[#This Row],[Acuerdo de nivel de servicio]],SLA!B:B,SLA!C:C)</f>
        <v>0</v>
      </c>
      <c r="Y1176" s="5">
        <f>IFERROR(ROUND(Table2[[#This Row],[Fecha cierre/actualización]]-Table2[[#This Row],[Fecha creación]],0)*14,"Revisar")</f>
        <v>0</v>
      </c>
      <c r="Z1176" s="5">
        <f>+Table2[[#This Row],[SLA horas - base ]]+Table2[[#This Row],[SLA horas - adic por cambio días]]</f>
        <v>0</v>
      </c>
      <c r="AA1176" s="19" t="str">
        <f>IF(Table2[[#This Row],[SLA horas - base ]]=0,"No tiene SLA",IF(Table2[[#This Row],[Horas resolución/en proceso]]&lt;=Table2[[#This Row],[SLA horas - total]],"Cumplido","Vencido"))</f>
        <v>No tiene SLA</v>
      </c>
      <c r="AC1176"/>
    </row>
    <row r="1177" spans="1:29">
      <c r="A1177" t="s">
        <v>5641</v>
      </c>
      <c r="B1177" t="s">
        <v>5642</v>
      </c>
      <c r="C1177" t="s">
        <v>36</v>
      </c>
      <c r="D1177" t="s">
        <v>2</v>
      </c>
      <c r="E1177" t="s">
        <v>55</v>
      </c>
      <c r="F1177" t="s">
        <v>96</v>
      </c>
      <c r="G1177" t="s">
        <v>36</v>
      </c>
      <c r="H1177" t="s">
        <v>41</v>
      </c>
      <c r="I1177" t="s">
        <v>5643</v>
      </c>
      <c r="J1177" t="s">
        <v>5644</v>
      </c>
      <c r="K1177" t="s">
        <v>5581</v>
      </c>
      <c r="L1177" t="s">
        <v>5581</v>
      </c>
      <c r="M1177" t="s">
        <v>101</v>
      </c>
      <c r="N1177" t="s">
        <v>36</v>
      </c>
      <c r="O1177" t="s">
        <v>102</v>
      </c>
      <c r="P1177" t="s">
        <v>5642</v>
      </c>
      <c r="Q1177" t="s">
        <v>5581</v>
      </c>
      <c r="R1177" t="s">
        <v>103</v>
      </c>
      <c r="S1177" t="s">
        <v>5645</v>
      </c>
      <c r="T11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45803.647916666669</v>
      </c>
      <c r="U11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45805.70208333333</v>
      </c>
      <c r="V1177" s="5">
        <f>IFERROR(Table2[[#This Row],[Fecha cierre/actualización]]-Table2[[#This Row],[Fecha creación]],"Revisar")</f>
        <v>2.054166666661331</v>
      </c>
      <c r="W1177" s="5">
        <f>IFERROR(Table2[[#This Row],[Días resolución/en proceso]]*24,"Revisar")</f>
        <v>49.299999999871943</v>
      </c>
      <c r="X1177" s="5">
        <f>_xlfn.XLOOKUP(Table2[[#This Row],[Acuerdo de nivel de servicio]],SLA!B:B,SLA!C:C)</f>
        <v>0</v>
      </c>
      <c r="Y1177" s="5">
        <f>IFERROR(ROUND(Table2[[#This Row],[Fecha cierre/actualización]]-Table2[[#This Row],[Fecha creación]],0)*14,"Revisar")</f>
        <v>28</v>
      </c>
      <c r="Z1177" s="5">
        <f>+Table2[[#This Row],[SLA horas - base ]]+Table2[[#This Row],[SLA horas - adic por cambio días]]</f>
        <v>28</v>
      </c>
      <c r="AA1177" s="19" t="str">
        <f>IF(Table2[[#This Row],[SLA horas - base ]]=0,"No tiene SLA",IF(Table2[[#This Row],[Horas resolución/en proceso]]&lt;=Table2[[#This Row],[SLA horas - total]],"Cumplido","Vencido"))</f>
        <v>No tiene SLA</v>
      </c>
      <c r="AC1177"/>
    </row>
    <row r="1178" spans="1:29">
      <c r="A1178" t="s">
        <v>5646</v>
      </c>
      <c r="B1178" t="s">
        <v>5647</v>
      </c>
      <c r="C1178" t="s">
        <v>119</v>
      </c>
      <c r="D1178" t="s">
        <v>2</v>
      </c>
      <c r="E1178" t="s">
        <v>55</v>
      </c>
      <c r="F1178" t="s">
        <v>21</v>
      </c>
      <c r="G1178" t="s">
        <v>106</v>
      </c>
      <c r="H1178" t="s">
        <v>28</v>
      </c>
      <c r="I1178" t="s">
        <v>5648</v>
      </c>
      <c r="J1178" t="s">
        <v>131</v>
      </c>
      <c r="K1178" t="s">
        <v>36</v>
      </c>
      <c r="L1178" t="s">
        <v>5649</v>
      </c>
      <c r="M1178" t="s">
        <v>153</v>
      </c>
      <c r="N1178" t="s">
        <v>154</v>
      </c>
      <c r="O1178" t="s">
        <v>36</v>
      </c>
      <c r="P1178" t="s">
        <v>5647</v>
      </c>
      <c r="Q1178" t="s">
        <v>36</v>
      </c>
      <c r="R1178" t="s">
        <v>103</v>
      </c>
      <c r="S1178" t="s">
        <v>36</v>
      </c>
      <c r="T11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45803.413194444445</v>
      </c>
      <c r="U11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45803.427777777775</v>
      </c>
      <c r="V1178" s="5">
        <f>IFERROR(Table2[[#This Row],[Fecha cierre/actualización]]-Table2[[#This Row],[Fecha creación]],"Revisar")</f>
        <v>1.4583333329937886E-2</v>
      </c>
      <c r="W1178" s="5">
        <f>IFERROR(Table2[[#This Row],[Días resolución/en proceso]]*24,"Revisar")</f>
        <v>0.34999999991850927</v>
      </c>
      <c r="X1178" s="5">
        <f>_xlfn.XLOOKUP(Table2[[#This Row],[Acuerdo de nivel de servicio]],SLA!B:B,SLA!C:C)</f>
        <v>72</v>
      </c>
      <c r="Y1178" s="5">
        <f>IFERROR(ROUND(Table2[[#This Row],[Fecha cierre/actualización]]-Table2[[#This Row],[Fecha creación]],0)*14,"Revisar")</f>
        <v>0</v>
      </c>
      <c r="Z1178" s="5">
        <f>+Table2[[#This Row],[SLA horas - base ]]+Table2[[#This Row],[SLA horas - adic por cambio días]]</f>
        <v>72</v>
      </c>
      <c r="AA1178" s="19" t="str">
        <f>IF(Table2[[#This Row],[SLA horas - base ]]=0,"No tiene SLA",IF(Table2[[#This Row],[Horas resolución/en proceso]]&lt;=Table2[[#This Row],[SLA horas - total]],"Cumplido","Vencido"))</f>
        <v>Cumplido</v>
      </c>
      <c r="AC1178"/>
    </row>
    <row r="1179" spans="1:29">
      <c r="A1179" t="s">
        <v>5650</v>
      </c>
      <c r="B1179" t="s">
        <v>5651</v>
      </c>
      <c r="C1179" t="s">
        <v>167</v>
      </c>
      <c r="D1179" t="s">
        <v>2</v>
      </c>
      <c r="E1179" t="s">
        <v>66</v>
      </c>
      <c r="F1179" t="s">
        <v>96</v>
      </c>
      <c r="G1179" t="s">
        <v>97</v>
      </c>
      <c r="H1179" t="s">
        <v>40</v>
      </c>
      <c r="I1179" t="s">
        <v>5652</v>
      </c>
      <c r="J1179" t="s">
        <v>5653</v>
      </c>
      <c r="K1179" t="s">
        <v>5654</v>
      </c>
      <c r="L1179" t="s">
        <v>5654</v>
      </c>
      <c r="M1179" t="s">
        <v>101</v>
      </c>
      <c r="N1179" t="s">
        <v>36</v>
      </c>
      <c r="O1179" t="s">
        <v>102</v>
      </c>
      <c r="P1179" t="s">
        <v>5651</v>
      </c>
      <c r="Q1179" t="s">
        <v>5654</v>
      </c>
      <c r="R1179" t="s">
        <v>103</v>
      </c>
      <c r="S1179" t="s">
        <v>5654</v>
      </c>
      <c r="T11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45803.459027777775</v>
      </c>
      <c r="U11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45803.472916666666</v>
      </c>
      <c r="V1179" s="5">
        <f>IFERROR(Table2[[#This Row],[Fecha cierre/actualización]]-Table2[[#This Row],[Fecha creación]],"Revisar")</f>
        <v>1.3888888890505768E-2</v>
      </c>
      <c r="W1179" s="5">
        <f>IFERROR(Table2[[#This Row],[Días resolución/en proceso]]*24,"Revisar")</f>
        <v>0.33333333337213844</v>
      </c>
      <c r="X1179" s="5">
        <f>_xlfn.XLOOKUP(Table2[[#This Row],[Acuerdo de nivel de servicio]],SLA!B:B,SLA!C:C)</f>
        <v>120</v>
      </c>
      <c r="Y1179" s="5">
        <f>IFERROR(ROUND(Table2[[#This Row],[Fecha cierre/actualización]]-Table2[[#This Row],[Fecha creación]],0)*14,"Revisar")</f>
        <v>0</v>
      </c>
      <c r="Z1179" s="5">
        <f>+Table2[[#This Row],[SLA horas - base ]]+Table2[[#This Row],[SLA horas - adic por cambio días]]</f>
        <v>120</v>
      </c>
      <c r="AA1179" s="19" t="str">
        <f>IF(Table2[[#This Row],[SLA horas - base ]]=0,"No tiene SLA",IF(Table2[[#This Row],[Horas resolución/en proceso]]&lt;=Table2[[#This Row],[SLA horas - total]],"Cumplido","Vencido"))</f>
        <v>Cumplido</v>
      </c>
      <c r="AC1179"/>
    </row>
    <row r="1180" spans="1:29">
      <c r="A1180" t="s">
        <v>5655</v>
      </c>
      <c r="B1180" t="s">
        <v>5656</v>
      </c>
      <c r="C1180" t="s">
        <v>119</v>
      </c>
      <c r="D1180" t="s">
        <v>2</v>
      </c>
      <c r="E1180" t="s">
        <v>55</v>
      </c>
      <c r="F1180" t="s">
        <v>96</v>
      </c>
      <c r="G1180" t="s">
        <v>106</v>
      </c>
      <c r="H1180" t="s">
        <v>28</v>
      </c>
      <c r="I1180" t="s">
        <v>5657</v>
      </c>
      <c r="J1180" t="s">
        <v>5658</v>
      </c>
      <c r="K1180" t="s">
        <v>5659</v>
      </c>
      <c r="L1180" t="s">
        <v>5659</v>
      </c>
      <c r="M1180" t="s">
        <v>153</v>
      </c>
      <c r="N1180" t="s">
        <v>154</v>
      </c>
      <c r="O1180" t="s">
        <v>36</v>
      </c>
      <c r="P1180" t="s">
        <v>5656</v>
      </c>
      <c r="Q1180" t="s">
        <v>5659</v>
      </c>
      <c r="R1180" t="s">
        <v>103</v>
      </c>
      <c r="S1180" t="s">
        <v>5659</v>
      </c>
      <c r="T11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45804.7</v>
      </c>
      <c r="U11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45810.534722222219</v>
      </c>
      <c r="V1180" s="5">
        <f>IFERROR(Table2[[#This Row],[Fecha cierre/actualización]]-Table2[[#This Row],[Fecha creación]],"Revisar")</f>
        <v>5.8347222222218988</v>
      </c>
      <c r="W1180" s="5">
        <f>IFERROR(Table2[[#This Row],[Días resolución/en proceso]]*24,"Revisar")</f>
        <v>140.03333333332557</v>
      </c>
      <c r="X1180" s="5">
        <f>_xlfn.XLOOKUP(Table2[[#This Row],[Acuerdo de nivel de servicio]],SLA!B:B,SLA!C:C)</f>
        <v>72</v>
      </c>
      <c r="Y1180" s="5">
        <f>IFERROR(ROUND(Table2[[#This Row],[Fecha cierre/actualización]]-Table2[[#This Row],[Fecha creación]],0)*14,"Revisar")</f>
        <v>84</v>
      </c>
      <c r="Z1180" s="5">
        <f>+Table2[[#This Row],[SLA horas - base ]]+Table2[[#This Row],[SLA horas - adic por cambio días]]</f>
        <v>156</v>
      </c>
      <c r="AA1180" s="19" t="str">
        <f>IF(Table2[[#This Row],[SLA horas - base ]]=0,"No tiene SLA",IF(Table2[[#This Row],[Horas resolución/en proceso]]&lt;=Table2[[#This Row],[SLA horas - total]],"Cumplido","Vencido"))</f>
        <v>Cumplido</v>
      </c>
      <c r="AC1180"/>
    </row>
    <row r="1181" spans="1:29">
      <c r="A1181" t="s">
        <v>5660</v>
      </c>
      <c r="B1181" t="s">
        <v>5661</v>
      </c>
      <c r="C1181" t="s">
        <v>36</v>
      </c>
      <c r="D1181" t="s">
        <v>2</v>
      </c>
      <c r="E1181" t="s">
        <v>48</v>
      </c>
      <c r="F1181" t="s">
        <v>96</v>
      </c>
      <c r="G1181" t="s">
        <v>97</v>
      </c>
      <c r="H1181" t="s">
        <v>37</v>
      </c>
      <c r="I1181" t="s">
        <v>5563</v>
      </c>
      <c r="J1181" t="s">
        <v>5662</v>
      </c>
      <c r="K1181" t="s">
        <v>5663</v>
      </c>
      <c r="L1181" t="s">
        <v>5663</v>
      </c>
      <c r="M1181" t="s">
        <v>101</v>
      </c>
      <c r="N1181" t="s">
        <v>36</v>
      </c>
      <c r="O1181" t="s">
        <v>102</v>
      </c>
      <c r="P1181" t="s">
        <v>5661</v>
      </c>
      <c r="Q1181" t="s">
        <v>5663</v>
      </c>
      <c r="R1181" t="s">
        <v>103</v>
      </c>
      <c r="S1181" t="s">
        <v>5663</v>
      </c>
      <c r="T11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45803.447222222225</v>
      </c>
      <c r="U11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45806.455555555556</v>
      </c>
      <c r="V1181" s="5">
        <f>IFERROR(Table2[[#This Row],[Fecha cierre/actualización]]-Table2[[#This Row],[Fecha creación]],"Revisar")</f>
        <v>3.0083333333313931</v>
      </c>
      <c r="W1181" s="5">
        <f>IFERROR(Table2[[#This Row],[Días resolución/en proceso]]*24,"Revisar")</f>
        <v>72.199999999953434</v>
      </c>
      <c r="X1181" s="5">
        <f>_xlfn.XLOOKUP(Table2[[#This Row],[Acuerdo de nivel de servicio]],SLA!B:B,SLA!C:C)</f>
        <v>0</v>
      </c>
      <c r="Y1181" s="5">
        <f>IFERROR(ROUND(Table2[[#This Row],[Fecha cierre/actualización]]-Table2[[#This Row],[Fecha creación]],0)*14,"Revisar")</f>
        <v>42</v>
      </c>
      <c r="Z1181" s="5">
        <f>+Table2[[#This Row],[SLA horas - base ]]+Table2[[#This Row],[SLA horas - adic por cambio días]]</f>
        <v>42</v>
      </c>
      <c r="AA1181" s="19" t="str">
        <f>IF(Table2[[#This Row],[SLA horas - base ]]=0,"No tiene SLA",IF(Table2[[#This Row],[Horas resolución/en proceso]]&lt;=Table2[[#This Row],[SLA horas - total]],"Cumplido","Vencido"))</f>
        <v>No tiene SLA</v>
      </c>
      <c r="AC1181"/>
    </row>
    <row r="1182" spans="1:29">
      <c r="A1182" t="s">
        <v>5664</v>
      </c>
      <c r="B1182" t="s">
        <v>5665</v>
      </c>
      <c r="C1182" t="s">
        <v>2317</v>
      </c>
      <c r="D1182" t="s">
        <v>95</v>
      </c>
      <c r="E1182" t="s">
        <v>55</v>
      </c>
      <c r="F1182" t="s">
        <v>96</v>
      </c>
      <c r="G1182" t="s">
        <v>106</v>
      </c>
      <c r="H1182" t="s">
        <v>28</v>
      </c>
      <c r="I1182" t="s">
        <v>5666</v>
      </c>
      <c r="J1182" t="s">
        <v>5667</v>
      </c>
      <c r="K1182" t="s">
        <v>5668</v>
      </c>
      <c r="L1182" t="s">
        <v>5668</v>
      </c>
      <c r="M1182" t="s">
        <v>101</v>
      </c>
      <c r="N1182" t="s">
        <v>36</v>
      </c>
      <c r="O1182" t="s">
        <v>311</v>
      </c>
      <c r="P1182" t="s">
        <v>5665</v>
      </c>
      <c r="Q1182" t="s">
        <v>5668</v>
      </c>
      <c r="R1182" t="s">
        <v>103</v>
      </c>
      <c r="S1182" t="s">
        <v>5669</v>
      </c>
      <c r="T11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45804.695138888892</v>
      </c>
      <c r="U11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45807.661111111112</v>
      </c>
      <c r="V1182" s="5">
        <f>IFERROR(Table2[[#This Row],[Fecha cierre/actualización]]-Table2[[#This Row],[Fecha creación]],"Revisar")</f>
        <v>2.9659722222204437</v>
      </c>
      <c r="W1182" s="5">
        <f>IFERROR(Table2[[#This Row],[Días resolución/en proceso]]*24,"Revisar")</f>
        <v>71.183333333290648</v>
      </c>
      <c r="X1182" s="5">
        <f>_xlfn.XLOOKUP(Table2[[#This Row],[Acuerdo de nivel de servicio]],SLA!B:B,SLA!C:C)</f>
        <v>120</v>
      </c>
      <c r="Y1182" s="5">
        <f>IFERROR(ROUND(Table2[[#This Row],[Fecha cierre/actualización]]-Table2[[#This Row],[Fecha creación]],0)*14,"Revisar")</f>
        <v>42</v>
      </c>
      <c r="Z1182" s="5">
        <f>+Table2[[#This Row],[SLA horas - base ]]+Table2[[#This Row],[SLA horas - adic por cambio días]]</f>
        <v>162</v>
      </c>
      <c r="AA1182" s="19" t="str">
        <f>IF(Table2[[#This Row],[SLA horas - base ]]=0,"No tiene SLA",IF(Table2[[#This Row],[Horas resolución/en proceso]]&lt;=Table2[[#This Row],[SLA horas - total]],"Cumplido","Vencido"))</f>
        <v>Cumplido</v>
      </c>
      <c r="AC1182"/>
    </row>
    <row r="1183" spans="1:29">
      <c r="A1183" t="s">
        <v>5670</v>
      </c>
      <c r="B1183" t="s">
        <v>5671</v>
      </c>
      <c r="C1183" t="s">
        <v>167</v>
      </c>
      <c r="D1183" t="s">
        <v>95</v>
      </c>
      <c r="E1183" t="s">
        <v>38</v>
      </c>
      <c r="F1183" t="s">
        <v>96</v>
      </c>
      <c r="G1183" t="s">
        <v>97</v>
      </c>
      <c r="H1183" t="s">
        <v>40</v>
      </c>
      <c r="I1183" t="s">
        <v>5672</v>
      </c>
      <c r="J1183" t="s">
        <v>5305</v>
      </c>
      <c r="K1183" t="s">
        <v>5673</v>
      </c>
      <c r="L1183" t="s">
        <v>5673</v>
      </c>
      <c r="M1183" t="s">
        <v>101</v>
      </c>
      <c r="N1183" t="s">
        <v>36</v>
      </c>
      <c r="O1183" t="s">
        <v>102</v>
      </c>
      <c r="P1183" t="s">
        <v>5671</v>
      </c>
      <c r="Q1183" t="s">
        <v>5673</v>
      </c>
      <c r="R1183" t="s">
        <v>103</v>
      </c>
      <c r="S1183" t="s">
        <v>5673</v>
      </c>
      <c r="T11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45803.484722222223</v>
      </c>
      <c r="U11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45804.40625</v>
      </c>
      <c r="V1183" s="5">
        <f>IFERROR(Table2[[#This Row],[Fecha cierre/actualización]]-Table2[[#This Row],[Fecha creación]],"Revisar")</f>
        <v>0.92152777777664596</v>
      </c>
      <c r="W1183" s="5">
        <f>IFERROR(Table2[[#This Row],[Días resolución/en proceso]]*24,"Revisar")</f>
        <v>22.116666666639503</v>
      </c>
      <c r="X1183" s="5">
        <f>_xlfn.XLOOKUP(Table2[[#This Row],[Acuerdo de nivel de servicio]],SLA!B:B,SLA!C:C)</f>
        <v>120</v>
      </c>
      <c r="Y1183" s="5">
        <f>IFERROR(ROUND(Table2[[#This Row],[Fecha cierre/actualización]]-Table2[[#This Row],[Fecha creación]],0)*14,"Revisar")</f>
        <v>14</v>
      </c>
      <c r="Z1183" s="5">
        <f>+Table2[[#This Row],[SLA horas - base ]]+Table2[[#This Row],[SLA horas - adic por cambio días]]</f>
        <v>134</v>
      </c>
      <c r="AA1183" s="19" t="str">
        <f>IF(Table2[[#This Row],[SLA horas - base ]]=0,"No tiene SLA",IF(Table2[[#This Row],[Horas resolución/en proceso]]&lt;=Table2[[#This Row],[SLA horas - total]],"Cumplido","Vencido"))</f>
        <v>Cumplido</v>
      </c>
      <c r="AC1183"/>
    </row>
    <row r="1184" spans="1:29">
      <c r="A1184" t="s">
        <v>5674</v>
      </c>
      <c r="B1184" t="s">
        <v>5675</v>
      </c>
      <c r="C1184" t="s">
        <v>36</v>
      </c>
      <c r="D1184" t="s">
        <v>2</v>
      </c>
      <c r="E1184" t="s">
        <v>66</v>
      </c>
      <c r="F1184" t="s">
        <v>96</v>
      </c>
      <c r="G1184" t="s">
        <v>106</v>
      </c>
      <c r="H1184" t="s">
        <v>37</v>
      </c>
      <c r="I1184" t="s">
        <v>5676</v>
      </c>
      <c r="J1184" t="s">
        <v>5677</v>
      </c>
      <c r="K1184" t="s">
        <v>5678</v>
      </c>
      <c r="L1184" t="s">
        <v>5678</v>
      </c>
      <c r="M1184" t="s">
        <v>153</v>
      </c>
      <c r="N1184" t="s">
        <v>36</v>
      </c>
      <c r="O1184" t="s">
        <v>36</v>
      </c>
      <c r="P1184" t="s">
        <v>5675</v>
      </c>
      <c r="Q1184" t="s">
        <v>5678</v>
      </c>
      <c r="R1184" t="s">
        <v>103</v>
      </c>
      <c r="S1184" t="s">
        <v>5678</v>
      </c>
      <c r="T11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45803.48541666667</v>
      </c>
      <c r="U11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45803.621527777781</v>
      </c>
      <c r="V1184" s="5">
        <f>IFERROR(Table2[[#This Row],[Fecha cierre/actualización]]-Table2[[#This Row],[Fecha creación]],"Revisar")</f>
        <v>0.13611111111094942</v>
      </c>
      <c r="W1184" s="5">
        <f>IFERROR(Table2[[#This Row],[Días resolución/en proceso]]*24,"Revisar")</f>
        <v>3.2666666666627862</v>
      </c>
      <c r="X1184" s="5">
        <f>_xlfn.XLOOKUP(Table2[[#This Row],[Acuerdo de nivel de servicio]],SLA!B:B,SLA!C:C)</f>
        <v>0</v>
      </c>
      <c r="Y1184" s="5">
        <f>IFERROR(ROUND(Table2[[#This Row],[Fecha cierre/actualización]]-Table2[[#This Row],[Fecha creación]],0)*14,"Revisar")</f>
        <v>0</v>
      </c>
      <c r="Z1184" s="5">
        <f>+Table2[[#This Row],[SLA horas - base ]]+Table2[[#This Row],[SLA horas - adic por cambio días]]</f>
        <v>0</v>
      </c>
      <c r="AA1184" s="19" t="str">
        <f>IF(Table2[[#This Row],[SLA horas - base ]]=0,"No tiene SLA",IF(Table2[[#This Row],[Horas resolución/en proceso]]&lt;=Table2[[#This Row],[SLA horas - total]],"Cumplido","Vencido"))</f>
        <v>No tiene SLA</v>
      </c>
      <c r="AC1184"/>
    </row>
    <row r="1185" spans="1:29">
      <c r="A1185" t="s">
        <v>5679</v>
      </c>
      <c r="B1185" t="s">
        <v>5680</v>
      </c>
      <c r="C1185" t="s">
        <v>149</v>
      </c>
      <c r="D1185" t="s">
        <v>2</v>
      </c>
      <c r="E1185" t="s">
        <v>55</v>
      </c>
      <c r="F1185" t="s">
        <v>96</v>
      </c>
      <c r="G1185" t="s">
        <v>106</v>
      </c>
      <c r="H1185" t="s">
        <v>32</v>
      </c>
      <c r="I1185" t="s">
        <v>5681</v>
      </c>
      <c r="J1185" t="s">
        <v>5682</v>
      </c>
      <c r="K1185" t="s">
        <v>5591</v>
      </c>
      <c r="L1185" t="s">
        <v>5591</v>
      </c>
      <c r="M1185" t="s">
        <v>153</v>
      </c>
      <c r="N1185" t="s">
        <v>154</v>
      </c>
      <c r="O1185" t="s">
        <v>36</v>
      </c>
      <c r="P1185" t="s">
        <v>5680</v>
      </c>
      <c r="Q1185" t="s">
        <v>5591</v>
      </c>
      <c r="R1185" t="s">
        <v>103</v>
      </c>
      <c r="S1185" t="s">
        <v>5591</v>
      </c>
      <c r="T11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45804.415277777778</v>
      </c>
      <c r="U11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45804.486805555556</v>
      </c>
      <c r="V1185" s="5">
        <f>IFERROR(Table2[[#This Row],[Fecha cierre/actualización]]-Table2[[#This Row],[Fecha creación]],"Revisar")</f>
        <v>7.1527777778101154E-2</v>
      </c>
      <c r="W1185" s="5">
        <f>IFERROR(Table2[[#This Row],[Días resolución/en proceso]]*24,"Revisar")</f>
        <v>1.7166666666744277</v>
      </c>
      <c r="X1185" s="5">
        <f>_xlfn.XLOOKUP(Table2[[#This Row],[Acuerdo de nivel de servicio]],SLA!B:B,SLA!C:C)</f>
        <v>12.5</v>
      </c>
      <c r="Y1185" s="5">
        <f>IFERROR(ROUND(Table2[[#This Row],[Fecha cierre/actualización]]-Table2[[#This Row],[Fecha creación]],0)*14,"Revisar")</f>
        <v>0</v>
      </c>
      <c r="Z1185" s="5">
        <f>+Table2[[#This Row],[SLA horas - base ]]+Table2[[#This Row],[SLA horas - adic por cambio días]]</f>
        <v>12.5</v>
      </c>
      <c r="AA1185" s="19" t="str">
        <f>IF(Table2[[#This Row],[SLA horas - base ]]=0,"No tiene SLA",IF(Table2[[#This Row],[Horas resolución/en proceso]]&lt;=Table2[[#This Row],[SLA horas - total]],"Cumplido","Vencido"))</f>
        <v>Cumplido</v>
      </c>
      <c r="AC1185"/>
    </row>
    <row r="1186" spans="1:29">
      <c r="A1186" t="s">
        <v>5683</v>
      </c>
      <c r="B1186" t="s">
        <v>4121</v>
      </c>
      <c r="C1186" t="s">
        <v>149</v>
      </c>
      <c r="D1186" t="s">
        <v>2</v>
      </c>
      <c r="E1186" t="s">
        <v>55</v>
      </c>
      <c r="F1186" t="s">
        <v>96</v>
      </c>
      <c r="G1186" t="s">
        <v>106</v>
      </c>
      <c r="H1186" t="s">
        <v>28</v>
      </c>
      <c r="I1186" t="s">
        <v>5684</v>
      </c>
      <c r="J1186" t="s">
        <v>5685</v>
      </c>
      <c r="K1186" t="s">
        <v>5268</v>
      </c>
      <c r="L1186" t="s">
        <v>5268</v>
      </c>
      <c r="M1186" t="s">
        <v>153</v>
      </c>
      <c r="N1186" t="s">
        <v>154</v>
      </c>
      <c r="O1186" t="s">
        <v>36</v>
      </c>
      <c r="P1186" t="s">
        <v>4121</v>
      </c>
      <c r="Q1186" t="s">
        <v>5268</v>
      </c>
      <c r="R1186" t="s">
        <v>103</v>
      </c>
      <c r="S1186" t="s">
        <v>5686</v>
      </c>
      <c r="T11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45804.674305555556</v>
      </c>
      <c r="U11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45806.70208333333</v>
      </c>
      <c r="V1186" s="5">
        <f>IFERROR(Table2[[#This Row],[Fecha cierre/actualización]]-Table2[[#This Row],[Fecha creación]],"Revisar")</f>
        <v>2.0277777777737356</v>
      </c>
      <c r="W1186" s="5">
        <f>IFERROR(Table2[[#This Row],[Días resolución/en proceso]]*24,"Revisar")</f>
        <v>48.666666666569654</v>
      </c>
      <c r="X1186" s="5">
        <f>_xlfn.XLOOKUP(Table2[[#This Row],[Acuerdo de nivel de servicio]],SLA!B:B,SLA!C:C)</f>
        <v>12.5</v>
      </c>
      <c r="Y1186" s="5">
        <f>IFERROR(ROUND(Table2[[#This Row],[Fecha cierre/actualización]]-Table2[[#This Row],[Fecha creación]],0)*14,"Revisar")</f>
        <v>28</v>
      </c>
      <c r="Z1186" s="5">
        <f>+Table2[[#This Row],[SLA horas - base ]]+Table2[[#This Row],[SLA horas - adic por cambio días]]</f>
        <v>40.5</v>
      </c>
      <c r="AA1186" s="19" t="str">
        <f>IF(Table2[[#This Row],[SLA horas - base ]]=0,"No tiene SLA",IF(Table2[[#This Row],[Horas resolución/en proceso]]&lt;=Table2[[#This Row],[SLA horas - total]],"Cumplido","Vencido"))</f>
        <v>Vencido</v>
      </c>
      <c r="AC1186"/>
    </row>
    <row r="1187" spans="1:29">
      <c r="A1187" t="s">
        <v>5687</v>
      </c>
      <c r="B1187" t="s">
        <v>5688</v>
      </c>
      <c r="C1187" t="s">
        <v>496</v>
      </c>
      <c r="D1187" t="s">
        <v>95</v>
      </c>
      <c r="E1187" t="s">
        <v>52</v>
      </c>
      <c r="F1187" t="s">
        <v>19</v>
      </c>
      <c r="G1187" t="s">
        <v>373</v>
      </c>
      <c r="H1187" t="s">
        <v>35</v>
      </c>
      <c r="I1187" t="s">
        <v>5689</v>
      </c>
      <c r="J1187" t="s">
        <v>131</v>
      </c>
      <c r="K1187" t="s">
        <v>36</v>
      </c>
      <c r="L1187" t="s">
        <v>5690</v>
      </c>
      <c r="M1187" t="s">
        <v>36</v>
      </c>
      <c r="N1187" t="s">
        <v>36</v>
      </c>
      <c r="O1187" t="s">
        <v>311</v>
      </c>
      <c r="P1187" t="s">
        <v>5688</v>
      </c>
      <c r="Q1187" t="s">
        <v>36</v>
      </c>
      <c r="R1187" t="s">
        <v>103</v>
      </c>
      <c r="S1187" t="s">
        <v>36</v>
      </c>
      <c r="T11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45804.497916666667</v>
      </c>
      <c r="U11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45810.410416666666</v>
      </c>
      <c r="V1187" s="5">
        <f>IFERROR(Table2[[#This Row],[Fecha cierre/actualización]]-Table2[[#This Row],[Fecha creación]],"Revisar")</f>
        <v>5.9124999999985448</v>
      </c>
      <c r="W1187" s="5">
        <f>IFERROR(Table2[[#This Row],[Días resolución/en proceso]]*24,"Revisar")</f>
        <v>141.89999999996508</v>
      </c>
      <c r="X1187" s="5">
        <f>_xlfn.XLOOKUP(Table2[[#This Row],[Acuerdo de nivel de servicio]],SLA!B:B,SLA!C:C)</f>
        <v>72</v>
      </c>
      <c r="Y1187" s="5">
        <f>IFERROR(ROUND(Table2[[#This Row],[Fecha cierre/actualización]]-Table2[[#This Row],[Fecha creación]],0)*14,"Revisar")</f>
        <v>84</v>
      </c>
      <c r="Z1187" s="5">
        <f>+Table2[[#This Row],[SLA horas - base ]]+Table2[[#This Row],[SLA horas - adic por cambio días]]</f>
        <v>156</v>
      </c>
      <c r="AA1187" s="19" t="str">
        <f>IF(Table2[[#This Row],[SLA horas - base ]]=0,"No tiene SLA",IF(Table2[[#This Row],[Horas resolución/en proceso]]&lt;=Table2[[#This Row],[SLA horas - total]],"Cumplido","Vencido"))</f>
        <v>Cumplido</v>
      </c>
      <c r="AC1187"/>
    </row>
    <row r="1188" spans="1:29">
      <c r="A1188" t="s">
        <v>5691</v>
      </c>
      <c r="B1188" t="s">
        <v>5692</v>
      </c>
      <c r="C1188" t="s">
        <v>167</v>
      </c>
      <c r="D1188" t="s">
        <v>2</v>
      </c>
      <c r="E1188" t="s">
        <v>55</v>
      </c>
      <c r="F1188" t="s">
        <v>96</v>
      </c>
      <c r="G1188" t="s">
        <v>106</v>
      </c>
      <c r="H1188" t="s">
        <v>27</v>
      </c>
      <c r="I1188" t="s">
        <v>5693</v>
      </c>
      <c r="J1188" t="s">
        <v>5694</v>
      </c>
      <c r="K1188" t="s">
        <v>5695</v>
      </c>
      <c r="L1188" t="s">
        <v>5695</v>
      </c>
      <c r="M1188" t="s">
        <v>101</v>
      </c>
      <c r="N1188" t="s">
        <v>154</v>
      </c>
      <c r="O1188" t="s">
        <v>102</v>
      </c>
      <c r="P1188" t="s">
        <v>5692</v>
      </c>
      <c r="Q1188" t="s">
        <v>5695</v>
      </c>
      <c r="R1188" t="s">
        <v>103</v>
      </c>
      <c r="S1188" t="s">
        <v>5695</v>
      </c>
      <c r="T11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45804.44027777778</v>
      </c>
      <c r="U11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45804.463888888888</v>
      </c>
      <c r="V1188" s="5">
        <f>IFERROR(Table2[[#This Row],[Fecha cierre/actualización]]-Table2[[#This Row],[Fecha creación]],"Revisar")</f>
        <v>2.361111110803904E-2</v>
      </c>
      <c r="W1188" s="5">
        <f>IFERROR(Table2[[#This Row],[Días resolución/en proceso]]*24,"Revisar")</f>
        <v>0.56666666659293696</v>
      </c>
      <c r="X1188" s="5">
        <f>_xlfn.XLOOKUP(Table2[[#This Row],[Acuerdo de nivel de servicio]],SLA!B:B,SLA!C:C)</f>
        <v>120</v>
      </c>
      <c r="Y1188" s="5">
        <f>IFERROR(ROUND(Table2[[#This Row],[Fecha cierre/actualización]]-Table2[[#This Row],[Fecha creación]],0)*14,"Revisar")</f>
        <v>0</v>
      </c>
      <c r="Z1188" s="5">
        <f>+Table2[[#This Row],[SLA horas - base ]]+Table2[[#This Row],[SLA horas - adic por cambio días]]</f>
        <v>120</v>
      </c>
      <c r="AA1188" s="19" t="str">
        <f>IF(Table2[[#This Row],[SLA horas - base ]]=0,"No tiene SLA",IF(Table2[[#This Row],[Horas resolución/en proceso]]&lt;=Table2[[#This Row],[SLA horas - total]],"Cumplido","Vencido"))</f>
        <v>Cumplido</v>
      </c>
      <c r="AC1188"/>
    </row>
    <row r="1189" spans="1:29">
      <c r="A1189" t="s">
        <v>5696</v>
      </c>
      <c r="B1189" t="s">
        <v>5697</v>
      </c>
      <c r="C1189" t="s">
        <v>36</v>
      </c>
      <c r="D1189" t="s">
        <v>269</v>
      </c>
      <c r="E1189" t="s">
        <v>52</v>
      </c>
      <c r="F1189" t="s">
        <v>96</v>
      </c>
      <c r="G1189" t="s">
        <v>270</v>
      </c>
      <c r="H1189" t="s">
        <v>36</v>
      </c>
      <c r="I1189" t="s">
        <v>5698</v>
      </c>
      <c r="J1189" t="s">
        <v>5699</v>
      </c>
      <c r="K1189" t="s">
        <v>5700</v>
      </c>
      <c r="L1189" t="s">
        <v>5700</v>
      </c>
      <c r="M1189" t="s">
        <v>36</v>
      </c>
      <c r="N1189" t="s">
        <v>36</v>
      </c>
      <c r="O1189" t="s">
        <v>36</v>
      </c>
      <c r="P1189" t="s">
        <v>5697</v>
      </c>
      <c r="Q1189" t="s">
        <v>5700</v>
      </c>
      <c r="R1189" t="s">
        <v>103</v>
      </c>
      <c r="S1189" t="s">
        <v>5700</v>
      </c>
      <c r="T11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45803.635416666664</v>
      </c>
      <c r="U11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45812.418055555558</v>
      </c>
      <c r="V1189" s="5">
        <f>IFERROR(Table2[[#This Row],[Fecha cierre/actualización]]-Table2[[#This Row],[Fecha creación]],"Revisar")</f>
        <v>8.7826388888934162</v>
      </c>
      <c r="W1189" s="5">
        <f>IFERROR(Table2[[#This Row],[Días resolución/en proceso]]*24,"Revisar")</f>
        <v>210.78333333344199</v>
      </c>
      <c r="X1189" s="5">
        <f>_xlfn.XLOOKUP(Table2[[#This Row],[Acuerdo de nivel de servicio]],SLA!B:B,SLA!C:C)</f>
        <v>0</v>
      </c>
      <c r="Y1189" s="5">
        <f>IFERROR(ROUND(Table2[[#This Row],[Fecha cierre/actualización]]-Table2[[#This Row],[Fecha creación]],0)*14,"Revisar")</f>
        <v>126</v>
      </c>
      <c r="Z1189" s="5">
        <f>+Table2[[#This Row],[SLA horas - base ]]+Table2[[#This Row],[SLA horas - adic por cambio días]]</f>
        <v>126</v>
      </c>
      <c r="AA1189" s="19" t="str">
        <f>IF(Table2[[#This Row],[SLA horas - base ]]=0,"No tiene SLA",IF(Table2[[#This Row],[Horas resolución/en proceso]]&lt;=Table2[[#This Row],[SLA horas - total]],"Cumplido","Vencido"))</f>
        <v>No tiene SLA</v>
      </c>
      <c r="AC1189"/>
    </row>
    <row r="1190" spans="1:29">
      <c r="A1190" t="s">
        <v>5701</v>
      </c>
      <c r="B1190" t="s">
        <v>5702</v>
      </c>
      <c r="C1190" t="s">
        <v>496</v>
      </c>
      <c r="D1190" t="s">
        <v>95</v>
      </c>
      <c r="E1190" t="s">
        <v>61</v>
      </c>
      <c r="F1190" t="s">
        <v>21</v>
      </c>
      <c r="G1190" t="s">
        <v>97</v>
      </c>
      <c r="H1190" t="s">
        <v>45</v>
      </c>
      <c r="I1190" t="s">
        <v>5703</v>
      </c>
      <c r="J1190" t="s">
        <v>131</v>
      </c>
      <c r="K1190" t="s">
        <v>36</v>
      </c>
      <c r="L1190" t="s">
        <v>5704</v>
      </c>
      <c r="M1190" t="s">
        <v>101</v>
      </c>
      <c r="N1190" t="s">
        <v>36</v>
      </c>
      <c r="O1190" t="s">
        <v>102</v>
      </c>
      <c r="P1190" t="s">
        <v>5702</v>
      </c>
      <c r="Q1190" t="s">
        <v>36</v>
      </c>
      <c r="R1190" t="s">
        <v>103</v>
      </c>
      <c r="S1190" t="s">
        <v>36</v>
      </c>
      <c r="T11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45804.713888888888</v>
      </c>
      <c r="U11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45805.495833333334</v>
      </c>
      <c r="V1190" s="5">
        <f>IFERROR(Table2[[#This Row],[Fecha cierre/actualización]]-Table2[[#This Row],[Fecha creación]],"Revisar")</f>
        <v>0.78194444444670808</v>
      </c>
      <c r="W1190" s="5">
        <f>IFERROR(Table2[[#This Row],[Días resolución/en proceso]]*24,"Revisar")</f>
        <v>18.766666666720994</v>
      </c>
      <c r="X1190" s="5">
        <f>_xlfn.XLOOKUP(Table2[[#This Row],[Acuerdo de nivel de servicio]],SLA!B:B,SLA!C:C)</f>
        <v>72</v>
      </c>
      <c r="Y1190" s="5">
        <f>IFERROR(ROUND(Table2[[#This Row],[Fecha cierre/actualización]]-Table2[[#This Row],[Fecha creación]],0)*14,"Revisar")</f>
        <v>14</v>
      </c>
      <c r="Z1190" s="5">
        <f>+Table2[[#This Row],[SLA horas - base ]]+Table2[[#This Row],[SLA horas - adic por cambio días]]</f>
        <v>86</v>
      </c>
      <c r="AA1190" s="19" t="str">
        <f>IF(Table2[[#This Row],[SLA horas - base ]]=0,"No tiene SLA",IF(Table2[[#This Row],[Horas resolución/en proceso]]&lt;=Table2[[#This Row],[SLA horas - total]],"Cumplido","Vencido"))</f>
        <v>Cumplido</v>
      </c>
      <c r="AC1190"/>
    </row>
    <row r="1191" spans="1:29">
      <c r="A1191" t="s">
        <v>5705</v>
      </c>
      <c r="B1191" t="s">
        <v>5706</v>
      </c>
      <c r="C1191" t="s">
        <v>36</v>
      </c>
      <c r="D1191" t="s">
        <v>2</v>
      </c>
      <c r="E1191" t="s">
        <v>36</v>
      </c>
      <c r="F1191" t="s">
        <v>21</v>
      </c>
      <c r="G1191" t="s">
        <v>36</v>
      </c>
      <c r="H1191" t="s">
        <v>28</v>
      </c>
      <c r="I1191" t="s">
        <v>36</v>
      </c>
      <c r="J1191" t="s">
        <v>131</v>
      </c>
      <c r="K1191" t="s">
        <v>36</v>
      </c>
      <c r="L1191" t="s">
        <v>5707</v>
      </c>
      <c r="M1191" t="s">
        <v>101</v>
      </c>
      <c r="N1191" t="s">
        <v>36</v>
      </c>
      <c r="O1191" t="s">
        <v>102</v>
      </c>
      <c r="P1191" t="s">
        <v>5706</v>
      </c>
      <c r="Q1191" t="s">
        <v>36</v>
      </c>
      <c r="R1191" t="s">
        <v>103</v>
      </c>
      <c r="S1191" t="s">
        <v>36</v>
      </c>
      <c r="T11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45807.643055555556</v>
      </c>
      <c r="U11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45807.647916666669</v>
      </c>
      <c r="V1191" s="5">
        <f>IFERROR(Table2[[#This Row],[Fecha cierre/actualización]]-Table2[[#This Row],[Fecha creación]],"Revisar")</f>
        <v>4.8611111124046147E-3</v>
      </c>
      <c r="W1191" s="5">
        <f>IFERROR(Table2[[#This Row],[Días resolución/en proceso]]*24,"Revisar")</f>
        <v>0.11666666669771075</v>
      </c>
      <c r="X1191" s="5">
        <f>_xlfn.XLOOKUP(Table2[[#This Row],[Acuerdo de nivel de servicio]],SLA!B:B,SLA!C:C)</f>
        <v>0</v>
      </c>
      <c r="Y1191" s="5">
        <f>IFERROR(ROUND(Table2[[#This Row],[Fecha cierre/actualización]]-Table2[[#This Row],[Fecha creación]],0)*14,"Revisar")</f>
        <v>0</v>
      </c>
      <c r="Z1191" s="5">
        <f>+Table2[[#This Row],[SLA horas - base ]]+Table2[[#This Row],[SLA horas - adic por cambio días]]</f>
        <v>0</v>
      </c>
      <c r="AA1191" s="19" t="str">
        <f>IF(Table2[[#This Row],[SLA horas - base ]]=0,"No tiene SLA",IF(Table2[[#This Row],[Horas resolución/en proceso]]&lt;=Table2[[#This Row],[SLA horas - total]],"Cumplido","Vencido"))</f>
        <v>No tiene SLA</v>
      </c>
      <c r="AC1191"/>
    </row>
    <row r="1192" spans="1:29">
      <c r="A1192" t="s">
        <v>5708</v>
      </c>
      <c r="B1192" t="s">
        <v>5709</v>
      </c>
      <c r="C1192" t="s">
        <v>496</v>
      </c>
      <c r="D1192" t="s">
        <v>95</v>
      </c>
      <c r="E1192" t="s">
        <v>42</v>
      </c>
      <c r="F1192" t="s">
        <v>96</v>
      </c>
      <c r="G1192" t="s">
        <v>687</v>
      </c>
      <c r="H1192" t="s">
        <v>44</v>
      </c>
      <c r="I1192" t="s">
        <v>5710</v>
      </c>
      <c r="J1192" t="s">
        <v>5711</v>
      </c>
      <c r="K1192" t="s">
        <v>5712</v>
      </c>
      <c r="L1192" t="s">
        <v>5712</v>
      </c>
      <c r="M1192" t="s">
        <v>36</v>
      </c>
      <c r="N1192" t="s">
        <v>36</v>
      </c>
      <c r="O1192" t="s">
        <v>36</v>
      </c>
      <c r="P1192" t="s">
        <v>5709</v>
      </c>
      <c r="Q1192" t="s">
        <v>5712</v>
      </c>
      <c r="R1192" t="s">
        <v>103</v>
      </c>
      <c r="S1192" t="s">
        <v>5712</v>
      </c>
      <c r="T11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45807.609722222223</v>
      </c>
      <c r="U11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45826.481249999997</v>
      </c>
      <c r="V1192" s="5">
        <f>IFERROR(Table2[[#This Row],[Fecha cierre/actualización]]-Table2[[#This Row],[Fecha creación]],"Revisar")</f>
        <v>18.871527777773736</v>
      </c>
      <c r="W1192" s="5">
        <f>IFERROR(Table2[[#This Row],[Días resolución/en proceso]]*24,"Revisar")</f>
        <v>452.91666666656965</v>
      </c>
      <c r="X1192" s="5">
        <f>_xlfn.XLOOKUP(Table2[[#This Row],[Acuerdo de nivel de servicio]],SLA!B:B,SLA!C:C)</f>
        <v>72</v>
      </c>
      <c r="Y1192" s="5">
        <f>IFERROR(ROUND(Table2[[#This Row],[Fecha cierre/actualización]]-Table2[[#This Row],[Fecha creación]],0)*14,"Revisar")</f>
        <v>266</v>
      </c>
      <c r="Z1192" s="5">
        <f>+Table2[[#This Row],[SLA horas - base ]]+Table2[[#This Row],[SLA horas - adic por cambio días]]</f>
        <v>338</v>
      </c>
      <c r="AA1192" s="19" t="str">
        <f>IF(Table2[[#This Row],[SLA horas - base ]]=0,"No tiene SLA",IF(Table2[[#This Row],[Horas resolución/en proceso]]&lt;=Table2[[#This Row],[SLA horas - total]],"Cumplido","Vencido"))</f>
        <v>Vencido</v>
      </c>
      <c r="AC1192"/>
    </row>
    <row r="1193" spans="1:29">
      <c r="A1193" t="s">
        <v>5713</v>
      </c>
      <c r="B1193" t="s">
        <v>5714</v>
      </c>
      <c r="C1193" t="s">
        <v>496</v>
      </c>
      <c r="D1193" t="s">
        <v>95</v>
      </c>
      <c r="E1193" t="s">
        <v>61</v>
      </c>
      <c r="F1193" t="s">
        <v>96</v>
      </c>
      <c r="G1193" t="s">
        <v>687</v>
      </c>
      <c r="H1193" t="s">
        <v>44</v>
      </c>
      <c r="I1193" t="s">
        <v>5710</v>
      </c>
      <c r="J1193" t="s">
        <v>5715</v>
      </c>
      <c r="K1193" t="s">
        <v>5716</v>
      </c>
      <c r="L1193" t="s">
        <v>5716</v>
      </c>
      <c r="M1193" t="s">
        <v>36</v>
      </c>
      <c r="N1193" t="s">
        <v>36</v>
      </c>
      <c r="O1193" t="s">
        <v>36</v>
      </c>
      <c r="P1193" t="s">
        <v>5714</v>
      </c>
      <c r="Q1193" t="s">
        <v>5716</v>
      </c>
      <c r="R1193" t="s">
        <v>103</v>
      </c>
      <c r="S1193" t="s">
        <v>5716</v>
      </c>
      <c r="T11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45807.613888888889</v>
      </c>
      <c r="U11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45807.619444444441</v>
      </c>
      <c r="V1193" s="5">
        <f>IFERROR(Table2[[#This Row],[Fecha cierre/actualización]]-Table2[[#This Row],[Fecha creación]],"Revisar")</f>
        <v>5.5555555518367328E-3</v>
      </c>
      <c r="W1193" s="5">
        <f>IFERROR(Table2[[#This Row],[Días resolución/en proceso]]*24,"Revisar")</f>
        <v>0.13333333324408159</v>
      </c>
      <c r="X1193" s="5">
        <f>_xlfn.XLOOKUP(Table2[[#This Row],[Acuerdo de nivel de servicio]],SLA!B:B,SLA!C:C)</f>
        <v>72</v>
      </c>
      <c r="Y1193" s="5">
        <f>IFERROR(ROUND(Table2[[#This Row],[Fecha cierre/actualización]]-Table2[[#This Row],[Fecha creación]],0)*14,"Revisar")</f>
        <v>0</v>
      </c>
      <c r="Z1193" s="5">
        <f>+Table2[[#This Row],[SLA horas - base ]]+Table2[[#This Row],[SLA horas - adic por cambio días]]</f>
        <v>72</v>
      </c>
      <c r="AA1193" s="19" t="str">
        <f>IF(Table2[[#This Row],[SLA horas - base ]]=0,"No tiene SLA",IF(Table2[[#This Row],[Horas resolución/en proceso]]&lt;=Table2[[#This Row],[SLA horas - total]],"Cumplido","Vencido"))</f>
        <v>Cumplido</v>
      </c>
      <c r="AC1193"/>
    </row>
    <row r="1194" spans="1:29">
      <c r="A1194" t="s">
        <v>5717</v>
      </c>
      <c r="B1194" t="s">
        <v>5718</v>
      </c>
      <c r="C1194" t="s">
        <v>157</v>
      </c>
      <c r="D1194" t="s">
        <v>2</v>
      </c>
      <c r="E1194" t="s">
        <v>55</v>
      </c>
      <c r="F1194" t="s">
        <v>96</v>
      </c>
      <c r="G1194" t="s">
        <v>106</v>
      </c>
      <c r="H1194" t="s">
        <v>31</v>
      </c>
      <c r="I1194" t="s">
        <v>5719</v>
      </c>
      <c r="J1194" t="s">
        <v>5720</v>
      </c>
      <c r="K1194" t="s">
        <v>5721</v>
      </c>
      <c r="L1194" t="s">
        <v>5722</v>
      </c>
      <c r="M1194" t="s">
        <v>101</v>
      </c>
      <c r="N1194" t="s">
        <v>154</v>
      </c>
      <c r="O1194" t="s">
        <v>102</v>
      </c>
      <c r="P1194" t="s">
        <v>5718</v>
      </c>
      <c r="Q1194" t="s">
        <v>5721</v>
      </c>
      <c r="R1194" t="s">
        <v>103</v>
      </c>
      <c r="S1194" t="s">
        <v>5721</v>
      </c>
      <c r="T11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45805.390972222223</v>
      </c>
      <c r="U11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45807.402083333334</v>
      </c>
      <c r="V1194" s="5">
        <f>IFERROR(Table2[[#This Row],[Fecha cierre/actualización]]-Table2[[#This Row],[Fecha creación]],"Revisar")</f>
        <v>2.0111111111109494</v>
      </c>
      <c r="W1194" s="5">
        <f>IFERROR(Table2[[#This Row],[Días resolución/en proceso]]*24,"Revisar")</f>
        <v>48.266666666662786</v>
      </c>
      <c r="X1194" s="5">
        <f>_xlfn.XLOOKUP(Table2[[#This Row],[Acuerdo de nivel de servicio]],SLA!B:B,SLA!C:C)</f>
        <v>12.5</v>
      </c>
      <c r="Y1194" s="5">
        <f>IFERROR(ROUND(Table2[[#This Row],[Fecha cierre/actualización]]-Table2[[#This Row],[Fecha creación]],0)*14,"Revisar")</f>
        <v>28</v>
      </c>
      <c r="Z1194" s="5">
        <f>+Table2[[#This Row],[SLA horas - base ]]+Table2[[#This Row],[SLA horas - adic por cambio días]]</f>
        <v>40.5</v>
      </c>
      <c r="AA1194" s="19" t="str">
        <f>IF(Table2[[#This Row],[SLA horas - base ]]=0,"No tiene SLA",IF(Table2[[#This Row],[Horas resolución/en proceso]]&lt;=Table2[[#This Row],[SLA horas - total]],"Cumplido","Vencido"))</f>
        <v>Vencido</v>
      </c>
      <c r="AC1194"/>
    </row>
    <row r="1195" spans="1:29">
      <c r="A1195" t="s">
        <v>5723</v>
      </c>
      <c r="B1195" t="s">
        <v>5724</v>
      </c>
      <c r="C1195" t="s">
        <v>496</v>
      </c>
      <c r="D1195" t="s">
        <v>95</v>
      </c>
      <c r="E1195" t="s">
        <v>29</v>
      </c>
      <c r="F1195" t="s">
        <v>96</v>
      </c>
      <c r="G1195" t="s">
        <v>106</v>
      </c>
      <c r="H1195" t="s">
        <v>30</v>
      </c>
      <c r="I1195" t="s">
        <v>5725</v>
      </c>
      <c r="J1195" t="s">
        <v>5726</v>
      </c>
      <c r="K1195" t="s">
        <v>5727</v>
      </c>
      <c r="L1195" t="s">
        <v>5727</v>
      </c>
      <c r="M1195" t="s">
        <v>110</v>
      </c>
      <c r="N1195" t="s">
        <v>36</v>
      </c>
      <c r="O1195" t="s">
        <v>36</v>
      </c>
      <c r="P1195" t="s">
        <v>5724</v>
      </c>
      <c r="Q1195" t="s">
        <v>5727</v>
      </c>
      <c r="R1195" t="s">
        <v>103</v>
      </c>
      <c r="S1195" t="s">
        <v>5727</v>
      </c>
      <c r="T11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45805.501388888886</v>
      </c>
      <c r="U11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45820.407638888886</v>
      </c>
      <c r="V1195" s="5">
        <f>IFERROR(Table2[[#This Row],[Fecha cierre/actualización]]-Table2[[#This Row],[Fecha creación]],"Revisar")</f>
        <v>14.90625</v>
      </c>
      <c r="W1195" s="5">
        <f>IFERROR(Table2[[#This Row],[Días resolución/en proceso]]*24,"Revisar")</f>
        <v>357.75</v>
      </c>
      <c r="X1195" s="5">
        <f>_xlfn.XLOOKUP(Table2[[#This Row],[Acuerdo de nivel de servicio]],SLA!B:B,SLA!C:C)</f>
        <v>72</v>
      </c>
      <c r="Y1195" s="5">
        <f>IFERROR(ROUND(Table2[[#This Row],[Fecha cierre/actualización]]-Table2[[#This Row],[Fecha creación]],0)*14,"Revisar")</f>
        <v>210</v>
      </c>
      <c r="Z1195" s="5">
        <f>+Table2[[#This Row],[SLA horas - base ]]+Table2[[#This Row],[SLA horas - adic por cambio días]]</f>
        <v>282</v>
      </c>
      <c r="AA1195" s="19" t="str">
        <f>IF(Table2[[#This Row],[SLA horas - base ]]=0,"No tiene SLA",IF(Table2[[#This Row],[Horas resolución/en proceso]]&lt;=Table2[[#This Row],[SLA horas - total]],"Cumplido","Vencido"))</f>
        <v>Vencido</v>
      </c>
      <c r="AC1195"/>
    </row>
    <row r="1196" spans="1:29">
      <c r="A1196" t="s">
        <v>5728</v>
      </c>
      <c r="B1196" t="s">
        <v>5729</v>
      </c>
      <c r="C1196" t="s">
        <v>157</v>
      </c>
      <c r="D1196" t="s">
        <v>2</v>
      </c>
      <c r="E1196" t="s">
        <v>55</v>
      </c>
      <c r="F1196" t="s">
        <v>96</v>
      </c>
      <c r="G1196" t="s">
        <v>106</v>
      </c>
      <c r="H1196" t="s">
        <v>31</v>
      </c>
      <c r="I1196" t="s">
        <v>5730</v>
      </c>
      <c r="J1196" t="s">
        <v>5731</v>
      </c>
      <c r="K1196" t="s">
        <v>5732</v>
      </c>
      <c r="L1196" t="s">
        <v>5732</v>
      </c>
      <c r="M1196" t="s">
        <v>101</v>
      </c>
      <c r="N1196" t="s">
        <v>154</v>
      </c>
      <c r="O1196" t="s">
        <v>102</v>
      </c>
      <c r="P1196" t="s">
        <v>5729</v>
      </c>
      <c r="Q1196" t="s">
        <v>5732</v>
      </c>
      <c r="R1196" t="s">
        <v>103</v>
      </c>
      <c r="S1196" t="s">
        <v>5732</v>
      </c>
      <c r="T11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45806.400000000001</v>
      </c>
      <c r="U11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45807.655555555553</v>
      </c>
      <c r="V1196" s="5">
        <f>IFERROR(Table2[[#This Row],[Fecha cierre/actualización]]-Table2[[#This Row],[Fecha creación]],"Revisar")</f>
        <v>1.2555555555518367</v>
      </c>
      <c r="W1196" s="5">
        <f>IFERROR(Table2[[#This Row],[Días resolución/en proceso]]*24,"Revisar")</f>
        <v>30.133333333244082</v>
      </c>
      <c r="X1196" s="5">
        <f>_xlfn.XLOOKUP(Table2[[#This Row],[Acuerdo de nivel de servicio]],SLA!B:B,SLA!C:C)</f>
        <v>12.5</v>
      </c>
      <c r="Y1196" s="5">
        <f>IFERROR(ROUND(Table2[[#This Row],[Fecha cierre/actualización]]-Table2[[#This Row],[Fecha creación]],0)*14,"Revisar")</f>
        <v>14</v>
      </c>
      <c r="Z1196" s="5">
        <f>+Table2[[#This Row],[SLA horas - base ]]+Table2[[#This Row],[SLA horas - adic por cambio días]]</f>
        <v>26.5</v>
      </c>
      <c r="AA1196" s="19" t="str">
        <f>IF(Table2[[#This Row],[SLA horas - base ]]=0,"No tiene SLA",IF(Table2[[#This Row],[Horas resolución/en proceso]]&lt;=Table2[[#This Row],[SLA horas - total]],"Cumplido","Vencido"))</f>
        <v>Vencido</v>
      </c>
      <c r="AC1196"/>
    </row>
    <row r="1197" spans="1:29">
      <c r="A1197" t="s">
        <v>5733</v>
      </c>
      <c r="B1197" t="s">
        <v>5734</v>
      </c>
      <c r="C1197" t="s">
        <v>149</v>
      </c>
      <c r="D1197" t="s">
        <v>2</v>
      </c>
      <c r="E1197" t="s">
        <v>55</v>
      </c>
      <c r="F1197" t="s">
        <v>96</v>
      </c>
      <c r="G1197" t="s">
        <v>106</v>
      </c>
      <c r="H1197" t="s">
        <v>31</v>
      </c>
      <c r="I1197" t="s">
        <v>5735</v>
      </c>
      <c r="J1197" t="s">
        <v>5736</v>
      </c>
      <c r="K1197" t="s">
        <v>5737</v>
      </c>
      <c r="L1197" t="s">
        <v>5737</v>
      </c>
      <c r="M1197" t="s">
        <v>101</v>
      </c>
      <c r="N1197" t="s">
        <v>154</v>
      </c>
      <c r="O1197" t="s">
        <v>102</v>
      </c>
      <c r="P1197" t="s">
        <v>5734</v>
      </c>
      <c r="Q1197" t="s">
        <v>5737</v>
      </c>
      <c r="R1197" t="s">
        <v>103</v>
      </c>
      <c r="S1197" t="s">
        <v>5737</v>
      </c>
      <c r="T11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45807.427083333336</v>
      </c>
      <c r="U11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45807.644444444442</v>
      </c>
      <c r="V1197" s="5">
        <f>IFERROR(Table2[[#This Row],[Fecha cierre/actualización]]-Table2[[#This Row],[Fecha creación]],"Revisar")</f>
        <v>0.21736111110658385</v>
      </c>
      <c r="W1197" s="5">
        <f>IFERROR(Table2[[#This Row],[Días resolución/en proceso]]*24,"Revisar")</f>
        <v>5.2166666665580124</v>
      </c>
      <c r="X1197" s="5">
        <f>_xlfn.XLOOKUP(Table2[[#This Row],[Acuerdo de nivel de servicio]],SLA!B:B,SLA!C:C)</f>
        <v>12.5</v>
      </c>
      <c r="Y1197" s="5">
        <f>IFERROR(ROUND(Table2[[#This Row],[Fecha cierre/actualización]]-Table2[[#This Row],[Fecha creación]],0)*14,"Revisar")</f>
        <v>0</v>
      </c>
      <c r="Z1197" s="5">
        <f>+Table2[[#This Row],[SLA horas - base ]]+Table2[[#This Row],[SLA horas - adic por cambio días]]</f>
        <v>12.5</v>
      </c>
      <c r="AA1197" s="19" t="str">
        <f>IF(Table2[[#This Row],[SLA horas - base ]]=0,"No tiene SLA",IF(Table2[[#This Row],[Horas resolución/en proceso]]&lt;=Table2[[#This Row],[SLA horas - total]],"Cumplido","Vencido"))</f>
        <v>Cumplido</v>
      </c>
      <c r="AC1197"/>
    </row>
    <row r="1198" spans="1:29">
      <c r="A1198" t="s">
        <v>5738</v>
      </c>
      <c r="B1198" t="s">
        <v>5739</v>
      </c>
      <c r="C1198" t="s">
        <v>149</v>
      </c>
      <c r="D1198" t="s">
        <v>2</v>
      </c>
      <c r="E1198" t="s">
        <v>55</v>
      </c>
      <c r="F1198" t="s">
        <v>96</v>
      </c>
      <c r="G1198" t="s">
        <v>106</v>
      </c>
      <c r="H1198" t="s">
        <v>31</v>
      </c>
      <c r="I1198" t="s">
        <v>5740</v>
      </c>
      <c r="J1198" t="s">
        <v>1501</v>
      </c>
      <c r="K1198" t="s">
        <v>5741</v>
      </c>
      <c r="L1198" t="s">
        <v>5741</v>
      </c>
      <c r="M1198" t="s">
        <v>101</v>
      </c>
      <c r="N1198" t="s">
        <v>154</v>
      </c>
      <c r="O1198" t="s">
        <v>102</v>
      </c>
      <c r="P1198" t="s">
        <v>5739</v>
      </c>
      <c r="Q1198" t="s">
        <v>5741</v>
      </c>
      <c r="R1198" t="s">
        <v>103</v>
      </c>
      <c r="S1198" t="s">
        <v>5741</v>
      </c>
      <c r="T11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45807.706250000003</v>
      </c>
      <c r="U11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45813.342361111114</v>
      </c>
      <c r="V1198" s="5">
        <f>IFERROR(Table2[[#This Row],[Fecha cierre/actualización]]-Table2[[#This Row],[Fecha creación]],"Revisar")</f>
        <v>5.6361111111109494</v>
      </c>
      <c r="W1198" s="5">
        <f>IFERROR(Table2[[#This Row],[Días resolución/en proceso]]*24,"Revisar")</f>
        <v>135.26666666666279</v>
      </c>
      <c r="X1198" s="5">
        <f>_xlfn.XLOOKUP(Table2[[#This Row],[Acuerdo de nivel de servicio]],SLA!B:B,SLA!C:C)</f>
        <v>12.5</v>
      </c>
      <c r="Y1198" s="5">
        <f>IFERROR(ROUND(Table2[[#This Row],[Fecha cierre/actualización]]-Table2[[#This Row],[Fecha creación]],0)*14,"Revisar")</f>
        <v>84</v>
      </c>
      <c r="Z1198" s="5">
        <f>+Table2[[#This Row],[SLA horas - base ]]+Table2[[#This Row],[SLA horas - adic por cambio días]]</f>
        <v>96.5</v>
      </c>
      <c r="AA1198" s="19" t="str">
        <f>IF(Table2[[#This Row],[SLA horas - base ]]=0,"No tiene SLA",IF(Table2[[#This Row],[Horas resolución/en proceso]]&lt;=Table2[[#This Row],[SLA horas - total]],"Cumplido","Vencido"))</f>
        <v>Vencido</v>
      </c>
      <c r="AC1198"/>
    </row>
    <row r="1199" spans="1:29">
      <c r="A1199" t="s">
        <v>5742</v>
      </c>
      <c r="B1199" t="s">
        <v>5743</v>
      </c>
      <c r="C1199" t="s">
        <v>36</v>
      </c>
      <c r="D1199" t="s">
        <v>269</v>
      </c>
      <c r="E1199" t="s">
        <v>52</v>
      </c>
      <c r="F1199" t="s">
        <v>96</v>
      </c>
      <c r="G1199" t="s">
        <v>270</v>
      </c>
      <c r="H1199" t="s">
        <v>36</v>
      </c>
      <c r="I1199" t="s">
        <v>5744</v>
      </c>
      <c r="J1199" t="s">
        <v>5745</v>
      </c>
      <c r="K1199" t="s">
        <v>5746</v>
      </c>
      <c r="L1199" t="s">
        <v>5746</v>
      </c>
      <c r="M1199" t="s">
        <v>36</v>
      </c>
      <c r="N1199" t="s">
        <v>36</v>
      </c>
      <c r="O1199" t="s">
        <v>36</v>
      </c>
      <c r="P1199" t="s">
        <v>5743</v>
      </c>
      <c r="Q1199" t="s">
        <v>5746</v>
      </c>
      <c r="R1199" t="s">
        <v>103</v>
      </c>
      <c r="S1199" t="s">
        <v>5746</v>
      </c>
      <c r="T11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45806.663194444445</v>
      </c>
      <c r="U11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45812.415972222225</v>
      </c>
      <c r="V1199" s="5">
        <f>IFERROR(Table2[[#This Row],[Fecha cierre/actualización]]-Table2[[#This Row],[Fecha creación]],"Revisar")</f>
        <v>5.7527777777795563</v>
      </c>
      <c r="W1199" s="5">
        <f>IFERROR(Table2[[#This Row],[Días resolución/en proceso]]*24,"Revisar")</f>
        <v>138.06666666670935</v>
      </c>
      <c r="X1199" s="5">
        <f>_xlfn.XLOOKUP(Table2[[#This Row],[Acuerdo de nivel de servicio]],SLA!B:B,SLA!C:C)</f>
        <v>0</v>
      </c>
      <c r="Y1199" s="5">
        <f>IFERROR(ROUND(Table2[[#This Row],[Fecha cierre/actualización]]-Table2[[#This Row],[Fecha creación]],0)*14,"Revisar")</f>
        <v>84</v>
      </c>
      <c r="Z1199" s="5">
        <f>+Table2[[#This Row],[SLA horas - base ]]+Table2[[#This Row],[SLA horas - adic por cambio días]]</f>
        <v>84</v>
      </c>
      <c r="AA1199" s="19" t="str">
        <f>IF(Table2[[#This Row],[SLA horas - base ]]=0,"No tiene SLA",IF(Table2[[#This Row],[Horas resolución/en proceso]]&lt;=Table2[[#This Row],[SLA horas - total]],"Cumplido","Vencido"))</f>
        <v>No tiene SLA</v>
      </c>
      <c r="AC1199"/>
    </row>
    <row r="1200" spans="1:29">
      <c r="A1200" t="s">
        <v>5747</v>
      </c>
      <c r="B1200" t="s">
        <v>5748</v>
      </c>
      <c r="C1200" t="s">
        <v>119</v>
      </c>
      <c r="D1200" t="s">
        <v>2</v>
      </c>
      <c r="E1200" t="s">
        <v>55</v>
      </c>
      <c r="F1200" t="s">
        <v>96</v>
      </c>
      <c r="G1200" t="s">
        <v>106</v>
      </c>
      <c r="H1200" t="s">
        <v>28</v>
      </c>
      <c r="I1200" t="s">
        <v>5749</v>
      </c>
      <c r="J1200" t="s">
        <v>5750</v>
      </c>
      <c r="K1200" t="s">
        <v>5751</v>
      </c>
      <c r="L1200" t="s">
        <v>5751</v>
      </c>
      <c r="M1200" t="s">
        <v>153</v>
      </c>
      <c r="N1200" t="s">
        <v>154</v>
      </c>
      <c r="O1200" t="s">
        <v>36</v>
      </c>
      <c r="P1200" t="s">
        <v>5748</v>
      </c>
      <c r="Q1200" t="s">
        <v>5751</v>
      </c>
      <c r="R1200" t="s">
        <v>103</v>
      </c>
      <c r="S1200" t="s">
        <v>5751</v>
      </c>
      <c r="T12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45805.431944444441</v>
      </c>
      <c r="U12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45805.695138888892</v>
      </c>
      <c r="V1200" s="5">
        <f>IFERROR(Table2[[#This Row],[Fecha cierre/actualización]]-Table2[[#This Row],[Fecha creación]],"Revisar")</f>
        <v>0.26319444445107365</v>
      </c>
      <c r="W1200" s="5">
        <f>IFERROR(Table2[[#This Row],[Días resolución/en proceso]]*24,"Revisar")</f>
        <v>6.3166666668257676</v>
      </c>
      <c r="X1200" s="5">
        <f>_xlfn.XLOOKUP(Table2[[#This Row],[Acuerdo de nivel de servicio]],SLA!B:B,SLA!C:C)</f>
        <v>72</v>
      </c>
      <c r="Y1200" s="5">
        <f>IFERROR(ROUND(Table2[[#This Row],[Fecha cierre/actualización]]-Table2[[#This Row],[Fecha creación]],0)*14,"Revisar")</f>
        <v>0</v>
      </c>
      <c r="Z1200" s="5">
        <f>+Table2[[#This Row],[SLA horas - base ]]+Table2[[#This Row],[SLA horas - adic por cambio días]]</f>
        <v>72</v>
      </c>
      <c r="AA1200" s="19" t="str">
        <f>IF(Table2[[#This Row],[SLA horas - base ]]=0,"No tiene SLA",IF(Table2[[#This Row],[Horas resolución/en proceso]]&lt;=Table2[[#This Row],[SLA horas - total]],"Cumplido","Vencido"))</f>
        <v>Cumplido</v>
      </c>
      <c r="AC1200"/>
    </row>
    <row r="1201" spans="1:29">
      <c r="A1201" t="s">
        <v>5752</v>
      </c>
      <c r="B1201" t="s">
        <v>5753</v>
      </c>
      <c r="C1201" t="s">
        <v>36</v>
      </c>
      <c r="D1201" t="s">
        <v>269</v>
      </c>
      <c r="E1201" t="s">
        <v>48</v>
      </c>
      <c r="F1201" t="s">
        <v>96</v>
      </c>
      <c r="G1201" t="s">
        <v>270</v>
      </c>
      <c r="H1201" t="s">
        <v>36</v>
      </c>
      <c r="I1201" t="s">
        <v>5754</v>
      </c>
      <c r="J1201" t="s">
        <v>5755</v>
      </c>
      <c r="K1201" t="s">
        <v>5756</v>
      </c>
      <c r="L1201" t="s">
        <v>5756</v>
      </c>
      <c r="M1201" t="s">
        <v>36</v>
      </c>
      <c r="N1201" t="s">
        <v>36</v>
      </c>
      <c r="O1201" t="s">
        <v>36</v>
      </c>
      <c r="P1201" t="s">
        <v>5753</v>
      </c>
      <c r="Q1201" t="s">
        <v>5756</v>
      </c>
      <c r="R1201" t="s">
        <v>103</v>
      </c>
      <c r="S1201" t="s">
        <v>5756</v>
      </c>
      <c r="T12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45805.450694444444</v>
      </c>
      <c r="U12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45813.404861111114</v>
      </c>
      <c r="V1201" s="5">
        <f>IFERROR(Table2[[#This Row],[Fecha cierre/actualización]]-Table2[[#This Row],[Fecha creación]],"Revisar")</f>
        <v>7.9541666666700621</v>
      </c>
      <c r="W1201" s="5">
        <f>IFERROR(Table2[[#This Row],[Días resolución/en proceso]]*24,"Revisar")</f>
        <v>190.90000000008149</v>
      </c>
      <c r="X1201" s="5">
        <f>_xlfn.XLOOKUP(Table2[[#This Row],[Acuerdo de nivel de servicio]],SLA!B:B,SLA!C:C)</f>
        <v>0</v>
      </c>
      <c r="Y1201" s="5">
        <f>IFERROR(ROUND(Table2[[#This Row],[Fecha cierre/actualización]]-Table2[[#This Row],[Fecha creación]],0)*14,"Revisar")</f>
        <v>112</v>
      </c>
      <c r="Z1201" s="5">
        <f>+Table2[[#This Row],[SLA horas - base ]]+Table2[[#This Row],[SLA horas - adic por cambio días]]</f>
        <v>112</v>
      </c>
      <c r="AA1201" s="19" t="str">
        <f>IF(Table2[[#This Row],[SLA horas - base ]]=0,"No tiene SLA",IF(Table2[[#This Row],[Horas resolución/en proceso]]&lt;=Table2[[#This Row],[SLA horas - total]],"Cumplido","Vencido"))</f>
        <v>No tiene SLA</v>
      </c>
      <c r="AC1201"/>
    </row>
    <row r="1202" spans="1:29">
      <c r="A1202" t="s">
        <v>5757</v>
      </c>
      <c r="B1202" t="s">
        <v>5704</v>
      </c>
      <c r="C1202" t="s">
        <v>36</v>
      </c>
      <c r="D1202" t="s">
        <v>269</v>
      </c>
      <c r="E1202" t="s">
        <v>52</v>
      </c>
      <c r="F1202" t="s">
        <v>96</v>
      </c>
      <c r="G1202" t="s">
        <v>270</v>
      </c>
      <c r="H1202" t="s">
        <v>36</v>
      </c>
      <c r="I1202" t="s">
        <v>5758</v>
      </c>
      <c r="J1202" t="s">
        <v>5759</v>
      </c>
      <c r="K1202" t="s">
        <v>5760</v>
      </c>
      <c r="L1202" t="s">
        <v>5760</v>
      </c>
      <c r="M1202" t="s">
        <v>36</v>
      </c>
      <c r="N1202" t="s">
        <v>36</v>
      </c>
      <c r="O1202" t="s">
        <v>36</v>
      </c>
      <c r="P1202" t="s">
        <v>5704</v>
      </c>
      <c r="Q1202" t="s">
        <v>5760</v>
      </c>
      <c r="R1202" t="s">
        <v>103</v>
      </c>
      <c r="S1202" t="s">
        <v>5760</v>
      </c>
      <c r="T12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45805.495833333334</v>
      </c>
      <c r="U12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45806.481944444444</v>
      </c>
      <c r="V1202" s="5">
        <f>IFERROR(Table2[[#This Row],[Fecha cierre/actualización]]-Table2[[#This Row],[Fecha creación]],"Revisar")</f>
        <v>0.98611111110949423</v>
      </c>
      <c r="W1202" s="5">
        <f>IFERROR(Table2[[#This Row],[Días resolución/en proceso]]*24,"Revisar")</f>
        <v>23.666666666627862</v>
      </c>
      <c r="X1202" s="5">
        <f>_xlfn.XLOOKUP(Table2[[#This Row],[Acuerdo de nivel de servicio]],SLA!B:B,SLA!C:C)</f>
        <v>0</v>
      </c>
      <c r="Y1202" s="5">
        <f>IFERROR(ROUND(Table2[[#This Row],[Fecha cierre/actualización]]-Table2[[#This Row],[Fecha creación]],0)*14,"Revisar")</f>
        <v>14</v>
      </c>
      <c r="Z1202" s="5">
        <f>+Table2[[#This Row],[SLA horas - base ]]+Table2[[#This Row],[SLA horas - adic por cambio días]]</f>
        <v>14</v>
      </c>
      <c r="AA1202" s="19" t="str">
        <f>IF(Table2[[#This Row],[SLA horas - base ]]=0,"No tiene SLA",IF(Table2[[#This Row],[Horas resolución/en proceso]]&lt;=Table2[[#This Row],[SLA horas - total]],"Cumplido","Vencido"))</f>
        <v>No tiene SLA</v>
      </c>
      <c r="AC1202"/>
    </row>
    <row r="1203" spans="1:29">
      <c r="A1203" t="s">
        <v>5761</v>
      </c>
      <c r="B1203" t="s">
        <v>5762</v>
      </c>
      <c r="C1203" t="s">
        <v>2317</v>
      </c>
      <c r="D1203" t="s">
        <v>95</v>
      </c>
      <c r="E1203" t="s">
        <v>38</v>
      </c>
      <c r="F1203" t="s">
        <v>96</v>
      </c>
      <c r="G1203" t="s">
        <v>106</v>
      </c>
      <c r="H1203" t="s">
        <v>38</v>
      </c>
      <c r="I1203" t="s">
        <v>5763</v>
      </c>
      <c r="J1203" t="s">
        <v>5764</v>
      </c>
      <c r="K1203" t="s">
        <v>5765</v>
      </c>
      <c r="L1203" t="s">
        <v>5765</v>
      </c>
      <c r="M1203" t="s">
        <v>110</v>
      </c>
      <c r="N1203" t="s">
        <v>36</v>
      </c>
      <c r="O1203" t="s">
        <v>36</v>
      </c>
      <c r="P1203" t="s">
        <v>5762</v>
      </c>
      <c r="Q1203" t="s">
        <v>5765</v>
      </c>
      <c r="R1203" t="s">
        <v>103</v>
      </c>
      <c r="S1203" t="s">
        <v>5765</v>
      </c>
      <c r="T12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45807.638888888891</v>
      </c>
      <c r="U12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45826.523611111108</v>
      </c>
      <c r="V1203" s="5">
        <f>IFERROR(Table2[[#This Row],[Fecha cierre/actualización]]-Table2[[#This Row],[Fecha creación]],"Revisar")</f>
        <v>18.884722222217533</v>
      </c>
      <c r="W1203" s="5">
        <f>IFERROR(Table2[[#This Row],[Días resolución/en proceso]]*24,"Revisar")</f>
        <v>453.2333333332208</v>
      </c>
      <c r="X1203" s="5">
        <f>_xlfn.XLOOKUP(Table2[[#This Row],[Acuerdo de nivel de servicio]],SLA!B:B,SLA!C:C)</f>
        <v>120</v>
      </c>
      <c r="Y1203" s="5">
        <f>IFERROR(ROUND(Table2[[#This Row],[Fecha cierre/actualización]]-Table2[[#This Row],[Fecha creación]],0)*14,"Revisar")</f>
        <v>266</v>
      </c>
      <c r="Z1203" s="5">
        <f>+Table2[[#This Row],[SLA horas - base ]]+Table2[[#This Row],[SLA horas - adic por cambio días]]</f>
        <v>386</v>
      </c>
      <c r="AA1203" s="19" t="str">
        <f>IF(Table2[[#This Row],[SLA horas - base ]]=0,"No tiene SLA",IF(Table2[[#This Row],[Horas resolución/en proceso]]&lt;=Table2[[#This Row],[SLA horas - total]],"Cumplido","Vencido"))</f>
        <v>Vencido</v>
      </c>
      <c r="AC1203"/>
    </row>
    <row r="1204" spans="1:29">
      <c r="A1204" t="s">
        <v>5766</v>
      </c>
      <c r="B1204" t="s">
        <v>5767</v>
      </c>
      <c r="C1204" t="s">
        <v>36</v>
      </c>
      <c r="D1204" t="s">
        <v>269</v>
      </c>
      <c r="E1204" t="s">
        <v>52</v>
      </c>
      <c r="F1204" t="s">
        <v>96</v>
      </c>
      <c r="G1204" t="s">
        <v>270</v>
      </c>
      <c r="H1204" t="s">
        <v>36</v>
      </c>
      <c r="I1204" t="s">
        <v>5768</v>
      </c>
      <c r="J1204" t="s">
        <v>5769</v>
      </c>
      <c r="K1204" t="s">
        <v>5770</v>
      </c>
      <c r="L1204" t="s">
        <v>5770</v>
      </c>
      <c r="M1204" t="s">
        <v>36</v>
      </c>
      <c r="N1204" t="s">
        <v>36</v>
      </c>
      <c r="O1204" t="s">
        <v>36</v>
      </c>
      <c r="P1204" t="s">
        <v>5767</v>
      </c>
      <c r="Q1204" t="s">
        <v>5770</v>
      </c>
      <c r="R1204" t="s">
        <v>103</v>
      </c>
      <c r="S1204" t="s">
        <v>5770</v>
      </c>
      <c r="T12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45806.654166666667</v>
      </c>
      <c r="U12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45812.419444444444</v>
      </c>
      <c r="V1204" s="5">
        <f>IFERROR(Table2[[#This Row],[Fecha cierre/actualización]]-Table2[[#This Row],[Fecha creación]],"Revisar")</f>
        <v>5.765277777776646</v>
      </c>
      <c r="W1204" s="5">
        <f>IFERROR(Table2[[#This Row],[Días resolución/en proceso]]*24,"Revisar")</f>
        <v>138.3666666666395</v>
      </c>
      <c r="X1204" s="5">
        <f>_xlfn.XLOOKUP(Table2[[#This Row],[Acuerdo de nivel de servicio]],SLA!B:B,SLA!C:C)</f>
        <v>0</v>
      </c>
      <c r="Y1204" s="5">
        <f>IFERROR(ROUND(Table2[[#This Row],[Fecha cierre/actualización]]-Table2[[#This Row],[Fecha creación]],0)*14,"Revisar")</f>
        <v>84</v>
      </c>
      <c r="Z1204" s="5">
        <f>+Table2[[#This Row],[SLA horas - base ]]+Table2[[#This Row],[SLA horas - adic por cambio días]]</f>
        <v>84</v>
      </c>
      <c r="AA1204" s="19" t="str">
        <f>IF(Table2[[#This Row],[SLA horas - base ]]=0,"No tiene SLA",IF(Table2[[#This Row],[Horas resolución/en proceso]]&lt;=Table2[[#This Row],[SLA horas - total]],"Cumplido","Vencido"))</f>
        <v>No tiene SLA</v>
      </c>
      <c r="AC1204"/>
    </row>
    <row r="1205" spans="1:29">
      <c r="A1205" t="s">
        <v>5771</v>
      </c>
      <c r="B1205" t="s">
        <v>5772</v>
      </c>
      <c r="C1205" t="s">
        <v>36</v>
      </c>
      <c r="D1205" t="s">
        <v>269</v>
      </c>
      <c r="E1205" t="s">
        <v>48</v>
      </c>
      <c r="F1205" t="s">
        <v>96</v>
      </c>
      <c r="G1205" t="s">
        <v>270</v>
      </c>
      <c r="H1205" t="s">
        <v>36</v>
      </c>
      <c r="I1205" t="s">
        <v>5773</v>
      </c>
      <c r="J1205" t="s">
        <v>5774</v>
      </c>
      <c r="K1205" t="s">
        <v>5775</v>
      </c>
      <c r="L1205" t="s">
        <v>5775</v>
      </c>
      <c r="M1205" t="s">
        <v>36</v>
      </c>
      <c r="N1205" t="s">
        <v>36</v>
      </c>
      <c r="O1205" t="s">
        <v>36</v>
      </c>
      <c r="P1205" t="s">
        <v>5772</v>
      </c>
      <c r="Q1205" t="s">
        <v>5775</v>
      </c>
      <c r="R1205" t="s">
        <v>103</v>
      </c>
      <c r="S1205" t="s">
        <v>5775</v>
      </c>
      <c r="T12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45805.462500000001</v>
      </c>
      <c r="U12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45812.838888888888</v>
      </c>
      <c r="V1205" s="5">
        <f>IFERROR(Table2[[#This Row],[Fecha cierre/actualización]]-Table2[[#This Row],[Fecha creación]],"Revisar")</f>
        <v>7.3763888888861402</v>
      </c>
      <c r="W1205" s="5">
        <f>IFERROR(Table2[[#This Row],[Días resolución/en proceso]]*24,"Revisar")</f>
        <v>177.03333333326736</v>
      </c>
      <c r="X1205" s="5">
        <f>_xlfn.XLOOKUP(Table2[[#This Row],[Acuerdo de nivel de servicio]],SLA!B:B,SLA!C:C)</f>
        <v>0</v>
      </c>
      <c r="Y1205" s="5">
        <f>IFERROR(ROUND(Table2[[#This Row],[Fecha cierre/actualización]]-Table2[[#This Row],[Fecha creación]],0)*14,"Revisar")</f>
        <v>98</v>
      </c>
      <c r="Z1205" s="5">
        <f>+Table2[[#This Row],[SLA horas - base ]]+Table2[[#This Row],[SLA horas - adic por cambio días]]</f>
        <v>98</v>
      </c>
      <c r="AA1205" s="19" t="str">
        <f>IF(Table2[[#This Row],[SLA horas - base ]]=0,"No tiene SLA",IF(Table2[[#This Row],[Horas resolución/en proceso]]&lt;=Table2[[#This Row],[SLA horas - total]],"Cumplido","Vencido"))</f>
        <v>No tiene SLA</v>
      </c>
      <c r="AC1205"/>
    </row>
    <row r="1206" spans="1:29">
      <c r="A1206" t="s">
        <v>5776</v>
      </c>
      <c r="B1206" t="s">
        <v>5777</v>
      </c>
      <c r="C1206" t="s">
        <v>36</v>
      </c>
      <c r="D1206" t="s">
        <v>95</v>
      </c>
      <c r="E1206" t="s">
        <v>55</v>
      </c>
      <c r="F1206" t="s">
        <v>96</v>
      </c>
      <c r="G1206" t="s">
        <v>30</v>
      </c>
      <c r="H1206" t="s">
        <v>30</v>
      </c>
      <c r="I1206" t="s">
        <v>5778</v>
      </c>
      <c r="J1206" t="s">
        <v>5779</v>
      </c>
      <c r="K1206" t="s">
        <v>5780</v>
      </c>
      <c r="L1206" t="s">
        <v>5780</v>
      </c>
      <c r="M1206" t="s">
        <v>36</v>
      </c>
      <c r="N1206" t="s">
        <v>36</v>
      </c>
      <c r="O1206" t="s">
        <v>36</v>
      </c>
      <c r="P1206" t="s">
        <v>5777</v>
      </c>
      <c r="Q1206" t="s">
        <v>5780</v>
      </c>
      <c r="R1206" t="s">
        <v>103</v>
      </c>
      <c r="S1206" t="s">
        <v>5780</v>
      </c>
      <c r="T12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45806.429861111108</v>
      </c>
      <c r="U12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45806.482638888891</v>
      </c>
      <c r="V1206" s="5">
        <f>IFERROR(Table2[[#This Row],[Fecha cierre/actualización]]-Table2[[#This Row],[Fecha creación]],"Revisar")</f>
        <v>5.2777777782466728E-2</v>
      </c>
      <c r="W1206" s="5">
        <f>IFERROR(Table2[[#This Row],[Días resolución/en proceso]]*24,"Revisar")</f>
        <v>1.2666666667792015</v>
      </c>
      <c r="X1206" s="5">
        <f>_xlfn.XLOOKUP(Table2[[#This Row],[Acuerdo de nivel de servicio]],SLA!B:B,SLA!C:C)</f>
        <v>0</v>
      </c>
      <c r="Y1206" s="5">
        <f>IFERROR(ROUND(Table2[[#This Row],[Fecha cierre/actualización]]-Table2[[#This Row],[Fecha creación]],0)*14,"Revisar")</f>
        <v>0</v>
      </c>
      <c r="Z1206" s="5">
        <f>+Table2[[#This Row],[SLA horas - base ]]+Table2[[#This Row],[SLA horas - adic por cambio días]]</f>
        <v>0</v>
      </c>
      <c r="AA1206" s="19" t="str">
        <f>IF(Table2[[#This Row],[SLA horas - base ]]=0,"No tiene SLA",IF(Table2[[#This Row],[Horas resolución/en proceso]]&lt;=Table2[[#This Row],[SLA horas - total]],"Cumplido","Vencido"))</f>
        <v>No tiene SLA</v>
      </c>
      <c r="AC1206"/>
    </row>
    <row r="1207" spans="1:29">
      <c r="A1207" t="s">
        <v>5781</v>
      </c>
      <c r="B1207" t="s">
        <v>5782</v>
      </c>
      <c r="C1207" t="s">
        <v>36</v>
      </c>
      <c r="D1207" t="s">
        <v>269</v>
      </c>
      <c r="E1207" t="s">
        <v>52</v>
      </c>
      <c r="F1207" t="s">
        <v>96</v>
      </c>
      <c r="G1207" t="s">
        <v>270</v>
      </c>
      <c r="H1207" t="s">
        <v>36</v>
      </c>
      <c r="I1207" t="s">
        <v>5783</v>
      </c>
      <c r="J1207" t="s">
        <v>5784</v>
      </c>
      <c r="K1207" t="s">
        <v>5746</v>
      </c>
      <c r="L1207" t="s">
        <v>5746</v>
      </c>
      <c r="M1207" t="s">
        <v>36</v>
      </c>
      <c r="N1207" t="s">
        <v>36</v>
      </c>
      <c r="O1207" t="s">
        <v>36</v>
      </c>
      <c r="P1207" t="s">
        <v>5782</v>
      </c>
      <c r="Q1207" t="s">
        <v>5746</v>
      </c>
      <c r="R1207" t="s">
        <v>103</v>
      </c>
      <c r="S1207" t="s">
        <v>5746</v>
      </c>
      <c r="T12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45806.649305555555</v>
      </c>
      <c r="U12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45812.415972222225</v>
      </c>
      <c r="V1207" s="5">
        <f>IFERROR(Table2[[#This Row],[Fecha cierre/actualización]]-Table2[[#This Row],[Fecha creación]],"Revisar")</f>
        <v>5.7666666666700621</v>
      </c>
      <c r="W1207" s="5">
        <f>IFERROR(Table2[[#This Row],[Días resolución/en proceso]]*24,"Revisar")</f>
        <v>138.40000000008149</v>
      </c>
      <c r="X1207" s="5">
        <f>_xlfn.XLOOKUP(Table2[[#This Row],[Acuerdo de nivel de servicio]],SLA!B:B,SLA!C:C)</f>
        <v>0</v>
      </c>
      <c r="Y1207" s="5">
        <f>IFERROR(ROUND(Table2[[#This Row],[Fecha cierre/actualización]]-Table2[[#This Row],[Fecha creación]],0)*14,"Revisar")</f>
        <v>84</v>
      </c>
      <c r="Z1207" s="5">
        <f>+Table2[[#This Row],[SLA horas - base ]]+Table2[[#This Row],[SLA horas - adic por cambio días]]</f>
        <v>84</v>
      </c>
      <c r="AA1207" s="19" t="str">
        <f>IF(Table2[[#This Row],[SLA horas - base ]]=0,"No tiene SLA",IF(Table2[[#This Row],[Horas resolución/en proceso]]&lt;=Table2[[#This Row],[SLA horas - total]],"Cumplido","Vencido"))</f>
        <v>No tiene SLA</v>
      </c>
      <c r="AC1207"/>
    </row>
    <row r="1208" spans="1:29">
      <c r="A1208" t="s">
        <v>5785</v>
      </c>
      <c r="B1208" t="s">
        <v>5786</v>
      </c>
      <c r="C1208" t="s">
        <v>157</v>
      </c>
      <c r="D1208" t="s">
        <v>2</v>
      </c>
      <c r="E1208" t="s">
        <v>55</v>
      </c>
      <c r="F1208" t="s">
        <v>96</v>
      </c>
      <c r="G1208" t="s">
        <v>106</v>
      </c>
      <c r="H1208" t="s">
        <v>31</v>
      </c>
      <c r="I1208" t="s">
        <v>5787</v>
      </c>
      <c r="J1208" t="s">
        <v>5788</v>
      </c>
      <c r="K1208" t="s">
        <v>5789</v>
      </c>
      <c r="L1208" t="s">
        <v>5789</v>
      </c>
      <c r="M1208" t="s">
        <v>101</v>
      </c>
      <c r="N1208" t="s">
        <v>154</v>
      </c>
      <c r="O1208" t="s">
        <v>102</v>
      </c>
      <c r="P1208" t="s">
        <v>5786</v>
      </c>
      <c r="Q1208" t="s">
        <v>5789</v>
      </c>
      <c r="R1208" t="s">
        <v>103</v>
      </c>
      <c r="S1208" t="s">
        <v>5790</v>
      </c>
      <c r="T12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45805.646527777775</v>
      </c>
      <c r="U12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45807.369444444441</v>
      </c>
      <c r="V1208" s="5">
        <f>IFERROR(Table2[[#This Row],[Fecha cierre/actualización]]-Table2[[#This Row],[Fecha creación]],"Revisar")</f>
        <v>1.7229166666656965</v>
      </c>
      <c r="W1208" s="5">
        <f>IFERROR(Table2[[#This Row],[Días resolución/en proceso]]*24,"Revisar")</f>
        <v>41.349999999976717</v>
      </c>
      <c r="X1208" s="5">
        <f>_xlfn.XLOOKUP(Table2[[#This Row],[Acuerdo de nivel de servicio]],SLA!B:B,SLA!C:C)</f>
        <v>12.5</v>
      </c>
      <c r="Y1208" s="5">
        <f>IFERROR(ROUND(Table2[[#This Row],[Fecha cierre/actualización]]-Table2[[#This Row],[Fecha creación]],0)*14,"Revisar")</f>
        <v>28</v>
      </c>
      <c r="Z1208" s="5">
        <f>+Table2[[#This Row],[SLA horas - base ]]+Table2[[#This Row],[SLA horas - adic por cambio días]]</f>
        <v>40.5</v>
      </c>
      <c r="AA1208" s="19" t="str">
        <f>IF(Table2[[#This Row],[SLA horas - base ]]=0,"No tiene SLA",IF(Table2[[#This Row],[Horas resolución/en proceso]]&lt;=Table2[[#This Row],[SLA horas - total]],"Cumplido","Vencido"))</f>
        <v>Vencido</v>
      </c>
      <c r="AC1208"/>
    </row>
    <row r="1209" spans="1:29">
      <c r="A1209" t="s">
        <v>5791</v>
      </c>
      <c r="B1209" t="s">
        <v>5792</v>
      </c>
      <c r="C1209" t="s">
        <v>149</v>
      </c>
      <c r="D1209" t="s">
        <v>2</v>
      </c>
      <c r="E1209" t="s">
        <v>55</v>
      </c>
      <c r="F1209" t="s">
        <v>96</v>
      </c>
      <c r="G1209" t="s">
        <v>106</v>
      </c>
      <c r="H1209" t="s">
        <v>28</v>
      </c>
      <c r="I1209" t="s">
        <v>5793</v>
      </c>
      <c r="J1209" t="s">
        <v>5794</v>
      </c>
      <c r="K1209" t="s">
        <v>5795</v>
      </c>
      <c r="L1209" t="s">
        <v>5795</v>
      </c>
      <c r="M1209" t="s">
        <v>153</v>
      </c>
      <c r="N1209" t="s">
        <v>154</v>
      </c>
      <c r="O1209" t="s">
        <v>36</v>
      </c>
      <c r="P1209" t="s">
        <v>5792</v>
      </c>
      <c r="Q1209" t="s">
        <v>5795</v>
      </c>
      <c r="R1209" t="s">
        <v>103</v>
      </c>
      <c r="S1209" t="s">
        <v>5795</v>
      </c>
      <c r="T12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45807.534722222219</v>
      </c>
      <c r="U12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45810.531944444447</v>
      </c>
      <c r="V1209" s="5">
        <f>IFERROR(Table2[[#This Row],[Fecha cierre/actualización]]-Table2[[#This Row],[Fecha creación]],"Revisar")</f>
        <v>2.9972222222277196</v>
      </c>
      <c r="W1209" s="5">
        <f>IFERROR(Table2[[#This Row],[Días resolución/en proceso]]*24,"Revisar")</f>
        <v>71.933333333465271</v>
      </c>
      <c r="X1209" s="5">
        <f>_xlfn.XLOOKUP(Table2[[#This Row],[Acuerdo de nivel de servicio]],SLA!B:B,SLA!C:C)</f>
        <v>12.5</v>
      </c>
      <c r="Y1209" s="5">
        <f>IFERROR(ROUND(Table2[[#This Row],[Fecha cierre/actualización]]-Table2[[#This Row],[Fecha creación]],0)*14,"Revisar")</f>
        <v>42</v>
      </c>
      <c r="Z1209" s="5">
        <f>+Table2[[#This Row],[SLA horas - base ]]+Table2[[#This Row],[SLA horas - adic por cambio días]]</f>
        <v>54.5</v>
      </c>
      <c r="AA1209" s="19" t="str">
        <f>IF(Table2[[#This Row],[SLA horas - base ]]=0,"No tiene SLA",IF(Table2[[#This Row],[Horas resolución/en proceso]]&lt;=Table2[[#This Row],[SLA horas - total]],"Cumplido","Vencido"))</f>
        <v>Vencido</v>
      </c>
      <c r="AC1209"/>
    </row>
    <row r="1210" spans="1:29">
      <c r="A1210" t="s">
        <v>5796</v>
      </c>
      <c r="B1210" t="s">
        <v>5797</v>
      </c>
      <c r="C1210" t="s">
        <v>157</v>
      </c>
      <c r="D1210" t="s">
        <v>2</v>
      </c>
      <c r="E1210" t="s">
        <v>48</v>
      </c>
      <c r="F1210" t="s">
        <v>19</v>
      </c>
      <c r="G1210" t="s">
        <v>106</v>
      </c>
      <c r="H1210" t="s">
        <v>27</v>
      </c>
      <c r="I1210" t="s">
        <v>5798</v>
      </c>
      <c r="J1210" t="s">
        <v>131</v>
      </c>
      <c r="K1210" t="s">
        <v>36</v>
      </c>
      <c r="L1210" t="s">
        <v>5799</v>
      </c>
      <c r="M1210" t="s">
        <v>101</v>
      </c>
      <c r="N1210" t="s">
        <v>154</v>
      </c>
      <c r="O1210" t="s">
        <v>102</v>
      </c>
      <c r="P1210" t="s">
        <v>5797</v>
      </c>
      <c r="Q1210" t="s">
        <v>36</v>
      </c>
      <c r="R1210" t="s">
        <v>103</v>
      </c>
      <c r="S1210" t="s">
        <v>36</v>
      </c>
      <c r="T12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45805.518055555556</v>
      </c>
      <c r="U12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45848.502083333333</v>
      </c>
      <c r="V1210" s="5">
        <f>IFERROR(Table2[[#This Row],[Fecha cierre/actualización]]-Table2[[#This Row],[Fecha creación]],"Revisar")</f>
        <v>42.984027777776646</v>
      </c>
      <c r="W1210" s="5">
        <f>IFERROR(Table2[[#This Row],[Días resolución/en proceso]]*24,"Revisar")</f>
        <v>1031.6166666666395</v>
      </c>
      <c r="X1210" s="5">
        <f>_xlfn.XLOOKUP(Table2[[#This Row],[Acuerdo de nivel de servicio]],SLA!B:B,SLA!C:C)</f>
        <v>12.5</v>
      </c>
      <c r="Y1210" s="5">
        <f>IFERROR(ROUND(Table2[[#This Row],[Fecha cierre/actualización]]-Table2[[#This Row],[Fecha creación]],0)*14,"Revisar")</f>
        <v>602</v>
      </c>
      <c r="Z1210" s="5">
        <f>+Table2[[#This Row],[SLA horas - base ]]+Table2[[#This Row],[SLA horas - adic por cambio días]]</f>
        <v>614.5</v>
      </c>
      <c r="AA1210" s="19" t="str">
        <f>IF(Table2[[#This Row],[SLA horas - base ]]=0,"No tiene SLA",IF(Table2[[#This Row],[Horas resolución/en proceso]]&lt;=Table2[[#This Row],[SLA horas - total]],"Cumplido","Vencido"))</f>
        <v>Vencido</v>
      </c>
      <c r="AC1210"/>
    </row>
    <row r="1211" spans="1:29">
      <c r="A1211" t="s">
        <v>5800</v>
      </c>
      <c r="B1211" t="s">
        <v>5801</v>
      </c>
      <c r="C1211" t="s">
        <v>496</v>
      </c>
      <c r="D1211" t="s">
        <v>95</v>
      </c>
      <c r="E1211" t="s">
        <v>42</v>
      </c>
      <c r="F1211" t="s">
        <v>96</v>
      </c>
      <c r="G1211" t="s">
        <v>34</v>
      </c>
      <c r="H1211" t="s">
        <v>34</v>
      </c>
      <c r="I1211" t="s">
        <v>5801</v>
      </c>
      <c r="J1211" t="s">
        <v>5802</v>
      </c>
      <c r="K1211" t="s">
        <v>5803</v>
      </c>
      <c r="L1211" t="s">
        <v>5803</v>
      </c>
      <c r="M1211" t="s">
        <v>101</v>
      </c>
      <c r="N1211" t="s">
        <v>36</v>
      </c>
      <c r="O1211" t="s">
        <v>102</v>
      </c>
      <c r="P1211" t="s">
        <v>5801</v>
      </c>
      <c r="Q1211" t="s">
        <v>5803</v>
      </c>
      <c r="R1211" t="s">
        <v>467</v>
      </c>
      <c r="S1211" t="s">
        <v>5803</v>
      </c>
      <c r="T12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45806.330555555556</v>
      </c>
      <c r="U12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45812.420138888891</v>
      </c>
      <c r="V1211" s="5">
        <f>IFERROR(Table2[[#This Row],[Fecha cierre/actualización]]-Table2[[#This Row],[Fecha creación]],"Revisar")</f>
        <v>6.0895833333343035</v>
      </c>
      <c r="W1211" s="5">
        <f>IFERROR(Table2[[#This Row],[Días resolución/en proceso]]*24,"Revisar")</f>
        <v>146.15000000002328</v>
      </c>
      <c r="X1211" s="5">
        <f>_xlfn.XLOOKUP(Table2[[#This Row],[Acuerdo de nivel de servicio]],SLA!B:B,SLA!C:C)</f>
        <v>72</v>
      </c>
      <c r="Y1211" s="5">
        <f>IFERROR(ROUND(Table2[[#This Row],[Fecha cierre/actualización]]-Table2[[#This Row],[Fecha creación]],0)*14,"Revisar")</f>
        <v>84</v>
      </c>
      <c r="Z1211" s="5">
        <f>+Table2[[#This Row],[SLA horas - base ]]+Table2[[#This Row],[SLA horas - adic por cambio días]]</f>
        <v>156</v>
      </c>
      <c r="AA1211" s="19" t="str">
        <f>IF(Table2[[#This Row],[SLA horas - base ]]=0,"No tiene SLA",IF(Table2[[#This Row],[Horas resolución/en proceso]]&lt;=Table2[[#This Row],[SLA horas - total]],"Cumplido","Vencido"))</f>
        <v>Cumplido</v>
      </c>
      <c r="AC1211"/>
    </row>
    <row r="1212" spans="1:29">
      <c r="A1212" t="s">
        <v>5804</v>
      </c>
      <c r="B1212" t="s">
        <v>5805</v>
      </c>
      <c r="C1212" t="s">
        <v>149</v>
      </c>
      <c r="D1212" t="s">
        <v>2</v>
      </c>
      <c r="E1212" t="s">
        <v>38</v>
      </c>
      <c r="F1212" t="s">
        <v>96</v>
      </c>
      <c r="G1212" t="s">
        <v>36</v>
      </c>
      <c r="H1212" t="s">
        <v>31</v>
      </c>
      <c r="I1212" t="s">
        <v>5806</v>
      </c>
      <c r="J1212" t="s">
        <v>131</v>
      </c>
      <c r="K1212" t="s">
        <v>5807</v>
      </c>
      <c r="L1212" t="s">
        <v>5807</v>
      </c>
      <c r="M1212" t="s">
        <v>101</v>
      </c>
      <c r="N1212" t="s">
        <v>36</v>
      </c>
      <c r="O1212" t="s">
        <v>102</v>
      </c>
      <c r="P1212" t="s">
        <v>5805</v>
      </c>
      <c r="Q1212" t="s">
        <v>5807</v>
      </c>
      <c r="R1212" t="s">
        <v>103</v>
      </c>
      <c r="S1212" t="s">
        <v>5807</v>
      </c>
      <c r="T12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45807.522222222222</v>
      </c>
      <c r="U12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45807.527777777781</v>
      </c>
      <c r="V1212" s="5">
        <f>IFERROR(Table2[[#This Row],[Fecha cierre/actualización]]-Table2[[#This Row],[Fecha creación]],"Revisar")</f>
        <v>5.5555555591126904E-3</v>
      </c>
      <c r="W1212" s="5">
        <f>IFERROR(Table2[[#This Row],[Días resolución/en proceso]]*24,"Revisar")</f>
        <v>0.13333333341870457</v>
      </c>
      <c r="X1212" s="5">
        <f>_xlfn.XLOOKUP(Table2[[#This Row],[Acuerdo de nivel de servicio]],SLA!B:B,SLA!C:C)</f>
        <v>12.5</v>
      </c>
      <c r="Y1212" s="5">
        <f>IFERROR(ROUND(Table2[[#This Row],[Fecha cierre/actualización]]-Table2[[#This Row],[Fecha creación]],0)*14,"Revisar")</f>
        <v>0</v>
      </c>
      <c r="Z1212" s="5">
        <f>+Table2[[#This Row],[SLA horas - base ]]+Table2[[#This Row],[SLA horas - adic por cambio días]]</f>
        <v>12.5</v>
      </c>
      <c r="AA1212" s="19" t="str">
        <f>IF(Table2[[#This Row],[SLA horas - base ]]=0,"No tiene SLA",IF(Table2[[#This Row],[Horas resolución/en proceso]]&lt;=Table2[[#This Row],[SLA horas - total]],"Cumplido","Vencido"))</f>
        <v>Cumplido</v>
      </c>
      <c r="AC1212"/>
    </row>
    <row r="1213" spans="1:29">
      <c r="A1213" t="s">
        <v>5808</v>
      </c>
      <c r="B1213" t="s">
        <v>5809</v>
      </c>
      <c r="C1213" t="s">
        <v>149</v>
      </c>
      <c r="D1213" t="s">
        <v>2</v>
      </c>
      <c r="E1213" t="s">
        <v>38</v>
      </c>
      <c r="F1213" t="s">
        <v>96</v>
      </c>
      <c r="G1213" t="s">
        <v>106</v>
      </c>
      <c r="H1213" t="s">
        <v>39</v>
      </c>
      <c r="I1213" t="s">
        <v>5809</v>
      </c>
      <c r="J1213" t="s">
        <v>5810</v>
      </c>
      <c r="K1213" t="s">
        <v>5811</v>
      </c>
      <c r="L1213" t="s">
        <v>5811</v>
      </c>
      <c r="M1213" t="s">
        <v>153</v>
      </c>
      <c r="N1213" t="s">
        <v>36</v>
      </c>
      <c r="O1213" t="s">
        <v>36</v>
      </c>
      <c r="P1213" t="s">
        <v>5809</v>
      </c>
      <c r="Q1213" t="s">
        <v>5811</v>
      </c>
      <c r="R1213" t="s">
        <v>103</v>
      </c>
      <c r="S1213" t="s">
        <v>5811</v>
      </c>
      <c r="T12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45807.425000000003</v>
      </c>
      <c r="U12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45813.632638888892</v>
      </c>
      <c r="V1213" s="5">
        <f>IFERROR(Table2[[#This Row],[Fecha cierre/actualización]]-Table2[[#This Row],[Fecha creación]],"Revisar")</f>
        <v>6.2076388888890506</v>
      </c>
      <c r="W1213" s="5">
        <f>IFERROR(Table2[[#This Row],[Días resolución/en proceso]]*24,"Revisar")</f>
        <v>148.98333333333721</v>
      </c>
      <c r="X1213" s="5">
        <f>_xlfn.XLOOKUP(Table2[[#This Row],[Acuerdo de nivel de servicio]],SLA!B:B,SLA!C:C)</f>
        <v>12.5</v>
      </c>
      <c r="Y1213" s="5">
        <f>IFERROR(ROUND(Table2[[#This Row],[Fecha cierre/actualización]]-Table2[[#This Row],[Fecha creación]],0)*14,"Revisar")</f>
        <v>84</v>
      </c>
      <c r="Z1213" s="5">
        <f>+Table2[[#This Row],[SLA horas - base ]]+Table2[[#This Row],[SLA horas - adic por cambio días]]</f>
        <v>96.5</v>
      </c>
      <c r="AA1213" s="19" t="str">
        <f>IF(Table2[[#This Row],[SLA horas - base ]]=0,"No tiene SLA",IF(Table2[[#This Row],[Horas resolución/en proceso]]&lt;=Table2[[#This Row],[SLA horas - total]],"Cumplido","Vencido"))</f>
        <v>Vencido</v>
      </c>
      <c r="AC1213"/>
    </row>
    <row r="1214" spans="1:29">
      <c r="A1214" t="s">
        <v>5812</v>
      </c>
      <c r="B1214" t="s">
        <v>5813</v>
      </c>
      <c r="C1214" t="s">
        <v>119</v>
      </c>
      <c r="D1214" t="s">
        <v>2</v>
      </c>
      <c r="E1214" t="s">
        <v>55</v>
      </c>
      <c r="F1214" t="s">
        <v>96</v>
      </c>
      <c r="G1214" t="s">
        <v>106</v>
      </c>
      <c r="H1214" t="s">
        <v>28</v>
      </c>
      <c r="I1214" t="s">
        <v>5814</v>
      </c>
      <c r="J1214" t="s">
        <v>5815</v>
      </c>
      <c r="K1214" t="s">
        <v>5816</v>
      </c>
      <c r="L1214" t="s">
        <v>5816</v>
      </c>
      <c r="M1214" t="s">
        <v>153</v>
      </c>
      <c r="N1214" t="s">
        <v>154</v>
      </c>
      <c r="O1214" t="s">
        <v>36</v>
      </c>
      <c r="P1214" t="s">
        <v>5813</v>
      </c>
      <c r="Q1214" t="s">
        <v>5816</v>
      </c>
      <c r="R1214" t="s">
        <v>103</v>
      </c>
      <c r="S1214" t="s">
        <v>5817</v>
      </c>
      <c r="T12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45805.539583333331</v>
      </c>
      <c r="U12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45807.452777777777</v>
      </c>
      <c r="V1214" s="5">
        <f>IFERROR(Table2[[#This Row],[Fecha cierre/actualización]]-Table2[[#This Row],[Fecha creación]],"Revisar")</f>
        <v>1.9131944444452529</v>
      </c>
      <c r="W1214" s="5">
        <f>IFERROR(Table2[[#This Row],[Días resolución/en proceso]]*24,"Revisar")</f>
        <v>45.916666666686069</v>
      </c>
      <c r="X1214" s="5">
        <f>_xlfn.XLOOKUP(Table2[[#This Row],[Acuerdo de nivel de servicio]],SLA!B:B,SLA!C:C)</f>
        <v>72</v>
      </c>
      <c r="Y1214" s="5">
        <f>IFERROR(ROUND(Table2[[#This Row],[Fecha cierre/actualización]]-Table2[[#This Row],[Fecha creación]],0)*14,"Revisar")</f>
        <v>28</v>
      </c>
      <c r="Z1214" s="5">
        <f>+Table2[[#This Row],[SLA horas - base ]]+Table2[[#This Row],[SLA horas - adic por cambio días]]</f>
        <v>100</v>
      </c>
      <c r="AA1214" s="19" t="str">
        <f>IF(Table2[[#This Row],[SLA horas - base ]]=0,"No tiene SLA",IF(Table2[[#This Row],[Horas resolución/en proceso]]&lt;=Table2[[#This Row],[SLA horas - total]],"Cumplido","Vencido"))</f>
        <v>Cumplido</v>
      </c>
      <c r="AC1214"/>
    </row>
    <row r="1215" spans="1:29">
      <c r="A1215" t="s">
        <v>5818</v>
      </c>
      <c r="B1215" t="s">
        <v>5819</v>
      </c>
      <c r="C1215" t="s">
        <v>2317</v>
      </c>
      <c r="D1215" t="s">
        <v>95</v>
      </c>
      <c r="E1215" t="s">
        <v>55</v>
      </c>
      <c r="F1215" t="s">
        <v>20</v>
      </c>
      <c r="G1215" t="s">
        <v>106</v>
      </c>
      <c r="H1215" t="s">
        <v>56</v>
      </c>
      <c r="I1215" t="s">
        <v>5820</v>
      </c>
      <c r="J1215" t="s">
        <v>131</v>
      </c>
      <c r="K1215" t="s">
        <v>36</v>
      </c>
      <c r="L1215" t="s">
        <v>5821</v>
      </c>
      <c r="M1215" t="s">
        <v>101</v>
      </c>
      <c r="N1215" t="s">
        <v>36</v>
      </c>
      <c r="O1215" t="s">
        <v>311</v>
      </c>
      <c r="P1215" t="s">
        <v>5819</v>
      </c>
      <c r="Q1215" t="s">
        <v>36</v>
      </c>
      <c r="R1215" t="s">
        <v>103</v>
      </c>
      <c r="S1215" t="s">
        <v>36</v>
      </c>
      <c r="T12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45805.715277777781</v>
      </c>
      <c r="U12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45805.738888888889</v>
      </c>
      <c r="V1215" s="5">
        <f>IFERROR(Table2[[#This Row],[Fecha cierre/actualización]]-Table2[[#This Row],[Fecha creación]],"Revisar")</f>
        <v>2.361111110803904E-2</v>
      </c>
      <c r="W1215" s="5">
        <f>IFERROR(Table2[[#This Row],[Días resolución/en proceso]]*24,"Revisar")</f>
        <v>0.56666666659293696</v>
      </c>
      <c r="X1215" s="5">
        <f>_xlfn.XLOOKUP(Table2[[#This Row],[Acuerdo de nivel de servicio]],SLA!B:B,SLA!C:C)</f>
        <v>120</v>
      </c>
      <c r="Y1215" s="5">
        <f>IFERROR(ROUND(Table2[[#This Row],[Fecha cierre/actualización]]-Table2[[#This Row],[Fecha creación]],0)*14,"Revisar")</f>
        <v>0</v>
      </c>
      <c r="Z1215" s="5">
        <f>+Table2[[#This Row],[SLA horas - base ]]+Table2[[#This Row],[SLA horas - adic por cambio días]]</f>
        <v>120</v>
      </c>
      <c r="AA1215" s="19" t="str">
        <f>IF(Table2[[#This Row],[SLA horas - base ]]=0,"No tiene SLA",IF(Table2[[#This Row],[Horas resolución/en proceso]]&lt;=Table2[[#This Row],[SLA horas - total]],"Cumplido","Vencido"))</f>
        <v>Cumplido</v>
      </c>
      <c r="AC1215"/>
    </row>
    <row r="1216" spans="1:29">
      <c r="A1216" t="s">
        <v>5822</v>
      </c>
      <c r="B1216" t="s">
        <v>5823</v>
      </c>
      <c r="C1216" t="s">
        <v>496</v>
      </c>
      <c r="D1216" t="s">
        <v>95</v>
      </c>
      <c r="E1216" t="s">
        <v>55</v>
      </c>
      <c r="F1216" t="s">
        <v>96</v>
      </c>
      <c r="G1216" t="s">
        <v>106</v>
      </c>
      <c r="H1216" t="s">
        <v>38</v>
      </c>
      <c r="I1216" t="s">
        <v>5824</v>
      </c>
      <c r="J1216" t="s">
        <v>5825</v>
      </c>
      <c r="K1216" t="s">
        <v>5826</v>
      </c>
      <c r="L1216" t="s">
        <v>5826</v>
      </c>
      <c r="M1216" t="s">
        <v>110</v>
      </c>
      <c r="N1216" t="s">
        <v>36</v>
      </c>
      <c r="O1216" t="s">
        <v>36</v>
      </c>
      <c r="P1216" t="s">
        <v>5823</v>
      </c>
      <c r="Q1216" t="s">
        <v>5826</v>
      </c>
      <c r="R1216" t="s">
        <v>103</v>
      </c>
      <c r="S1216" t="s">
        <v>5826</v>
      </c>
      <c r="T12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45805.601388888892</v>
      </c>
      <c r="U12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45806.484027777777</v>
      </c>
      <c r="V1216" s="5">
        <f>IFERROR(Table2[[#This Row],[Fecha cierre/actualización]]-Table2[[#This Row],[Fecha creación]],"Revisar")</f>
        <v>0.882638888884685</v>
      </c>
      <c r="W1216" s="5">
        <f>IFERROR(Table2[[#This Row],[Días resolución/en proceso]]*24,"Revisar")</f>
        <v>21.18333333323244</v>
      </c>
      <c r="X1216" s="5">
        <f>_xlfn.XLOOKUP(Table2[[#This Row],[Acuerdo de nivel de servicio]],SLA!B:B,SLA!C:C)</f>
        <v>72</v>
      </c>
      <c r="Y1216" s="5">
        <f>IFERROR(ROUND(Table2[[#This Row],[Fecha cierre/actualización]]-Table2[[#This Row],[Fecha creación]],0)*14,"Revisar")</f>
        <v>14</v>
      </c>
      <c r="Z1216" s="5">
        <f>+Table2[[#This Row],[SLA horas - base ]]+Table2[[#This Row],[SLA horas - adic por cambio días]]</f>
        <v>86</v>
      </c>
      <c r="AA1216" s="19" t="str">
        <f>IF(Table2[[#This Row],[SLA horas - base ]]=0,"No tiene SLA",IF(Table2[[#This Row],[Horas resolución/en proceso]]&lt;=Table2[[#This Row],[SLA horas - total]],"Cumplido","Vencido"))</f>
        <v>Cumplido</v>
      </c>
      <c r="AC1216"/>
    </row>
    <row r="1217" spans="1:29">
      <c r="A1217" t="s">
        <v>5827</v>
      </c>
      <c r="B1217" t="s">
        <v>5828</v>
      </c>
      <c r="C1217" t="s">
        <v>149</v>
      </c>
      <c r="D1217" t="s">
        <v>2</v>
      </c>
      <c r="E1217" t="s">
        <v>66</v>
      </c>
      <c r="F1217" t="s">
        <v>96</v>
      </c>
      <c r="G1217" t="s">
        <v>97</v>
      </c>
      <c r="H1217" t="s">
        <v>51</v>
      </c>
      <c r="I1217" t="s">
        <v>5829</v>
      </c>
      <c r="J1217" t="s">
        <v>5830</v>
      </c>
      <c r="K1217" t="s">
        <v>5831</v>
      </c>
      <c r="L1217" t="s">
        <v>5831</v>
      </c>
      <c r="M1217" t="s">
        <v>101</v>
      </c>
      <c r="N1217" t="s">
        <v>36</v>
      </c>
      <c r="O1217" t="s">
        <v>102</v>
      </c>
      <c r="P1217" t="s">
        <v>5828</v>
      </c>
      <c r="Q1217" t="s">
        <v>5831</v>
      </c>
      <c r="R1217" t="s">
        <v>467</v>
      </c>
      <c r="S1217" t="s">
        <v>5831</v>
      </c>
      <c r="T12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45805.627083333333</v>
      </c>
      <c r="U12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45807.427777777775</v>
      </c>
      <c r="V1217" s="5">
        <f>IFERROR(Table2[[#This Row],[Fecha cierre/actualización]]-Table2[[#This Row],[Fecha creación]],"Revisar")</f>
        <v>1.8006944444423425</v>
      </c>
      <c r="W1217" s="5">
        <f>IFERROR(Table2[[#This Row],[Días resolución/en proceso]]*24,"Revisar")</f>
        <v>43.21666666661622</v>
      </c>
      <c r="X1217" s="5">
        <f>_xlfn.XLOOKUP(Table2[[#This Row],[Acuerdo de nivel de servicio]],SLA!B:B,SLA!C:C)</f>
        <v>12.5</v>
      </c>
      <c r="Y1217" s="5">
        <f>IFERROR(ROUND(Table2[[#This Row],[Fecha cierre/actualización]]-Table2[[#This Row],[Fecha creación]],0)*14,"Revisar")</f>
        <v>28</v>
      </c>
      <c r="Z1217" s="5">
        <f>+Table2[[#This Row],[SLA horas - base ]]+Table2[[#This Row],[SLA horas - adic por cambio días]]</f>
        <v>40.5</v>
      </c>
      <c r="AA1217" s="19" t="str">
        <f>IF(Table2[[#This Row],[SLA horas - base ]]=0,"No tiene SLA",IF(Table2[[#This Row],[Horas resolución/en proceso]]&lt;=Table2[[#This Row],[SLA horas - total]],"Cumplido","Vencido"))</f>
        <v>Vencido</v>
      </c>
      <c r="AC1217"/>
    </row>
    <row r="1218" spans="1:29">
      <c r="A1218" t="s">
        <v>5832</v>
      </c>
      <c r="B1218" t="s">
        <v>5833</v>
      </c>
      <c r="C1218" t="s">
        <v>496</v>
      </c>
      <c r="D1218" t="s">
        <v>2</v>
      </c>
      <c r="E1218" t="s">
        <v>42</v>
      </c>
      <c r="F1218" t="s">
        <v>96</v>
      </c>
      <c r="G1218" t="s">
        <v>34</v>
      </c>
      <c r="H1218" t="s">
        <v>34</v>
      </c>
      <c r="I1218" t="s">
        <v>5833</v>
      </c>
      <c r="J1218" t="s">
        <v>5834</v>
      </c>
      <c r="K1218" t="s">
        <v>5835</v>
      </c>
      <c r="L1218" t="s">
        <v>5835</v>
      </c>
      <c r="M1218" t="s">
        <v>101</v>
      </c>
      <c r="N1218" t="s">
        <v>36</v>
      </c>
      <c r="O1218" t="s">
        <v>102</v>
      </c>
      <c r="P1218" t="s">
        <v>5833</v>
      </c>
      <c r="Q1218" t="s">
        <v>5835</v>
      </c>
      <c r="R1218" t="s">
        <v>103</v>
      </c>
      <c r="S1218" t="s">
        <v>5835</v>
      </c>
      <c r="T12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45805.705555555556</v>
      </c>
      <c r="U12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45810.409722222219</v>
      </c>
      <c r="V1218" s="5">
        <f>IFERROR(Table2[[#This Row],[Fecha cierre/actualización]]-Table2[[#This Row],[Fecha creación]],"Revisar")</f>
        <v>4.7041666666627862</v>
      </c>
      <c r="W1218" s="5">
        <f>IFERROR(Table2[[#This Row],[Días resolución/en proceso]]*24,"Revisar")</f>
        <v>112.89999999990687</v>
      </c>
      <c r="X1218" s="5">
        <f>_xlfn.XLOOKUP(Table2[[#This Row],[Acuerdo de nivel de servicio]],SLA!B:B,SLA!C:C)</f>
        <v>72</v>
      </c>
      <c r="Y1218" s="5">
        <f>IFERROR(ROUND(Table2[[#This Row],[Fecha cierre/actualización]]-Table2[[#This Row],[Fecha creación]],0)*14,"Revisar")</f>
        <v>70</v>
      </c>
      <c r="Z1218" s="5">
        <f>+Table2[[#This Row],[SLA horas - base ]]+Table2[[#This Row],[SLA horas - adic por cambio días]]</f>
        <v>142</v>
      </c>
      <c r="AA1218" s="19" t="str">
        <f>IF(Table2[[#This Row],[SLA horas - base ]]=0,"No tiene SLA",IF(Table2[[#This Row],[Horas resolución/en proceso]]&lt;=Table2[[#This Row],[SLA horas - total]],"Cumplido","Vencido"))</f>
        <v>Cumplido</v>
      </c>
      <c r="AC1218"/>
    </row>
    <row r="1219" spans="1:29">
      <c r="A1219" t="s">
        <v>5836</v>
      </c>
      <c r="B1219" t="s">
        <v>5837</v>
      </c>
      <c r="C1219" t="s">
        <v>119</v>
      </c>
      <c r="D1219" t="s">
        <v>2</v>
      </c>
      <c r="E1219" t="s">
        <v>55</v>
      </c>
      <c r="F1219" t="s">
        <v>96</v>
      </c>
      <c r="G1219" t="s">
        <v>106</v>
      </c>
      <c r="H1219" t="s">
        <v>28</v>
      </c>
      <c r="I1219" t="s">
        <v>5838</v>
      </c>
      <c r="J1219" t="s">
        <v>5839</v>
      </c>
      <c r="K1219" t="s">
        <v>5840</v>
      </c>
      <c r="L1219" t="s">
        <v>5840</v>
      </c>
      <c r="M1219" t="s">
        <v>153</v>
      </c>
      <c r="N1219" t="s">
        <v>154</v>
      </c>
      <c r="O1219" t="s">
        <v>36</v>
      </c>
      <c r="P1219" t="s">
        <v>5837</v>
      </c>
      <c r="Q1219" t="s">
        <v>5840</v>
      </c>
      <c r="R1219" t="s">
        <v>103</v>
      </c>
      <c r="S1219" t="s">
        <v>5841</v>
      </c>
      <c r="T12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45806.602083333331</v>
      </c>
      <c r="U12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45808.494444444441</v>
      </c>
      <c r="V1219" s="5">
        <f>IFERROR(Table2[[#This Row],[Fecha cierre/actualización]]-Table2[[#This Row],[Fecha creación]],"Revisar")</f>
        <v>1.8923611111094942</v>
      </c>
      <c r="W1219" s="5">
        <f>IFERROR(Table2[[#This Row],[Días resolución/en proceso]]*24,"Revisar")</f>
        <v>45.416666666627862</v>
      </c>
      <c r="X1219" s="5">
        <f>_xlfn.XLOOKUP(Table2[[#This Row],[Acuerdo de nivel de servicio]],SLA!B:B,SLA!C:C)</f>
        <v>72</v>
      </c>
      <c r="Y1219" s="5">
        <f>IFERROR(ROUND(Table2[[#This Row],[Fecha cierre/actualización]]-Table2[[#This Row],[Fecha creación]],0)*14,"Revisar")</f>
        <v>28</v>
      </c>
      <c r="Z1219" s="5">
        <f>+Table2[[#This Row],[SLA horas - base ]]+Table2[[#This Row],[SLA horas - adic por cambio días]]</f>
        <v>100</v>
      </c>
      <c r="AA1219" s="19" t="str">
        <f>IF(Table2[[#This Row],[SLA horas - base ]]=0,"No tiene SLA",IF(Table2[[#This Row],[Horas resolución/en proceso]]&lt;=Table2[[#This Row],[SLA horas - total]],"Cumplido","Vencido"))</f>
        <v>Cumplido</v>
      </c>
      <c r="AC1219"/>
    </row>
    <row r="1220" spans="1:29">
      <c r="A1220" t="s">
        <v>5842</v>
      </c>
      <c r="B1220" t="s">
        <v>5843</v>
      </c>
      <c r="C1220" t="s">
        <v>496</v>
      </c>
      <c r="D1220" t="s">
        <v>95</v>
      </c>
      <c r="E1220" t="s">
        <v>55</v>
      </c>
      <c r="F1220" t="s">
        <v>96</v>
      </c>
      <c r="G1220" t="s">
        <v>106</v>
      </c>
      <c r="H1220" t="s">
        <v>35</v>
      </c>
      <c r="I1220" t="s">
        <v>5844</v>
      </c>
      <c r="J1220" t="s">
        <v>5845</v>
      </c>
      <c r="K1220" t="s">
        <v>5844</v>
      </c>
      <c r="L1220" t="s">
        <v>5844</v>
      </c>
      <c r="M1220" t="s">
        <v>110</v>
      </c>
      <c r="N1220" t="s">
        <v>36</v>
      </c>
      <c r="O1220" t="s">
        <v>36</v>
      </c>
      <c r="P1220" t="s">
        <v>5843</v>
      </c>
      <c r="Q1220" t="s">
        <v>5844</v>
      </c>
      <c r="R1220" t="s">
        <v>103</v>
      </c>
      <c r="S1220" t="s">
        <v>5844</v>
      </c>
      <c r="T12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45805.657638888886</v>
      </c>
      <c r="U12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45805.688888888886</v>
      </c>
      <c r="V1220" s="5">
        <f>IFERROR(Table2[[#This Row],[Fecha cierre/actualización]]-Table2[[#This Row],[Fecha creación]],"Revisar")</f>
        <v>3.125E-2</v>
      </c>
      <c r="W1220" s="5">
        <f>IFERROR(Table2[[#This Row],[Días resolución/en proceso]]*24,"Revisar")</f>
        <v>0.75</v>
      </c>
      <c r="X1220" s="5">
        <f>_xlfn.XLOOKUP(Table2[[#This Row],[Acuerdo de nivel de servicio]],SLA!B:B,SLA!C:C)</f>
        <v>72</v>
      </c>
      <c r="Y1220" s="5">
        <f>IFERROR(ROUND(Table2[[#This Row],[Fecha cierre/actualización]]-Table2[[#This Row],[Fecha creación]],0)*14,"Revisar")</f>
        <v>0</v>
      </c>
      <c r="Z1220" s="5">
        <f>+Table2[[#This Row],[SLA horas - base ]]+Table2[[#This Row],[SLA horas - adic por cambio días]]</f>
        <v>72</v>
      </c>
      <c r="AA1220" s="19" t="str">
        <f>IF(Table2[[#This Row],[SLA horas - base ]]=0,"No tiene SLA",IF(Table2[[#This Row],[Horas resolución/en proceso]]&lt;=Table2[[#This Row],[SLA horas - total]],"Cumplido","Vencido"))</f>
        <v>Cumplido</v>
      </c>
      <c r="AC1220"/>
    </row>
    <row r="1221" spans="1:29">
      <c r="A1221" t="s">
        <v>5846</v>
      </c>
      <c r="B1221" t="s">
        <v>5847</v>
      </c>
      <c r="C1221" t="s">
        <v>167</v>
      </c>
      <c r="D1221" t="s">
        <v>2</v>
      </c>
      <c r="E1221" t="s">
        <v>38</v>
      </c>
      <c r="F1221" t="s">
        <v>96</v>
      </c>
      <c r="G1221" t="s">
        <v>106</v>
      </c>
      <c r="H1221" t="s">
        <v>38</v>
      </c>
      <c r="I1221" t="s">
        <v>5848</v>
      </c>
      <c r="J1221" t="s">
        <v>5849</v>
      </c>
      <c r="K1221" t="s">
        <v>5850</v>
      </c>
      <c r="L1221" t="s">
        <v>5850</v>
      </c>
      <c r="M1221" t="s">
        <v>110</v>
      </c>
      <c r="N1221" t="s">
        <v>36</v>
      </c>
      <c r="O1221" t="s">
        <v>36</v>
      </c>
      <c r="P1221" t="s">
        <v>5847</v>
      </c>
      <c r="Q1221" t="s">
        <v>5850</v>
      </c>
      <c r="R1221" t="s">
        <v>103</v>
      </c>
      <c r="S1221" t="s">
        <v>5850</v>
      </c>
      <c r="T12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45805.680555555555</v>
      </c>
      <c r="U12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45845.447222222225</v>
      </c>
      <c r="V1221" s="5">
        <f>IFERROR(Table2[[#This Row],[Fecha cierre/actualización]]-Table2[[#This Row],[Fecha creación]],"Revisar")</f>
        <v>39.766666666670062</v>
      </c>
      <c r="W1221" s="5">
        <f>IFERROR(Table2[[#This Row],[Días resolución/en proceso]]*24,"Revisar")</f>
        <v>954.40000000008149</v>
      </c>
      <c r="X1221" s="5">
        <f>_xlfn.XLOOKUP(Table2[[#This Row],[Acuerdo de nivel de servicio]],SLA!B:B,SLA!C:C)</f>
        <v>120</v>
      </c>
      <c r="Y1221" s="5">
        <f>IFERROR(ROUND(Table2[[#This Row],[Fecha cierre/actualización]]-Table2[[#This Row],[Fecha creación]],0)*14,"Revisar")</f>
        <v>560</v>
      </c>
      <c r="Z1221" s="5">
        <f>+Table2[[#This Row],[SLA horas - base ]]+Table2[[#This Row],[SLA horas - adic por cambio días]]</f>
        <v>680</v>
      </c>
      <c r="AA1221" s="19" t="str">
        <f>IF(Table2[[#This Row],[SLA horas - base ]]=0,"No tiene SLA",IF(Table2[[#This Row],[Horas resolución/en proceso]]&lt;=Table2[[#This Row],[SLA horas - total]],"Cumplido","Vencido"))</f>
        <v>Vencido</v>
      </c>
      <c r="AC1221"/>
    </row>
    <row r="1222" spans="1:29">
      <c r="A1222" t="s">
        <v>5851</v>
      </c>
      <c r="B1222" t="s">
        <v>5852</v>
      </c>
      <c r="C1222" t="s">
        <v>149</v>
      </c>
      <c r="D1222" t="s">
        <v>2</v>
      </c>
      <c r="E1222" t="s">
        <v>55</v>
      </c>
      <c r="F1222" t="s">
        <v>96</v>
      </c>
      <c r="G1222" t="s">
        <v>106</v>
      </c>
      <c r="H1222" t="s">
        <v>27</v>
      </c>
      <c r="I1222" t="s">
        <v>5853</v>
      </c>
      <c r="J1222" t="s">
        <v>5854</v>
      </c>
      <c r="K1222" t="s">
        <v>5855</v>
      </c>
      <c r="L1222" t="s">
        <v>5855</v>
      </c>
      <c r="M1222" t="s">
        <v>101</v>
      </c>
      <c r="N1222" t="s">
        <v>154</v>
      </c>
      <c r="O1222" t="s">
        <v>102</v>
      </c>
      <c r="P1222" t="s">
        <v>5852</v>
      </c>
      <c r="Q1222" t="s">
        <v>5855</v>
      </c>
      <c r="R1222" t="s">
        <v>103</v>
      </c>
      <c r="S1222" t="s">
        <v>5855</v>
      </c>
      <c r="T12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45807.670138888891</v>
      </c>
      <c r="U12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45810.533333333333</v>
      </c>
      <c r="V1222" s="5">
        <f>IFERROR(Table2[[#This Row],[Fecha cierre/actualización]]-Table2[[#This Row],[Fecha creación]],"Revisar")</f>
        <v>2.8631944444423425</v>
      </c>
      <c r="W1222" s="5">
        <f>IFERROR(Table2[[#This Row],[Días resolución/en proceso]]*24,"Revisar")</f>
        <v>68.71666666661622</v>
      </c>
      <c r="X1222" s="5">
        <f>_xlfn.XLOOKUP(Table2[[#This Row],[Acuerdo de nivel de servicio]],SLA!B:B,SLA!C:C)</f>
        <v>12.5</v>
      </c>
      <c r="Y1222" s="5">
        <f>IFERROR(ROUND(Table2[[#This Row],[Fecha cierre/actualización]]-Table2[[#This Row],[Fecha creación]],0)*14,"Revisar")</f>
        <v>42</v>
      </c>
      <c r="Z1222" s="5">
        <f>+Table2[[#This Row],[SLA horas - base ]]+Table2[[#This Row],[SLA horas - adic por cambio días]]</f>
        <v>54.5</v>
      </c>
      <c r="AA1222" s="19" t="str">
        <f>IF(Table2[[#This Row],[SLA horas - base ]]=0,"No tiene SLA",IF(Table2[[#This Row],[Horas resolución/en proceso]]&lt;=Table2[[#This Row],[SLA horas - total]],"Cumplido","Vencido"))</f>
        <v>Vencido</v>
      </c>
      <c r="AC1222"/>
    </row>
    <row r="1223" spans="1:29">
      <c r="A1223" t="s">
        <v>5856</v>
      </c>
      <c r="B1223" t="s">
        <v>5857</v>
      </c>
      <c r="C1223" t="s">
        <v>157</v>
      </c>
      <c r="D1223" t="s">
        <v>2</v>
      </c>
      <c r="E1223" t="s">
        <v>55</v>
      </c>
      <c r="F1223" t="s">
        <v>96</v>
      </c>
      <c r="G1223" t="s">
        <v>106</v>
      </c>
      <c r="H1223" t="s">
        <v>27</v>
      </c>
      <c r="I1223" t="s">
        <v>5858</v>
      </c>
      <c r="J1223" t="s">
        <v>5859</v>
      </c>
      <c r="K1223" t="s">
        <v>5860</v>
      </c>
      <c r="L1223" t="s">
        <v>5860</v>
      </c>
      <c r="M1223" t="s">
        <v>101</v>
      </c>
      <c r="N1223" t="s">
        <v>154</v>
      </c>
      <c r="O1223" t="s">
        <v>102</v>
      </c>
      <c r="P1223" t="s">
        <v>5857</v>
      </c>
      <c r="Q1223" t="s">
        <v>5860</v>
      </c>
      <c r="R1223" t="s">
        <v>103</v>
      </c>
      <c r="S1223" t="s">
        <v>5860</v>
      </c>
      <c r="T12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45807.688194444447</v>
      </c>
      <c r="U12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45820.404861111114</v>
      </c>
      <c r="V1223" s="5">
        <f>IFERROR(Table2[[#This Row],[Fecha cierre/actualización]]-Table2[[#This Row],[Fecha creación]],"Revisar")</f>
        <v>12.716666666667152</v>
      </c>
      <c r="W1223" s="5">
        <f>IFERROR(Table2[[#This Row],[Días resolución/en proceso]]*24,"Revisar")</f>
        <v>305.20000000001164</v>
      </c>
      <c r="X1223" s="5">
        <f>_xlfn.XLOOKUP(Table2[[#This Row],[Acuerdo de nivel de servicio]],SLA!B:B,SLA!C:C)</f>
        <v>12.5</v>
      </c>
      <c r="Y1223" s="5">
        <f>IFERROR(ROUND(Table2[[#This Row],[Fecha cierre/actualización]]-Table2[[#This Row],[Fecha creación]],0)*14,"Revisar")</f>
        <v>182</v>
      </c>
      <c r="Z1223" s="5">
        <f>+Table2[[#This Row],[SLA horas - base ]]+Table2[[#This Row],[SLA horas - adic por cambio días]]</f>
        <v>194.5</v>
      </c>
      <c r="AA1223" s="19" t="str">
        <f>IF(Table2[[#This Row],[SLA horas - base ]]=0,"No tiene SLA",IF(Table2[[#This Row],[Horas resolución/en proceso]]&lt;=Table2[[#This Row],[SLA horas - total]],"Cumplido","Vencido"))</f>
        <v>Vencido</v>
      </c>
      <c r="AC1223"/>
    </row>
    <row r="1224" spans="1:29">
      <c r="A1224" t="s">
        <v>5861</v>
      </c>
      <c r="B1224" t="s">
        <v>5862</v>
      </c>
      <c r="C1224" t="s">
        <v>149</v>
      </c>
      <c r="D1224" t="s">
        <v>2</v>
      </c>
      <c r="E1224" t="s">
        <v>55</v>
      </c>
      <c r="F1224" t="s">
        <v>96</v>
      </c>
      <c r="G1224" t="s">
        <v>106</v>
      </c>
      <c r="H1224" t="s">
        <v>56</v>
      </c>
      <c r="I1224" t="s">
        <v>5863</v>
      </c>
      <c r="J1224" t="s">
        <v>5864</v>
      </c>
      <c r="K1224" t="s">
        <v>5865</v>
      </c>
      <c r="L1224" t="s">
        <v>5865</v>
      </c>
      <c r="M1224" t="s">
        <v>153</v>
      </c>
      <c r="N1224" t="s">
        <v>154</v>
      </c>
      <c r="O1224" t="s">
        <v>36</v>
      </c>
      <c r="P1224" t="s">
        <v>5862</v>
      </c>
      <c r="Q1224" t="s">
        <v>5865</v>
      </c>
      <c r="R1224" t="s">
        <v>103</v>
      </c>
      <c r="S1224" t="s">
        <v>5762</v>
      </c>
      <c r="T12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45807.509027777778</v>
      </c>
      <c r="U12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45807.65</v>
      </c>
      <c r="V1224" s="5">
        <f>IFERROR(Table2[[#This Row],[Fecha cierre/actualización]]-Table2[[#This Row],[Fecha creación]],"Revisar")</f>
        <v>0.14097222222335404</v>
      </c>
      <c r="W1224" s="5">
        <f>IFERROR(Table2[[#This Row],[Días resolución/en proceso]]*24,"Revisar")</f>
        <v>3.3833333333604969</v>
      </c>
      <c r="X1224" s="5">
        <f>_xlfn.XLOOKUP(Table2[[#This Row],[Acuerdo de nivel de servicio]],SLA!B:B,SLA!C:C)</f>
        <v>12.5</v>
      </c>
      <c r="Y1224" s="5">
        <f>IFERROR(ROUND(Table2[[#This Row],[Fecha cierre/actualización]]-Table2[[#This Row],[Fecha creación]],0)*14,"Revisar")</f>
        <v>0</v>
      </c>
      <c r="Z1224" s="5">
        <f>+Table2[[#This Row],[SLA horas - base ]]+Table2[[#This Row],[SLA horas - adic por cambio días]]</f>
        <v>12.5</v>
      </c>
      <c r="AA1224" s="19" t="str">
        <f>IF(Table2[[#This Row],[SLA horas - base ]]=0,"No tiene SLA",IF(Table2[[#This Row],[Horas resolución/en proceso]]&lt;=Table2[[#This Row],[SLA horas - total]],"Cumplido","Vencido"))</f>
        <v>Cumplido</v>
      </c>
      <c r="AC1224"/>
    </row>
    <row r="1225" spans="1:29">
      <c r="A1225" t="s">
        <v>5866</v>
      </c>
      <c r="B1225" t="s">
        <v>5867</v>
      </c>
      <c r="C1225" t="s">
        <v>149</v>
      </c>
      <c r="D1225" t="s">
        <v>2</v>
      </c>
      <c r="E1225" t="s">
        <v>55</v>
      </c>
      <c r="F1225" t="s">
        <v>96</v>
      </c>
      <c r="G1225" t="s">
        <v>106</v>
      </c>
      <c r="H1225" t="s">
        <v>27</v>
      </c>
      <c r="I1225" t="s">
        <v>5868</v>
      </c>
      <c r="J1225" t="s">
        <v>5869</v>
      </c>
      <c r="K1225" t="s">
        <v>5870</v>
      </c>
      <c r="L1225" t="s">
        <v>5870</v>
      </c>
      <c r="M1225" t="s">
        <v>101</v>
      </c>
      <c r="N1225" t="s">
        <v>154</v>
      </c>
      <c r="O1225" t="s">
        <v>102</v>
      </c>
      <c r="P1225" t="s">
        <v>5867</v>
      </c>
      <c r="Q1225" t="s">
        <v>5870</v>
      </c>
      <c r="R1225" t="s">
        <v>103</v>
      </c>
      <c r="S1225" t="s">
        <v>5870</v>
      </c>
      <c r="T12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45810.34652777778</v>
      </c>
      <c r="U12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45810.53402777778</v>
      </c>
      <c r="V1225" s="5">
        <f>IFERROR(Table2[[#This Row],[Fecha cierre/actualización]]-Table2[[#This Row],[Fecha creación]],"Revisar")</f>
        <v>0.1875</v>
      </c>
      <c r="W1225" s="5">
        <f>IFERROR(Table2[[#This Row],[Días resolución/en proceso]]*24,"Revisar")</f>
        <v>4.5</v>
      </c>
      <c r="X1225" s="5">
        <f>_xlfn.XLOOKUP(Table2[[#This Row],[Acuerdo de nivel de servicio]],SLA!B:B,SLA!C:C)</f>
        <v>12.5</v>
      </c>
      <c r="Y1225" s="5">
        <f>IFERROR(ROUND(Table2[[#This Row],[Fecha cierre/actualización]]-Table2[[#This Row],[Fecha creación]],0)*14,"Revisar")</f>
        <v>0</v>
      </c>
      <c r="Z1225" s="5">
        <f>+Table2[[#This Row],[SLA horas - base ]]+Table2[[#This Row],[SLA horas - adic por cambio días]]</f>
        <v>12.5</v>
      </c>
      <c r="AA1225" s="19" t="str">
        <f>IF(Table2[[#This Row],[SLA horas - base ]]=0,"No tiene SLA",IF(Table2[[#This Row],[Horas resolución/en proceso]]&lt;=Table2[[#This Row],[SLA horas - total]],"Cumplido","Vencido"))</f>
        <v>Cumplido</v>
      </c>
      <c r="AC1225"/>
    </row>
    <row r="1226" spans="1:29">
      <c r="A1226" t="s">
        <v>5871</v>
      </c>
      <c r="B1226" t="s">
        <v>5872</v>
      </c>
      <c r="C1226" t="s">
        <v>119</v>
      </c>
      <c r="D1226" t="s">
        <v>2</v>
      </c>
      <c r="E1226" t="s">
        <v>38</v>
      </c>
      <c r="F1226" t="s">
        <v>96</v>
      </c>
      <c r="G1226" t="s">
        <v>106</v>
      </c>
      <c r="H1226" t="s">
        <v>38</v>
      </c>
      <c r="I1226" t="s">
        <v>5873</v>
      </c>
      <c r="J1226" t="s">
        <v>5874</v>
      </c>
      <c r="K1226" t="s">
        <v>5875</v>
      </c>
      <c r="L1226" t="s">
        <v>5875</v>
      </c>
      <c r="M1226" t="s">
        <v>110</v>
      </c>
      <c r="N1226" t="s">
        <v>36</v>
      </c>
      <c r="O1226" t="s">
        <v>36</v>
      </c>
      <c r="P1226" t="s">
        <v>5872</v>
      </c>
      <c r="Q1226" t="s">
        <v>5875</v>
      </c>
      <c r="R1226" t="s">
        <v>103</v>
      </c>
      <c r="S1226" t="s">
        <v>5876</v>
      </c>
      <c r="T12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45810.640972222223</v>
      </c>
      <c r="U12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45813.370833333334</v>
      </c>
      <c r="V1226" s="5">
        <f>IFERROR(Table2[[#This Row],[Fecha cierre/actualización]]-Table2[[#This Row],[Fecha creación]],"Revisar")</f>
        <v>2.7298611111109494</v>
      </c>
      <c r="W1226" s="5">
        <f>IFERROR(Table2[[#This Row],[Días resolución/en proceso]]*24,"Revisar")</f>
        <v>65.516666666662786</v>
      </c>
      <c r="X1226" s="5">
        <f>_xlfn.XLOOKUP(Table2[[#This Row],[Acuerdo de nivel de servicio]],SLA!B:B,SLA!C:C)</f>
        <v>72</v>
      </c>
      <c r="Y1226" s="5">
        <f>IFERROR(ROUND(Table2[[#This Row],[Fecha cierre/actualización]]-Table2[[#This Row],[Fecha creación]],0)*14,"Revisar")</f>
        <v>42</v>
      </c>
      <c r="Z1226" s="5">
        <f>+Table2[[#This Row],[SLA horas - base ]]+Table2[[#This Row],[SLA horas - adic por cambio días]]</f>
        <v>114</v>
      </c>
      <c r="AA1226" s="19" t="str">
        <f>IF(Table2[[#This Row],[SLA horas - base ]]=0,"No tiene SLA",IF(Table2[[#This Row],[Horas resolución/en proceso]]&lt;=Table2[[#This Row],[SLA horas - total]],"Cumplido","Vencido"))</f>
        <v>Cumplido</v>
      </c>
      <c r="AC1226"/>
    </row>
    <row r="1227" spans="1:29">
      <c r="A1227" t="s">
        <v>5877</v>
      </c>
      <c r="B1227" t="s">
        <v>5878</v>
      </c>
      <c r="C1227" t="s">
        <v>119</v>
      </c>
      <c r="D1227" t="s">
        <v>2</v>
      </c>
      <c r="E1227" t="s">
        <v>55</v>
      </c>
      <c r="F1227" t="s">
        <v>96</v>
      </c>
      <c r="G1227" t="s">
        <v>106</v>
      </c>
      <c r="H1227" t="s">
        <v>28</v>
      </c>
      <c r="I1227" t="s">
        <v>5879</v>
      </c>
      <c r="J1227" t="s">
        <v>5880</v>
      </c>
      <c r="K1227" t="s">
        <v>5881</v>
      </c>
      <c r="L1227" t="s">
        <v>5881</v>
      </c>
      <c r="M1227" t="s">
        <v>153</v>
      </c>
      <c r="N1227" t="s">
        <v>154</v>
      </c>
      <c r="O1227" t="s">
        <v>36</v>
      </c>
      <c r="P1227" t="s">
        <v>5878</v>
      </c>
      <c r="Q1227" t="s">
        <v>5881</v>
      </c>
      <c r="R1227" t="s">
        <v>103</v>
      </c>
      <c r="S1227" t="s">
        <v>5882</v>
      </c>
      <c r="T12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45811.445138888892</v>
      </c>
      <c r="U12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45812.787499999999</v>
      </c>
      <c r="V1227" s="5">
        <f>IFERROR(Table2[[#This Row],[Fecha cierre/actualización]]-Table2[[#This Row],[Fecha creación]],"Revisar")</f>
        <v>1.3423611111065838</v>
      </c>
      <c r="W1227" s="5">
        <f>IFERROR(Table2[[#This Row],[Días resolución/en proceso]]*24,"Revisar")</f>
        <v>32.216666666558012</v>
      </c>
      <c r="X1227" s="5">
        <f>_xlfn.XLOOKUP(Table2[[#This Row],[Acuerdo de nivel de servicio]],SLA!B:B,SLA!C:C)</f>
        <v>72</v>
      </c>
      <c r="Y1227" s="5">
        <f>IFERROR(ROUND(Table2[[#This Row],[Fecha cierre/actualización]]-Table2[[#This Row],[Fecha creación]],0)*14,"Revisar")</f>
        <v>14</v>
      </c>
      <c r="Z1227" s="5">
        <f>+Table2[[#This Row],[SLA horas - base ]]+Table2[[#This Row],[SLA horas - adic por cambio días]]</f>
        <v>86</v>
      </c>
      <c r="AA1227" s="19" t="str">
        <f>IF(Table2[[#This Row],[SLA horas - base ]]=0,"No tiene SLA",IF(Table2[[#This Row],[Horas resolución/en proceso]]&lt;=Table2[[#This Row],[SLA horas - total]],"Cumplido","Vencido"))</f>
        <v>Cumplido</v>
      </c>
      <c r="AC1227"/>
    </row>
    <row r="1228" spans="1:29">
      <c r="A1228" t="s">
        <v>5883</v>
      </c>
      <c r="B1228" t="s">
        <v>5884</v>
      </c>
      <c r="C1228" t="s">
        <v>36</v>
      </c>
      <c r="D1228" t="s">
        <v>95</v>
      </c>
      <c r="E1228" t="s">
        <v>55</v>
      </c>
      <c r="F1228" t="s">
        <v>96</v>
      </c>
      <c r="G1228" t="s">
        <v>373</v>
      </c>
      <c r="H1228" t="s">
        <v>35</v>
      </c>
      <c r="I1228" t="s">
        <v>5884</v>
      </c>
      <c r="J1228" t="s">
        <v>5885</v>
      </c>
      <c r="K1228" t="s">
        <v>5886</v>
      </c>
      <c r="L1228" t="s">
        <v>5886</v>
      </c>
      <c r="M1228" t="s">
        <v>36</v>
      </c>
      <c r="N1228" t="s">
        <v>36</v>
      </c>
      <c r="O1228" t="s">
        <v>36</v>
      </c>
      <c r="P1228" t="s">
        <v>5884</v>
      </c>
      <c r="Q1228" t="s">
        <v>5886</v>
      </c>
      <c r="R1228" t="s">
        <v>103</v>
      </c>
      <c r="S1228" t="s">
        <v>5886</v>
      </c>
      <c r="T12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45811.45</v>
      </c>
      <c r="U12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45813.782638888886</v>
      </c>
      <c r="V1228" s="5">
        <f>IFERROR(Table2[[#This Row],[Fecha cierre/actualización]]-Table2[[#This Row],[Fecha creación]],"Revisar")</f>
        <v>2.3326388888890506</v>
      </c>
      <c r="W1228" s="5">
        <f>IFERROR(Table2[[#This Row],[Días resolución/en proceso]]*24,"Revisar")</f>
        <v>55.983333333337214</v>
      </c>
      <c r="X1228" s="5">
        <f>_xlfn.XLOOKUP(Table2[[#This Row],[Acuerdo de nivel de servicio]],SLA!B:B,SLA!C:C)</f>
        <v>0</v>
      </c>
      <c r="Y1228" s="5">
        <f>IFERROR(ROUND(Table2[[#This Row],[Fecha cierre/actualización]]-Table2[[#This Row],[Fecha creación]],0)*14,"Revisar")</f>
        <v>28</v>
      </c>
      <c r="Z1228" s="5">
        <f>+Table2[[#This Row],[SLA horas - base ]]+Table2[[#This Row],[SLA horas - adic por cambio días]]</f>
        <v>28</v>
      </c>
      <c r="AA1228" s="19" t="str">
        <f>IF(Table2[[#This Row],[SLA horas - base ]]=0,"No tiene SLA",IF(Table2[[#This Row],[Horas resolución/en proceso]]&lt;=Table2[[#This Row],[SLA horas - total]],"Cumplido","Vencido"))</f>
        <v>No tiene SLA</v>
      </c>
      <c r="AC1228"/>
    </row>
    <row r="1229" spans="1:29">
      <c r="A1229" t="s">
        <v>5887</v>
      </c>
      <c r="B1229" t="s">
        <v>5888</v>
      </c>
      <c r="C1229" t="s">
        <v>496</v>
      </c>
      <c r="D1229" t="s">
        <v>95</v>
      </c>
      <c r="E1229" t="s">
        <v>66</v>
      </c>
      <c r="F1229" t="s">
        <v>96</v>
      </c>
      <c r="G1229" t="s">
        <v>97</v>
      </c>
      <c r="H1229" t="s">
        <v>45</v>
      </c>
      <c r="I1229" t="s">
        <v>5889</v>
      </c>
      <c r="J1229" t="s">
        <v>5890</v>
      </c>
      <c r="K1229" t="s">
        <v>5891</v>
      </c>
      <c r="L1229" t="s">
        <v>5891</v>
      </c>
      <c r="M1229" t="s">
        <v>101</v>
      </c>
      <c r="N1229" t="s">
        <v>36</v>
      </c>
      <c r="O1229" t="s">
        <v>102</v>
      </c>
      <c r="P1229" t="s">
        <v>5888</v>
      </c>
      <c r="Q1229" t="s">
        <v>5891</v>
      </c>
      <c r="R1229" t="s">
        <v>103</v>
      </c>
      <c r="S1229" t="s">
        <v>5891</v>
      </c>
      <c r="T12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45810.362500000003</v>
      </c>
      <c r="U12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45811.72152777778</v>
      </c>
      <c r="V1229" s="5">
        <f>IFERROR(Table2[[#This Row],[Fecha cierre/actualización]]-Table2[[#This Row],[Fecha creación]],"Revisar")</f>
        <v>1.359027777776646</v>
      </c>
      <c r="W1229" s="5">
        <f>IFERROR(Table2[[#This Row],[Días resolución/en proceso]]*24,"Revisar")</f>
        <v>32.616666666639503</v>
      </c>
      <c r="X1229" s="5">
        <f>_xlfn.XLOOKUP(Table2[[#This Row],[Acuerdo de nivel de servicio]],SLA!B:B,SLA!C:C)</f>
        <v>72</v>
      </c>
      <c r="Y1229" s="5">
        <f>IFERROR(ROUND(Table2[[#This Row],[Fecha cierre/actualización]]-Table2[[#This Row],[Fecha creación]],0)*14,"Revisar")</f>
        <v>14</v>
      </c>
      <c r="Z1229" s="5">
        <f>+Table2[[#This Row],[SLA horas - base ]]+Table2[[#This Row],[SLA horas - adic por cambio días]]</f>
        <v>86</v>
      </c>
      <c r="AA1229" s="19" t="str">
        <f>IF(Table2[[#This Row],[SLA horas - base ]]=0,"No tiene SLA",IF(Table2[[#This Row],[Horas resolución/en proceso]]&lt;=Table2[[#This Row],[SLA horas - total]],"Cumplido","Vencido"))</f>
        <v>Cumplido</v>
      </c>
      <c r="AC1229"/>
    </row>
    <row r="1230" spans="1:29">
      <c r="A1230" t="s">
        <v>5892</v>
      </c>
      <c r="B1230" t="s">
        <v>5893</v>
      </c>
      <c r="C1230" t="s">
        <v>496</v>
      </c>
      <c r="D1230" t="s">
        <v>95</v>
      </c>
      <c r="E1230" t="s">
        <v>61</v>
      </c>
      <c r="F1230" t="s">
        <v>96</v>
      </c>
      <c r="G1230" t="s">
        <v>97</v>
      </c>
      <c r="H1230" t="s">
        <v>45</v>
      </c>
      <c r="I1230" t="s">
        <v>5894</v>
      </c>
      <c r="J1230" t="s">
        <v>5895</v>
      </c>
      <c r="K1230" t="s">
        <v>4631</v>
      </c>
      <c r="L1230" t="s">
        <v>4631</v>
      </c>
      <c r="M1230" t="s">
        <v>101</v>
      </c>
      <c r="N1230" t="s">
        <v>36</v>
      </c>
      <c r="O1230" t="s">
        <v>102</v>
      </c>
      <c r="P1230" t="s">
        <v>5893</v>
      </c>
      <c r="Q1230" t="s">
        <v>4631</v>
      </c>
      <c r="R1230" t="s">
        <v>103</v>
      </c>
      <c r="S1230" t="s">
        <v>5896</v>
      </c>
      <c r="T12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45811.463194444441</v>
      </c>
      <c r="U12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45815.704861111109</v>
      </c>
      <c r="V1230" s="5">
        <f>IFERROR(Table2[[#This Row],[Fecha cierre/actualización]]-Table2[[#This Row],[Fecha creación]],"Revisar")</f>
        <v>4.2416666666686069</v>
      </c>
      <c r="W1230" s="5">
        <f>IFERROR(Table2[[#This Row],[Días resolución/en proceso]]*24,"Revisar")</f>
        <v>101.80000000004657</v>
      </c>
      <c r="X1230" s="5">
        <f>_xlfn.XLOOKUP(Table2[[#This Row],[Acuerdo de nivel de servicio]],SLA!B:B,SLA!C:C)</f>
        <v>72</v>
      </c>
      <c r="Y1230" s="5">
        <f>IFERROR(ROUND(Table2[[#This Row],[Fecha cierre/actualización]]-Table2[[#This Row],[Fecha creación]],0)*14,"Revisar")</f>
        <v>56</v>
      </c>
      <c r="Z1230" s="5">
        <f>+Table2[[#This Row],[SLA horas - base ]]+Table2[[#This Row],[SLA horas - adic por cambio días]]</f>
        <v>128</v>
      </c>
      <c r="AA1230" s="19" t="str">
        <f>IF(Table2[[#This Row],[SLA horas - base ]]=0,"No tiene SLA",IF(Table2[[#This Row],[Horas resolución/en proceso]]&lt;=Table2[[#This Row],[SLA horas - total]],"Cumplido","Vencido"))</f>
        <v>Cumplido</v>
      </c>
      <c r="AC1230"/>
    </row>
    <row r="1231" spans="1:29">
      <c r="A1231" t="s">
        <v>5897</v>
      </c>
      <c r="B1231" t="s">
        <v>5898</v>
      </c>
      <c r="C1231" t="s">
        <v>149</v>
      </c>
      <c r="D1231" t="s">
        <v>2</v>
      </c>
      <c r="E1231" t="s">
        <v>55</v>
      </c>
      <c r="F1231" t="s">
        <v>96</v>
      </c>
      <c r="G1231" t="s">
        <v>106</v>
      </c>
      <c r="H1231" t="s">
        <v>32</v>
      </c>
      <c r="I1231" t="s">
        <v>5899</v>
      </c>
      <c r="J1231" t="s">
        <v>5900</v>
      </c>
      <c r="K1231" t="s">
        <v>5901</v>
      </c>
      <c r="L1231" t="s">
        <v>5901</v>
      </c>
      <c r="M1231" t="s">
        <v>153</v>
      </c>
      <c r="N1231" t="s">
        <v>154</v>
      </c>
      <c r="O1231" t="s">
        <v>36</v>
      </c>
      <c r="P1231" t="s">
        <v>5898</v>
      </c>
      <c r="Q1231" t="s">
        <v>5901</v>
      </c>
      <c r="R1231" t="s">
        <v>103</v>
      </c>
      <c r="S1231" t="s">
        <v>5901</v>
      </c>
      <c r="T12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45811.493055555555</v>
      </c>
      <c r="U12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45813.534722222219</v>
      </c>
      <c r="V1231" s="5">
        <f>IFERROR(Table2[[#This Row],[Fecha cierre/actualización]]-Table2[[#This Row],[Fecha creación]],"Revisar")</f>
        <v>2.0416666666642413</v>
      </c>
      <c r="W1231" s="5">
        <f>IFERROR(Table2[[#This Row],[Días resolución/en proceso]]*24,"Revisar")</f>
        <v>48.999999999941792</v>
      </c>
      <c r="X1231" s="5">
        <f>_xlfn.XLOOKUP(Table2[[#This Row],[Acuerdo de nivel de servicio]],SLA!B:B,SLA!C:C)</f>
        <v>12.5</v>
      </c>
      <c r="Y1231" s="5">
        <f>IFERROR(ROUND(Table2[[#This Row],[Fecha cierre/actualización]]-Table2[[#This Row],[Fecha creación]],0)*14,"Revisar")</f>
        <v>28</v>
      </c>
      <c r="Z1231" s="5">
        <f>+Table2[[#This Row],[SLA horas - base ]]+Table2[[#This Row],[SLA horas - adic por cambio días]]</f>
        <v>40.5</v>
      </c>
      <c r="AA1231" s="19" t="str">
        <f>IF(Table2[[#This Row],[SLA horas - base ]]=0,"No tiene SLA",IF(Table2[[#This Row],[Horas resolución/en proceso]]&lt;=Table2[[#This Row],[SLA horas - total]],"Cumplido","Vencido"))</f>
        <v>Vencido</v>
      </c>
      <c r="AC1231"/>
    </row>
    <row r="1232" spans="1:29">
      <c r="A1232" t="s">
        <v>5902</v>
      </c>
      <c r="B1232" t="s">
        <v>5903</v>
      </c>
      <c r="C1232" t="s">
        <v>149</v>
      </c>
      <c r="D1232" t="s">
        <v>2</v>
      </c>
      <c r="E1232" t="s">
        <v>55</v>
      </c>
      <c r="F1232" t="s">
        <v>96</v>
      </c>
      <c r="G1232" t="s">
        <v>106</v>
      </c>
      <c r="H1232" t="s">
        <v>27</v>
      </c>
      <c r="I1232" t="s">
        <v>5904</v>
      </c>
      <c r="J1232" t="s">
        <v>5905</v>
      </c>
      <c r="K1232" t="s">
        <v>5906</v>
      </c>
      <c r="L1232" t="s">
        <v>5906</v>
      </c>
      <c r="M1232" t="s">
        <v>101</v>
      </c>
      <c r="N1232" t="s">
        <v>154</v>
      </c>
      <c r="O1232" t="s">
        <v>102</v>
      </c>
      <c r="P1232" t="s">
        <v>5903</v>
      </c>
      <c r="Q1232" t="s">
        <v>5906</v>
      </c>
      <c r="R1232" t="s">
        <v>103</v>
      </c>
      <c r="S1232" t="s">
        <v>5906</v>
      </c>
      <c r="T12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45811.700694444444</v>
      </c>
      <c r="U12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45813.470833333333</v>
      </c>
      <c r="V1232" s="5">
        <f>IFERROR(Table2[[#This Row],[Fecha cierre/actualización]]-Table2[[#This Row],[Fecha creación]],"Revisar")</f>
        <v>1.7701388888890506</v>
      </c>
      <c r="W1232" s="5">
        <f>IFERROR(Table2[[#This Row],[Días resolución/en proceso]]*24,"Revisar")</f>
        <v>42.483333333337214</v>
      </c>
      <c r="X1232" s="5">
        <f>_xlfn.XLOOKUP(Table2[[#This Row],[Acuerdo de nivel de servicio]],SLA!B:B,SLA!C:C)</f>
        <v>12.5</v>
      </c>
      <c r="Y1232" s="5">
        <f>IFERROR(ROUND(Table2[[#This Row],[Fecha cierre/actualización]]-Table2[[#This Row],[Fecha creación]],0)*14,"Revisar")</f>
        <v>28</v>
      </c>
      <c r="Z1232" s="5">
        <f>+Table2[[#This Row],[SLA horas - base ]]+Table2[[#This Row],[SLA horas - adic por cambio días]]</f>
        <v>40.5</v>
      </c>
      <c r="AA1232" s="19" t="str">
        <f>IF(Table2[[#This Row],[SLA horas - base ]]=0,"No tiene SLA",IF(Table2[[#This Row],[Horas resolución/en proceso]]&lt;=Table2[[#This Row],[SLA horas - total]],"Cumplido","Vencido"))</f>
        <v>Vencido</v>
      </c>
      <c r="AC1232"/>
    </row>
    <row r="1233" spans="1:29">
      <c r="A1233" t="s">
        <v>5907</v>
      </c>
      <c r="B1233" t="s">
        <v>5908</v>
      </c>
      <c r="C1233" t="s">
        <v>36</v>
      </c>
      <c r="D1233" t="s">
        <v>269</v>
      </c>
      <c r="E1233" t="s">
        <v>52</v>
      </c>
      <c r="F1233" t="s">
        <v>96</v>
      </c>
      <c r="G1233" t="s">
        <v>270</v>
      </c>
      <c r="H1233" t="s">
        <v>36</v>
      </c>
      <c r="I1233" t="s">
        <v>5909</v>
      </c>
      <c r="J1233" t="s">
        <v>5910</v>
      </c>
      <c r="K1233" t="s">
        <v>5911</v>
      </c>
      <c r="L1233" t="s">
        <v>5911</v>
      </c>
      <c r="M1233" t="s">
        <v>36</v>
      </c>
      <c r="N1233" t="s">
        <v>36</v>
      </c>
      <c r="O1233" t="s">
        <v>36</v>
      </c>
      <c r="P1233" t="s">
        <v>5908</v>
      </c>
      <c r="Q1233" t="s">
        <v>5911</v>
      </c>
      <c r="R1233" t="s">
        <v>103</v>
      </c>
      <c r="S1233" t="s">
        <v>5911</v>
      </c>
      <c r="T12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45812.428472222222</v>
      </c>
      <c r="U12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45812.848611111112</v>
      </c>
      <c r="V1233" s="5">
        <f>IFERROR(Table2[[#This Row],[Fecha cierre/actualización]]-Table2[[#This Row],[Fecha creación]],"Revisar")</f>
        <v>0.42013888889050577</v>
      </c>
      <c r="W1233" s="5">
        <f>IFERROR(Table2[[#This Row],[Días resolución/en proceso]]*24,"Revisar")</f>
        <v>10.083333333372138</v>
      </c>
      <c r="X1233" s="5">
        <f>_xlfn.XLOOKUP(Table2[[#This Row],[Acuerdo de nivel de servicio]],SLA!B:B,SLA!C:C)</f>
        <v>0</v>
      </c>
      <c r="Y1233" s="5">
        <f>IFERROR(ROUND(Table2[[#This Row],[Fecha cierre/actualización]]-Table2[[#This Row],[Fecha creación]],0)*14,"Revisar")</f>
        <v>0</v>
      </c>
      <c r="Z1233" s="5">
        <f>+Table2[[#This Row],[SLA horas - base ]]+Table2[[#This Row],[SLA horas - adic por cambio días]]</f>
        <v>0</v>
      </c>
      <c r="AA1233" s="19" t="str">
        <f>IF(Table2[[#This Row],[SLA horas - base ]]=0,"No tiene SLA",IF(Table2[[#This Row],[Horas resolución/en proceso]]&lt;=Table2[[#This Row],[SLA horas - total]],"Cumplido","Vencido"))</f>
        <v>No tiene SLA</v>
      </c>
      <c r="AC1233"/>
    </row>
    <row r="1234" spans="1:29">
      <c r="A1234" t="s">
        <v>5912</v>
      </c>
      <c r="B1234" t="s">
        <v>5913</v>
      </c>
      <c r="C1234" t="s">
        <v>496</v>
      </c>
      <c r="D1234" t="s">
        <v>95</v>
      </c>
      <c r="E1234" t="s">
        <v>42</v>
      </c>
      <c r="F1234" t="s">
        <v>96</v>
      </c>
      <c r="G1234" t="s">
        <v>97</v>
      </c>
      <c r="H1234" t="s">
        <v>46</v>
      </c>
      <c r="I1234" t="s">
        <v>5914</v>
      </c>
      <c r="J1234" t="s">
        <v>5915</v>
      </c>
      <c r="K1234" t="s">
        <v>5916</v>
      </c>
      <c r="L1234" t="s">
        <v>5916</v>
      </c>
      <c r="M1234" t="s">
        <v>101</v>
      </c>
      <c r="N1234" t="s">
        <v>36</v>
      </c>
      <c r="O1234" t="s">
        <v>102</v>
      </c>
      <c r="P1234" t="s">
        <v>5913</v>
      </c>
      <c r="Q1234" t="s">
        <v>5916</v>
      </c>
      <c r="R1234" t="s">
        <v>103</v>
      </c>
      <c r="S1234" t="s">
        <v>5917</v>
      </c>
      <c r="T12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45812.461111111108</v>
      </c>
      <c r="U12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45826.385416666664</v>
      </c>
      <c r="V1234" s="5">
        <f>IFERROR(Table2[[#This Row],[Fecha cierre/actualización]]-Table2[[#This Row],[Fecha creación]],"Revisar")</f>
        <v>13.924305555556202</v>
      </c>
      <c r="W1234" s="5">
        <f>IFERROR(Table2[[#This Row],[Días resolución/en proceso]]*24,"Revisar")</f>
        <v>334.18333333334886</v>
      </c>
      <c r="X1234" s="5">
        <f>_xlfn.XLOOKUP(Table2[[#This Row],[Acuerdo de nivel de servicio]],SLA!B:B,SLA!C:C)</f>
        <v>72</v>
      </c>
      <c r="Y1234" s="5">
        <f>IFERROR(ROUND(Table2[[#This Row],[Fecha cierre/actualización]]-Table2[[#This Row],[Fecha creación]],0)*14,"Revisar")</f>
        <v>196</v>
      </c>
      <c r="Z1234" s="5">
        <f>+Table2[[#This Row],[SLA horas - base ]]+Table2[[#This Row],[SLA horas - adic por cambio días]]</f>
        <v>268</v>
      </c>
      <c r="AA1234" s="19" t="str">
        <f>IF(Table2[[#This Row],[SLA horas - base ]]=0,"No tiene SLA",IF(Table2[[#This Row],[Horas resolución/en proceso]]&lt;=Table2[[#This Row],[SLA horas - total]],"Cumplido","Vencido"))</f>
        <v>Vencido</v>
      </c>
      <c r="AC1234"/>
    </row>
    <row r="1235" spans="1:29">
      <c r="A1235" t="s">
        <v>5918</v>
      </c>
      <c r="B1235" t="s">
        <v>5919</v>
      </c>
      <c r="C1235" t="s">
        <v>2317</v>
      </c>
      <c r="D1235" t="s">
        <v>95</v>
      </c>
      <c r="E1235" t="s">
        <v>66</v>
      </c>
      <c r="F1235" t="s">
        <v>96</v>
      </c>
      <c r="G1235" t="s">
        <v>97</v>
      </c>
      <c r="H1235" t="s">
        <v>37</v>
      </c>
      <c r="I1235" t="s">
        <v>5920</v>
      </c>
      <c r="J1235" t="s">
        <v>5921</v>
      </c>
      <c r="K1235" t="s">
        <v>5922</v>
      </c>
      <c r="L1235" t="s">
        <v>5922</v>
      </c>
      <c r="M1235" t="s">
        <v>524</v>
      </c>
      <c r="N1235" t="s">
        <v>36</v>
      </c>
      <c r="O1235" t="s">
        <v>36</v>
      </c>
      <c r="P1235" t="s">
        <v>5919</v>
      </c>
      <c r="Q1235" t="s">
        <v>5922</v>
      </c>
      <c r="R1235" t="s">
        <v>103</v>
      </c>
      <c r="S1235" t="s">
        <v>5922</v>
      </c>
      <c r="T12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45811.420138888891</v>
      </c>
      <c r="U12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45811.716666666667</v>
      </c>
      <c r="V1235" s="5">
        <f>IFERROR(Table2[[#This Row],[Fecha cierre/actualización]]-Table2[[#This Row],[Fecha creación]],"Revisar")</f>
        <v>0.29652777777664596</v>
      </c>
      <c r="W1235" s="5">
        <f>IFERROR(Table2[[#This Row],[Días resolución/en proceso]]*24,"Revisar")</f>
        <v>7.1166666666395031</v>
      </c>
      <c r="X1235" s="5">
        <f>_xlfn.XLOOKUP(Table2[[#This Row],[Acuerdo de nivel de servicio]],SLA!B:B,SLA!C:C)</f>
        <v>120</v>
      </c>
      <c r="Y1235" s="5">
        <f>IFERROR(ROUND(Table2[[#This Row],[Fecha cierre/actualización]]-Table2[[#This Row],[Fecha creación]],0)*14,"Revisar")</f>
        <v>0</v>
      </c>
      <c r="Z1235" s="5">
        <f>+Table2[[#This Row],[SLA horas - base ]]+Table2[[#This Row],[SLA horas - adic por cambio días]]</f>
        <v>120</v>
      </c>
      <c r="AA1235" s="19" t="str">
        <f>IF(Table2[[#This Row],[SLA horas - base ]]=0,"No tiene SLA",IF(Table2[[#This Row],[Horas resolución/en proceso]]&lt;=Table2[[#This Row],[SLA horas - total]],"Cumplido","Vencido"))</f>
        <v>Cumplido</v>
      </c>
      <c r="AC1235"/>
    </row>
    <row r="1236" spans="1:29">
      <c r="A1236" t="s">
        <v>5923</v>
      </c>
      <c r="B1236" t="s">
        <v>5924</v>
      </c>
      <c r="C1236" t="s">
        <v>2317</v>
      </c>
      <c r="D1236" t="s">
        <v>95</v>
      </c>
      <c r="E1236" t="s">
        <v>38</v>
      </c>
      <c r="F1236" t="s">
        <v>96</v>
      </c>
      <c r="G1236" t="s">
        <v>106</v>
      </c>
      <c r="H1236" t="s">
        <v>38</v>
      </c>
      <c r="I1236" t="s">
        <v>5925</v>
      </c>
      <c r="J1236" t="s">
        <v>5926</v>
      </c>
      <c r="K1236" t="s">
        <v>5927</v>
      </c>
      <c r="L1236" t="s">
        <v>5927</v>
      </c>
      <c r="M1236" t="s">
        <v>110</v>
      </c>
      <c r="N1236" t="s">
        <v>36</v>
      </c>
      <c r="O1236" t="s">
        <v>36</v>
      </c>
      <c r="P1236" t="s">
        <v>5924</v>
      </c>
      <c r="Q1236" t="s">
        <v>5927</v>
      </c>
      <c r="R1236" t="s">
        <v>103</v>
      </c>
      <c r="S1236" t="s">
        <v>5927</v>
      </c>
      <c r="T12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45811.698611111111</v>
      </c>
      <c r="U12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45821.620138888888</v>
      </c>
      <c r="V1236" s="5">
        <f>IFERROR(Table2[[#This Row],[Fecha cierre/actualización]]-Table2[[#This Row],[Fecha creación]],"Revisar")</f>
        <v>9.921527777776646</v>
      </c>
      <c r="W1236" s="5">
        <f>IFERROR(Table2[[#This Row],[Días resolución/en proceso]]*24,"Revisar")</f>
        <v>238.1166666666395</v>
      </c>
      <c r="X1236" s="5">
        <f>_xlfn.XLOOKUP(Table2[[#This Row],[Acuerdo de nivel de servicio]],SLA!B:B,SLA!C:C)</f>
        <v>120</v>
      </c>
      <c r="Y1236" s="5">
        <f>IFERROR(ROUND(Table2[[#This Row],[Fecha cierre/actualización]]-Table2[[#This Row],[Fecha creación]],0)*14,"Revisar")</f>
        <v>140</v>
      </c>
      <c r="Z1236" s="5">
        <f>+Table2[[#This Row],[SLA horas - base ]]+Table2[[#This Row],[SLA horas - adic por cambio días]]</f>
        <v>260</v>
      </c>
      <c r="AA1236" s="19" t="str">
        <f>IF(Table2[[#This Row],[SLA horas - base ]]=0,"No tiene SLA",IF(Table2[[#This Row],[Horas resolución/en proceso]]&lt;=Table2[[#This Row],[SLA horas - total]],"Cumplido","Vencido"))</f>
        <v>Cumplido</v>
      </c>
      <c r="AC1236"/>
    </row>
    <row r="1237" spans="1:29">
      <c r="A1237" t="s">
        <v>5928</v>
      </c>
      <c r="B1237" t="s">
        <v>5929</v>
      </c>
      <c r="C1237" t="s">
        <v>2317</v>
      </c>
      <c r="D1237" t="s">
        <v>95</v>
      </c>
      <c r="E1237" t="s">
        <v>38</v>
      </c>
      <c r="F1237" t="s">
        <v>96</v>
      </c>
      <c r="G1237" t="s">
        <v>106</v>
      </c>
      <c r="H1237" t="s">
        <v>38</v>
      </c>
      <c r="I1237" t="s">
        <v>5424</v>
      </c>
      <c r="J1237" t="s">
        <v>5930</v>
      </c>
      <c r="K1237" t="s">
        <v>5931</v>
      </c>
      <c r="L1237" t="s">
        <v>5931</v>
      </c>
      <c r="M1237" t="s">
        <v>110</v>
      </c>
      <c r="N1237" t="s">
        <v>36</v>
      </c>
      <c r="O1237" t="s">
        <v>36</v>
      </c>
      <c r="P1237" t="s">
        <v>5929</v>
      </c>
      <c r="Q1237" t="s">
        <v>5931</v>
      </c>
      <c r="R1237" t="s">
        <v>103</v>
      </c>
      <c r="S1237" t="s">
        <v>5931</v>
      </c>
      <c r="T12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45812.426388888889</v>
      </c>
      <c r="U12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45831.618750000001</v>
      </c>
      <c r="V1237" s="5">
        <f>IFERROR(Table2[[#This Row],[Fecha cierre/actualización]]-Table2[[#This Row],[Fecha creación]],"Revisar")</f>
        <v>19.192361111112405</v>
      </c>
      <c r="W1237" s="5">
        <f>IFERROR(Table2[[#This Row],[Días resolución/en proceso]]*24,"Revisar")</f>
        <v>460.61666666669771</v>
      </c>
      <c r="X1237" s="5">
        <f>_xlfn.XLOOKUP(Table2[[#This Row],[Acuerdo de nivel de servicio]],SLA!B:B,SLA!C:C)</f>
        <v>120</v>
      </c>
      <c r="Y1237" s="5">
        <f>IFERROR(ROUND(Table2[[#This Row],[Fecha cierre/actualización]]-Table2[[#This Row],[Fecha creación]],0)*14,"Revisar")</f>
        <v>266</v>
      </c>
      <c r="Z1237" s="5">
        <f>+Table2[[#This Row],[SLA horas - base ]]+Table2[[#This Row],[SLA horas - adic por cambio días]]</f>
        <v>386</v>
      </c>
      <c r="AA1237" s="19" t="str">
        <f>IF(Table2[[#This Row],[SLA horas - base ]]=0,"No tiene SLA",IF(Table2[[#This Row],[Horas resolución/en proceso]]&lt;=Table2[[#This Row],[SLA horas - total]],"Cumplido","Vencido"))</f>
        <v>Vencido</v>
      </c>
      <c r="AC1237"/>
    </row>
    <row r="1238" spans="1:29">
      <c r="A1238" t="s">
        <v>5932</v>
      </c>
      <c r="B1238" t="s">
        <v>5933</v>
      </c>
      <c r="C1238" t="s">
        <v>149</v>
      </c>
      <c r="D1238" t="s">
        <v>2</v>
      </c>
      <c r="E1238" t="s">
        <v>55</v>
      </c>
      <c r="F1238" t="s">
        <v>96</v>
      </c>
      <c r="G1238" t="s">
        <v>106</v>
      </c>
      <c r="H1238" t="s">
        <v>27</v>
      </c>
      <c r="I1238" t="s">
        <v>5934</v>
      </c>
      <c r="J1238" t="s">
        <v>5935</v>
      </c>
      <c r="K1238" t="s">
        <v>5936</v>
      </c>
      <c r="L1238" t="s">
        <v>5936</v>
      </c>
      <c r="M1238" t="s">
        <v>101</v>
      </c>
      <c r="N1238" t="s">
        <v>154</v>
      </c>
      <c r="O1238" t="s">
        <v>102</v>
      </c>
      <c r="P1238" t="s">
        <v>5933</v>
      </c>
      <c r="Q1238" t="s">
        <v>5936</v>
      </c>
      <c r="R1238" t="s">
        <v>103</v>
      </c>
      <c r="S1238" t="s">
        <v>5937</v>
      </c>
      <c r="T12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45812.665972222225</v>
      </c>
      <c r="U12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45814.495833333334</v>
      </c>
      <c r="V1238" s="5">
        <f>IFERROR(Table2[[#This Row],[Fecha cierre/actualización]]-Table2[[#This Row],[Fecha creación]],"Revisar")</f>
        <v>1.8298611111094942</v>
      </c>
      <c r="W1238" s="5">
        <f>IFERROR(Table2[[#This Row],[Días resolución/en proceso]]*24,"Revisar")</f>
        <v>43.916666666627862</v>
      </c>
      <c r="X1238" s="5">
        <f>_xlfn.XLOOKUP(Table2[[#This Row],[Acuerdo de nivel de servicio]],SLA!B:B,SLA!C:C)</f>
        <v>12.5</v>
      </c>
      <c r="Y1238" s="5">
        <f>IFERROR(ROUND(Table2[[#This Row],[Fecha cierre/actualización]]-Table2[[#This Row],[Fecha creación]],0)*14,"Revisar")</f>
        <v>28</v>
      </c>
      <c r="Z1238" s="5">
        <f>+Table2[[#This Row],[SLA horas - base ]]+Table2[[#This Row],[SLA horas - adic por cambio días]]</f>
        <v>40.5</v>
      </c>
      <c r="AA1238" s="19" t="str">
        <f>IF(Table2[[#This Row],[SLA horas - base ]]=0,"No tiene SLA",IF(Table2[[#This Row],[Horas resolución/en proceso]]&lt;=Table2[[#This Row],[SLA horas - total]],"Cumplido","Vencido"))</f>
        <v>Vencido</v>
      </c>
      <c r="AC1238"/>
    </row>
    <row r="1239" spans="1:29">
      <c r="A1239" t="s">
        <v>5938</v>
      </c>
      <c r="B1239" t="s">
        <v>5939</v>
      </c>
      <c r="C1239" t="s">
        <v>496</v>
      </c>
      <c r="D1239" t="s">
        <v>2</v>
      </c>
      <c r="E1239" t="s">
        <v>55</v>
      </c>
      <c r="F1239" t="s">
        <v>20</v>
      </c>
      <c r="G1239" t="s">
        <v>106</v>
      </c>
      <c r="H1239" t="s">
        <v>56</v>
      </c>
      <c r="I1239" t="s">
        <v>5939</v>
      </c>
      <c r="J1239" t="s">
        <v>131</v>
      </c>
      <c r="K1239" t="s">
        <v>36</v>
      </c>
      <c r="L1239" t="s">
        <v>5940</v>
      </c>
      <c r="M1239" t="s">
        <v>101</v>
      </c>
      <c r="N1239" t="s">
        <v>36</v>
      </c>
      <c r="O1239" t="s">
        <v>102</v>
      </c>
      <c r="P1239" t="s">
        <v>5939</v>
      </c>
      <c r="Q1239" t="s">
        <v>36</v>
      </c>
      <c r="R1239" t="s">
        <v>103</v>
      </c>
      <c r="S1239" t="s">
        <v>36</v>
      </c>
      <c r="T12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45810.361805555556</v>
      </c>
      <c r="U12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45813.340277777781</v>
      </c>
      <c r="V1239" s="5">
        <f>IFERROR(Table2[[#This Row],[Fecha cierre/actualización]]-Table2[[#This Row],[Fecha creación]],"Revisar")</f>
        <v>2.9784722222248092</v>
      </c>
      <c r="W1239" s="5">
        <f>IFERROR(Table2[[#This Row],[Días resolución/en proceso]]*24,"Revisar")</f>
        <v>71.483333333395422</v>
      </c>
      <c r="X1239" s="5">
        <f>_xlfn.XLOOKUP(Table2[[#This Row],[Acuerdo de nivel de servicio]],SLA!B:B,SLA!C:C)</f>
        <v>72</v>
      </c>
      <c r="Y1239" s="5">
        <f>IFERROR(ROUND(Table2[[#This Row],[Fecha cierre/actualización]]-Table2[[#This Row],[Fecha creación]],0)*14,"Revisar")</f>
        <v>42</v>
      </c>
      <c r="Z1239" s="5">
        <f>+Table2[[#This Row],[SLA horas - base ]]+Table2[[#This Row],[SLA horas - adic por cambio días]]</f>
        <v>114</v>
      </c>
      <c r="AA1239" s="19" t="str">
        <f>IF(Table2[[#This Row],[SLA horas - base ]]=0,"No tiene SLA",IF(Table2[[#This Row],[Horas resolución/en proceso]]&lt;=Table2[[#This Row],[SLA horas - total]],"Cumplido","Vencido"))</f>
        <v>Cumplido</v>
      </c>
      <c r="AC1239"/>
    </row>
    <row r="1240" spans="1:29">
      <c r="A1240" t="s">
        <v>5941</v>
      </c>
      <c r="B1240" t="s">
        <v>5942</v>
      </c>
      <c r="C1240" t="s">
        <v>496</v>
      </c>
      <c r="D1240" t="s">
        <v>95</v>
      </c>
      <c r="E1240" t="s">
        <v>66</v>
      </c>
      <c r="F1240" t="s">
        <v>96</v>
      </c>
      <c r="G1240" t="s">
        <v>97</v>
      </c>
      <c r="H1240" t="s">
        <v>45</v>
      </c>
      <c r="I1240" t="s">
        <v>5943</v>
      </c>
      <c r="J1240" t="s">
        <v>5944</v>
      </c>
      <c r="K1240" t="s">
        <v>5945</v>
      </c>
      <c r="L1240" t="s">
        <v>5945</v>
      </c>
      <c r="M1240" t="s">
        <v>101</v>
      </c>
      <c r="N1240" t="s">
        <v>36</v>
      </c>
      <c r="O1240" t="s">
        <v>102</v>
      </c>
      <c r="P1240" t="s">
        <v>5942</v>
      </c>
      <c r="Q1240" t="s">
        <v>5945</v>
      </c>
      <c r="R1240" t="s">
        <v>103</v>
      </c>
      <c r="S1240" t="s">
        <v>5945</v>
      </c>
      <c r="T12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45811.40625</v>
      </c>
      <c r="U12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45831.379861111112</v>
      </c>
      <c r="V1240" s="5">
        <f>IFERROR(Table2[[#This Row],[Fecha cierre/actualización]]-Table2[[#This Row],[Fecha creación]],"Revisar")</f>
        <v>19.973611111112405</v>
      </c>
      <c r="W1240" s="5">
        <f>IFERROR(Table2[[#This Row],[Días resolución/en proceso]]*24,"Revisar")</f>
        <v>479.36666666669771</v>
      </c>
      <c r="X1240" s="5">
        <f>_xlfn.XLOOKUP(Table2[[#This Row],[Acuerdo de nivel de servicio]],SLA!B:B,SLA!C:C)</f>
        <v>72</v>
      </c>
      <c r="Y1240" s="5">
        <f>IFERROR(ROUND(Table2[[#This Row],[Fecha cierre/actualización]]-Table2[[#This Row],[Fecha creación]],0)*14,"Revisar")</f>
        <v>280</v>
      </c>
      <c r="Z1240" s="5">
        <f>+Table2[[#This Row],[SLA horas - base ]]+Table2[[#This Row],[SLA horas - adic por cambio días]]</f>
        <v>352</v>
      </c>
      <c r="AA1240" s="19" t="str">
        <f>IF(Table2[[#This Row],[SLA horas - base ]]=0,"No tiene SLA",IF(Table2[[#This Row],[Horas resolución/en proceso]]&lt;=Table2[[#This Row],[SLA horas - total]],"Cumplido","Vencido"))</f>
        <v>Vencido</v>
      </c>
      <c r="AC1240"/>
    </row>
    <row r="1241" spans="1:29">
      <c r="A1241" t="s">
        <v>5946</v>
      </c>
      <c r="B1241" t="s">
        <v>5947</v>
      </c>
      <c r="C1241" t="s">
        <v>36</v>
      </c>
      <c r="D1241" t="s">
        <v>2</v>
      </c>
      <c r="E1241" t="s">
        <v>42</v>
      </c>
      <c r="F1241" t="s">
        <v>96</v>
      </c>
      <c r="G1241" t="s">
        <v>36</v>
      </c>
      <c r="H1241" t="s">
        <v>30</v>
      </c>
      <c r="I1241" t="s">
        <v>5947</v>
      </c>
      <c r="J1241" t="s">
        <v>131</v>
      </c>
      <c r="K1241" t="s">
        <v>5948</v>
      </c>
      <c r="L1241" t="s">
        <v>5948</v>
      </c>
      <c r="M1241" t="s">
        <v>110</v>
      </c>
      <c r="N1241" t="s">
        <v>36</v>
      </c>
      <c r="O1241" t="s">
        <v>36</v>
      </c>
      <c r="P1241" t="s">
        <v>5947</v>
      </c>
      <c r="Q1241" t="s">
        <v>5948</v>
      </c>
      <c r="R1241" t="s">
        <v>103</v>
      </c>
      <c r="S1241" t="s">
        <v>5947</v>
      </c>
      <c r="T12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45811.411805555559</v>
      </c>
      <c r="U12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45812.412499999999</v>
      </c>
      <c r="V1241" s="5">
        <f>IFERROR(Table2[[#This Row],[Fecha cierre/actualización]]-Table2[[#This Row],[Fecha creación]],"Revisar")</f>
        <v>1.0006944444394321</v>
      </c>
      <c r="W1241" s="5">
        <f>IFERROR(Table2[[#This Row],[Días resolución/en proceso]]*24,"Revisar")</f>
        <v>24.016666666546371</v>
      </c>
      <c r="X1241" s="5">
        <f>_xlfn.XLOOKUP(Table2[[#This Row],[Acuerdo de nivel de servicio]],SLA!B:B,SLA!C:C)</f>
        <v>0</v>
      </c>
      <c r="Y1241" s="5">
        <f>IFERROR(ROUND(Table2[[#This Row],[Fecha cierre/actualización]]-Table2[[#This Row],[Fecha creación]],0)*14,"Revisar")</f>
        <v>14</v>
      </c>
      <c r="Z1241" s="5">
        <f>+Table2[[#This Row],[SLA horas - base ]]+Table2[[#This Row],[SLA horas - adic por cambio días]]</f>
        <v>14</v>
      </c>
      <c r="AA1241" s="19" t="str">
        <f>IF(Table2[[#This Row],[SLA horas - base ]]=0,"No tiene SLA",IF(Table2[[#This Row],[Horas resolución/en proceso]]&lt;=Table2[[#This Row],[SLA horas - total]],"Cumplido","Vencido"))</f>
        <v>No tiene SLA</v>
      </c>
      <c r="AC1241"/>
    </row>
    <row r="1242" spans="1:29">
      <c r="A1242" t="s">
        <v>5949</v>
      </c>
      <c r="B1242" t="s">
        <v>5950</v>
      </c>
      <c r="C1242" t="s">
        <v>36</v>
      </c>
      <c r="D1242" t="s">
        <v>2</v>
      </c>
      <c r="E1242" t="s">
        <v>61</v>
      </c>
      <c r="F1242" t="s">
        <v>96</v>
      </c>
      <c r="G1242" t="s">
        <v>36</v>
      </c>
      <c r="H1242" t="s">
        <v>44</v>
      </c>
      <c r="I1242" t="s">
        <v>5951</v>
      </c>
      <c r="J1242" t="s">
        <v>5952</v>
      </c>
      <c r="K1242" t="s">
        <v>5951</v>
      </c>
      <c r="L1242" t="s">
        <v>5951</v>
      </c>
      <c r="M1242" t="s">
        <v>101</v>
      </c>
      <c r="N1242" t="s">
        <v>36</v>
      </c>
      <c r="O1242" t="s">
        <v>102</v>
      </c>
      <c r="P1242" t="s">
        <v>5950</v>
      </c>
      <c r="Q1242" t="s">
        <v>5951</v>
      </c>
      <c r="R1242" t="s">
        <v>103</v>
      </c>
      <c r="S1242" t="s">
        <v>5951</v>
      </c>
      <c r="T12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45811.335416666669</v>
      </c>
      <c r="U12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45811.357638888891</v>
      </c>
      <c r="V1242" s="5">
        <f>IFERROR(Table2[[#This Row],[Fecha cierre/actualización]]-Table2[[#This Row],[Fecha creación]],"Revisar")</f>
        <v>2.2222222221898846E-2</v>
      </c>
      <c r="W1242" s="5">
        <f>IFERROR(Table2[[#This Row],[Días resolución/en proceso]]*24,"Revisar")</f>
        <v>0.53333333332557231</v>
      </c>
      <c r="X1242" s="5">
        <f>_xlfn.XLOOKUP(Table2[[#This Row],[Acuerdo de nivel de servicio]],SLA!B:B,SLA!C:C)</f>
        <v>0</v>
      </c>
      <c r="Y1242" s="5">
        <f>IFERROR(ROUND(Table2[[#This Row],[Fecha cierre/actualización]]-Table2[[#This Row],[Fecha creación]],0)*14,"Revisar")</f>
        <v>0</v>
      </c>
      <c r="Z1242" s="5">
        <f>+Table2[[#This Row],[SLA horas - base ]]+Table2[[#This Row],[SLA horas - adic por cambio días]]</f>
        <v>0</v>
      </c>
      <c r="AA1242" s="19" t="str">
        <f>IF(Table2[[#This Row],[SLA horas - base ]]=0,"No tiene SLA",IF(Table2[[#This Row],[Horas resolución/en proceso]]&lt;=Table2[[#This Row],[SLA horas - total]],"Cumplido","Vencido"))</f>
        <v>No tiene SLA</v>
      </c>
      <c r="AC1242"/>
    </row>
    <row r="1243" spans="1:29">
      <c r="A1243" t="s">
        <v>5953</v>
      </c>
      <c r="B1243" t="s">
        <v>5954</v>
      </c>
      <c r="C1243" t="s">
        <v>36</v>
      </c>
      <c r="D1243" t="s">
        <v>2</v>
      </c>
      <c r="E1243" t="s">
        <v>36</v>
      </c>
      <c r="F1243" t="s">
        <v>21</v>
      </c>
      <c r="G1243" t="s">
        <v>36</v>
      </c>
      <c r="H1243" t="s">
        <v>41</v>
      </c>
      <c r="I1243" t="s">
        <v>36</v>
      </c>
      <c r="J1243" t="s">
        <v>131</v>
      </c>
      <c r="K1243" t="s">
        <v>36</v>
      </c>
      <c r="L1243" t="s">
        <v>5955</v>
      </c>
      <c r="M1243" t="s">
        <v>101</v>
      </c>
      <c r="N1243" t="s">
        <v>36</v>
      </c>
      <c r="O1243" t="s">
        <v>102</v>
      </c>
      <c r="P1243" t="s">
        <v>5954</v>
      </c>
      <c r="Q1243" t="s">
        <v>36</v>
      </c>
      <c r="R1243" t="s">
        <v>103</v>
      </c>
      <c r="S1243" t="s">
        <v>36</v>
      </c>
      <c r="T12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45811.354166666664</v>
      </c>
      <c r="U12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45811.356249999997</v>
      </c>
      <c r="V1243" s="5">
        <f>IFERROR(Table2[[#This Row],[Fecha cierre/actualización]]-Table2[[#This Row],[Fecha creación]],"Revisar")</f>
        <v>2.0833333328482695E-3</v>
      </c>
      <c r="W1243" s="5">
        <f>IFERROR(Table2[[#This Row],[Días resolución/en proceso]]*24,"Revisar")</f>
        <v>4.9999999988358468E-2</v>
      </c>
      <c r="X1243" s="5">
        <f>_xlfn.XLOOKUP(Table2[[#This Row],[Acuerdo de nivel de servicio]],SLA!B:B,SLA!C:C)</f>
        <v>0</v>
      </c>
      <c r="Y1243" s="5">
        <f>IFERROR(ROUND(Table2[[#This Row],[Fecha cierre/actualización]]-Table2[[#This Row],[Fecha creación]],0)*14,"Revisar")</f>
        <v>0</v>
      </c>
      <c r="Z1243" s="5">
        <f>+Table2[[#This Row],[SLA horas - base ]]+Table2[[#This Row],[SLA horas - adic por cambio días]]</f>
        <v>0</v>
      </c>
      <c r="AA1243" s="19" t="str">
        <f>IF(Table2[[#This Row],[SLA horas - base ]]=0,"No tiene SLA",IF(Table2[[#This Row],[Horas resolución/en proceso]]&lt;=Table2[[#This Row],[SLA horas - total]],"Cumplido","Vencido"))</f>
        <v>No tiene SLA</v>
      </c>
      <c r="AC1243"/>
    </row>
    <row r="1244" spans="1:29">
      <c r="A1244" t="s">
        <v>5956</v>
      </c>
      <c r="B1244" t="s">
        <v>5957</v>
      </c>
      <c r="C1244" t="s">
        <v>36</v>
      </c>
      <c r="D1244" t="s">
        <v>2</v>
      </c>
      <c r="E1244" t="s">
        <v>36</v>
      </c>
      <c r="F1244" t="s">
        <v>21</v>
      </c>
      <c r="G1244" t="s">
        <v>36</v>
      </c>
      <c r="H1244" t="s">
        <v>38</v>
      </c>
      <c r="I1244" t="s">
        <v>36</v>
      </c>
      <c r="J1244" t="s">
        <v>131</v>
      </c>
      <c r="K1244" t="s">
        <v>36</v>
      </c>
      <c r="L1244" t="s">
        <v>5958</v>
      </c>
      <c r="M1244" t="s">
        <v>101</v>
      </c>
      <c r="N1244" t="s">
        <v>36</v>
      </c>
      <c r="O1244" t="s">
        <v>102</v>
      </c>
      <c r="P1244" t="s">
        <v>5957</v>
      </c>
      <c r="Q1244" t="s">
        <v>36</v>
      </c>
      <c r="R1244" t="s">
        <v>103</v>
      </c>
      <c r="S1244" t="s">
        <v>36</v>
      </c>
      <c r="T12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45812.326388888891</v>
      </c>
      <c r="U12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45812.327777777777</v>
      </c>
      <c r="V1244" s="5">
        <f>IFERROR(Table2[[#This Row],[Fecha cierre/actualización]]-Table2[[#This Row],[Fecha creación]],"Revisar")</f>
        <v>1.3888888861401938E-3</v>
      </c>
      <c r="W1244" s="5">
        <f>IFERROR(Table2[[#This Row],[Días resolución/en proceso]]*24,"Revisar")</f>
        <v>3.3333333267364651E-2</v>
      </c>
      <c r="X1244" s="5">
        <f>_xlfn.XLOOKUP(Table2[[#This Row],[Acuerdo de nivel de servicio]],SLA!B:B,SLA!C:C)</f>
        <v>0</v>
      </c>
      <c r="Y1244" s="5">
        <f>IFERROR(ROUND(Table2[[#This Row],[Fecha cierre/actualización]]-Table2[[#This Row],[Fecha creación]],0)*14,"Revisar")</f>
        <v>0</v>
      </c>
      <c r="Z1244" s="5">
        <f>+Table2[[#This Row],[SLA horas - base ]]+Table2[[#This Row],[SLA horas - adic por cambio días]]</f>
        <v>0</v>
      </c>
      <c r="AA1244" s="19" t="str">
        <f>IF(Table2[[#This Row],[SLA horas - base ]]=0,"No tiene SLA",IF(Table2[[#This Row],[Horas resolución/en proceso]]&lt;=Table2[[#This Row],[SLA horas - total]],"Cumplido","Vencido"))</f>
        <v>No tiene SLA</v>
      </c>
      <c r="AC1244"/>
    </row>
    <row r="1245" spans="1:29">
      <c r="A1245" t="s">
        <v>5959</v>
      </c>
      <c r="B1245" t="s">
        <v>5960</v>
      </c>
      <c r="C1245" t="s">
        <v>36</v>
      </c>
      <c r="D1245" t="s">
        <v>2</v>
      </c>
      <c r="E1245" t="s">
        <v>36</v>
      </c>
      <c r="F1245" t="s">
        <v>21</v>
      </c>
      <c r="G1245" t="s">
        <v>36</v>
      </c>
      <c r="H1245" t="s">
        <v>38</v>
      </c>
      <c r="I1245" t="s">
        <v>36</v>
      </c>
      <c r="J1245" t="s">
        <v>131</v>
      </c>
      <c r="K1245" t="s">
        <v>36</v>
      </c>
      <c r="L1245" t="s">
        <v>5961</v>
      </c>
      <c r="M1245" t="s">
        <v>101</v>
      </c>
      <c r="N1245" t="s">
        <v>36</v>
      </c>
      <c r="O1245" t="s">
        <v>102</v>
      </c>
      <c r="P1245" t="s">
        <v>5960</v>
      </c>
      <c r="Q1245" t="s">
        <v>36</v>
      </c>
      <c r="R1245" t="s">
        <v>103</v>
      </c>
      <c r="S1245" t="s">
        <v>36</v>
      </c>
      <c r="T12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45812.328472222223</v>
      </c>
      <c r="U12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45812.329861111109</v>
      </c>
      <c r="V1245" s="5">
        <f>IFERROR(Table2[[#This Row],[Fecha cierre/actualización]]-Table2[[#This Row],[Fecha creación]],"Revisar")</f>
        <v>1.3888888861401938E-3</v>
      </c>
      <c r="W1245" s="5">
        <f>IFERROR(Table2[[#This Row],[Días resolución/en proceso]]*24,"Revisar")</f>
        <v>3.3333333267364651E-2</v>
      </c>
      <c r="X1245" s="5">
        <f>_xlfn.XLOOKUP(Table2[[#This Row],[Acuerdo de nivel de servicio]],SLA!B:B,SLA!C:C)</f>
        <v>0</v>
      </c>
      <c r="Y1245" s="5">
        <f>IFERROR(ROUND(Table2[[#This Row],[Fecha cierre/actualización]]-Table2[[#This Row],[Fecha creación]],0)*14,"Revisar")</f>
        <v>0</v>
      </c>
      <c r="Z1245" s="5">
        <f>+Table2[[#This Row],[SLA horas - base ]]+Table2[[#This Row],[SLA horas - adic por cambio días]]</f>
        <v>0</v>
      </c>
      <c r="AA1245" s="19" t="str">
        <f>IF(Table2[[#This Row],[SLA horas - base ]]=0,"No tiene SLA",IF(Table2[[#This Row],[Horas resolución/en proceso]]&lt;=Table2[[#This Row],[SLA horas - total]],"Cumplido","Vencido"))</f>
        <v>No tiene SLA</v>
      </c>
      <c r="AC1245"/>
    </row>
    <row r="1246" spans="1:29">
      <c r="A1246" t="s">
        <v>5962</v>
      </c>
      <c r="B1246" t="s">
        <v>5963</v>
      </c>
      <c r="C1246" t="s">
        <v>36</v>
      </c>
      <c r="D1246" t="s">
        <v>2</v>
      </c>
      <c r="E1246" t="s">
        <v>66</v>
      </c>
      <c r="F1246" t="s">
        <v>96</v>
      </c>
      <c r="G1246" t="s">
        <v>36</v>
      </c>
      <c r="H1246" t="s">
        <v>40</v>
      </c>
      <c r="I1246" t="s">
        <v>5964</v>
      </c>
      <c r="J1246" t="s">
        <v>5965</v>
      </c>
      <c r="K1246" t="s">
        <v>5966</v>
      </c>
      <c r="L1246" t="s">
        <v>5966</v>
      </c>
      <c r="M1246" t="s">
        <v>101</v>
      </c>
      <c r="N1246" t="s">
        <v>36</v>
      </c>
      <c r="O1246" t="s">
        <v>102</v>
      </c>
      <c r="P1246" t="s">
        <v>5963</v>
      </c>
      <c r="Q1246" t="s">
        <v>5966</v>
      </c>
      <c r="R1246" t="s">
        <v>103</v>
      </c>
      <c r="S1246" t="s">
        <v>5966</v>
      </c>
      <c r="T12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45812.400694444441</v>
      </c>
      <c r="U12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45812.506249999999</v>
      </c>
      <c r="V1246" s="5">
        <f>IFERROR(Table2[[#This Row],[Fecha cierre/actualización]]-Table2[[#This Row],[Fecha creación]],"Revisar")</f>
        <v>0.1055555555576575</v>
      </c>
      <c r="W1246" s="5">
        <f>IFERROR(Table2[[#This Row],[Días resolución/en proceso]]*24,"Revisar")</f>
        <v>2.53333333338378</v>
      </c>
      <c r="X1246" s="5">
        <f>_xlfn.XLOOKUP(Table2[[#This Row],[Acuerdo de nivel de servicio]],SLA!B:B,SLA!C:C)</f>
        <v>0</v>
      </c>
      <c r="Y1246" s="5">
        <f>IFERROR(ROUND(Table2[[#This Row],[Fecha cierre/actualización]]-Table2[[#This Row],[Fecha creación]],0)*14,"Revisar")</f>
        <v>0</v>
      </c>
      <c r="Z1246" s="5">
        <f>+Table2[[#This Row],[SLA horas - base ]]+Table2[[#This Row],[SLA horas - adic por cambio días]]</f>
        <v>0</v>
      </c>
      <c r="AA1246" s="19" t="str">
        <f>IF(Table2[[#This Row],[SLA horas - base ]]=0,"No tiene SLA",IF(Table2[[#This Row],[Horas resolución/en proceso]]&lt;=Table2[[#This Row],[SLA horas - total]],"Cumplido","Vencido"))</f>
        <v>No tiene SLA</v>
      </c>
      <c r="AC1246"/>
    </row>
    <row r="1247" spans="1:29">
      <c r="A1247" t="s">
        <v>5967</v>
      </c>
      <c r="B1247" t="s">
        <v>5968</v>
      </c>
      <c r="C1247" t="s">
        <v>119</v>
      </c>
      <c r="D1247" t="s">
        <v>2</v>
      </c>
      <c r="E1247" t="s">
        <v>55</v>
      </c>
      <c r="F1247" t="s">
        <v>96</v>
      </c>
      <c r="G1247" t="s">
        <v>36</v>
      </c>
      <c r="H1247" t="s">
        <v>28</v>
      </c>
      <c r="I1247" t="s">
        <v>5969</v>
      </c>
      <c r="J1247" t="s">
        <v>5970</v>
      </c>
      <c r="K1247" t="s">
        <v>5971</v>
      </c>
      <c r="L1247" t="s">
        <v>5971</v>
      </c>
      <c r="M1247" t="s">
        <v>101</v>
      </c>
      <c r="N1247" t="s">
        <v>36</v>
      </c>
      <c r="O1247" t="s">
        <v>102</v>
      </c>
      <c r="P1247" t="s">
        <v>5968</v>
      </c>
      <c r="Q1247" t="s">
        <v>5971</v>
      </c>
      <c r="R1247" t="s">
        <v>103</v>
      </c>
      <c r="S1247" t="s">
        <v>5971</v>
      </c>
      <c r="T12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45812.693055555559</v>
      </c>
      <c r="U12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45812.752083333333</v>
      </c>
      <c r="V1247" s="5">
        <f>IFERROR(Table2[[#This Row],[Fecha cierre/actualización]]-Table2[[#This Row],[Fecha creación]],"Revisar")</f>
        <v>5.9027777773735579E-2</v>
      </c>
      <c r="W1247" s="5">
        <f>IFERROR(Table2[[#This Row],[Días resolución/en proceso]]*24,"Revisar")</f>
        <v>1.4166666665696539</v>
      </c>
      <c r="X1247" s="5">
        <f>_xlfn.XLOOKUP(Table2[[#This Row],[Acuerdo de nivel de servicio]],SLA!B:B,SLA!C:C)</f>
        <v>72</v>
      </c>
      <c r="Y1247" s="5">
        <f>IFERROR(ROUND(Table2[[#This Row],[Fecha cierre/actualización]]-Table2[[#This Row],[Fecha creación]],0)*14,"Revisar")</f>
        <v>0</v>
      </c>
      <c r="Z1247" s="5">
        <f>+Table2[[#This Row],[SLA horas - base ]]+Table2[[#This Row],[SLA horas - adic por cambio días]]</f>
        <v>72</v>
      </c>
      <c r="AA1247" s="19" t="str">
        <f>IF(Table2[[#This Row],[SLA horas - base ]]=0,"No tiene SLA",IF(Table2[[#This Row],[Horas resolución/en proceso]]&lt;=Table2[[#This Row],[SLA horas - total]],"Cumplido","Vencido"))</f>
        <v>Cumplido</v>
      </c>
      <c r="AC1247"/>
    </row>
    <row r="1248" spans="1:29">
      <c r="A1248" t="s">
        <v>5972</v>
      </c>
      <c r="B1248" t="s">
        <v>5973</v>
      </c>
      <c r="C1248" t="s">
        <v>119</v>
      </c>
      <c r="D1248" t="s">
        <v>2</v>
      </c>
      <c r="E1248" t="s">
        <v>55</v>
      </c>
      <c r="F1248" t="s">
        <v>96</v>
      </c>
      <c r="G1248" t="s">
        <v>106</v>
      </c>
      <c r="H1248" t="s">
        <v>28</v>
      </c>
      <c r="I1248" t="s">
        <v>5974</v>
      </c>
      <c r="J1248" t="s">
        <v>1401</v>
      </c>
      <c r="K1248" t="s">
        <v>5975</v>
      </c>
      <c r="L1248" t="s">
        <v>5975</v>
      </c>
      <c r="M1248" t="s">
        <v>153</v>
      </c>
      <c r="N1248" t="s">
        <v>154</v>
      </c>
      <c r="O1248" t="s">
        <v>36</v>
      </c>
      <c r="P1248" t="s">
        <v>5973</v>
      </c>
      <c r="Q1248" t="s">
        <v>5975</v>
      </c>
      <c r="R1248" t="s">
        <v>103</v>
      </c>
      <c r="S1248" t="s">
        <v>5976</v>
      </c>
      <c r="T12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45810.487500000003</v>
      </c>
      <c r="U12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45815.663194444445</v>
      </c>
      <c r="V1248" s="5">
        <f>IFERROR(Table2[[#This Row],[Fecha cierre/actualización]]-Table2[[#This Row],[Fecha creación]],"Revisar")</f>
        <v>5.1756944444423425</v>
      </c>
      <c r="W1248" s="5">
        <f>IFERROR(Table2[[#This Row],[Días resolución/en proceso]]*24,"Revisar")</f>
        <v>124.21666666661622</v>
      </c>
      <c r="X1248" s="5">
        <f>_xlfn.XLOOKUP(Table2[[#This Row],[Acuerdo de nivel de servicio]],SLA!B:B,SLA!C:C)</f>
        <v>72</v>
      </c>
      <c r="Y1248" s="5">
        <f>IFERROR(ROUND(Table2[[#This Row],[Fecha cierre/actualización]]-Table2[[#This Row],[Fecha creación]],0)*14,"Revisar")</f>
        <v>70</v>
      </c>
      <c r="Z1248" s="5">
        <f>+Table2[[#This Row],[SLA horas - base ]]+Table2[[#This Row],[SLA horas - adic por cambio días]]</f>
        <v>142</v>
      </c>
      <c r="AA1248" s="19" t="str">
        <f>IF(Table2[[#This Row],[SLA horas - base ]]=0,"No tiene SLA",IF(Table2[[#This Row],[Horas resolución/en proceso]]&lt;=Table2[[#This Row],[SLA horas - total]],"Cumplido","Vencido"))</f>
        <v>Cumplido</v>
      </c>
      <c r="AC1248"/>
    </row>
    <row r="1249" spans="1:29">
      <c r="A1249" t="s">
        <v>5977</v>
      </c>
      <c r="B1249" t="s">
        <v>5978</v>
      </c>
      <c r="C1249" t="s">
        <v>496</v>
      </c>
      <c r="D1249" t="s">
        <v>95</v>
      </c>
      <c r="E1249" t="s">
        <v>66</v>
      </c>
      <c r="F1249" t="s">
        <v>96</v>
      </c>
      <c r="G1249" t="s">
        <v>106</v>
      </c>
      <c r="H1249" t="s">
        <v>39</v>
      </c>
      <c r="I1249" t="s">
        <v>5979</v>
      </c>
      <c r="J1249" t="s">
        <v>5980</v>
      </c>
      <c r="K1249" t="s">
        <v>5981</v>
      </c>
      <c r="L1249" t="s">
        <v>5981</v>
      </c>
      <c r="M1249" t="s">
        <v>153</v>
      </c>
      <c r="N1249" t="s">
        <v>36</v>
      </c>
      <c r="O1249" t="s">
        <v>36</v>
      </c>
      <c r="P1249" t="s">
        <v>5978</v>
      </c>
      <c r="Q1249" t="s">
        <v>5981</v>
      </c>
      <c r="R1249" t="s">
        <v>103</v>
      </c>
      <c r="S1249" t="s">
        <v>5981</v>
      </c>
      <c r="T12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45810.727083333331</v>
      </c>
      <c r="U12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45811.415972222225</v>
      </c>
      <c r="V1249" s="5">
        <f>IFERROR(Table2[[#This Row],[Fecha cierre/actualización]]-Table2[[#This Row],[Fecha creación]],"Revisar")</f>
        <v>0.68888888889341615</v>
      </c>
      <c r="W1249" s="5">
        <f>IFERROR(Table2[[#This Row],[Días resolución/en proceso]]*24,"Revisar")</f>
        <v>16.533333333441988</v>
      </c>
      <c r="X1249" s="5">
        <f>_xlfn.XLOOKUP(Table2[[#This Row],[Acuerdo de nivel de servicio]],SLA!B:B,SLA!C:C)</f>
        <v>72</v>
      </c>
      <c r="Y1249" s="5">
        <f>IFERROR(ROUND(Table2[[#This Row],[Fecha cierre/actualización]]-Table2[[#This Row],[Fecha creación]],0)*14,"Revisar")</f>
        <v>14</v>
      </c>
      <c r="Z1249" s="5">
        <f>+Table2[[#This Row],[SLA horas - base ]]+Table2[[#This Row],[SLA horas - adic por cambio días]]</f>
        <v>86</v>
      </c>
      <c r="AA1249" s="19" t="str">
        <f>IF(Table2[[#This Row],[SLA horas - base ]]=0,"No tiene SLA",IF(Table2[[#This Row],[Horas resolución/en proceso]]&lt;=Table2[[#This Row],[SLA horas - total]],"Cumplido","Vencido"))</f>
        <v>Cumplido</v>
      </c>
      <c r="AC1249"/>
    </row>
    <row r="1250" spans="1:29">
      <c r="A1250" t="s">
        <v>5982</v>
      </c>
      <c r="B1250" t="s">
        <v>5983</v>
      </c>
      <c r="C1250" t="s">
        <v>119</v>
      </c>
      <c r="D1250" t="s">
        <v>2</v>
      </c>
      <c r="E1250" t="s">
        <v>55</v>
      </c>
      <c r="F1250" t="s">
        <v>96</v>
      </c>
      <c r="G1250" t="s">
        <v>106</v>
      </c>
      <c r="H1250" t="s">
        <v>28</v>
      </c>
      <c r="I1250" t="s">
        <v>5984</v>
      </c>
      <c r="J1250" t="s">
        <v>5985</v>
      </c>
      <c r="K1250" t="s">
        <v>5986</v>
      </c>
      <c r="L1250" t="s">
        <v>5986</v>
      </c>
      <c r="M1250" t="s">
        <v>153</v>
      </c>
      <c r="N1250" t="s">
        <v>154</v>
      </c>
      <c r="O1250" t="s">
        <v>36</v>
      </c>
      <c r="P1250" t="s">
        <v>5983</v>
      </c>
      <c r="Q1250" t="s">
        <v>5986</v>
      </c>
      <c r="R1250" t="s">
        <v>103</v>
      </c>
      <c r="S1250" t="s">
        <v>5986</v>
      </c>
      <c r="T12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45811.693749999999</v>
      </c>
      <c r="U12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45813.462500000001</v>
      </c>
      <c r="V1250" s="5">
        <f>IFERROR(Table2[[#This Row],[Fecha cierre/actualización]]-Table2[[#This Row],[Fecha creación]],"Revisar")</f>
        <v>1.7687500000029104</v>
      </c>
      <c r="W1250" s="5">
        <f>IFERROR(Table2[[#This Row],[Días resolución/en proceso]]*24,"Revisar")</f>
        <v>42.450000000069849</v>
      </c>
      <c r="X1250" s="5">
        <f>_xlfn.XLOOKUP(Table2[[#This Row],[Acuerdo de nivel de servicio]],SLA!B:B,SLA!C:C)</f>
        <v>72</v>
      </c>
      <c r="Y1250" s="5">
        <f>IFERROR(ROUND(Table2[[#This Row],[Fecha cierre/actualización]]-Table2[[#This Row],[Fecha creación]],0)*14,"Revisar")</f>
        <v>28</v>
      </c>
      <c r="Z1250" s="5">
        <f>+Table2[[#This Row],[SLA horas - base ]]+Table2[[#This Row],[SLA horas - adic por cambio días]]</f>
        <v>100</v>
      </c>
      <c r="AA1250" s="19" t="str">
        <f>IF(Table2[[#This Row],[SLA horas - base ]]=0,"No tiene SLA",IF(Table2[[#This Row],[Horas resolución/en proceso]]&lt;=Table2[[#This Row],[SLA horas - total]],"Cumplido","Vencido"))</f>
        <v>Cumplido</v>
      </c>
      <c r="AC1250"/>
    </row>
    <row r="1251" spans="1:29">
      <c r="A1251" t="s">
        <v>5987</v>
      </c>
      <c r="B1251" t="s">
        <v>5988</v>
      </c>
      <c r="C1251" t="s">
        <v>496</v>
      </c>
      <c r="D1251" t="s">
        <v>95</v>
      </c>
      <c r="E1251" t="s">
        <v>66</v>
      </c>
      <c r="F1251" t="s">
        <v>96</v>
      </c>
      <c r="G1251" t="s">
        <v>97</v>
      </c>
      <c r="H1251" t="s">
        <v>37</v>
      </c>
      <c r="I1251" t="s">
        <v>5989</v>
      </c>
      <c r="J1251" t="s">
        <v>5990</v>
      </c>
      <c r="K1251" t="s">
        <v>5991</v>
      </c>
      <c r="L1251" t="s">
        <v>5991</v>
      </c>
      <c r="M1251" t="s">
        <v>101</v>
      </c>
      <c r="N1251" t="s">
        <v>36</v>
      </c>
      <c r="O1251" t="s">
        <v>102</v>
      </c>
      <c r="P1251" t="s">
        <v>5988</v>
      </c>
      <c r="Q1251" t="s">
        <v>5991</v>
      </c>
      <c r="R1251" t="s">
        <v>103</v>
      </c>
      <c r="S1251" t="s">
        <v>5991</v>
      </c>
      <c r="T12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45810.481249999997</v>
      </c>
      <c r="U12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45810.637499999997</v>
      </c>
      <c r="V1251" s="5">
        <f>IFERROR(Table2[[#This Row],[Fecha cierre/actualización]]-Table2[[#This Row],[Fecha creación]],"Revisar")</f>
        <v>0.15625</v>
      </c>
      <c r="W1251" s="5">
        <f>IFERROR(Table2[[#This Row],[Días resolución/en proceso]]*24,"Revisar")</f>
        <v>3.75</v>
      </c>
      <c r="X1251" s="5">
        <f>_xlfn.XLOOKUP(Table2[[#This Row],[Acuerdo de nivel de servicio]],SLA!B:B,SLA!C:C)</f>
        <v>72</v>
      </c>
      <c r="Y1251" s="5">
        <f>IFERROR(ROUND(Table2[[#This Row],[Fecha cierre/actualización]]-Table2[[#This Row],[Fecha creación]],0)*14,"Revisar")</f>
        <v>0</v>
      </c>
      <c r="Z1251" s="5">
        <f>+Table2[[#This Row],[SLA horas - base ]]+Table2[[#This Row],[SLA horas - adic por cambio días]]</f>
        <v>72</v>
      </c>
      <c r="AA1251" s="19" t="str">
        <f>IF(Table2[[#This Row],[SLA horas - base ]]=0,"No tiene SLA",IF(Table2[[#This Row],[Horas resolución/en proceso]]&lt;=Table2[[#This Row],[SLA horas - total]],"Cumplido","Vencido"))</f>
        <v>Cumplido</v>
      </c>
      <c r="AC1251"/>
    </row>
    <row r="1252" spans="1:29">
      <c r="A1252" t="s">
        <v>5992</v>
      </c>
      <c r="B1252" t="s">
        <v>5993</v>
      </c>
      <c r="C1252" t="s">
        <v>36</v>
      </c>
      <c r="D1252" t="s">
        <v>2</v>
      </c>
      <c r="E1252" t="s">
        <v>66</v>
      </c>
      <c r="F1252" t="s">
        <v>96</v>
      </c>
      <c r="G1252" t="s">
        <v>106</v>
      </c>
      <c r="H1252" t="s">
        <v>30</v>
      </c>
      <c r="I1252" t="s">
        <v>5994</v>
      </c>
      <c r="J1252" t="s">
        <v>5995</v>
      </c>
      <c r="K1252" t="s">
        <v>5996</v>
      </c>
      <c r="L1252" t="s">
        <v>5996</v>
      </c>
      <c r="M1252" t="s">
        <v>110</v>
      </c>
      <c r="N1252" t="s">
        <v>36</v>
      </c>
      <c r="O1252" t="s">
        <v>36</v>
      </c>
      <c r="P1252" t="s">
        <v>5993</v>
      </c>
      <c r="Q1252" t="s">
        <v>5996</v>
      </c>
      <c r="R1252" t="s">
        <v>103</v>
      </c>
      <c r="S1252" t="s">
        <v>5996</v>
      </c>
      <c r="T12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45812.493055555555</v>
      </c>
      <c r="U12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45832.661805555559</v>
      </c>
      <c r="V1252" s="5">
        <f>IFERROR(Table2[[#This Row],[Fecha cierre/actualización]]-Table2[[#This Row],[Fecha creación]],"Revisar")</f>
        <v>20.168750000004366</v>
      </c>
      <c r="W1252" s="5">
        <f>IFERROR(Table2[[#This Row],[Días resolución/en proceso]]*24,"Revisar")</f>
        <v>484.05000000010477</v>
      </c>
      <c r="X1252" s="5">
        <f>_xlfn.XLOOKUP(Table2[[#This Row],[Acuerdo de nivel de servicio]],SLA!B:B,SLA!C:C)</f>
        <v>0</v>
      </c>
      <c r="Y1252" s="5">
        <f>IFERROR(ROUND(Table2[[#This Row],[Fecha cierre/actualización]]-Table2[[#This Row],[Fecha creación]],0)*14,"Revisar")</f>
        <v>280</v>
      </c>
      <c r="Z1252" s="5">
        <f>+Table2[[#This Row],[SLA horas - base ]]+Table2[[#This Row],[SLA horas - adic por cambio días]]</f>
        <v>280</v>
      </c>
      <c r="AA1252" s="19" t="str">
        <f>IF(Table2[[#This Row],[SLA horas - base ]]=0,"No tiene SLA",IF(Table2[[#This Row],[Horas resolución/en proceso]]&lt;=Table2[[#This Row],[SLA horas - total]],"Cumplido","Vencido"))</f>
        <v>No tiene SLA</v>
      </c>
      <c r="AC1252"/>
    </row>
    <row r="1253" spans="1:29">
      <c r="A1253" t="s">
        <v>5997</v>
      </c>
      <c r="B1253" t="s">
        <v>5998</v>
      </c>
      <c r="C1253" t="s">
        <v>36</v>
      </c>
      <c r="D1253" t="s">
        <v>269</v>
      </c>
      <c r="E1253" t="s">
        <v>48</v>
      </c>
      <c r="F1253" t="s">
        <v>21</v>
      </c>
      <c r="G1253" t="s">
        <v>270</v>
      </c>
      <c r="H1253" t="s">
        <v>36</v>
      </c>
      <c r="I1253" t="s">
        <v>5999</v>
      </c>
      <c r="J1253" t="s">
        <v>131</v>
      </c>
      <c r="K1253" t="s">
        <v>36</v>
      </c>
      <c r="L1253" t="s">
        <v>6000</v>
      </c>
      <c r="M1253" t="s">
        <v>36</v>
      </c>
      <c r="N1253" t="s">
        <v>36</v>
      </c>
      <c r="O1253" t="s">
        <v>36</v>
      </c>
      <c r="P1253" t="s">
        <v>5998</v>
      </c>
      <c r="Q1253" t="s">
        <v>36</v>
      </c>
      <c r="R1253" t="s">
        <v>103</v>
      </c>
      <c r="S1253" t="s">
        <v>36</v>
      </c>
      <c r="T12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45810.700694444444</v>
      </c>
      <c r="U12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45846.734722222223</v>
      </c>
      <c r="V1253" s="5">
        <f>IFERROR(Table2[[#This Row],[Fecha cierre/actualización]]-Table2[[#This Row],[Fecha creación]],"Revisar")</f>
        <v>36.034027777779556</v>
      </c>
      <c r="W1253" s="5">
        <f>IFERROR(Table2[[#This Row],[Días resolución/en proceso]]*24,"Revisar")</f>
        <v>864.81666666670935</v>
      </c>
      <c r="X1253" s="5">
        <f>_xlfn.XLOOKUP(Table2[[#This Row],[Acuerdo de nivel de servicio]],SLA!B:B,SLA!C:C)</f>
        <v>0</v>
      </c>
      <c r="Y1253" s="5">
        <f>IFERROR(ROUND(Table2[[#This Row],[Fecha cierre/actualización]]-Table2[[#This Row],[Fecha creación]],0)*14,"Revisar")</f>
        <v>504</v>
      </c>
      <c r="Z1253" s="5">
        <f>+Table2[[#This Row],[SLA horas - base ]]+Table2[[#This Row],[SLA horas - adic por cambio días]]</f>
        <v>504</v>
      </c>
      <c r="AA1253" s="19" t="str">
        <f>IF(Table2[[#This Row],[SLA horas - base ]]=0,"No tiene SLA",IF(Table2[[#This Row],[Horas resolución/en proceso]]&lt;=Table2[[#This Row],[SLA horas - total]],"Cumplido","Vencido"))</f>
        <v>No tiene SLA</v>
      </c>
      <c r="AC1253"/>
    </row>
    <row r="1254" spans="1:29">
      <c r="A1254" t="s">
        <v>6001</v>
      </c>
      <c r="B1254" t="s">
        <v>6002</v>
      </c>
      <c r="C1254" t="s">
        <v>149</v>
      </c>
      <c r="D1254" t="s">
        <v>2</v>
      </c>
      <c r="E1254" t="s">
        <v>55</v>
      </c>
      <c r="F1254" t="s">
        <v>96</v>
      </c>
      <c r="G1254" t="s">
        <v>106</v>
      </c>
      <c r="H1254" t="s">
        <v>28</v>
      </c>
      <c r="I1254" t="s">
        <v>6003</v>
      </c>
      <c r="J1254" t="s">
        <v>6004</v>
      </c>
      <c r="K1254" t="s">
        <v>6005</v>
      </c>
      <c r="L1254" t="s">
        <v>6005</v>
      </c>
      <c r="M1254" t="s">
        <v>153</v>
      </c>
      <c r="N1254" t="s">
        <v>154</v>
      </c>
      <c r="O1254" t="s">
        <v>36</v>
      </c>
      <c r="P1254" t="s">
        <v>6002</v>
      </c>
      <c r="Q1254" t="s">
        <v>6005</v>
      </c>
      <c r="R1254" t="s">
        <v>103</v>
      </c>
      <c r="S1254" t="s">
        <v>6005</v>
      </c>
      <c r="T12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45810.663194444445</v>
      </c>
      <c r="U12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45810.691666666666</v>
      </c>
      <c r="V1254" s="5">
        <f>IFERROR(Table2[[#This Row],[Fecha cierre/actualización]]-Table2[[#This Row],[Fecha creación]],"Revisar")</f>
        <v>2.8472222220443655E-2</v>
      </c>
      <c r="W1254" s="5">
        <f>IFERROR(Table2[[#This Row],[Días resolución/en proceso]]*24,"Revisar")</f>
        <v>0.68333333329064772</v>
      </c>
      <c r="X1254" s="5">
        <f>_xlfn.XLOOKUP(Table2[[#This Row],[Acuerdo de nivel de servicio]],SLA!B:B,SLA!C:C)</f>
        <v>12.5</v>
      </c>
      <c r="Y1254" s="5">
        <f>IFERROR(ROUND(Table2[[#This Row],[Fecha cierre/actualización]]-Table2[[#This Row],[Fecha creación]],0)*14,"Revisar")</f>
        <v>0</v>
      </c>
      <c r="Z1254" s="5">
        <f>+Table2[[#This Row],[SLA horas - base ]]+Table2[[#This Row],[SLA horas - adic por cambio días]]</f>
        <v>12.5</v>
      </c>
      <c r="AA1254" s="19" t="str">
        <f>IF(Table2[[#This Row],[SLA horas - base ]]=0,"No tiene SLA",IF(Table2[[#This Row],[Horas resolución/en proceso]]&lt;=Table2[[#This Row],[SLA horas - total]],"Cumplido","Vencido"))</f>
        <v>Cumplido</v>
      </c>
      <c r="AC1254"/>
    </row>
    <row r="1255" spans="1:29">
      <c r="A1255" t="s">
        <v>6006</v>
      </c>
      <c r="B1255" t="s">
        <v>6007</v>
      </c>
      <c r="C1255" t="s">
        <v>119</v>
      </c>
      <c r="D1255" t="s">
        <v>2</v>
      </c>
      <c r="E1255" t="s">
        <v>38</v>
      </c>
      <c r="F1255" t="s">
        <v>96</v>
      </c>
      <c r="G1255" t="s">
        <v>106</v>
      </c>
      <c r="H1255" t="s">
        <v>38</v>
      </c>
      <c r="I1255" t="s">
        <v>6008</v>
      </c>
      <c r="J1255" t="s">
        <v>6009</v>
      </c>
      <c r="K1255" t="s">
        <v>6010</v>
      </c>
      <c r="L1255" t="s">
        <v>6010</v>
      </c>
      <c r="M1255" t="s">
        <v>110</v>
      </c>
      <c r="N1255" t="s">
        <v>36</v>
      </c>
      <c r="O1255" t="s">
        <v>36</v>
      </c>
      <c r="P1255" t="s">
        <v>6007</v>
      </c>
      <c r="Q1255" t="s">
        <v>6010</v>
      </c>
      <c r="R1255" t="s">
        <v>103</v>
      </c>
      <c r="S1255" t="s">
        <v>6010</v>
      </c>
      <c r="T12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45812.382638888892</v>
      </c>
      <c r="U12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45813.645138888889</v>
      </c>
      <c r="V1255" s="5">
        <f>IFERROR(Table2[[#This Row],[Fecha cierre/actualización]]-Table2[[#This Row],[Fecha creación]],"Revisar")</f>
        <v>1.2624999999970896</v>
      </c>
      <c r="W1255" s="5">
        <f>IFERROR(Table2[[#This Row],[Días resolución/en proceso]]*24,"Revisar")</f>
        <v>30.299999999930151</v>
      </c>
      <c r="X1255" s="5">
        <f>_xlfn.XLOOKUP(Table2[[#This Row],[Acuerdo de nivel de servicio]],SLA!B:B,SLA!C:C)</f>
        <v>72</v>
      </c>
      <c r="Y1255" s="5">
        <f>IFERROR(ROUND(Table2[[#This Row],[Fecha cierre/actualización]]-Table2[[#This Row],[Fecha creación]],0)*14,"Revisar")</f>
        <v>14</v>
      </c>
      <c r="Z1255" s="5">
        <f>+Table2[[#This Row],[SLA horas - base ]]+Table2[[#This Row],[SLA horas - adic por cambio días]]</f>
        <v>86</v>
      </c>
      <c r="AA1255" s="19" t="str">
        <f>IF(Table2[[#This Row],[SLA horas - base ]]=0,"No tiene SLA",IF(Table2[[#This Row],[Horas resolución/en proceso]]&lt;=Table2[[#This Row],[SLA horas - total]],"Cumplido","Vencido"))</f>
        <v>Cumplido</v>
      </c>
      <c r="AC1255"/>
    </row>
    <row r="1256" spans="1:29">
      <c r="A1256" t="s">
        <v>6011</v>
      </c>
      <c r="B1256" t="s">
        <v>5979</v>
      </c>
      <c r="C1256" t="s">
        <v>496</v>
      </c>
      <c r="D1256" t="s">
        <v>95</v>
      </c>
      <c r="E1256" t="s">
        <v>52</v>
      </c>
      <c r="F1256" t="s">
        <v>96</v>
      </c>
      <c r="G1256" t="s">
        <v>373</v>
      </c>
      <c r="H1256" t="s">
        <v>35</v>
      </c>
      <c r="I1256" t="s">
        <v>6012</v>
      </c>
      <c r="J1256" t="s">
        <v>6013</v>
      </c>
      <c r="K1256" t="s">
        <v>6014</v>
      </c>
      <c r="L1256" t="s">
        <v>6014</v>
      </c>
      <c r="M1256" t="s">
        <v>36</v>
      </c>
      <c r="N1256" t="s">
        <v>36</v>
      </c>
      <c r="O1256" t="s">
        <v>311</v>
      </c>
      <c r="P1256" t="s">
        <v>5979</v>
      </c>
      <c r="Q1256" t="s">
        <v>6014</v>
      </c>
      <c r="R1256" t="s">
        <v>103</v>
      </c>
      <c r="S1256" t="s">
        <v>6014</v>
      </c>
      <c r="T12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45811.35833333333</v>
      </c>
      <c r="U12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45824.495833333334</v>
      </c>
      <c r="V1256" s="5">
        <f>IFERROR(Table2[[#This Row],[Fecha cierre/actualización]]-Table2[[#This Row],[Fecha creación]],"Revisar")</f>
        <v>13.137500000004366</v>
      </c>
      <c r="W1256" s="5">
        <f>IFERROR(Table2[[#This Row],[Días resolución/en proceso]]*24,"Revisar")</f>
        <v>315.30000000010477</v>
      </c>
      <c r="X1256" s="5">
        <f>_xlfn.XLOOKUP(Table2[[#This Row],[Acuerdo de nivel de servicio]],SLA!B:B,SLA!C:C)</f>
        <v>72</v>
      </c>
      <c r="Y1256" s="5">
        <f>IFERROR(ROUND(Table2[[#This Row],[Fecha cierre/actualización]]-Table2[[#This Row],[Fecha creación]],0)*14,"Revisar")</f>
        <v>182</v>
      </c>
      <c r="Z1256" s="5">
        <f>+Table2[[#This Row],[SLA horas - base ]]+Table2[[#This Row],[SLA horas - adic por cambio días]]</f>
        <v>254</v>
      </c>
      <c r="AA1256" s="19" t="str">
        <f>IF(Table2[[#This Row],[SLA horas - base ]]=0,"No tiene SLA",IF(Table2[[#This Row],[Horas resolución/en proceso]]&lt;=Table2[[#This Row],[SLA horas - total]],"Cumplido","Vencido"))</f>
        <v>Vencido</v>
      </c>
      <c r="AC1256"/>
    </row>
    <row r="1257" spans="1:29">
      <c r="A1257" t="s">
        <v>6015</v>
      </c>
      <c r="B1257" t="s">
        <v>6016</v>
      </c>
      <c r="C1257" t="s">
        <v>2317</v>
      </c>
      <c r="D1257" t="s">
        <v>95</v>
      </c>
      <c r="E1257" t="s">
        <v>38</v>
      </c>
      <c r="F1257" t="s">
        <v>96</v>
      </c>
      <c r="G1257" t="s">
        <v>106</v>
      </c>
      <c r="H1257" t="s">
        <v>38</v>
      </c>
      <c r="I1257" t="s">
        <v>6017</v>
      </c>
      <c r="J1257" t="s">
        <v>6018</v>
      </c>
      <c r="K1257" t="s">
        <v>6019</v>
      </c>
      <c r="L1257" t="s">
        <v>6019</v>
      </c>
      <c r="M1257" t="s">
        <v>110</v>
      </c>
      <c r="N1257" t="s">
        <v>36</v>
      </c>
      <c r="O1257" t="s">
        <v>36</v>
      </c>
      <c r="P1257" t="s">
        <v>6016</v>
      </c>
      <c r="Q1257" t="s">
        <v>6019</v>
      </c>
      <c r="R1257" t="s">
        <v>103</v>
      </c>
      <c r="S1257" t="s">
        <v>6019</v>
      </c>
      <c r="T12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45810.638888888891</v>
      </c>
      <c r="U12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45817.397222222222</v>
      </c>
      <c r="V1257" s="5">
        <f>IFERROR(Table2[[#This Row],[Fecha cierre/actualización]]-Table2[[#This Row],[Fecha creación]],"Revisar")</f>
        <v>6.7583333333313931</v>
      </c>
      <c r="W1257" s="5">
        <f>IFERROR(Table2[[#This Row],[Días resolución/en proceso]]*24,"Revisar")</f>
        <v>162.19999999995343</v>
      </c>
      <c r="X1257" s="5">
        <f>_xlfn.XLOOKUP(Table2[[#This Row],[Acuerdo de nivel de servicio]],SLA!B:B,SLA!C:C)</f>
        <v>120</v>
      </c>
      <c r="Y1257" s="5">
        <f>IFERROR(ROUND(Table2[[#This Row],[Fecha cierre/actualización]]-Table2[[#This Row],[Fecha creación]],0)*14,"Revisar")</f>
        <v>98</v>
      </c>
      <c r="Z1257" s="5">
        <f>+Table2[[#This Row],[SLA horas - base ]]+Table2[[#This Row],[SLA horas - adic por cambio días]]</f>
        <v>218</v>
      </c>
      <c r="AA1257" s="19" t="str">
        <f>IF(Table2[[#This Row],[SLA horas - base ]]=0,"No tiene SLA",IF(Table2[[#This Row],[Horas resolución/en proceso]]&lt;=Table2[[#This Row],[SLA horas - total]],"Cumplido","Vencido"))</f>
        <v>Cumplido</v>
      </c>
      <c r="AC1257"/>
    </row>
    <row r="1258" spans="1:29">
      <c r="A1258" t="s">
        <v>6020</v>
      </c>
      <c r="B1258" t="s">
        <v>6021</v>
      </c>
      <c r="C1258" t="s">
        <v>36</v>
      </c>
      <c r="D1258" t="s">
        <v>2</v>
      </c>
      <c r="E1258" t="s">
        <v>38</v>
      </c>
      <c r="F1258" t="s">
        <v>19</v>
      </c>
      <c r="G1258" t="s">
        <v>36</v>
      </c>
      <c r="H1258" t="s">
        <v>37</v>
      </c>
      <c r="I1258" t="s">
        <v>6021</v>
      </c>
      <c r="J1258" t="s">
        <v>131</v>
      </c>
      <c r="K1258" t="s">
        <v>36</v>
      </c>
      <c r="L1258" t="s">
        <v>5117</v>
      </c>
      <c r="M1258" t="s">
        <v>101</v>
      </c>
      <c r="N1258" t="s">
        <v>36</v>
      </c>
      <c r="O1258" t="s">
        <v>102</v>
      </c>
      <c r="P1258" t="s">
        <v>6021</v>
      </c>
      <c r="Q1258" t="s">
        <v>36</v>
      </c>
      <c r="R1258" t="s">
        <v>103</v>
      </c>
      <c r="S1258" t="s">
        <v>36</v>
      </c>
      <c r="T12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45810.708333333336</v>
      </c>
      <c r="U12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45848.368750000001</v>
      </c>
      <c r="V1258" s="5">
        <f>IFERROR(Table2[[#This Row],[Fecha cierre/actualización]]-Table2[[#This Row],[Fecha creación]],"Revisar")</f>
        <v>37.660416666665697</v>
      </c>
      <c r="W1258" s="5">
        <f>IFERROR(Table2[[#This Row],[Días resolución/en proceso]]*24,"Revisar")</f>
        <v>903.84999999997672</v>
      </c>
      <c r="X1258" s="5">
        <f>_xlfn.XLOOKUP(Table2[[#This Row],[Acuerdo de nivel de servicio]],SLA!B:B,SLA!C:C)</f>
        <v>0</v>
      </c>
      <c r="Y1258" s="5">
        <f>IFERROR(ROUND(Table2[[#This Row],[Fecha cierre/actualización]]-Table2[[#This Row],[Fecha creación]],0)*14,"Revisar")</f>
        <v>532</v>
      </c>
      <c r="Z1258" s="5">
        <f>+Table2[[#This Row],[SLA horas - base ]]+Table2[[#This Row],[SLA horas - adic por cambio días]]</f>
        <v>532</v>
      </c>
      <c r="AA1258" s="19" t="str">
        <f>IF(Table2[[#This Row],[SLA horas - base ]]=0,"No tiene SLA",IF(Table2[[#This Row],[Horas resolución/en proceso]]&lt;=Table2[[#This Row],[SLA horas - total]],"Cumplido","Vencido"))</f>
        <v>No tiene SLA</v>
      </c>
      <c r="AC1258"/>
    </row>
    <row r="1259" spans="1:29">
      <c r="A1259" t="s">
        <v>6022</v>
      </c>
      <c r="B1259" t="s">
        <v>6023</v>
      </c>
      <c r="C1259" t="s">
        <v>36</v>
      </c>
      <c r="D1259" t="s">
        <v>95</v>
      </c>
      <c r="E1259" t="s">
        <v>38</v>
      </c>
      <c r="F1259" t="s">
        <v>96</v>
      </c>
      <c r="G1259" t="s">
        <v>106</v>
      </c>
      <c r="H1259" t="s">
        <v>38</v>
      </c>
      <c r="I1259" t="s">
        <v>6023</v>
      </c>
      <c r="J1259" t="s">
        <v>6024</v>
      </c>
      <c r="K1259" t="s">
        <v>6025</v>
      </c>
      <c r="L1259" t="s">
        <v>6025</v>
      </c>
      <c r="M1259" t="s">
        <v>110</v>
      </c>
      <c r="N1259" t="s">
        <v>36</v>
      </c>
      <c r="O1259" t="s">
        <v>36</v>
      </c>
      <c r="P1259" t="s">
        <v>6023</v>
      </c>
      <c r="Q1259" t="s">
        <v>6025</v>
      </c>
      <c r="R1259" t="s">
        <v>103</v>
      </c>
      <c r="S1259" t="s">
        <v>6026</v>
      </c>
      <c r="T12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45810.500694444447</v>
      </c>
      <c r="U12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45813.45416666667</v>
      </c>
      <c r="V1259" s="5">
        <f>IFERROR(Table2[[#This Row],[Fecha cierre/actualización]]-Table2[[#This Row],[Fecha creación]],"Revisar")</f>
        <v>2.953472222223354</v>
      </c>
      <c r="W1259" s="5">
        <f>IFERROR(Table2[[#This Row],[Días resolución/en proceso]]*24,"Revisar")</f>
        <v>70.883333333360497</v>
      </c>
      <c r="X1259" s="5">
        <f>_xlfn.XLOOKUP(Table2[[#This Row],[Acuerdo de nivel de servicio]],SLA!B:B,SLA!C:C)</f>
        <v>0</v>
      </c>
      <c r="Y1259" s="5">
        <f>IFERROR(ROUND(Table2[[#This Row],[Fecha cierre/actualización]]-Table2[[#This Row],[Fecha creación]],0)*14,"Revisar")</f>
        <v>42</v>
      </c>
      <c r="Z1259" s="5">
        <f>+Table2[[#This Row],[SLA horas - base ]]+Table2[[#This Row],[SLA horas - adic por cambio días]]</f>
        <v>42</v>
      </c>
      <c r="AA1259" s="19" t="str">
        <f>IF(Table2[[#This Row],[SLA horas - base ]]=0,"No tiene SLA",IF(Table2[[#This Row],[Horas resolución/en proceso]]&lt;=Table2[[#This Row],[SLA horas - total]],"Cumplido","Vencido"))</f>
        <v>No tiene SLA</v>
      </c>
      <c r="AC1259"/>
    </row>
    <row r="1260" spans="1:29">
      <c r="A1260" t="s">
        <v>6027</v>
      </c>
      <c r="B1260" t="s">
        <v>6028</v>
      </c>
      <c r="C1260" t="s">
        <v>36</v>
      </c>
      <c r="D1260" t="s">
        <v>269</v>
      </c>
      <c r="E1260" t="s">
        <v>52</v>
      </c>
      <c r="F1260" t="s">
        <v>96</v>
      </c>
      <c r="G1260" t="s">
        <v>270</v>
      </c>
      <c r="H1260" t="s">
        <v>36</v>
      </c>
      <c r="I1260" t="s">
        <v>6029</v>
      </c>
      <c r="J1260" t="s">
        <v>6030</v>
      </c>
      <c r="K1260" t="s">
        <v>6031</v>
      </c>
      <c r="L1260" t="s">
        <v>6031</v>
      </c>
      <c r="M1260" t="s">
        <v>36</v>
      </c>
      <c r="N1260" t="s">
        <v>36</v>
      </c>
      <c r="O1260" t="s">
        <v>36</v>
      </c>
      <c r="P1260" t="s">
        <v>6028</v>
      </c>
      <c r="Q1260" t="s">
        <v>6031</v>
      </c>
      <c r="R1260" t="s">
        <v>103</v>
      </c>
      <c r="S1260" t="s">
        <v>6031</v>
      </c>
      <c r="T12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45810.675694444442</v>
      </c>
      <c r="U12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45813.74722222222</v>
      </c>
      <c r="V1260" s="5">
        <f>IFERROR(Table2[[#This Row],[Fecha cierre/actualización]]-Table2[[#This Row],[Fecha creación]],"Revisar")</f>
        <v>3.0715277777781012</v>
      </c>
      <c r="W1260" s="5">
        <f>IFERROR(Table2[[#This Row],[Días resolución/en proceso]]*24,"Revisar")</f>
        <v>73.716666666674428</v>
      </c>
      <c r="X1260" s="5">
        <f>_xlfn.XLOOKUP(Table2[[#This Row],[Acuerdo de nivel de servicio]],SLA!B:B,SLA!C:C)</f>
        <v>0</v>
      </c>
      <c r="Y1260" s="5">
        <f>IFERROR(ROUND(Table2[[#This Row],[Fecha cierre/actualización]]-Table2[[#This Row],[Fecha creación]],0)*14,"Revisar")</f>
        <v>42</v>
      </c>
      <c r="Z1260" s="5">
        <f>+Table2[[#This Row],[SLA horas - base ]]+Table2[[#This Row],[SLA horas - adic por cambio días]]</f>
        <v>42</v>
      </c>
      <c r="AA1260" s="19" t="str">
        <f>IF(Table2[[#This Row],[SLA horas - base ]]=0,"No tiene SLA",IF(Table2[[#This Row],[Horas resolución/en proceso]]&lt;=Table2[[#This Row],[SLA horas - total]],"Cumplido","Vencido"))</f>
        <v>No tiene SLA</v>
      </c>
      <c r="AC1260"/>
    </row>
    <row r="1261" spans="1:29">
      <c r="A1261" t="s">
        <v>6032</v>
      </c>
      <c r="B1261" t="s">
        <v>6033</v>
      </c>
      <c r="C1261" t="s">
        <v>496</v>
      </c>
      <c r="D1261" t="s">
        <v>95</v>
      </c>
      <c r="E1261" t="s">
        <v>38</v>
      </c>
      <c r="F1261" t="s">
        <v>96</v>
      </c>
      <c r="G1261" t="s">
        <v>97</v>
      </c>
      <c r="H1261" t="s">
        <v>40</v>
      </c>
      <c r="I1261" t="s">
        <v>6034</v>
      </c>
      <c r="J1261" t="s">
        <v>6035</v>
      </c>
      <c r="K1261" t="s">
        <v>5986</v>
      </c>
      <c r="L1261" t="s">
        <v>5986</v>
      </c>
      <c r="M1261" t="s">
        <v>101</v>
      </c>
      <c r="N1261" t="s">
        <v>36</v>
      </c>
      <c r="O1261" t="s">
        <v>102</v>
      </c>
      <c r="P1261" t="s">
        <v>6033</v>
      </c>
      <c r="Q1261" t="s">
        <v>5986</v>
      </c>
      <c r="R1261" t="s">
        <v>103</v>
      </c>
      <c r="S1261" t="s">
        <v>5986</v>
      </c>
      <c r="T12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45812.478472222225</v>
      </c>
      <c r="U12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45813.462500000001</v>
      </c>
      <c r="V1261" s="5">
        <f>IFERROR(Table2[[#This Row],[Fecha cierre/actualización]]-Table2[[#This Row],[Fecha creación]],"Revisar")</f>
        <v>0.98402777777664596</v>
      </c>
      <c r="W1261" s="5">
        <f>IFERROR(Table2[[#This Row],[Días resolución/en proceso]]*24,"Revisar")</f>
        <v>23.616666666639503</v>
      </c>
      <c r="X1261" s="5">
        <f>_xlfn.XLOOKUP(Table2[[#This Row],[Acuerdo de nivel de servicio]],SLA!B:B,SLA!C:C)</f>
        <v>72</v>
      </c>
      <c r="Y1261" s="5">
        <f>IFERROR(ROUND(Table2[[#This Row],[Fecha cierre/actualización]]-Table2[[#This Row],[Fecha creación]],0)*14,"Revisar")</f>
        <v>14</v>
      </c>
      <c r="Z1261" s="5">
        <f>+Table2[[#This Row],[SLA horas - base ]]+Table2[[#This Row],[SLA horas - adic por cambio días]]</f>
        <v>86</v>
      </c>
      <c r="AA1261" s="19" t="str">
        <f>IF(Table2[[#This Row],[SLA horas - base ]]=0,"No tiene SLA",IF(Table2[[#This Row],[Horas resolución/en proceso]]&lt;=Table2[[#This Row],[SLA horas - total]],"Cumplido","Vencido"))</f>
        <v>Cumplido</v>
      </c>
      <c r="AC1261"/>
    </row>
    <row r="1262" spans="1:29">
      <c r="A1262" t="s">
        <v>6036</v>
      </c>
      <c r="B1262" t="s">
        <v>6037</v>
      </c>
      <c r="C1262" t="s">
        <v>496</v>
      </c>
      <c r="D1262" t="s">
        <v>95</v>
      </c>
      <c r="E1262" t="s">
        <v>66</v>
      </c>
      <c r="F1262" t="s">
        <v>19</v>
      </c>
      <c r="G1262" t="s">
        <v>97</v>
      </c>
      <c r="H1262" t="s">
        <v>45</v>
      </c>
      <c r="I1262" t="s">
        <v>6038</v>
      </c>
      <c r="J1262" t="s">
        <v>131</v>
      </c>
      <c r="K1262" t="s">
        <v>36</v>
      </c>
      <c r="L1262" t="s">
        <v>6039</v>
      </c>
      <c r="M1262" t="s">
        <v>101</v>
      </c>
      <c r="N1262" t="s">
        <v>36</v>
      </c>
      <c r="O1262" t="s">
        <v>102</v>
      </c>
      <c r="P1262" t="s">
        <v>6037</v>
      </c>
      <c r="Q1262" t="s">
        <v>36</v>
      </c>
      <c r="R1262" t="s">
        <v>103</v>
      </c>
      <c r="S1262" t="s">
        <v>36</v>
      </c>
      <c r="T12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45810.786805555559</v>
      </c>
      <c r="U12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45813.34097222222</v>
      </c>
      <c r="V1262" s="5">
        <f>IFERROR(Table2[[#This Row],[Fecha cierre/actualización]]-Table2[[#This Row],[Fecha creación]],"Revisar")</f>
        <v>2.554166666661331</v>
      </c>
      <c r="W1262" s="5">
        <f>IFERROR(Table2[[#This Row],[Días resolución/en proceso]]*24,"Revisar")</f>
        <v>61.299999999871943</v>
      </c>
      <c r="X1262" s="5">
        <f>_xlfn.XLOOKUP(Table2[[#This Row],[Acuerdo de nivel de servicio]],SLA!B:B,SLA!C:C)</f>
        <v>72</v>
      </c>
      <c r="Y1262" s="5">
        <f>IFERROR(ROUND(Table2[[#This Row],[Fecha cierre/actualización]]-Table2[[#This Row],[Fecha creación]],0)*14,"Revisar")</f>
        <v>42</v>
      </c>
      <c r="Z1262" s="5">
        <f>+Table2[[#This Row],[SLA horas - base ]]+Table2[[#This Row],[SLA horas - adic por cambio días]]</f>
        <v>114</v>
      </c>
      <c r="AA1262" s="19" t="str">
        <f>IF(Table2[[#This Row],[SLA horas - base ]]=0,"No tiene SLA",IF(Table2[[#This Row],[Horas resolución/en proceso]]&lt;=Table2[[#This Row],[SLA horas - total]],"Cumplido","Vencido"))</f>
        <v>Cumplido</v>
      </c>
      <c r="AC1262"/>
    </row>
    <row r="1263" spans="1:29">
      <c r="A1263" t="s">
        <v>6040</v>
      </c>
      <c r="B1263" t="s">
        <v>5968</v>
      </c>
      <c r="C1263" t="s">
        <v>157</v>
      </c>
      <c r="D1263" t="s">
        <v>2</v>
      </c>
      <c r="E1263" t="s">
        <v>55</v>
      </c>
      <c r="F1263" t="s">
        <v>96</v>
      </c>
      <c r="G1263" t="s">
        <v>106</v>
      </c>
      <c r="H1263" t="s">
        <v>27</v>
      </c>
      <c r="I1263" t="s">
        <v>6041</v>
      </c>
      <c r="J1263" t="s">
        <v>6042</v>
      </c>
      <c r="K1263" t="s">
        <v>6041</v>
      </c>
      <c r="L1263" t="s">
        <v>6041</v>
      </c>
      <c r="M1263" t="s">
        <v>101</v>
      </c>
      <c r="N1263" t="s">
        <v>154</v>
      </c>
      <c r="O1263" t="s">
        <v>102</v>
      </c>
      <c r="P1263" t="s">
        <v>5968</v>
      </c>
      <c r="Q1263" t="s">
        <v>6041</v>
      </c>
      <c r="R1263" t="s">
        <v>103</v>
      </c>
      <c r="S1263" t="s">
        <v>6041</v>
      </c>
      <c r="T12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45812.693055555559</v>
      </c>
      <c r="U12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45812.709027777775</v>
      </c>
      <c r="V1263" s="5">
        <f>IFERROR(Table2[[#This Row],[Fecha cierre/actualización]]-Table2[[#This Row],[Fecha creación]],"Revisar")</f>
        <v>1.597222221607808E-2</v>
      </c>
      <c r="W1263" s="5">
        <f>IFERROR(Table2[[#This Row],[Días resolución/en proceso]]*24,"Revisar")</f>
        <v>0.38333333318587393</v>
      </c>
      <c r="X1263" s="5">
        <f>_xlfn.XLOOKUP(Table2[[#This Row],[Acuerdo de nivel de servicio]],SLA!B:B,SLA!C:C)</f>
        <v>12.5</v>
      </c>
      <c r="Y1263" s="5">
        <f>IFERROR(ROUND(Table2[[#This Row],[Fecha cierre/actualización]]-Table2[[#This Row],[Fecha creación]],0)*14,"Revisar")</f>
        <v>0</v>
      </c>
      <c r="Z1263" s="5">
        <f>+Table2[[#This Row],[SLA horas - base ]]+Table2[[#This Row],[SLA horas - adic por cambio días]]</f>
        <v>12.5</v>
      </c>
      <c r="AA1263" s="19" t="str">
        <f>IF(Table2[[#This Row],[SLA horas - base ]]=0,"No tiene SLA",IF(Table2[[#This Row],[Horas resolución/en proceso]]&lt;=Table2[[#This Row],[SLA horas - total]],"Cumplido","Vencido"))</f>
        <v>Cumplido</v>
      </c>
      <c r="AC1263"/>
    </row>
    <row r="1264" spans="1:29">
      <c r="A1264" t="s">
        <v>6043</v>
      </c>
      <c r="B1264" t="s">
        <v>6044</v>
      </c>
      <c r="C1264" t="s">
        <v>36</v>
      </c>
      <c r="D1264" t="s">
        <v>2</v>
      </c>
      <c r="E1264" t="s">
        <v>38</v>
      </c>
      <c r="F1264" t="s">
        <v>96</v>
      </c>
      <c r="G1264" t="s">
        <v>106</v>
      </c>
      <c r="H1264" t="s">
        <v>38</v>
      </c>
      <c r="I1264" t="s">
        <v>6045</v>
      </c>
      <c r="J1264" t="s">
        <v>6046</v>
      </c>
      <c r="K1264" t="s">
        <v>6047</v>
      </c>
      <c r="L1264" t="s">
        <v>6047</v>
      </c>
      <c r="M1264" t="s">
        <v>110</v>
      </c>
      <c r="N1264" t="s">
        <v>36</v>
      </c>
      <c r="O1264" t="s">
        <v>36</v>
      </c>
      <c r="P1264" t="s">
        <v>6044</v>
      </c>
      <c r="Q1264" t="s">
        <v>6047</v>
      </c>
      <c r="R1264" t="s">
        <v>103</v>
      </c>
      <c r="S1264" t="s">
        <v>6047</v>
      </c>
      <c r="T12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45810.699305555558</v>
      </c>
      <c r="U12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45812.729861111111</v>
      </c>
      <c r="V1264" s="5">
        <f>IFERROR(Table2[[#This Row],[Fecha cierre/actualización]]-Table2[[#This Row],[Fecha creación]],"Revisar")</f>
        <v>2.0305555555532919</v>
      </c>
      <c r="W1264" s="5">
        <f>IFERROR(Table2[[#This Row],[Días resolución/en proceso]]*24,"Revisar")</f>
        <v>48.733333333279006</v>
      </c>
      <c r="X1264" s="5">
        <f>_xlfn.XLOOKUP(Table2[[#This Row],[Acuerdo de nivel de servicio]],SLA!B:B,SLA!C:C)</f>
        <v>0</v>
      </c>
      <c r="Y1264" s="5">
        <f>IFERROR(ROUND(Table2[[#This Row],[Fecha cierre/actualización]]-Table2[[#This Row],[Fecha creación]],0)*14,"Revisar")</f>
        <v>28</v>
      </c>
      <c r="Z1264" s="5">
        <f>+Table2[[#This Row],[SLA horas - base ]]+Table2[[#This Row],[SLA horas - adic por cambio días]]</f>
        <v>28</v>
      </c>
      <c r="AA1264" s="19" t="str">
        <f>IF(Table2[[#This Row],[SLA horas - base ]]=0,"No tiene SLA",IF(Table2[[#This Row],[Horas resolución/en proceso]]&lt;=Table2[[#This Row],[SLA horas - total]],"Cumplido","Vencido"))</f>
        <v>No tiene SLA</v>
      </c>
      <c r="AC1264"/>
    </row>
    <row r="1265" spans="1:29">
      <c r="A1265" t="s">
        <v>6048</v>
      </c>
      <c r="B1265" t="s">
        <v>6049</v>
      </c>
      <c r="C1265" t="s">
        <v>149</v>
      </c>
      <c r="D1265" t="s">
        <v>2</v>
      </c>
      <c r="E1265" t="s">
        <v>55</v>
      </c>
      <c r="F1265" t="s">
        <v>96</v>
      </c>
      <c r="G1265" t="s">
        <v>106</v>
      </c>
      <c r="H1265" t="s">
        <v>31</v>
      </c>
      <c r="I1265" t="s">
        <v>6050</v>
      </c>
      <c r="J1265" t="s">
        <v>6051</v>
      </c>
      <c r="K1265" t="s">
        <v>6052</v>
      </c>
      <c r="L1265" t="s">
        <v>6052</v>
      </c>
      <c r="M1265" t="s">
        <v>101</v>
      </c>
      <c r="N1265" t="s">
        <v>154</v>
      </c>
      <c r="O1265" t="s">
        <v>102</v>
      </c>
      <c r="P1265" t="s">
        <v>6049</v>
      </c>
      <c r="Q1265" t="s">
        <v>6052</v>
      </c>
      <c r="R1265" t="s">
        <v>103</v>
      </c>
      <c r="S1265" t="s">
        <v>6052</v>
      </c>
      <c r="T12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45812.488194444442</v>
      </c>
      <c r="U12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45824.523611111108</v>
      </c>
      <c r="V1265" s="5">
        <f>IFERROR(Table2[[#This Row],[Fecha cierre/actualización]]-Table2[[#This Row],[Fecha creación]],"Revisar")</f>
        <v>12.035416666665697</v>
      </c>
      <c r="W1265" s="5">
        <f>IFERROR(Table2[[#This Row],[Días resolución/en proceso]]*24,"Revisar")</f>
        <v>288.84999999997672</v>
      </c>
      <c r="X1265" s="5">
        <f>_xlfn.XLOOKUP(Table2[[#This Row],[Acuerdo de nivel de servicio]],SLA!B:B,SLA!C:C)</f>
        <v>12.5</v>
      </c>
      <c r="Y1265" s="5">
        <f>IFERROR(ROUND(Table2[[#This Row],[Fecha cierre/actualización]]-Table2[[#This Row],[Fecha creación]],0)*14,"Revisar")</f>
        <v>168</v>
      </c>
      <c r="Z1265" s="5">
        <f>+Table2[[#This Row],[SLA horas - base ]]+Table2[[#This Row],[SLA horas - adic por cambio días]]</f>
        <v>180.5</v>
      </c>
      <c r="AA1265" s="19" t="str">
        <f>IF(Table2[[#This Row],[SLA horas - base ]]=0,"No tiene SLA",IF(Table2[[#This Row],[Horas resolución/en proceso]]&lt;=Table2[[#This Row],[SLA horas - total]],"Cumplido","Vencido"))</f>
        <v>Vencido</v>
      </c>
      <c r="AC1265"/>
    </row>
    <row r="1266" spans="1:29">
      <c r="A1266" t="s">
        <v>6053</v>
      </c>
      <c r="B1266" t="s">
        <v>6054</v>
      </c>
      <c r="C1266" t="s">
        <v>36</v>
      </c>
      <c r="D1266" t="s">
        <v>269</v>
      </c>
      <c r="E1266" t="s">
        <v>52</v>
      </c>
      <c r="F1266" t="s">
        <v>96</v>
      </c>
      <c r="G1266" t="s">
        <v>270</v>
      </c>
      <c r="H1266" t="s">
        <v>36</v>
      </c>
      <c r="I1266" t="s">
        <v>6055</v>
      </c>
      <c r="J1266" t="s">
        <v>6056</v>
      </c>
      <c r="K1266" t="s">
        <v>6057</v>
      </c>
      <c r="L1266" t="s">
        <v>6057</v>
      </c>
      <c r="M1266" t="s">
        <v>36</v>
      </c>
      <c r="N1266" t="s">
        <v>36</v>
      </c>
      <c r="O1266" t="s">
        <v>36</v>
      </c>
      <c r="P1266" t="s">
        <v>6054</v>
      </c>
      <c r="Q1266" t="s">
        <v>6057</v>
      </c>
      <c r="R1266" t="s">
        <v>103</v>
      </c>
      <c r="S1266" t="s">
        <v>6057</v>
      </c>
      <c r="T12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45812.515972222223</v>
      </c>
      <c r="U12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45813.748611111114</v>
      </c>
      <c r="V1266" s="5">
        <f>IFERROR(Table2[[#This Row],[Fecha cierre/actualización]]-Table2[[#This Row],[Fecha creación]],"Revisar")</f>
        <v>1.2326388888905058</v>
      </c>
      <c r="W1266" s="5">
        <f>IFERROR(Table2[[#This Row],[Días resolución/en proceso]]*24,"Revisar")</f>
        <v>29.583333333372138</v>
      </c>
      <c r="X1266" s="5">
        <f>_xlfn.XLOOKUP(Table2[[#This Row],[Acuerdo de nivel de servicio]],SLA!B:B,SLA!C:C)</f>
        <v>0</v>
      </c>
      <c r="Y1266" s="5">
        <f>IFERROR(ROUND(Table2[[#This Row],[Fecha cierre/actualización]]-Table2[[#This Row],[Fecha creación]],0)*14,"Revisar")</f>
        <v>14</v>
      </c>
      <c r="Z1266" s="5">
        <f>+Table2[[#This Row],[SLA horas - base ]]+Table2[[#This Row],[SLA horas - adic por cambio días]]</f>
        <v>14</v>
      </c>
      <c r="AA1266" s="19" t="str">
        <f>IF(Table2[[#This Row],[SLA horas - base ]]=0,"No tiene SLA",IF(Table2[[#This Row],[Horas resolución/en proceso]]&lt;=Table2[[#This Row],[SLA horas - total]],"Cumplido","Vencido"))</f>
        <v>No tiene SLA</v>
      </c>
      <c r="AC1266"/>
    </row>
    <row r="1267" spans="1:29">
      <c r="A1267" t="s">
        <v>6058</v>
      </c>
      <c r="B1267" t="s">
        <v>6059</v>
      </c>
      <c r="C1267" t="s">
        <v>36</v>
      </c>
      <c r="D1267" t="s">
        <v>2</v>
      </c>
      <c r="E1267" t="s">
        <v>38</v>
      </c>
      <c r="F1267" t="s">
        <v>96</v>
      </c>
      <c r="G1267" t="s">
        <v>106</v>
      </c>
      <c r="H1267" t="s">
        <v>38</v>
      </c>
      <c r="I1267" t="s">
        <v>6060</v>
      </c>
      <c r="J1267" t="s">
        <v>6061</v>
      </c>
      <c r="K1267" t="s">
        <v>6062</v>
      </c>
      <c r="L1267" t="s">
        <v>6062</v>
      </c>
      <c r="M1267" t="s">
        <v>110</v>
      </c>
      <c r="N1267" t="s">
        <v>36</v>
      </c>
      <c r="O1267" t="s">
        <v>36</v>
      </c>
      <c r="P1267" t="s">
        <v>6059</v>
      </c>
      <c r="Q1267" t="s">
        <v>6062</v>
      </c>
      <c r="R1267" t="s">
        <v>103</v>
      </c>
      <c r="S1267" t="s">
        <v>6063</v>
      </c>
      <c r="T12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45811.40902777778</v>
      </c>
      <c r="U12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45818.37222222222</v>
      </c>
      <c r="V1267" s="5">
        <f>IFERROR(Table2[[#This Row],[Fecha cierre/actualización]]-Table2[[#This Row],[Fecha creación]],"Revisar")</f>
        <v>6.9631944444408873</v>
      </c>
      <c r="W1267" s="5">
        <f>IFERROR(Table2[[#This Row],[Días resolución/en proceso]]*24,"Revisar")</f>
        <v>167.1166666665813</v>
      </c>
      <c r="X1267" s="5">
        <f>_xlfn.XLOOKUP(Table2[[#This Row],[Acuerdo de nivel de servicio]],SLA!B:B,SLA!C:C)</f>
        <v>0</v>
      </c>
      <c r="Y1267" s="5">
        <f>IFERROR(ROUND(Table2[[#This Row],[Fecha cierre/actualización]]-Table2[[#This Row],[Fecha creación]],0)*14,"Revisar")</f>
        <v>98</v>
      </c>
      <c r="Z1267" s="5">
        <f>+Table2[[#This Row],[SLA horas - base ]]+Table2[[#This Row],[SLA horas - adic por cambio días]]</f>
        <v>98</v>
      </c>
      <c r="AA1267" s="19" t="str">
        <f>IF(Table2[[#This Row],[SLA horas - base ]]=0,"No tiene SLA",IF(Table2[[#This Row],[Horas resolución/en proceso]]&lt;=Table2[[#This Row],[SLA horas - total]],"Cumplido","Vencido"))</f>
        <v>No tiene SLA</v>
      </c>
      <c r="AC1267"/>
    </row>
    <row r="1268" spans="1:29">
      <c r="A1268" t="s">
        <v>6064</v>
      </c>
      <c r="B1268" t="s">
        <v>6065</v>
      </c>
      <c r="C1268" t="s">
        <v>496</v>
      </c>
      <c r="D1268" t="s">
        <v>95</v>
      </c>
      <c r="E1268" t="s">
        <v>66</v>
      </c>
      <c r="F1268" t="s">
        <v>96</v>
      </c>
      <c r="G1268" t="s">
        <v>97</v>
      </c>
      <c r="H1268" t="s">
        <v>51</v>
      </c>
      <c r="I1268" t="s">
        <v>6066</v>
      </c>
      <c r="J1268" t="s">
        <v>6067</v>
      </c>
      <c r="K1268" t="s">
        <v>6068</v>
      </c>
      <c r="L1268" t="s">
        <v>6068</v>
      </c>
      <c r="M1268" t="s">
        <v>101</v>
      </c>
      <c r="N1268" t="s">
        <v>36</v>
      </c>
      <c r="O1268" t="s">
        <v>102</v>
      </c>
      <c r="P1268" t="s">
        <v>6065</v>
      </c>
      <c r="Q1268" t="s">
        <v>6068</v>
      </c>
      <c r="R1268" t="s">
        <v>103</v>
      </c>
      <c r="S1268" t="s">
        <v>6068</v>
      </c>
      <c r="T12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45811.642361111109</v>
      </c>
      <c r="U12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45811.673611111109</v>
      </c>
      <c r="V1268" s="5">
        <f>IFERROR(Table2[[#This Row],[Fecha cierre/actualización]]-Table2[[#This Row],[Fecha creación]],"Revisar")</f>
        <v>3.125E-2</v>
      </c>
      <c r="W1268" s="5">
        <f>IFERROR(Table2[[#This Row],[Días resolución/en proceso]]*24,"Revisar")</f>
        <v>0.75</v>
      </c>
      <c r="X1268" s="5">
        <f>_xlfn.XLOOKUP(Table2[[#This Row],[Acuerdo de nivel de servicio]],SLA!B:B,SLA!C:C)</f>
        <v>72</v>
      </c>
      <c r="Y1268" s="5">
        <f>IFERROR(ROUND(Table2[[#This Row],[Fecha cierre/actualización]]-Table2[[#This Row],[Fecha creación]],0)*14,"Revisar")</f>
        <v>0</v>
      </c>
      <c r="Z1268" s="5">
        <f>+Table2[[#This Row],[SLA horas - base ]]+Table2[[#This Row],[SLA horas - adic por cambio días]]</f>
        <v>72</v>
      </c>
      <c r="AA1268" s="19" t="str">
        <f>IF(Table2[[#This Row],[SLA horas - base ]]=0,"No tiene SLA",IF(Table2[[#This Row],[Horas resolución/en proceso]]&lt;=Table2[[#This Row],[SLA horas - total]],"Cumplido","Vencido"))</f>
        <v>Cumplido</v>
      </c>
      <c r="AC1268"/>
    </row>
    <row r="1269" spans="1:29">
      <c r="A1269" t="s">
        <v>6069</v>
      </c>
      <c r="B1269" t="s">
        <v>6070</v>
      </c>
      <c r="C1269" t="s">
        <v>36</v>
      </c>
      <c r="D1269" t="s">
        <v>269</v>
      </c>
      <c r="E1269" t="s">
        <v>52</v>
      </c>
      <c r="F1269" t="s">
        <v>96</v>
      </c>
      <c r="G1269" t="s">
        <v>270</v>
      </c>
      <c r="H1269" t="s">
        <v>36</v>
      </c>
      <c r="I1269" t="s">
        <v>6071</v>
      </c>
      <c r="J1269" t="s">
        <v>6072</v>
      </c>
      <c r="K1269" t="s">
        <v>6073</v>
      </c>
      <c r="L1269" t="s">
        <v>6073</v>
      </c>
      <c r="M1269" t="s">
        <v>36</v>
      </c>
      <c r="N1269" t="s">
        <v>36</v>
      </c>
      <c r="O1269" t="s">
        <v>36</v>
      </c>
      <c r="P1269" t="s">
        <v>6070</v>
      </c>
      <c r="Q1269" t="s">
        <v>6073</v>
      </c>
      <c r="R1269" t="s">
        <v>103</v>
      </c>
      <c r="S1269" t="s">
        <v>6073</v>
      </c>
      <c r="T12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45812.672222222223</v>
      </c>
      <c r="U12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45813.75</v>
      </c>
      <c r="V1269" s="5">
        <f>IFERROR(Table2[[#This Row],[Fecha cierre/actualización]]-Table2[[#This Row],[Fecha creación]],"Revisar")</f>
        <v>1.077777777776646</v>
      </c>
      <c r="W1269" s="5">
        <f>IFERROR(Table2[[#This Row],[Días resolución/en proceso]]*24,"Revisar")</f>
        <v>25.866666666639503</v>
      </c>
      <c r="X1269" s="5">
        <f>_xlfn.XLOOKUP(Table2[[#This Row],[Acuerdo de nivel de servicio]],SLA!B:B,SLA!C:C)</f>
        <v>0</v>
      </c>
      <c r="Y1269" s="5">
        <f>IFERROR(ROUND(Table2[[#This Row],[Fecha cierre/actualización]]-Table2[[#This Row],[Fecha creación]],0)*14,"Revisar")</f>
        <v>14</v>
      </c>
      <c r="Z1269" s="5">
        <f>+Table2[[#This Row],[SLA horas - base ]]+Table2[[#This Row],[SLA horas - adic por cambio días]]</f>
        <v>14</v>
      </c>
      <c r="AA1269" s="19" t="str">
        <f>IF(Table2[[#This Row],[SLA horas - base ]]=0,"No tiene SLA",IF(Table2[[#This Row],[Horas resolución/en proceso]]&lt;=Table2[[#This Row],[SLA horas - total]],"Cumplido","Vencido"))</f>
        <v>No tiene SLA</v>
      </c>
      <c r="AC1269"/>
    </row>
    <row r="1270" spans="1:29">
      <c r="A1270" t="s">
        <v>6074</v>
      </c>
      <c r="B1270" t="s">
        <v>6075</v>
      </c>
      <c r="C1270" t="s">
        <v>496</v>
      </c>
      <c r="D1270" t="s">
        <v>95</v>
      </c>
      <c r="E1270" t="s">
        <v>66</v>
      </c>
      <c r="F1270" t="s">
        <v>96</v>
      </c>
      <c r="G1270" t="s">
        <v>97</v>
      </c>
      <c r="H1270" t="s">
        <v>40</v>
      </c>
      <c r="I1270" t="s">
        <v>6076</v>
      </c>
      <c r="J1270" t="s">
        <v>6077</v>
      </c>
      <c r="K1270" t="s">
        <v>6078</v>
      </c>
      <c r="L1270" t="s">
        <v>6078</v>
      </c>
      <c r="M1270" t="s">
        <v>101</v>
      </c>
      <c r="N1270" t="s">
        <v>36</v>
      </c>
      <c r="O1270" t="s">
        <v>102</v>
      </c>
      <c r="P1270" t="s">
        <v>6075</v>
      </c>
      <c r="Q1270" t="s">
        <v>6078</v>
      </c>
      <c r="R1270" t="s">
        <v>103</v>
      </c>
      <c r="S1270" t="s">
        <v>6078</v>
      </c>
      <c r="T12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45811.432638888888</v>
      </c>
      <c r="U12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45811.669444444444</v>
      </c>
      <c r="V1270" s="5">
        <f>IFERROR(Table2[[#This Row],[Fecha cierre/actualización]]-Table2[[#This Row],[Fecha creación]],"Revisar")</f>
        <v>0.23680555555620231</v>
      </c>
      <c r="W1270" s="5">
        <f>IFERROR(Table2[[#This Row],[Días resolución/en proceso]]*24,"Revisar")</f>
        <v>5.6833333333488554</v>
      </c>
      <c r="X1270" s="5">
        <f>_xlfn.XLOOKUP(Table2[[#This Row],[Acuerdo de nivel de servicio]],SLA!B:B,SLA!C:C)</f>
        <v>72</v>
      </c>
      <c r="Y1270" s="5">
        <f>IFERROR(ROUND(Table2[[#This Row],[Fecha cierre/actualización]]-Table2[[#This Row],[Fecha creación]],0)*14,"Revisar")</f>
        <v>0</v>
      </c>
      <c r="Z1270" s="5">
        <f>+Table2[[#This Row],[SLA horas - base ]]+Table2[[#This Row],[SLA horas - adic por cambio días]]</f>
        <v>72</v>
      </c>
      <c r="AA1270" s="19" t="str">
        <f>IF(Table2[[#This Row],[SLA horas - base ]]=0,"No tiene SLA",IF(Table2[[#This Row],[Horas resolución/en proceso]]&lt;=Table2[[#This Row],[SLA horas - total]],"Cumplido","Vencido"))</f>
        <v>Cumplido</v>
      </c>
      <c r="AC1270"/>
    </row>
    <row r="1271" spans="1:29">
      <c r="A1271" t="s">
        <v>6079</v>
      </c>
      <c r="B1271" t="s">
        <v>6080</v>
      </c>
      <c r="C1271" t="s">
        <v>496</v>
      </c>
      <c r="D1271" t="s">
        <v>95</v>
      </c>
      <c r="E1271" t="s">
        <v>33</v>
      </c>
      <c r="F1271" t="s">
        <v>96</v>
      </c>
      <c r="G1271" t="s">
        <v>373</v>
      </c>
      <c r="H1271" t="s">
        <v>35</v>
      </c>
      <c r="I1271" t="s">
        <v>6080</v>
      </c>
      <c r="J1271" t="s">
        <v>6081</v>
      </c>
      <c r="K1271" t="s">
        <v>6082</v>
      </c>
      <c r="L1271" t="s">
        <v>6082</v>
      </c>
      <c r="M1271" t="s">
        <v>36</v>
      </c>
      <c r="N1271" t="s">
        <v>36</v>
      </c>
      <c r="O1271" t="s">
        <v>311</v>
      </c>
      <c r="P1271" t="s">
        <v>6080</v>
      </c>
      <c r="Q1271" t="s">
        <v>6082</v>
      </c>
      <c r="R1271" t="s">
        <v>103</v>
      </c>
      <c r="S1271" t="s">
        <v>6082</v>
      </c>
      <c r="T12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45811.474305555559</v>
      </c>
      <c r="U12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45831.368055555555</v>
      </c>
      <c r="V1271" s="5">
        <f>IFERROR(Table2[[#This Row],[Fecha cierre/actualización]]-Table2[[#This Row],[Fecha creación]],"Revisar")</f>
        <v>19.893749999995634</v>
      </c>
      <c r="W1271" s="5">
        <f>IFERROR(Table2[[#This Row],[Días resolución/en proceso]]*24,"Revisar")</f>
        <v>477.44999999989523</v>
      </c>
      <c r="X1271" s="5">
        <f>_xlfn.XLOOKUP(Table2[[#This Row],[Acuerdo de nivel de servicio]],SLA!B:B,SLA!C:C)</f>
        <v>72</v>
      </c>
      <c r="Y1271" s="5">
        <f>IFERROR(ROUND(Table2[[#This Row],[Fecha cierre/actualización]]-Table2[[#This Row],[Fecha creación]],0)*14,"Revisar")</f>
        <v>280</v>
      </c>
      <c r="Z1271" s="5">
        <f>+Table2[[#This Row],[SLA horas - base ]]+Table2[[#This Row],[SLA horas - adic por cambio días]]</f>
        <v>352</v>
      </c>
      <c r="AA1271" s="19" t="str">
        <f>IF(Table2[[#This Row],[SLA horas - base ]]=0,"No tiene SLA",IF(Table2[[#This Row],[Horas resolución/en proceso]]&lt;=Table2[[#This Row],[SLA horas - total]],"Cumplido","Vencido"))</f>
        <v>Vencido</v>
      </c>
      <c r="AC1271"/>
    </row>
    <row r="1272" spans="1:29">
      <c r="A1272" t="s">
        <v>6083</v>
      </c>
      <c r="B1272" t="s">
        <v>6084</v>
      </c>
      <c r="C1272" t="s">
        <v>119</v>
      </c>
      <c r="D1272" t="s">
        <v>2</v>
      </c>
      <c r="E1272" t="s">
        <v>48</v>
      </c>
      <c r="F1272" t="s">
        <v>18</v>
      </c>
      <c r="G1272" t="s">
        <v>106</v>
      </c>
      <c r="H1272" t="s">
        <v>28</v>
      </c>
      <c r="I1272" t="s">
        <v>6085</v>
      </c>
      <c r="J1272" t="s">
        <v>131</v>
      </c>
      <c r="K1272" t="s">
        <v>36</v>
      </c>
      <c r="L1272" t="s">
        <v>6086</v>
      </c>
      <c r="M1272" t="s">
        <v>153</v>
      </c>
      <c r="N1272" t="s">
        <v>154</v>
      </c>
      <c r="O1272" t="s">
        <v>36</v>
      </c>
      <c r="P1272" t="s">
        <v>6084</v>
      </c>
      <c r="Q1272" t="s">
        <v>36</v>
      </c>
      <c r="R1272" t="s">
        <v>103</v>
      </c>
      <c r="S1272" t="s">
        <v>36</v>
      </c>
      <c r="T12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45812.495138888888</v>
      </c>
      <c r="U12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45825.352083333331</v>
      </c>
      <c r="V1272" s="5">
        <f>IFERROR(Table2[[#This Row],[Fecha cierre/actualización]]-Table2[[#This Row],[Fecha creación]],"Revisar")</f>
        <v>12.856944444443798</v>
      </c>
      <c r="W1272" s="5">
        <f>IFERROR(Table2[[#This Row],[Días resolución/en proceso]]*24,"Revisar")</f>
        <v>308.56666666665114</v>
      </c>
      <c r="X1272" s="5">
        <f>_xlfn.XLOOKUP(Table2[[#This Row],[Acuerdo de nivel de servicio]],SLA!B:B,SLA!C:C)</f>
        <v>72</v>
      </c>
      <c r="Y1272" s="5">
        <f>IFERROR(ROUND(Table2[[#This Row],[Fecha cierre/actualización]]-Table2[[#This Row],[Fecha creación]],0)*14,"Revisar")</f>
        <v>182</v>
      </c>
      <c r="Z1272" s="5">
        <f>+Table2[[#This Row],[SLA horas - base ]]+Table2[[#This Row],[SLA horas - adic por cambio días]]</f>
        <v>254</v>
      </c>
      <c r="AA1272" s="19" t="str">
        <f>IF(Table2[[#This Row],[SLA horas - base ]]=0,"No tiene SLA",IF(Table2[[#This Row],[Horas resolución/en proceso]]&lt;=Table2[[#This Row],[SLA horas - total]],"Cumplido","Vencido"))</f>
        <v>Vencido</v>
      </c>
      <c r="AC1272"/>
    </row>
    <row r="1273" spans="1:29">
      <c r="A1273" t="s">
        <v>6087</v>
      </c>
      <c r="B1273" t="s">
        <v>6088</v>
      </c>
      <c r="C1273" t="s">
        <v>36</v>
      </c>
      <c r="D1273" t="s">
        <v>269</v>
      </c>
      <c r="E1273" t="s">
        <v>55</v>
      </c>
      <c r="F1273" t="s">
        <v>96</v>
      </c>
      <c r="G1273" t="s">
        <v>270</v>
      </c>
      <c r="H1273" t="s">
        <v>36</v>
      </c>
      <c r="I1273" t="s">
        <v>6089</v>
      </c>
      <c r="J1273" t="s">
        <v>6090</v>
      </c>
      <c r="K1273" t="s">
        <v>5933</v>
      </c>
      <c r="L1273" t="s">
        <v>5933</v>
      </c>
      <c r="M1273" t="s">
        <v>36</v>
      </c>
      <c r="N1273" t="s">
        <v>36</v>
      </c>
      <c r="O1273" t="s">
        <v>36</v>
      </c>
      <c r="P1273" t="s">
        <v>6088</v>
      </c>
      <c r="Q1273" t="s">
        <v>5933</v>
      </c>
      <c r="R1273" t="s">
        <v>103</v>
      </c>
      <c r="S1273" t="s">
        <v>5933</v>
      </c>
      <c r="T12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45811.50277777778</v>
      </c>
      <c r="U12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45812.665972222225</v>
      </c>
      <c r="V1273" s="5">
        <f>IFERROR(Table2[[#This Row],[Fecha cierre/actualización]]-Table2[[#This Row],[Fecha creación]],"Revisar")</f>
        <v>1.1631944444452529</v>
      </c>
      <c r="W1273" s="5">
        <f>IFERROR(Table2[[#This Row],[Días resolución/en proceso]]*24,"Revisar")</f>
        <v>27.916666666686069</v>
      </c>
      <c r="X1273" s="5">
        <f>_xlfn.XLOOKUP(Table2[[#This Row],[Acuerdo de nivel de servicio]],SLA!B:B,SLA!C:C)</f>
        <v>0</v>
      </c>
      <c r="Y1273" s="5">
        <f>IFERROR(ROUND(Table2[[#This Row],[Fecha cierre/actualización]]-Table2[[#This Row],[Fecha creación]],0)*14,"Revisar")</f>
        <v>14</v>
      </c>
      <c r="Z1273" s="5">
        <f>+Table2[[#This Row],[SLA horas - base ]]+Table2[[#This Row],[SLA horas - adic por cambio días]]</f>
        <v>14</v>
      </c>
      <c r="AA1273" s="19" t="str">
        <f>IF(Table2[[#This Row],[SLA horas - base ]]=0,"No tiene SLA",IF(Table2[[#This Row],[Horas resolución/en proceso]]&lt;=Table2[[#This Row],[SLA horas - total]],"Cumplido","Vencido"))</f>
        <v>No tiene SLA</v>
      </c>
      <c r="AC1273"/>
    </row>
    <row r="1274" spans="1:29">
      <c r="A1274" t="s">
        <v>6091</v>
      </c>
      <c r="B1274" t="s">
        <v>6092</v>
      </c>
      <c r="C1274" t="s">
        <v>496</v>
      </c>
      <c r="D1274" t="s">
        <v>95</v>
      </c>
      <c r="E1274" t="s">
        <v>52</v>
      </c>
      <c r="F1274" t="s">
        <v>96</v>
      </c>
      <c r="G1274" t="s">
        <v>373</v>
      </c>
      <c r="H1274" t="s">
        <v>35</v>
      </c>
      <c r="I1274" t="s">
        <v>6093</v>
      </c>
      <c r="J1274" t="s">
        <v>6094</v>
      </c>
      <c r="K1274" t="s">
        <v>6095</v>
      </c>
      <c r="L1274" t="s">
        <v>6095</v>
      </c>
      <c r="M1274" t="s">
        <v>36</v>
      </c>
      <c r="N1274" t="s">
        <v>36</v>
      </c>
      <c r="O1274" t="s">
        <v>311</v>
      </c>
      <c r="P1274" t="s">
        <v>6092</v>
      </c>
      <c r="Q1274" t="s">
        <v>6095</v>
      </c>
      <c r="R1274" t="s">
        <v>467</v>
      </c>
      <c r="S1274" t="s">
        <v>6095</v>
      </c>
      <c r="T12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45811.731249999997</v>
      </c>
      <c r="U12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45819.489583333336</v>
      </c>
      <c r="V1274" s="5">
        <f>IFERROR(Table2[[#This Row],[Fecha cierre/actualización]]-Table2[[#This Row],[Fecha creación]],"Revisar")</f>
        <v>7.758333333338669</v>
      </c>
      <c r="W1274" s="5">
        <f>IFERROR(Table2[[#This Row],[Días resolución/en proceso]]*24,"Revisar")</f>
        <v>186.20000000012806</v>
      </c>
      <c r="X1274" s="5">
        <f>_xlfn.XLOOKUP(Table2[[#This Row],[Acuerdo de nivel de servicio]],SLA!B:B,SLA!C:C)</f>
        <v>72</v>
      </c>
      <c r="Y1274" s="5">
        <f>IFERROR(ROUND(Table2[[#This Row],[Fecha cierre/actualización]]-Table2[[#This Row],[Fecha creación]],0)*14,"Revisar")</f>
        <v>112</v>
      </c>
      <c r="Z1274" s="5">
        <f>+Table2[[#This Row],[SLA horas - base ]]+Table2[[#This Row],[SLA horas - adic por cambio días]]</f>
        <v>184</v>
      </c>
      <c r="AA1274" s="19" t="str">
        <f>IF(Table2[[#This Row],[SLA horas - base ]]=0,"No tiene SLA",IF(Table2[[#This Row],[Horas resolución/en proceso]]&lt;=Table2[[#This Row],[SLA horas - total]],"Cumplido","Vencido"))</f>
        <v>Vencido</v>
      </c>
      <c r="AC1274"/>
    </row>
    <row r="1275" spans="1:29">
      <c r="A1275" t="s">
        <v>6096</v>
      </c>
      <c r="B1275" t="s">
        <v>6097</v>
      </c>
      <c r="C1275" t="s">
        <v>2317</v>
      </c>
      <c r="D1275" t="s">
        <v>95</v>
      </c>
      <c r="E1275" t="s">
        <v>66</v>
      </c>
      <c r="F1275" t="s">
        <v>96</v>
      </c>
      <c r="G1275" t="s">
        <v>97</v>
      </c>
      <c r="H1275" t="s">
        <v>37</v>
      </c>
      <c r="I1275" t="s">
        <v>6098</v>
      </c>
      <c r="J1275" t="s">
        <v>6099</v>
      </c>
      <c r="K1275" t="s">
        <v>6100</v>
      </c>
      <c r="L1275" t="s">
        <v>6100</v>
      </c>
      <c r="M1275" t="s">
        <v>524</v>
      </c>
      <c r="N1275" t="s">
        <v>36</v>
      </c>
      <c r="O1275" t="s">
        <v>36</v>
      </c>
      <c r="P1275" t="s">
        <v>6097</v>
      </c>
      <c r="Q1275" t="s">
        <v>6100</v>
      </c>
      <c r="R1275" t="s">
        <v>103</v>
      </c>
      <c r="S1275" t="s">
        <v>6100</v>
      </c>
      <c r="T12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45812.398611111108</v>
      </c>
      <c r="U12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45812.689583333333</v>
      </c>
      <c r="V1275" s="5">
        <f>IFERROR(Table2[[#This Row],[Fecha cierre/actualización]]-Table2[[#This Row],[Fecha creación]],"Revisar")</f>
        <v>0.29097222222480923</v>
      </c>
      <c r="W1275" s="5">
        <f>IFERROR(Table2[[#This Row],[Días resolución/en proceso]]*24,"Revisar")</f>
        <v>6.9833333333954215</v>
      </c>
      <c r="X1275" s="5">
        <f>_xlfn.XLOOKUP(Table2[[#This Row],[Acuerdo de nivel de servicio]],SLA!B:B,SLA!C:C)</f>
        <v>120</v>
      </c>
      <c r="Y1275" s="5">
        <f>IFERROR(ROUND(Table2[[#This Row],[Fecha cierre/actualización]]-Table2[[#This Row],[Fecha creación]],0)*14,"Revisar")</f>
        <v>0</v>
      </c>
      <c r="Z1275" s="5">
        <f>+Table2[[#This Row],[SLA horas - base ]]+Table2[[#This Row],[SLA horas - adic por cambio días]]</f>
        <v>120</v>
      </c>
      <c r="AA1275" s="19" t="str">
        <f>IF(Table2[[#This Row],[SLA horas - base ]]=0,"No tiene SLA",IF(Table2[[#This Row],[Horas resolución/en proceso]]&lt;=Table2[[#This Row],[SLA horas - total]],"Cumplido","Vencido"))</f>
        <v>Cumplido</v>
      </c>
      <c r="AC1275"/>
    </row>
    <row r="1276" spans="1:29">
      <c r="A1276" t="s">
        <v>6101</v>
      </c>
      <c r="B1276" t="s">
        <v>6102</v>
      </c>
      <c r="C1276" t="s">
        <v>36</v>
      </c>
      <c r="D1276" t="s">
        <v>2</v>
      </c>
      <c r="E1276" t="s">
        <v>36</v>
      </c>
      <c r="F1276" t="s">
        <v>21</v>
      </c>
      <c r="G1276" t="s">
        <v>36</v>
      </c>
      <c r="H1276" t="s">
        <v>41</v>
      </c>
      <c r="I1276" t="s">
        <v>36</v>
      </c>
      <c r="J1276" t="s">
        <v>131</v>
      </c>
      <c r="K1276" t="s">
        <v>36</v>
      </c>
      <c r="L1276" t="s">
        <v>6103</v>
      </c>
      <c r="M1276" t="s">
        <v>101</v>
      </c>
      <c r="N1276" t="s">
        <v>36</v>
      </c>
      <c r="O1276" t="s">
        <v>102</v>
      </c>
      <c r="P1276" t="s">
        <v>6102</v>
      </c>
      <c r="Q1276" t="s">
        <v>36</v>
      </c>
      <c r="R1276" t="s">
        <v>103</v>
      </c>
      <c r="S1276" t="s">
        <v>36</v>
      </c>
      <c r="T12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45813.365972222222</v>
      </c>
      <c r="U12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45813.378472222219</v>
      </c>
      <c r="V1276" s="5">
        <f>IFERROR(Table2[[#This Row],[Fecha cierre/actualización]]-Table2[[#This Row],[Fecha creación]],"Revisar")</f>
        <v>1.2499999997089617E-2</v>
      </c>
      <c r="W1276" s="5">
        <f>IFERROR(Table2[[#This Row],[Días resolución/en proceso]]*24,"Revisar")</f>
        <v>0.29999999993015081</v>
      </c>
      <c r="X1276" s="5">
        <f>_xlfn.XLOOKUP(Table2[[#This Row],[Acuerdo de nivel de servicio]],SLA!B:B,SLA!C:C)</f>
        <v>0</v>
      </c>
      <c r="Y1276" s="5">
        <f>IFERROR(ROUND(Table2[[#This Row],[Fecha cierre/actualización]]-Table2[[#This Row],[Fecha creación]],0)*14,"Revisar")</f>
        <v>0</v>
      </c>
      <c r="Z1276" s="5">
        <f>+Table2[[#This Row],[SLA horas - base ]]+Table2[[#This Row],[SLA horas - adic por cambio días]]</f>
        <v>0</v>
      </c>
      <c r="AA1276" s="19" t="str">
        <f>IF(Table2[[#This Row],[SLA horas - base ]]=0,"No tiene SLA",IF(Table2[[#This Row],[Horas resolución/en proceso]]&lt;=Table2[[#This Row],[SLA horas - total]],"Cumplido","Vencido"))</f>
        <v>No tiene SLA</v>
      </c>
      <c r="AC1276"/>
    </row>
    <row r="1277" spans="1:29">
      <c r="A1277" t="s">
        <v>6104</v>
      </c>
      <c r="B1277" t="s">
        <v>6105</v>
      </c>
      <c r="C1277" t="s">
        <v>2317</v>
      </c>
      <c r="D1277" t="s">
        <v>95</v>
      </c>
      <c r="E1277" t="s">
        <v>33</v>
      </c>
      <c r="F1277" t="s">
        <v>96</v>
      </c>
      <c r="G1277" t="s">
        <v>106</v>
      </c>
      <c r="H1277" t="s">
        <v>32</v>
      </c>
      <c r="I1277" t="s">
        <v>6105</v>
      </c>
      <c r="J1277" t="s">
        <v>6106</v>
      </c>
      <c r="K1277" t="s">
        <v>6107</v>
      </c>
      <c r="L1277" t="s">
        <v>6107</v>
      </c>
      <c r="M1277" t="s">
        <v>153</v>
      </c>
      <c r="N1277" t="s">
        <v>36</v>
      </c>
      <c r="O1277" t="s">
        <v>36</v>
      </c>
      <c r="P1277" t="s">
        <v>6105</v>
      </c>
      <c r="Q1277" t="s">
        <v>6107</v>
      </c>
      <c r="R1277" t="s">
        <v>103</v>
      </c>
      <c r="S1277" t="s">
        <v>6108</v>
      </c>
      <c r="T12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45813.589583333334</v>
      </c>
      <c r="U12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45815.371527777781</v>
      </c>
      <c r="V1277" s="5">
        <f>IFERROR(Table2[[#This Row],[Fecha cierre/actualización]]-Table2[[#This Row],[Fecha creación]],"Revisar")</f>
        <v>1.7819444444467081</v>
      </c>
      <c r="W1277" s="5">
        <f>IFERROR(Table2[[#This Row],[Días resolución/en proceso]]*24,"Revisar")</f>
        <v>42.766666666720994</v>
      </c>
      <c r="X1277" s="5">
        <f>_xlfn.XLOOKUP(Table2[[#This Row],[Acuerdo de nivel de servicio]],SLA!B:B,SLA!C:C)</f>
        <v>120</v>
      </c>
      <c r="Y1277" s="5">
        <f>IFERROR(ROUND(Table2[[#This Row],[Fecha cierre/actualización]]-Table2[[#This Row],[Fecha creación]],0)*14,"Revisar")</f>
        <v>28</v>
      </c>
      <c r="Z1277" s="5">
        <f>+Table2[[#This Row],[SLA horas - base ]]+Table2[[#This Row],[SLA horas - adic por cambio días]]</f>
        <v>148</v>
      </c>
      <c r="AA1277" s="19" t="str">
        <f>IF(Table2[[#This Row],[SLA horas - base ]]=0,"No tiene SLA",IF(Table2[[#This Row],[Horas resolución/en proceso]]&lt;=Table2[[#This Row],[SLA horas - total]],"Cumplido","Vencido"))</f>
        <v>Cumplido</v>
      </c>
      <c r="AC1277"/>
    </row>
    <row r="1278" spans="1:29">
      <c r="A1278" t="s">
        <v>6109</v>
      </c>
      <c r="B1278" t="s">
        <v>6110</v>
      </c>
      <c r="C1278" t="s">
        <v>2317</v>
      </c>
      <c r="D1278" t="s">
        <v>95</v>
      </c>
      <c r="E1278" t="s">
        <v>61</v>
      </c>
      <c r="F1278" t="s">
        <v>96</v>
      </c>
      <c r="G1278" t="s">
        <v>106</v>
      </c>
      <c r="H1278" t="s">
        <v>32</v>
      </c>
      <c r="I1278" t="s">
        <v>6111</v>
      </c>
      <c r="J1278" t="s">
        <v>6112</v>
      </c>
      <c r="K1278" t="s">
        <v>4631</v>
      </c>
      <c r="L1278" t="s">
        <v>4631</v>
      </c>
      <c r="M1278" t="s">
        <v>101</v>
      </c>
      <c r="N1278" t="s">
        <v>36</v>
      </c>
      <c r="O1278" t="s">
        <v>311</v>
      </c>
      <c r="P1278" t="s">
        <v>6110</v>
      </c>
      <c r="Q1278" t="s">
        <v>4631</v>
      </c>
      <c r="R1278" t="s">
        <v>103</v>
      </c>
      <c r="S1278" t="s">
        <v>6113</v>
      </c>
      <c r="T12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45813.476388888892</v>
      </c>
      <c r="U12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45815.704861111109</v>
      </c>
      <c r="V1278" s="5">
        <f>IFERROR(Table2[[#This Row],[Fecha cierre/actualización]]-Table2[[#This Row],[Fecha creación]],"Revisar")</f>
        <v>2.2284722222175333</v>
      </c>
      <c r="W1278" s="5">
        <f>IFERROR(Table2[[#This Row],[Días resolución/en proceso]]*24,"Revisar")</f>
        <v>53.483333333220799</v>
      </c>
      <c r="X1278" s="5">
        <f>_xlfn.XLOOKUP(Table2[[#This Row],[Acuerdo de nivel de servicio]],SLA!B:B,SLA!C:C)</f>
        <v>120</v>
      </c>
      <c r="Y1278" s="5">
        <f>IFERROR(ROUND(Table2[[#This Row],[Fecha cierre/actualización]]-Table2[[#This Row],[Fecha creación]],0)*14,"Revisar")</f>
        <v>28</v>
      </c>
      <c r="Z1278" s="5">
        <f>+Table2[[#This Row],[SLA horas - base ]]+Table2[[#This Row],[SLA horas - adic por cambio días]]</f>
        <v>148</v>
      </c>
      <c r="AA1278" s="19" t="str">
        <f>IF(Table2[[#This Row],[SLA horas - base ]]=0,"No tiene SLA",IF(Table2[[#This Row],[Horas resolución/en proceso]]&lt;=Table2[[#This Row],[SLA horas - total]],"Cumplido","Vencido"))</f>
        <v>Cumplido</v>
      </c>
      <c r="AC1278"/>
    </row>
    <row r="1279" spans="1:29">
      <c r="A1279" t="s">
        <v>6114</v>
      </c>
      <c r="B1279" t="s">
        <v>6115</v>
      </c>
      <c r="C1279" t="s">
        <v>2317</v>
      </c>
      <c r="D1279" t="s">
        <v>95</v>
      </c>
      <c r="E1279" t="s">
        <v>38</v>
      </c>
      <c r="F1279" t="s">
        <v>96</v>
      </c>
      <c r="G1279" t="s">
        <v>106</v>
      </c>
      <c r="H1279" t="s">
        <v>38</v>
      </c>
      <c r="I1279" t="s">
        <v>6116</v>
      </c>
      <c r="J1279" t="s">
        <v>6117</v>
      </c>
      <c r="K1279" t="s">
        <v>6118</v>
      </c>
      <c r="L1279" t="s">
        <v>6118</v>
      </c>
      <c r="M1279" t="s">
        <v>110</v>
      </c>
      <c r="N1279" t="s">
        <v>36</v>
      </c>
      <c r="O1279" t="s">
        <v>36</v>
      </c>
      <c r="P1279" t="s">
        <v>6115</v>
      </c>
      <c r="Q1279" t="s">
        <v>6118</v>
      </c>
      <c r="R1279" t="s">
        <v>103</v>
      </c>
      <c r="S1279" t="s">
        <v>6118</v>
      </c>
      <c r="T12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45813.400694444441</v>
      </c>
      <c r="U12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45817.45416666667</v>
      </c>
      <c r="V1279" s="5">
        <f>IFERROR(Table2[[#This Row],[Fecha cierre/actualización]]-Table2[[#This Row],[Fecha creación]],"Revisar")</f>
        <v>4.0534722222291748</v>
      </c>
      <c r="W1279" s="5">
        <f>IFERROR(Table2[[#This Row],[Días resolución/en proceso]]*24,"Revisar")</f>
        <v>97.283333333500195</v>
      </c>
      <c r="X1279" s="5">
        <f>_xlfn.XLOOKUP(Table2[[#This Row],[Acuerdo de nivel de servicio]],SLA!B:B,SLA!C:C)</f>
        <v>120</v>
      </c>
      <c r="Y1279" s="5">
        <f>IFERROR(ROUND(Table2[[#This Row],[Fecha cierre/actualización]]-Table2[[#This Row],[Fecha creación]],0)*14,"Revisar")</f>
        <v>56</v>
      </c>
      <c r="Z1279" s="5">
        <f>+Table2[[#This Row],[SLA horas - base ]]+Table2[[#This Row],[SLA horas - adic por cambio días]]</f>
        <v>176</v>
      </c>
      <c r="AA1279" s="19" t="str">
        <f>IF(Table2[[#This Row],[SLA horas - base ]]=0,"No tiene SLA",IF(Table2[[#This Row],[Horas resolución/en proceso]]&lt;=Table2[[#This Row],[SLA horas - total]],"Cumplido","Vencido"))</f>
        <v>Cumplido</v>
      </c>
      <c r="AC1279"/>
    </row>
    <row r="1280" spans="1:29">
      <c r="A1280" t="s">
        <v>6119</v>
      </c>
      <c r="B1280" t="s">
        <v>6120</v>
      </c>
      <c r="C1280" t="s">
        <v>119</v>
      </c>
      <c r="D1280" t="s">
        <v>2</v>
      </c>
      <c r="E1280" t="s">
        <v>55</v>
      </c>
      <c r="F1280" t="s">
        <v>96</v>
      </c>
      <c r="G1280" t="s">
        <v>106</v>
      </c>
      <c r="H1280" t="s">
        <v>28</v>
      </c>
      <c r="I1280" t="s">
        <v>6121</v>
      </c>
      <c r="J1280" t="s">
        <v>131</v>
      </c>
      <c r="K1280" t="s">
        <v>6122</v>
      </c>
      <c r="L1280" t="s">
        <v>6122</v>
      </c>
      <c r="M1280" t="s">
        <v>153</v>
      </c>
      <c r="N1280" t="s">
        <v>154</v>
      </c>
      <c r="O1280" t="s">
        <v>36</v>
      </c>
      <c r="P1280" t="s">
        <v>6120</v>
      </c>
      <c r="Q1280" t="s">
        <v>6122</v>
      </c>
      <c r="R1280" t="s">
        <v>103</v>
      </c>
      <c r="S1280" t="s">
        <v>6122</v>
      </c>
      <c r="T12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45813.527777777781</v>
      </c>
      <c r="U12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45814.493750000001</v>
      </c>
      <c r="V1280" s="5">
        <f>IFERROR(Table2[[#This Row],[Fecha cierre/actualización]]-Table2[[#This Row],[Fecha creación]],"Revisar")</f>
        <v>0.96597222222044365</v>
      </c>
      <c r="W1280" s="5">
        <f>IFERROR(Table2[[#This Row],[Días resolución/en proceso]]*24,"Revisar")</f>
        <v>23.183333333290648</v>
      </c>
      <c r="X1280" s="5">
        <f>_xlfn.XLOOKUP(Table2[[#This Row],[Acuerdo de nivel de servicio]],SLA!B:B,SLA!C:C)</f>
        <v>72</v>
      </c>
      <c r="Y1280" s="5">
        <f>IFERROR(ROUND(Table2[[#This Row],[Fecha cierre/actualización]]-Table2[[#This Row],[Fecha creación]],0)*14,"Revisar")</f>
        <v>14</v>
      </c>
      <c r="Z1280" s="5">
        <f>+Table2[[#This Row],[SLA horas - base ]]+Table2[[#This Row],[SLA horas - adic por cambio días]]</f>
        <v>86</v>
      </c>
      <c r="AA1280" s="19" t="str">
        <f>IF(Table2[[#This Row],[SLA horas - base ]]=0,"No tiene SLA",IF(Table2[[#This Row],[Horas resolución/en proceso]]&lt;=Table2[[#This Row],[SLA horas - total]],"Cumplido","Vencido"))</f>
        <v>Cumplido</v>
      </c>
      <c r="AC1280"/>
    </row>
    <row r="1281" spans="1:29">
      <c r="A1281" t="s">
        <v>6123</v>
      </c>
      <c r="B1281" t="s">
        <v>6124</v>
      </c>
      <c r="C1281" t="s">
        <v>2317</v>
      </c>
      <c r="D1281" t="s">
        <v>95</v>
      </c>
      <c r="E1281" t="s">
        <v>66</v>
      </c>
      <c r="F1281" t="s">
        <v>96</v>
      </c>
      <c r="G1281" t="s">
        <v>97</v>
      </c>
      <c r="H1281" t="s">
        <v>37</v>
      </c>
      <c r="I1281" t="s">
        <v>6125</v>
      </c>
      <c r="J1281" t="s">
        <v>6126</v>
      </c>
      <c r="K1281" t="s">
        <v>6127</v>
      </c>
      <c r="L1281" t="s">
        <v>6127</v>
      </c>
      <c r="M1281" t="s">
        <v>524</v>
      </c>
      <c r="N1281" t="s">
        <v>36</v>
      </c>
      <c r="O1281" t="s">
        <v>36</v>
      </c>
      <c r="P1281" t="s">
        <v>6124</v>
      </c>
      <c r="Q1281" t="s">
        <v>6127</v>
      </c>
      <c r="R1281" t="s">
        <v>103</v>
      </c>
      <c r="S1281" t="s">
        <v>6127</v>
      </c>
      <c r="T12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45813.474999999999</v>
      </c>
      <c r="U12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45813.660416666666</v>
      </c>
      <c r="V1281" s="5">
        <f>IFERROR(Table2[[#This Row],[Fecha cierre/actualización]]-Table2[[#This Row],[Fecha creación]],"Revisar")</f>
        <v>0.18541666666715173</v>
      </c>
      <c r="W1281" s="5">
        <f>IFERROR(Table2[[#This Row],[Días resolución/en proceso]]*24,"Revisar")</f>
        <v>4.4500000000116415</v>
      </c>
      <c r="X1281" s="5">
        <f>_xlfn.XLOOKUP(Table2[[#This Row],[Acuerdo de nivel de servicio]],SLA!B:B,SLA!C:C)</f>
        <v>120</v>
      </c>
      <c r="Y1281" s="5">
        <f>IFERROR(ROUND(Table2[[#This Row],[Fecha cierre/actualización]]-Table2[[#This Row],[Fecha creación]],0)*14,"Revisar")</f>
        <v>0</v>
      </c>
      <c r="Z1281" s="5">
        <f>+Table2[[#This Row],[SLA horas - base ]]+Table2[[#This Row],[SLA horas - adic por cambio días]]</f>
        <v>120</v>
      </c>
      <c r="AA1281" s="19" t="str">
        <f>IF(Table2[[#This Row],[SLA horas - base ]]=0,"No tiene SLA",IF(Table2[[#This Row],[Horas resolución/en proceso]]&lt;=Table2[[#This Row],[SLA horas - total]],"Cumplido","Vencido"))</f>
        <v>Cumplido</v>
      </c>
      <c r="AC1281"/>
    </row>
    <row r="1282" spans="1:29">
      <c r="A1282" t="s">
        <v>6128</v>
      </c>
      <c r="B1282" t="s">
        <v>6129</v>
      </c>
      <c r="C1282" t="s">
        <v>496</v>
      </c>
      <c r="D1282" t="s">
        <v>95</v>
      </c>
      <c r="E1282" t="s">
        <v>55</v>
      </c>
      <c r="F1282" t="s">
        <v>18</v>
      </c>
      <c r="G1282" t="s">
        <v>106</v>
      </c>
      <c r="H1282" t="s">
        <v>30</v>
      </c>
      <c r="I1282" t="s">
        <v>6130</v>
      </c>
      <c r="J1282" t="s">
        <v>131</v>
      </c>
      <c r="K1282" t="s">
        <v>36</v>
      </c>
      <c r="L1282" t="s">
        <v>6131</v>
      </c>
      <c r="M1282" t="s">
        <v>110</v>
      </c>
      <c r="N1282" t="s">
        <v>36</v>
      </c>
      <c r="O1282" t="s">
        <v>36</v>
      </c>
      <c r="P1282" t="s">
        <v>6129</v>
      </c>
      <c r="Q1282" t="s">
        <v>36</v>
      </c>
      <c r="R1282" t="s">
        <v>103</v>
      </c>
      <c r="S1282" t="s">
        <v>36</v>
      </c>
      <c r="T12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45813.461111111108</v>
      </c>
      <c r="U12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45814.586111111108</v>
      </c>
      <c r="V1282" s="5">
        <f>IFERROR(Table2[[#This Row],[Fecha cierre/actualización]]-Table2[[#This Row],[Fecha creación]],"Revisar")</f>
        <v>1.125</v>
      </c>
      <c r="W1282" s="5">
        <f>IFERROR(Table2[[#This Row],[Días resolución/en proceso]]*24,"Revisar")</f>
        <v>27</v>
      </c>
      <c r="X1282" s="5">
        <f>_xlfn.XLOOKUP(Table2[[#This Row],[Acuerdo de nivel de servicio]],SLA!B:B,SLA!C:C)</f>
        <v>72</v>
      </c>
      <c r="Y1282" s="5">
        <f>IFERROR(ROUND(Table2[[#This Row],[Fecha cierre/actualización]]-Table2[[#This Row],[Fecha creación]],0)*14,"Revisar")</f>
        <v>14</v>
      </c>
      <c r="Z1282" s="5">
        <f>+Table2[[#This Row],[SLA horas - base ]]+Table2[[#This Row],[SLA horas - adic por cambio días]]</f>
        <v>86</v>
      </c>
      <c r="AA1282" s="19" t="str">
        <f>IF(Table2[[#This Row],[SLA horas - base ]]=0,"No tiene SLA",IF(Table2[[#This Row],[Horas resolución/en proceso]]&lt;=Table2[[#This Row],[SLA horas - total]],"Cumplido","Vencido"))</f>
        <v>Cumplido</v>
      </c>
      <c r="AC1282"/>
    </row>
    <row r="1283" spans="1:29">
      <c r="A1283" t="s">
        <v>6132</v>
      </c>
      <c r="B1283" t="s">
        <v>6133</v>
      </c>
      <c r="C1283" t="s">
        <v>149</v>
      </c>
      <c r="D1283" t="s">
        <v>2</v>
      </c>
      <c r="E1283" t="s">
        <v>55</v>
      </c>
      <c r="F1283" t="s">
        <v>96</v>
      </c>
      <c r="G1283" t="s">
        <v>106</v>
      </c>
      <c r="H1283" t="s">
        <v>28</v>
      </c>
      <c r="I1283" t="s">
        <v>6134</v>
      </c>
      <c r="J1283" t="s">
        <v>6135</v>
      </c>
      <c r="K1283" t="s">
        <v>6136</v>
      </c>
      <c r="L1283" t="s">
        <v>6136</v>
      </c>
      <c r="M1283" t="s">
        <v>153</v>
      </c>
      <c r="N1283" t="s">
        <v>154</v>
      </c>
      <c r="O1283" t="s">
        <v>36</v>
      </c>
      <c r="P1283" t="s">
        <v>6133</v>
      </c>
      <c r="Q1283" t="s">
        <v>6136</v>
      </c>
      <c r="R1283" t="s">
        <v>103</v>
      </c>
      <c r="S1283" t="s">
        <v>6137</v>
      </c>
      <c r="T12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45813.530555555553</v>
      </c>
      <c r="U12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45815.413194444445</v>
      </c>
      <c r="V1283" s="5">
        <f>IFERROR(Table2[[#This Row],[Fecha cierre/actualización]]-Table2[[#This Row],[Fecha creación]],"Revisar")</f>
        <v>1.882638888891961</v>
      </c>
      <c r="W1283" s="5">
        <f>IFERROR(Table2[[#This Row],[Días resolución/en proceso]]*24,"Revisar")</f>
        <v>45.183333333407063</v>
      </c>
      <c r="X1283" s="5">
        <f>_xlfn.XLOOKUP(Table2[[#This Row],[Acuerdo de nivel de servicio]],SLA!B:B,SLA!C:C)</f>
        <v>12.5</v>
      </c>
      <c r="Y1283" s="5">
        <f>IFERROR(ROUND(Table2[[#This Row],[Fecha cierre/actualización]]-Table2[[#This Row],[Fecha creación]],0)*14,"Revisar")</f>
        <v>28</v>
      </c>
      <c r="Z1283" s="5">
        <f>+Table2[[#This Row],[SLA horas - base ]]+Table2[[#This Row],[SLA horas - adic por cambio días]]</f>
        <v>40.5</v>
      </c>
      <c r="AA1283" s="19" t="str">
        <f>IF(Table2[[#This Row],[SLA horas - base ]]=0,"No tiene SLA",IF(Table2[[#This Row],[Horas resolución/en proceso]]&lt;=Table2[[#This Row],[SLA horas - total]],"Cumplido","Vencido"))</f>
        <v>Vencido</v>
      </c>
      <c r="AC1283"/>
    </row>
    <row r="1284" spans="1:29">
      <c r="A1284" t="s">
        <v>6138</v>
      </c>
      <c r="B1284" t="s">
        <v>6139</v>
      </c>
      <c r="C1284" t="s">
        <v>167</v>
      </c>
      <c r="D1284" t="s">
        <v>2</v>
      </c>
      <c r="E1284" t="s">
        <v>66</v>
      </c>
      <c r="F1284" t="s">
        <v>96</v>
      </c>
      <c r="G1284" t="s">
        <v>97</v>
      </c>
      <c r="H1284" t="s">
        <v>40</v>
      </c>
      <c r="I1284" t="s">
        <v>6140</v>
      </c>
      <c r="J1284" t="s">
        <v>6141</v>
      </c>
      <c r="K1284" t="s">
        <v>6142</v>
      </c>
      <c r="L1284" t="s">
        <v>6142</v>
      </c>
      <c r="M1284" t="s">
        <v>101</v>
      </c>
      <c r="N1284" t="s">
        <v>36</v>
      </c>
      <c r="O1284" t="s">
        <v>102</v>
      </c>
      <c r="P1284" t="s">
        <v>6139</v>
      </c>
      <c r="Q1284" t="s">
        <v>6142</v>
      </c>
      <c r="R1284" t="s">
        <v>103</v>
      </c>
      <c r="S1284" t="s">
        <v>6142</v>
      </c>
      <c r="T12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45813.668749999997</v>
      </c>
      <c r="U12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45813.691666666666</v>
      </c>
      <c r="V1284" s="5">
        <f>IFERROR(Table2[[#This Row],[Fecha cierre/actualización]]-Table2[[#This Row],[Fecha creación]],"Revisar")</f>
        <v>2.2916666668606922E-2</v>
      </c>
      <c r="W1284" s="5">
        <f>IFERROR(Table2[[#This Row],[Días resolución/en proceso]]*24,"Revisar")</f>
        <v>0.55000000004656613</v>
      </c>
      <c r="X1284" s="5">
        <f>_xlfn.XLOOKUP(Table2[[#This Row],[Acuerdo de nivel de servicio]],SLA!B:B,SLA!C:C)</f>
        <v>120</v>
      </c>
      <c r="Y1284" s="5">
        <f>IFERROR(ROUND(Table2[[#This Row],[Fecha cierre/actualización]]-Table2[[#This Row],[Fecha creación]],0)*14,"Revisar")</f>
        <v>0</v>
      </c>
      <c r="Z1284" s="5">
        <f>+Table2[[#This Row],[SLA horas - base ]]+Table2[[#This Row],[SLA horas - adic por cambio días]]</f>
        <v>120</v>
      </c>
      <c r="AA1284" s="19" t="str">
        <f>IF(Table2[[#This Row],[SLA horas - base ]]=0,"No tiene SLA",IF(Table2[[#This Row],[Horas resolución/en proceso]]&lt;=Table2[[#This Row],[SLA horas - total]],"Cumplido","Vencido"))</f>
        <v>Cumplido</v>
      </c>
      <c r="AC1284"/>
    </row>
    <row r="1285" spans="1:29">
      <c r="A1285" t="s">
        <v>6143</v>
      </c>
      <c r="B1285" t="s">
        <v>6144</v>
      </c>
      <c r="C1285" t="s">
        <v>496</v>
      </c>
      <c r="D1285" t="s">
        <v>95</v>
      </c>
      <c r="E1285" t="s">
        <v>55</v>
      </c>
      <c r="F1285" t="s">
        <v>96</v>
      </c>
      <c r="G1285" t="s">
        <v>106</v>
      </c>
      <c r="H1285" t="s">
        <v>50</v>
      </c>
      <c r="I1285" t="s">
        <v>6145</v>
      </c>
      <c r="J1285" t="s">
        <v>6146</v>
      </c>
      <c r="K1285" t="s">
        <v>6147</v>
      </c>
      <c r="L1285" t="s">
        <v>6147</v>
      </c>
      <c r="M1285" t="s">
        <v>36</v>
      </c>
      <c r="N1285" t="s">
        <v>36</v>
      </c>
      <c r="O1285" t="s">
        <v>36</v>
      </c>
      <c r="P1285" t="s">
        <v>6144</v>
      </c>
      <c r="Q1285" t="s">
        <v>6147</v>
      </c>
      <c r="R1285" t="s">
        <v>103</v>
      </c>
      <c r="S1285" t="s">
        <v>6147</v>
      </c>
      <c r="T12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45813.700694444444</v>
      </c>
      <c r="U12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45828.495833333334</v>
      </c>
      <c r="V1285" s="5">
        <f>IFERROR(Table2[[#This Row],[Fecha cierre/actualización]]-Table2[[#This Row],[Fecha creación]],"Revisar")</f>
        <v>14.795138888890506</v>
      </c>
      <c r="W1285" s="5">
        <f>IFERROR(Table2[[#This Row],[Días resolución/en proceso]]*24,"Revisar")</f>
        <v>355.08333333337214</v>
      </c>
      <c r="X1285" s="5">
        <f>_xlfn.XLOOKUP(Table2[[#This Row],[Acuerdo de nivel de servicio]],SLA!B:B,SLA!C:C)</f>
        <v>72</v>
      </c>
      <c r="Y1285" s="5">
        <f>IFERROR(ROUND(Table2[[#This Row],[Fecha cierre/actualización]]-Table2[[#This Row],[Fecha creación]],0)*14,"Revisar")</f>
        <v>210</v>
      </c>
      <c r="Z1285" s="5">
        <f>+Table2[[#This Row],[SLA horas - base ]]+Table2[[#This Row],[SLA horas - adic por cambio días]]</f>
        <v>282</v>
      </c>
      <c r="AA1285" s="19" t="str">
        <f>IF(Table2[[#This Row],[SLA horas - base ]]=0,"No tiene SLA",IF(Table2[[#This Row],[Horas resolución/en proceso]]&lt;=Table2[[#This Row],[SLA horas - total]],"Cumplido","Vencido"))</f>
        <v>Vencido</v>
      </c>
      <c r="AC1285"/>
    </row>
    <row r="1286" spans="1:29">
      <c r="A1286" t="s">
        <v>6148</v>
      </c>
      <c r="B1286" t="s">
        <v>6149</v>
      </c>
      <c r="C1286" t="s">
        <v>36</v>
      </c>
      <c r="D1286" t="s">
        <v>2</v>
      </c>
      <c r="E1286" t="s">
        <v>55</v>
      </c>
      <c r="F1286" t="s">
        <v>96</v>
      </c>
      <c r="G1286" t="s">
        <v>106</v>
      </c>
      <c r="H1286" t="s">
        <v>30</v>
      </c>
      <c r="I1286" t="s">
        <v>6150</v>
      </c>
      <c r="J1286" t="s">
        <v>6151</v>
      </c>
      <c r="K1286" t="s">
        <v>5975</v>
      </c>
      <c r="L1286" t="s">
        <v>5975</v>
      </c>
      <c r="M1286" t="s">
        <v>110</v>
      </c>
      <c r="N1286" t="s">
        <v>36</v>
      </c>
      <c r="O1286" t="s">
        <v>36</v>
      </c>
      <c r="P1286" t="s">
        <v>6149</v>
      </c>
      <c r="Q1286" t="s">
        <v>5975</v>
      </c>
      <c r="R1286" t="s">
        <v>103</v>
      </c>
      <c r="S1286" t="s">
        <v>6152</v>
      </c>
      <c r="T12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45814.515277777777</v>
      </c>
      <c r="U12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45815.663194444445</v>
      </c>
      <c r="V1286" s="5">
        <f>IFERROR(Table2[[#This Row],[Fecha cierre/actualización]]-Table2[[#This Row],[Fecha creación]],"Revisar")</f>
        <v>1.1479166666686069</v>
      </c>
      <c r="W1286" s="5">
        <f>IFERROR(Table2[[#This Row],[Días resolución/en proceso]]*24,"Revisar")</f>
        <v>27.550000000046566</v>
      </c>
      <c r="X1286" s="5">
        <f>_xlfn.XLOOKUP(Table2[[#This Row],[Acuerdo de nivel de servicio]],SLA!B:B,SLA!C:C)</f>
        <v>0</v>
      </c>
      <c r="Y1286" s="5">
        <f>IFERROR(ROUND(Table2[[#This Row],[Fecha cierre/actualización]]-Table2[[#This Row],[Fecha creación]],0)*14,"Revisar")</f>
        <v>14</v>
      </c>
      <c r="Z1286" s="5">
        <f>+Table2[[#This Row],[SLA horas - base ]]+Table2[[#This Row],[SLA horas - adic por cambio días]]</f>
        <v>14</v>
      </c>
      <c r="AA1286" s="19" t="str">
        <f>IF(Table2[[#This Row],[SLA horas - base ]]=0,"No tiene SLA",IF(Table2[[#This Row],[Horas resolución/en proceso]]&lt;=Table2[[#This Row],[SLA horas - total]],"Cumplido","Vencido"))</f>
        <v>No tiene SLA</v>
      </c>
      <c r="AC1286"/>
    </row>
    <row r="1287" spans="1:29">
      <c r="A1287" t="s">
        <v>6153</v>
      </c>
      <c r="B1287" t="s">
        <v>6154</v>
      </c>
      <c r="C1287" t="s">
        <v>496</v>
      </c>
      <c r="D1287" t="s">
        <v>95</v>
      </c>
      <c r="E1287" t="s">
        <v>66</v>
      </c>
      <c r="F1287" t="s">
        <v>96</v>
      </c>
      <c r="G1287" t="s">
        <v>373</v>
      </c>
      <c r="H1287" t="s">
        <v>35</v>
      </c>
      <c r="I1287" t="s">
        <v>6155</v>
      </c>
      <c r="J1287" t="s">
        <v>131</v>
      </c>
      <c r="K1287" t="s">
        <v>6156</v>
      </c>
      <c r="L1287" t="s">
        <v>6156</v>
      </c>
      <c r="M1287" t="s">
        <v>36</v>
      </c>
      <c r="N1287" t="s">
        <v>36</v>
      </c>
      <c r="O1287" t="s">
        <v>311</v>
      </c>
      <c r="P1287" t="s">
        <v>6154</v>
      </c>
      <c r="Q1287" t="s">
        <v>6156</v>
      </c>
      <c r="R1287" t="s">
        <v>103</v>
      </c>
      <c r="S1287" t="s">
        <v>6156</v>
      </c>
      <c r="T12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45814.503472222219</v>
      </c>
      <c r="U12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45819.54791666667</v>
      </c>
      <c r="V1287" s="5">
        <f>IFERROR(Table2[[#This Row],[Fecha cierre/actualización]]-Table2[[#This Row],[Fecha creación]],"Revisar")</f>
        <v>5.0444444444510737</v>
      </c>
      <c r="W1287" s="5">
        <f>IFERROR(Table2[[#This Row],[Días resolución/en proceso]]*24,"Revisar")</f>
        <v>121.06666666682577</v>
      </c>
      <c r="X1287" s="5">
        <f>_xlfn.XLOOKUP(Table2[[#This Row],[Acuerdo de nivel de servicio]],SLA!B:B,SLA!C:C)</f>
        <v>72</v>
      </c>
      <c r="Y1287" s="5">
        <f>IFERROR(ROUND(Table2[[#This Row],[Fecha cierre/actualización]]-Table2[[#This Row],[Fecha creación]],0)*14,"Revisar")</f>
        <v>70</v>
      </c>
      <c r="Z1287" s="5">
        <f>+Table2[[#This Row],[SLA horas - base ]]+Table2[[#This Row],[SLA horas - adic por cambio días]]</f>
        <v>142</v>
      </c>
      <c r="AA1287" s="19" t="str">
        <f>IF(Table2[[#This Row],[SLA horas - base ]]=0,"No tiene SLA",IF(Table2[[#This Row],[Horas resolución/en proceso]]&lt;=Table2[[#This Row],[SLA horas - total]],"Cumplido","Vencido"))</f>
        <v>Cumplido</v>
      </c>
      <c r="AC1287"/>
    </row>
    <row r="1288" spans="1:29">
      <c r="A1288" t="s">
        <v>6157</v>
      </c>
      <c r="B1288" t="s">
        <v>6158</v>
      </c>
      <c r="C1288" t="s">
        <v>149</v>
      </c>
      <c r="D1288" t="s">
        <v>2</v>
      </c>
      <c r="E1288" t="s">
        <v>55</v>
      </c>
      <c r="F1288" t="s">
        <v>96</v>
      </c>
      <c r="G1288" t="s">
        <v>106</v>
      </c>
      <c r="H1288" t="s">
        <v>31</v>
      </c>
      <c r="I1288" t="s">
        <v>6150</v>
      </c>
      <c r="J1288" t="s">
        <v>6159</v>
      </c>
      <c r="K1288" t="s">
        <v>6160</v>
      </c>
      <c r="L1288" t="s">
        <v>6160</v>
      </c>
      <c r="M1288" t="s">
        <v>101</v>
      </c>
      <c r="N1288" t="s">
        <v>154</v>
      </c>
      <c r="O1288" t="s">
        <v>102</v>
      </c>
      <c r="P1288" t="s">
        <v>6158</v>
      </c>
      <c r="Q1288" t="s">
        <v>6160</v>
      </c>
      <c r="R1288" t="s">
        <v>103</v>
      </c>
      <c r="S1288" t="s">
        <v>6160</v>
      </c>
      <c r="T12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45814.546527777777</v>
      </c>
      <c r="U12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45835.435416666667</v>
      </c>
      <c r="V1288" s="5">
        <f>IFERROR(Table2[[#This Row],[Fecha cierre/actualización]]-Table2[[#This Row],[Fecha creación]],"Revisar")</f>
        <v>20.888888888890506</v>
      </c>
      <c r="W1288" s="5">
        <f>IFERROR(Table2[[#This Row],[Días resolución/en proceso]]*24,"Revisar")</f>
        <v>501.33333333337214</v>
      </c>
      <c r="X1288" s="5">
        <f>_xlfn.XLOOKUP(Table2[[#This Row],[Acuerdo de nivel de servicio]],SLA!B:B,SLA!C:C)</f>
        <v>12.5</v>
      </c>
      <c r="Y1288" s="5">
        <f>IFERROR(ROUND(Table2[[#This Row],[Fecha cierre/actualización]]-Table2[[#This Row],[Fecha creación]],0)*14,"Revisar")</f>
        <v>294</v>
      </c>
      <c r="Z1288" s="5">
        <f>+Table2[[#This Row],[SLA horas - base ]]+Table2[[#This Row],[SLA horas - adic por cambio días]]</f>
        <v>306.5</v>
      </c>
      <c r="AA1288" s="19" t="str">
        <f>IF(Table2[[#This Row],[SLA horas - base ]]=0,"No tiene SLA",IF(Table2[[#This Row],[Horas resolución/en proceso]]&lt;=Table2[[#This Row],[SLA horas - total]],"Cumplido","Vencido"))</f>
        <v>Vencido</v>
      </c>
      <c r="AC1288"/>
    </row>
    <row r="1289" spans="1:29">
      <c r="A1289" t="s">
        <v>6161</v>
      </c>
      <c r="B1289" t="s">
        <v>6162</v>
      </c>
      <c r="C1289" t="s">
        <v>149</v>
      </c>
      <c r="D1289" t="s">
        <v>2</v>
      </c>
      <c r="E1289" t="s">
        <v>55</v>
      </c>
      <c r="F1289" t="s">
        <v>96</v>
      </c>
      <c r="G1289" t="s">
        <v>106</v>
      </c>
      <c r="H1289" t="s">
        <v>27</v>
      </c>
      <c r="I1289" t="s">
        <v>6163</v>
      </c>
      <c r="J1289" t="s">
        <v>6164</v>
      </c>
      <c r="K1289" t="s">
        <v>6165</v>
      </c>
      <c r="L1289" t="s">
        <v>6165</v>
      </c>
      <c r="M1289" t="s">
        <v>101</v>
      </c>
      <c r="N1289" t="s">
        <v>154</v>
      </c>
      <c r="O1289" t="s">
        <v>102</v>
      </c>
      <c r="P1289" t="s">
        <v>6162</v>
      </c>
      <c r="Q1289" t="s">
        <v>6165</v>
      </c>
      <c r="R1289" t="s">
        <v>103</v>
      </c>
      <c r="S1289" t="s">
        <v>6166</v>
      </c>
      <c r="T12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45817.410416666666</v>
      </c>
      <c r="U12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45818.455555555556</v>
      </c>
      <c r="V1289" s="5">
        <f>IFERROR(Table2[[#This Row],[Fecha cierre/actualización]]-Table2[[#This Row],[Fecha creación]],"Revisar")</f>
        <v>1.0451388888905058</v>
      </c>
      <c r="W1289" s="5">
        <f>IFERROR(Table2[[#This Row],[Días resolución/en proceso]]*24,"Revisar")</f>
        <v>25.083333333372138</v>
      </c>
      <c r="X1289" s="5">
        <f>_xlfn.XLOOKUP(Table2[[#This Row],[Acuerdo de nivel de servicio]],SLA!B:B,SLA!C:C)</f>
        <v>12.5</v>
      </c>
      <c r="Y1289" s="5">
        <f>IFERROR(ROUND(Table2[[#This Row],[Fecha cierre/actualización]]-Table2[[#This Row],[Fecha creación]],0)*14,"Revisar")</f>
        <v>14</v>
      </c>
      <c r="Z1289" s="5">
        <f>+Table2[[#This Row],[SLA horas - base ]]+Table2[[#This Row],[SLA horas - adic por cambio días]]</f>
        <v>26.5</v>
      </c>
      <c r="AA1289" s="19" t="str">
        <f>IF(Table2[[#This Row],[SLA horas - base ]]=0,"No tiene SLA",IF(Table2[[#This Row],[Horas resolución/en proceso]]&lt;=Table2[[#This Row],[SLA horas - total]],"Cumplido","Vencido"))</f>
        <v>Cumplido</v>
      </c>
      <c r="AC1289"/>
    </row>
    <row r="1290" spans="1:29">
      <c r="A1290" t="s">
        <v>6167</v>
      </c>
      <c r="B1290" t="s">
        <v>6168</v>
      </c>
      <c r="C1290" t="s">
        <v>157</v>
      </c>
      <c r="D1290" t="s">
        <v>2</v>
      </c>
      <c r="E1290" t="s">
        <v>55</v>
      </c>
      <c r="F1290" t="s">
        <v>96</v>
      </c>
      <c r="G1290" t="s">
        <v>106</v>
      </c>
      <c r="H1290" t="s">
        <v>27</v>
      </c>
      <c r="I1290" t="s">
        <v>6169</v>
      </c>
      <c r="J1290" t="s">
        <v>6170</v>
      </c>
      <c r="K1290" t="s">
        <v>6171</v>
      </c>
      <c r="L1290" t="s">
        <v>6171</v>
      </c>
      <c r="M1290" t="s">
        <v>101</v>
      </c>
      <c r="N1290" t="s">
        <v>154</v>
      </c>
      <c r="O1290" t="s">
        <v>102</v>
      </c>
      <c r="P1290" t="s">
        <v>6168</v>
      </c>
      <c r="Q1290" t="s">
        <v>6171</v>
      </c>
      <c r="R1290" t="s">
        <v>103</v>
      </c>
      <c r="S1290" t="s">
        <v>6171</v>
      </c>
      <c r="T12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45814.593055555553</v>
      </c>
      <c r="U12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45819.648611111108</v>
      </c>
      <c r="V1290" s="5">
        <f>IFERROR(Table2[[#This Row],[Fecha cierre/actualización]]-Table2[[#This Row],[Fecha creación]],"Revisar")</f>
        <v>5.0555555555547471</v>
      </c>
      <c r="W1290" s="5">
        <f>IFERROR(Table2[[#This Row],[Días resolución/en proceso]]*24,"Revisar")</f>
        <v>121.33333333331393</v>
      </c>
      <c r="X1290" s="5">
        <f>_xlfn.XLOOKUP(Table2[[#This Row],[Acuerdo de nivel de servicio]],SLA!B:B,SLA!C:C)</f>
        <v>12.5</v>
      </c>
      <c r="Y1290" s="5">
        <f>IFERROR(ROUND(Table2[[#This Row],[Fecha cierre/actualización]]-Table2[[#This Row],[Fecha creación]],0)*14,"Revisar")</f>
        <v>70</v>
      </c>
      <c r="Z1290" s="5">
        <f>+Table2[[#This Row],[SLA horas - base ]]+Table2[[#This Row],[SLA horas - adic por cambio días]]</f>
        <v>82.5</v>
      </c>
      <c r="AA1290" s="19" t="str">
        <f>IF(Table2[[#This Row],[SLA horas - base ]]=0,"No tiene SLA",IF(Table2[[#This Row],[Horas resolución/en proceso]]&lt;=Table2[[#This Row],[SLA horas - total]],"Cumplido","Vencido"))</f>
        <v>Vencido</v>
      </c>
      <c r="AC1290"/>
    </row>
    <row r="1291" spans="1:29">
      <c r="A1291" t="s">
        <v>6172</v>
      </c>
      <c r="B1291" t="s">
        <v>6173</v>
      </c>
      <c r="C1291" t="s">
        <v>2317</v>
      </c>
      <c r="D1291" t="s">
        <v>2</v>
      </c>
      <c r="E1291" t="s">
        <v>38</v>
      </c>
      <c r="F1291" t="s">
        <v>96</v>
      </c>
      <c r="G1291" t="s">
        <v>106</v>
      </c>
      <c r="H1291" t="s">
        <v>38</v>
      </c>
      <c r="I1291" t="s">
        <v>6174</v>
      </c>
      <c r="J1291" t="s">
        <v>6175</v>
      </c>
      <c r="K1291" t="s">
        <v>6176</v>
      </c>
      <c r="L1291" t="s">
        <v>6176</v>
      </c>
      <c r="M1291" t="s">
        <v>101</v>
      </c>
      <c r="N1291" t="s">
        <v>36</v>
      </c>
      <c r="O1291" t="s">
        <v>311</v>
      </c>
      <c r="P1291" t="s">
        <v>6173</v>
      </c>
      <c r="Q1291" t="s">
        <v>6176</v>
      </c>
      <c r="R1291" t="s">
        <v>103</v>
      </c>
      <c r="S1291" t="s">
        <v>6176</v>
      </c>
      <c r="T12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45817.709722222222</v>
      </c>
      <c r="U12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45828.580555555556</v>
      </c>
      <c r="V1291" s="5">
        <f>IFERROR(Table2[[#This Row],[Fecha cierre/actualización]]-Table2[[#This Row],[Fecha creación]],"Revisar")</f>
        <v>10.870833333334303</v>
      </c>
      <c r="W1291" s="5">
        <f>IFERROR(Table2[[#This Row],[Días resolución/en proceso]]*24,"Revisar")</f>
        <v>260.90000000002328</v>
      </c>
      <c r="X1291" s="5">
        <f>_xlfn.XLOOKUP(Table2[[#This Row],[Acuerdo de nivel de servicio]],SLA!B:B,SLA!C:C)</f>
        <v>120</v>
      </c>
      <c r="Y1291" s="5">
        <f>IFERROR(ROUND(Table2[[#This Row],[Fecha cierre/actualización]]-Table2[[#This Row],[Fecha creación]],0)*14,"Revisar")</f>
        <v>154</v>
      </c>
      <c r="Z1291" s="5">
        <f>+Table2[[#This Row],[SLA horas - base ]]+Table2[[#This Row],[SLA horas - adic por cambio días]]</f>
        <v>274</v>
      </c>
      <c r="AA1291" s="19" t="str">
        <f>IF(Table2[[#This Row],[SLA horas - base ]]=0,"No tiene SLA",IF(Table2[[#This Row],[Horas resolución/en proceso]]&lt;=Table2[[#This Row],[SLA horas - total]],"Cumplido","Vencido"))</f>
        <v>Cumplido</v>
      </c>
      <c r="AC1291"/>
    </row>
    <row r="1292" spans="1:29">
      <c r="A1292" t="s">
        <v>6177</v>
      </c>
      <c r="B1292" t="s">
        <v>6178</v>
      </c>
      <c r="C1292" t="s">
        <v>36</v>
      </c>
      <c r="D1292" t="s">
        <v>269</v>
      </c>
      <c r="E1292" t="s">
        <v>52</v>
      </c>
      <c r="F1292" t="s">
        <v>96</v>
      </c>
      <c r="G1292" t="s">
        <v>270</v>
      </c>
      <c r="H1292" t="s">
        <v>36</v>
      </c>
      <c r="I1292" t="s">
        <v>6179</v>
      </c>
      <c r="J1292" t="s">
        <v>6180</v>
      </c>
      <c r="K1292" t="s">
        <v>6181</v>
      </c>
      <c r="L1292" t="s">
        <v>6181</v>
      </c>
      <c r="M1292" t="s">
        <v>36</v>
      </c>
      <c r="N1292" t="s">
        <v>36</v>
      </c>
      <c r="O1292" t="s">
        <v>36</v>
      </c>
      <c r="P1292" t="s">
        <v>6178</v>
      </c>
      <c r="Q1292" t="s">
        <v>6181</v>
      </c>
      <c r="R1292" t="s">
        <v>103</v>
      </c>
      <c r="S1292" t="s">
        <v>6181</v>
      </c>
      <c r="T12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45814.605555555558</v>
      </c>
      <c r="U12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45824.468055555553</v>
      </c>
      <c r="V1292" s="5">
        <f>IFERROR(Table2[[#This Row],[Fecha cierre/actualización]]-Table2[[#This Row],[Fecha creación]],"Revisar")</f>
        <v>9.8624999999956344</v>
      </c>
      <c r="W1292" s="5">
        <f>IFERROR(Table2[[#This Row],[Días resolución/en proceso]]*24,"Revisar")</f>
        <v>236.69999999989523</v>
      </c>
      <c r="X1292" s="5">
        <f>_xlfn.XLOOKUP(Table2[[#This Row],[Acuerdo de nivel de servicio]],SLA!B:B,SLA!C:C)</f>
        <v>0</v>
      </c>
      <c r="Y1292" s="5">
        <f>IFERROR(ROUND(Table2[[#This Row],[Fecha cierre/actualización]]-Table2[[#This Row],[Fecha creación]],0)*14,"Revisar")</f>
        <v>140</v>
      </c>
      <c r="Z1292" s="5">
        <f>+Table2[[#This Row],[SLA horas - base ]]+Table2[[#This Row],[SLA horas - adic por cambio días]]</f>
        <v>140</v>
      </c>
      <c r="AA1292" s="19" t="str">
        <f>IF(Table2[[#This Row],[SLA horas - base ]]=0,"No tiene SLA",IF(Table2[[#This Row],[Horas resolución/en proceso]]&lt;=Table2[[#This Row],[SLA horas - total]],"Cumplido","Vencido"))</f>
        <v>No tiene SLA</v>
      </c>
      <c r="AC1292"/>
    </row>
    <row r="1293" spans="1:29">
      <c r="A1293" t="s">
        <v>6182</v>
      </c>
      <c r="B1293" t="s">
        <v>6183</v>
      </c>
      <c r="C1293" t="s">
        <v>149</v>
      </c>
      <c r="D1293" t="s">
        <v>2</v>
      </c>
      <c r="E1293" t="s">
        <v>55</v>
      </c>
      <c r="F1293" t="s">
        <v>96</v>
      </c>
      <c r="G1293" t="s">
        <v>106</v>
      </c>
      <c r="H1293" t="s">
        <v>56</v>
      </c>
      <c r="I1293" t="s">
        <v>6184</v>
      </c>
      <c r="J1293" t="s">
        <v>6185</v>
      </c>
      <c r="K1293" t="s">
        <v>3124</v>
      </c>
      <c r="L1293" t="s">
        <v>3124</v>
      </c>
      <c r="M1293" t="s">
        <v>153</v>
      </c>
      <c r="N1293" t="s">
        <v>154</v>
      </c>
      <c r="O1293" t="s">
        <v>36</v>
      </c>
      <c r="P1293" t="s">
        <v>6183</v>
      </c>
      <c r="Q1293" t="s">
        <v>3124</v>
      </c>
      <c r="R1293" t="s">
        <v>103</v>
      </c>
      <c r="S1293" t="s">
        <v>6186</v>
      </c>
      <c r="T12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45817.438194444447</v>
      </c>
      <c r="U12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45821.456250000003</v>
      </c>
      <c r="V1293" s="5">
        <f>IFERROR(Table2[[#This Row],[Fecha cierre/actualización]]-Table2[[#This Row],[Fecha creación]],"Revisar")</f>
        <v>4.0180555555562023</v>
      </c>
      <c r="W1293" s="5">
        <f>IFERROR(Table2[[#This Row],[Días resolución/en proceso]]*24,"Revisar")</f>
        <v>96.433333333348855</v>
      </c>
      <c r="X1293" s="5">
        <f>_xlfn.XLOOKUP(Table2[[#This Row],[Acuerdo de nivel de servicio]],SLA!B:B,SLA!C:C)</f>
        <v>12.5</v>
      </c>
      <c r="Y1293" s="5">
        <f>IFERROR(ROUND(Table2[[#This Row],[Fecha cierre/actualización]]-Table2[[#This Row],[Fecha creación]],0)*14,"Revisar")</f>
        <v>56</v>
      </c>
      <c r="Z1293" s="5">
        <f>+Table2[[#This Row],[SLA horas - base ]]+Table2[[#This Row],[SLA horas - adic por cambio días]]</f>
        <v>68.5</v>
      </c>
      <c r="AA1293" s="19" t="str">
        <f>IF(Table2[[#This Row],[SLA horas - base ]]=0,"No tiene SLA",IF(Table2[[#This Row],[Horas resolución/en proceso]]&lt;=Table2[[#This Row],[SLA horas - total]],"Cumplido","Vencido"))</f>
        <v>Vencido</v>
      </c>
      <c r="AC1293"/>
    </row>
    <row r="1294" spans="1:29">
      <c r="A1294" t="s">
        <v>6187</v>
      </c>
      <c r="B1294" t="s">
        <v>6188</v>
      </c>
      <c r="C1294" t="s">
        <v>36</v>
      </c>
      <c r="D1294" t="s">
        <v>269</v>
      </c>
      <c r="E1294" t="s">
        <v>52</v>
      </c>
      <c r="F1294" t="s">
        <v>96</v>
      </c>
      <c r="G1294" t="s">
        <v>270</v>
      </c>
      <c r="H1294" t="s">
        <v>36</v>
      </c>
      <c r="I1294" t="s">
        <v>6189</v>
      </c>
      <c r="J1294" t="s">
        <v>6190</v>
      </c>
      <c r="K1294" t="s">
        <v>6191</v>
      </c>
      <c r="L1294" t="s">
        <v>6191</v>
      </c>
      <c r="M1294" t="s">
        <v>36</v>
      </c>
      <c r="N1294" t="s">
        <v>36</v>
      </c>
      <c r="O1294" t="s">
        <v>36</v>
      </c>
      <c r="P1294" t="s">
        <v>6188</v>
      </c>
      <c r="Q1294" t="s">
        <v>6191</v>
      </c>
      <c r="R1294" t="s">
        <v>103</v>
      </c>
      <c r="S1294" t="s">
        <v>6191</v>
      </c>
      <c r="T12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45814.620833333334</v>
      </c>
      <c r="U12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45824.47152777778</v>
      </c>
      <c r="V1294" s="5">
        <f>IFERROR(Table2[[#This Row],[Fecha cierre/actualización]]-Table2[[#This Row],[Fecha creación]],"Revisar")</f>
        <v>9.8506944444452529</v>
      </c>
      <c r="W1294" s="5">
        <f>IFERROR(Table2[[#This Row],[Días resolución/en proceso]]*24,"Revisar")</f>
        <v>236.41666666668607</v>
      </c>
      <c r="X1294" s="5">
        <f>_xlfn.XLOOKUP(Table2[[#This Row],[Acuerdo de nivel de servicio]],SLA!B:B,SLA!C:C)</f>
        <v>0</v>
      </c>
      <c r="Y1294" s="5">
        <f>IFERROR(ROUND(Table2[[#This Row],[Fecha cierre/actualización]]-Table2[[#This Row],[Fecha creación]],0)*14,"Revisar")</f>
        <v>140</v>
      </c>
      <c r="Z1294" s="5">
        <f>+Table2[[#This Row],[SLA horas - base ]]+Table2[[#This Row],[SLA horas - adic por cambio días]]</f>
        <v>140</v>
      </c>
      <c r="AA1294" s="19" t="str">
        <f>IF(Table2[[#This Row],[SLA horas - base ]]=0,"No tiene SLA",IF(Table2[[#This Row],[Horas resolución/en proceso]]&lt;=Table2[[#This Row],[SLA horas - total]],"Cumplido","Vencido"))</f>
        <v>No tiene SLA</v>
      </c>
      <c r="AC1294"/>
    </row>
    <row r="1295" spans="1:29">
      <c r="A1295" t="s">
        <v>6192</v>
      </c>
      <c r="B1295" t="s">
        <v>6193</v>
      </c>
      <c r="C1295" t="s">
        <v>149</v>
      </c>
      <c r="D1295" t="s">
        <v>2</v>
      </c>
      <c r="E1295" t="s">
        <v>55</v>
      </c>
      <c r="F1295" t="s">
        <v>96</v>
      </c>
      <c r="G1295" t="s">
        <v>106</v>
      </c>
      <c r="H1295" t="s">
        <v>27</v>
      </c>
      <c r="I1295" t="s">
        <v>6194</v>
      </c>
      <c r="J1295" t="s">
        <v>6195</v>
      </c>
      <c r="K1295" t="s">
        <v>6196</v>
      </c>
      <c r="L1295" t="s">
        <v>6196</v>
      </c>
      <c r="M1295" t="s">
        <v>101</v>
      </c>
      <c r="N1295" t="s">
        <v>154</v>
      </c>
      <c r="O1295" t="s">
        <v>102</v>
      </c>
      <c r="P1295" t="s">
        <v>6193</v>
      </c>
      <c r="Q1295" t="s">
        <v>6196</v>
      </c>
      <c r="R1295" t="s">
        <v>103</v>
      </c>
      <c r="S1295" t="s">
        <v>6196</v>
      </c>
      <c r="T12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45817.441666666666</v>
      </c>
      <c r="U12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45820.406944444447</v>
      </c>
      <c r="V1295" s="5">
        <f>IFERROR(Table2[[#This Row],[Fecha cierre/actualización]]-Table2[[#This Row],[Fecha creación]],"Revisar")</f>
        <v>2.9652777777810115</v>
      </c>
      <c r="W1295" s="5">
        <f>IFERROR(Table2[[#This Row],[Días resolución/en proceso]]*24,"Revisar")</f>
        <v>71.166666666744277</v>
      </c>
      <c r="X1295" s="5">
        <f>_xlfn.XLOOKUP(Table2[[#This Row],[Acuerdo de nivel de servicio]],SLA!B:B,SLA!C:C)</f>
        <v>12.5</v>
      </c>
      <c r="Y1295" s="5">
        <f>IFERROR(ROUND(Table2[[#This Row],[Fecha cierre/actualización]]-Table2[[#This Row],[Fecha creación]],0)*14,"Revisar")</f>
        <v>42</v>
      </c>
      <c r="Z1295" s="5">
        <f>+Table2[[#This Row],[SLA horas - base ]]+Table2[[#This Row],[SLA horas - adic por cambio días]]</f>
        <v>54.5</v>
      </c>
      <c r="AA1295" s="19" t="str">
        <f>IF(Table2[[#This Row],[SLA horas - base ]]=0,"No tiene SLA",IF(Table2[[#This Row],[Horas resolución/en proceso]]&lt;=Table2[[#This Row],[SLA horas - total]],"Cumplido","Vencido"))</f>
        <v>Vencido</v>
      </c>
      <c r="AC1295"/>
    </row>
    <row r="1296" spans="1:29">
      <c r="A1296" t="s">
        <v>6197</v>
      </c>
      <c r="B1296" t="s">
        <v>6198</v>
      </c>
      <c r="C1296" t="s">
        <v>167</v>
      </c>
      <c r="D1296" t="s">
        <v>2</v>
      </c>
      <c r="E1296" t="s">
        <v>42</v>
      </c>
      <c r="F1296" t="s">
        <v>96</v>
      </c>
      <c r="G1296" t="s">
        <v>36</v>
      </c>
      <c r="H1296" t="s">
        <v>45</v>
      </c>
      <c r="I1296" t="s">
        <v>6198</v>
      </c>
      <c r="J1296" t="s">
        <v>131</v>
      </c>
      <c r="K1296" t="s">
        <v>6198</v>
      </c>
      <c r="L1296" t="s">
        <v>6199</v>
      </c>
      <c r="M1296" t="s">
        <v>6200</v>
      </c>
      <c r="N1296" t="s">
        <v>36</v>
      </c>
      <c r="O1296" t="s">
        <v>36</v>
      </c>
      <c r="P1296" t="s">
        <v>6198</v>
      </c>
      <c r="Q1296" t="s">
        <v>6198</v>
      </c>
      <c r="R1296" t="s">
        <v>103</v>
      </c>
      <c r="S1296" t="s">
        <v>6198</v>
      </c>
      <c r="T12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45814.624305555553</v>
      </c>
      <c r="U12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45814.625694444447</v>
      </c>
      <c r="V1296" s="5">
        <f>IFERROR(Table2[[#This Row],[Fecha cierre/actualización]]-Table2[[#This Row],[Fecha creación]],"Revisar")</f>
        <v>1.3888888934161514E-3</v>
      </c>
      <c r="W1296" s="5">
        <f>IFERROR(Table2[[#This Row],[Días resolución/en proceso]]*24,"Revisar")</f>
        <v>3.3333333441987634E-2</v>
      </c>
      <c r="X1296" s="5">
        <f>_xlfn.XLOOKUP(Table2[[#This Row],[Acuerdo de nivel de servicio]],SLA!B:B,SLA!C:C)</f>
        <v>120</v>
      </c>
      <c r="Y1296" s="5">
        <f>IFERROR(ROUND(Table2[[#This Row],[Fecha cierre/actualización]]-Table2[[#This Row],[Fecha creación]],0)*14,"Revisar")</f>
        <v>0</v>
      </c>
      <c r="Z1296" s="5">
        <f>+Table2[[#This Row],[SLA horas - base ]]+Table2[[#This Row],[SLA horas - adic por cambio días]]</f>
        <v>120</v>
      </c>
      <c r="AA1296" s="19" t="str">
        <f>IF(Table2[[#This Row],[SLA horas - base ]]=0,"No tiene SLA",IF(Table2[[#This Row],[Horas resolución/en proceso]]&lt;=Table2[[#This Row],[SLA horas - total]],"Cumplido","Vencido"))</f>
        <v>Cumplido</v>
      </c>
      <c r="AC1296"/>
    </row>
    <row r="1297" spans="1:29">
      <c r="A1297" t="s">
        <v>6201</v>
      </c>
      <c r="B1297" t="s">
        <v>3404</v>
      </c>
      <c r="C1297" t="s">
        <v>2317</v>
      </c>
      <c r="D1297" t="s">
        <v>95</v>
      </c>
      <c r="E1297" t="s">
        <v>61</v>
      </c>
      <c r="F1297" t="s">
        <v>96</v>
      </c>
      <c r="G1297" t="s">
        <v>687</v>
      </c>
      <c r="H1297" t="s">
        <v>54</v>
      </c>
      <c r="I1297" t="s">
        <v>3404</v>
      </c>
      <c r="J1297" t="s">
        <v>6202</v>
      </c>
      <c r="K1297" t="s">
        <v>6203</v>
      </c>
      <c r="L1297" t="s">
        <v>6203</v>
      </c>
      <c r="M1297" t="s">
        <v>101</v>
      </c>
      <c r="N1297" t="s">
        <v>36</v>
      </c>
      <c r="O1297" t="s">
        <v>311</v>
      </c>
      <c r="P1297" t="s">
        <v>3404</v>
      </c>
      <c r="Q1297" t="s">
        <v>6203</v>
      </c>
      <c r="R1297" t="s">
        <v>103</v>
      </c>
      <c r="S1297" t="s">
        <v>6204</v>
      </c>
      <c r="T12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45814.663194444445</v>
      </c>
      <c r="U12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45819.914583333331</v>
      </c>
      <c r="V1297" s="5">
        <f>IFERROR(Table2[[#This Row],[Fecha cierre/actualización]]-Table2[[#This Row],[Fecha creación]],"Revisar")</f>
        <v>5.2513888888861402</v>
      </c>
      <c r="W1297" s="5">
        <f>IFERROR(Table2[[#This Row],[Días resolución/en proceso]]*24,"Revisar")</f>
        <v>126.03333333326736</v>
      </c>
      <c r="X1297" s="5">
        <f>_xlfn.XLOOKUP(Table2[[#This Row],[Acuerdo de nivel de servicio]],SLA!B:B,SLA!C:C)</f>
        <v>120</v>
      </c>
      <c r="Y1297" s="5">
        <f>IFERROR(ROUND(Table2[[#This Row],[Fecha cierre/actualización]]-Table2[[#This Row],[Fecha creación]],0)*14,"Revisar")</f>
        <v>70</v>
      </c>
      <c r="Z1297" s="5">
        <f>+Table2[[#This Row],[SLA horas - base ]]+Table2[[#This Row],[SLA horas - adic por cambio días]]</f>
        <v>190</v>
      </c>
      <c r="AA1297" s="19" t="str">
        <f>IF(Table2[[#This Row],[SLA horas - base ]]=0,"No tiene SLA",IF(Table2[[#This Row],[Horas resolución/en proceso]]&lt;=Table2[[#This Row],[SLA horas - total]],"Cumplido","Vencido"))</f>
        <v>Cumplido</v>
      </c>
      <c r="AC1297"/>
    </row>
    <row r="1298" spans="1:29">
      <c r="A1298" t="s">
        <v>6205</v>
      </c>
      <c r="B1298" t="s">
        <v>6113</v>
      </c>
      <c r="C1298" t="s">
        <v>36</v>
      </c>
      <c r="D1298" t="s">
        <v>2</v>
      </c>
      <c r="E1298" t="s">
        <v>42</v>
      </c>
      <c r="F1298" t="s">
        <v>96</v>
      </c>
      <c r="G1298" t="s">
        <v>36</v>
      </c>
      <c r="H1298" t="s">
        <v>45</v>
      </c>
      <c r="I1298" t="s">
        <v>6113</v>
      </c>
      <c r="J1298" t="s">
        <v>131</v>
      </c>
      <c r="K1298" t="s">
        <v>6113</v>
      </c>
      <c r="L1298" t="s">
        <v>6113</v>
      </c>
      <c r="M1298" t="s">
        <v>101</v>
      </c>
      <c r="N1298" t="s">
        <v>36</v>
      </c>
      <c r="O1298" t="s">
        <v>102</v>
      </c>
      <c r="P1298" t="s">
        <v>6113</v>
      </c>
      <c r="Q1298" t="s">
        <v>6113</v>
      </c>
      <c r="R1298" t="s">
        <v>103</v>
      </c>
      <c r="S1298" t="s">
        <v>6113</v>
      </c>
      <c r="T12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45814.702777777777</v>
      </c>
      <c r="U12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45814.702777777777</v>
      </c>
      <c r="V1298" s="5">
        <f>IFERROR(Table2[[#This Row],[Fecha cierre/actualización]]-Table2[[#This Row],[Fecha creación]],"Revisar")</f>
        <v>0</v>
      </c>
      <c r="W1298" s="5">
        <f>IFERROR(Table2[[#This Row],[Días resolución/en proceso]]*24,"Revisar")</f>
        <v>0</v>
      </c>
      <c r="X1298" s="5">
        <f>_xlfn.XLOOKUP(Table2[[#This Row],[Acuerdo de nivel de servicio]],SLA!B:B,SLA!C:C)</f>
        <v>0</v>
      </c>
      <c r="Y1298" s="5">
        <f>IFERROR(ROUND(Table2[[#This Row],[Fecha cierre/actualización]]-Table2[[#This Row],[Fecha creación]],0)*14,"Revisar")</f>
        <v>0</v>
      </c>
      <c r="Z1298" s="5">
        <f>+Table2[[#This Row],[SLA horas - base ]]+Table2[[#This Row],[SLA horas - adic por cambio días]]</f>
        <v>0</v>
      </c>
      <c r="AA1298" s="19" t="str">
        <f>IF(Table2[[#This Row],[SLA horas - base ]]=0,"No tiene SLA",IF(Table2[[#This Row],[Horas resolución/en proceso]]&lt;=Table2[[#This Row],[SLA horas - total]],"Cumplido","Vencido"))</f>
        <v>No tiene SLA</v>
      </c>
      <c r="AC1298"/>
    </row>
    <row r="1299" spans="1:29">
      <c r="A1299" t="s">
        <v>6206</v>
      </c>
      <c r="B1299" t="s">
        <v>6207</v>
      </c>
      <c r="C1299" t="s">
        <v>149</v>
      </c>
      <c r="D1299" t="s">
        <v>2</v>
      </c>
      <c r="E1299" t="s">
        <v>55</v>
      </c>
      <c r="F1299" t="s">
        <v>96</v>
      </c>
      <c r="G1299" t="s">
        <v>106</v>
      </c>
      <c r="H1299" t="s">
        <v>27</v>
      </c>
      <c r="I1299" t="s">
        <v>6208</v>
      </c>
      <c r="J1299" t="s">
        <v>6209</v>
      </c>
      <c r="K1299" t="s">
        <v>6210</v>
      </c>
      <c r="L1299" t="s">
        <v>6210</v>
      </c>
      <c r="M1299" t="s">
        <v>101</v>
      </c>
      <c r="N1299" t="s">
        <v>154</v>
      </c>
      <c r="O1299" t="s">
        <v>102</v>
      </c>
      <c r="P1299" t="s">
        <v>6207</v>
      </c>
      <c r="Q1299" t="s">
        <v>6210</v>
      </c>
      <c r="R1299" t="s">
        <v>103</v>
      </c>
      <c r="S1299" t="s">
        <v>6210</v>
      </c>
      <c r="T12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45817.484722222223</v>
      </c>
      <c r="U12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45819.677777777775</v>
      </c>
      <c r="V1299" s="5">
        <f>IFERROR(Table2[[#This Row],[Fecha cierre/actualización]]-Table2[[#This Row],[Fecha creación]],"Revisar")</f>
        <v>2.1930555555518367</v>
      </c>
      <c r="W1299" s="5">
        <f>IFERROR(Table2[[#This Row],[Días resolución/en proceso]]*24,"Revisar")</f>
        <v>52.633333333244082</v>
      </c>
      <c r="X1299" s="5">
        <f>_xlfn.XLOOKUP(Table2[[#This Row],[Acuerdo de nivel de servicio]],SLA!B:B,SLA!C:C)</f>
        <v>12.5</v>
      </c>
      <c r="Y1299" s="5">
        <f>IFERROR(ROUND(Table2[[#This Row],[Fecha cierre/actualización]]-Table2[[#This Row],[Fecha creación]],0)*14,"Revisar")</f>
        <v>28</v>
      </c>
      <c r="Z1299" s="5">
        <f>+Table2[[#This Row],[SLA horas - base ]]+Table2[[#This Row],[SLA horas - adic por cambio días]]</f>
        <v>40.5</v>
      </c>
      <c r="AA1299" s="19" t="str">
        <f>IF(Table2[[#This Row],[SLA horas - base ]]=0,"No tiene SLA",IF(Table2[[#This Row],[Horas resolución/en proceso]]&lt;=Table2[[#This Row],[SLA horas - total]],"Cumplido","Vencido"))</f>
        <v>Vencido</v>
      </c>
      <c r="AC1299"/>
    </row>
    <row r="1300" spans="1:29">
      <c r="A1300" t="s">
        <v>6211</v>
      </c>
      <c r="B1300" t="s">
        <v>6212</v>
      </c>
      <c r="C1300" t="s">
        <v>36</v>
      </c>
      <c r="D1300" t="s">
        <v>269</v>
      </c>
      <c r="E1300" t="s">
        <v>55</v>
      </c>
      <c r="F1300" t="s">
        <v>96</v>
      </c>
      <c r="G1300" t="s">
        <v>30</v>
      </c>
      <c r="H1300" t="s">
        <v>30</v>
      </c>
      <c r="I1300" t="s">
        <v>6212</v>
      </c>
      <c r="J1300" t="s">
        <v>6213</v>
      </c>
      <c r="K1300" t="s">
        <v>6214</v>
      </c>
      <c r="L1300" t="s">
        <v>6214</v>
      </c>
      <c r="M1300" t="s">
        <v>36</v>
      </c>
      <c r="N1300" t="s">
        <v>36</v>
      </c>
      <c r="O1300" t="s">
        <v>36</v>
      </c>
      <c r="P1300" t="s">
        <v>6212</v>
      </c>
      <c r="Q1300" t="s">
        <v>6214</v>
      </c>
      <c r="R1300" t="s">
        <v>103</v>
      </c>
      <c r="S1300" t="s">
        <v>6214</v>
      </c>
      <c r="T13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45817.636805555558</v>
      </c>
      <c r="U13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45817.795138888891</v>
      </c>
      <c r="V1300" s="5">
        <f>IFERROR(Table2[[#This Row],[Fecha cierre/actualización]]-Table2[[#This Row],[Fecha creación]],"Revisar")</f>
        <v>0.15833333333284827</v>
      </c>
      <c r="W1300" s="5">
        <f>IFERROR(Table2[[#This Row],[Días resolución/en proceso]]*24,"Revisar")</f>
        <v>3.7999999999883585</v>
      </c>
      <c r="X1300" s="5">
        <f>_xlfn.XLOOKUP(Table2[[#This Row],[Acuerdo de nivel de servicio]],SLA!B:B,SLA!C:C)</f>
        <v>0</v>
      </c>
      <c r="Y1300" s="5">
        <f>IFERROR(ROUND(Table2[[#This Row],[Fecha cierre/actualización]]-Table2[[#This Row],[Fecha creación]],0)*14,"Revisar")</f>
        <v>0</v>
      </c>
      <c r="Z1300" s="5">
        <f>+Table2[[#This Row],[SLA horas - base ]]+Table2[[#This Row],[SLA horas - adic por cambio días]]</f>
        <v>0</v>
      </c>
      <c r="AA1300" s="19" t="str">
        <f>IF(Table2[[#This Row],[SLA horas - base ]]=0,"No tiene SLA",IF(Table2[[#This Row],[Horas resolución/en proceso]]&lt;=Table2[[#This Row],[SLA horas - total]],"Cumplido","Vencido"))</f>
        <v>No tiene SLA</v>
      </c>
      <c r="AC1300"/>
    </row>
    <row r="1301" spans="1:29">
      <c r="A1301" t="s">
        <v>6215</v>
      </c>
      <c r="B1301" t="s">
        <v>6216</v>
      </c>
      <c r="C1301" t="s">
        <v>2317</v>
      </c>
      <c r="D1301" t="s">
        <v>95</v>
      </c>
      <c r="E1301" t="s">
        <v>48</v>
      </c>
      <c r="F1301" t="s">
        <v>96</v>
      </c>
      <c r="G1301" t="s">
        <v>106</v>
      </c>
      <c r="H1301" t="s">
        <v>32</v>
      </c>
      <c r="I1301" t="s">
        <v>6217</v>
      </c>
      <c r="J1301" t="s">
        <v>6218</v>
      </c>
      <c r="K1301" t="s">
        <v>6219</v>
      </c>
      <c r="L1301" t="s">
        <v>6219</v>
      </c>
      <c r="M1301" t="s">
        <v>101</v>
      </c>
      <c r="N1301" t="s">
        <v>36</v>
      </c>
      <c r="O1301" t="s">
        <v>311</v>
      </c>
      <c r="P1301" t="s">
        <v>6216</v>
      </c>
      <c r="Q1301" t="s">
        <v>6219</v>
      </c>
      <c r="R1301" t="s">
        <v>103</v>
      </c>
      <c r="S1301" t="s">
        <v>6219</v>
      </c>
      <c r="T13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45817.409722222219</v>
      </c>
      <c r="U13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45817.44027777778</v>
      </c>
      <c r="V1301" s="5">
        <f>IFERROR(Table2[[#This Row],[Fecha cierre/actualización]]-Table2[[#This Row],[Fecha creación]],"Revisar")</f>
        <v>3.0555555560567882E-2</v>
      </c>
      <c r="W1301" s="5">
        <f>IFERROR(Table2[[#This Row],[Días resolución/en proceso]]*24,"Revisar")</f>
        <v>0.73333333345362917</v>
      </c>
      <c r="X1301" s="5">
        <f>_xlfn.XLOOKUP(Table2[[#This Row],[Acuerdo de nivel de servicio]],SLA!B:B,SLA!C:C)</f>
        <v>120</v>
      </c>
      <c r="Y1301" s="5">
        <f>IFERROR(ROUND(Table2[[#This Row],[Fecha cierre/actualización]]-Table2[[#This Row],[Fecha creación]],0)*14,"Revisar")</f>
        <v>0</v>
      </c>
      <c r="Z1301" s="5">
        <f>+Table2[[#This Row],[SLA horas - base ]]+Table2[[#This Row],[SLA horas - adic por cambio días]]</f>
        <v>120</v>
      </c>
      <c r="AA1301" s="19" t="str">
        <f>IF(Table2[[#This Row],[SLA horas - base ]]=0,"No tiene SLA",IF(Table2[[#This Row],[Horas resolución/en proceso]]&lt;=Table2[[#This Row],[SLA horas - total]],"Cumplido","Vencido"))</f>
        <v>Cumplido</v>
      </c>
      <c r="AC1301"/>
    </row>
    <row r="1302" spans="1:29">
      <c r="A1302" t="s">
        <v>6220</v>
      </c>
      <c r="B1302" t="s">
        <v>6221</v>
      </c>
      <c r="C1302" t="s">
        <v>36</v>
      </c>
      <c r="D1302" t="s">
        <v>2</v>
      </c>
      <c r="E1302" t="s">
        <v>38</v>
      </c>
      <c r="F1302" t="s">
        <v>6222</v>
      </c>
      <c r="G1302" t="s">
        <v>106</v>
      </c>
      <c r="H1302" t="s">
        <v>38</v>
      </c>
      <c r="I1302" t="s">
        <v>6223</v>
      </c>
      <c r="J1302" t="s">
        <v>131</v>
      </c>
      <c r="K1302" t="s">
        <v>36</v>
      </c>
      <c r="L1302" t="s">
        <v>6224</v>
      </c>
      <c r="M1302" t="s">
        <v>110</v>
      </c>
      <c r="N1302" t="s">
        <v>36</v>
      </c>
      <c r="O1302" t="s">
        <v>36</v>
      </c>
      <c r="P1302" t="s">
        <v>6221</v>
      </c>
      <c r="Q1302" t="s">
        <v>36</v>
      </c>
      <c r="R1302" t="s">
        <v>103</v>
      </c>
      <c r="S1302" t="s">
        <v>36</v>
      </c>
      <c r="T13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45817.73541666667</v>
      </c>
      <c r="U13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45848.484027777777</v>
      </c>
      <c r="V1302" s="5">
        <f>IFERROR(Table2[[#This Row],[Fecha cierre/actualización]]-Table2[[#This Row],[Fecha creación]],"Revisar")</f>
        <v>30.748611111106584</v>
      </c>
      <c r="W1302" s="5">
        <f>IFERROR(Table2[[#This Row],[Días resolución/en proceso]]*24,"Revisar")</f>
        <v>737.96666666655801</v>
      </c>
      <c r="X1302" s="5">
        <f>_xlfn.XLOOKUP(Table2[[#This Row],[Acuerdo de nivel de servicio]],SLA!B:B,SLA!C:C)</f>
        <v>0</v>
      </c>
      <c r="Y1302" s="5">
        <f>IFERROR(ROUND(Table2[[#This Row],[Fecha cierre/actualización]]-Table2[[#This Row],[Fecha creación]],0)*14,"Revisar")</f>
        <v>434</v>
      </c>
      <c r="Z1302" s="5">
        <f>+Table2[[#This Row],[SLA horas - base ]]+Table2[[#This Row],[SLA horas - adic por cambio días]]</f>
        <v>434</v>
      </c>
      <c r="AA1302" s="19" t="str">
        <f>IF(Table2[[#This Row],[SLA horas - base ]]=0,"No tiene SLA",IF(Table2[[#This Row],[Horas resolución/en proceso]]&lt;=Table2[[#This Row],[SLA horas - total]],"Cumplido","Vencido"))</f>
        <v>No tiene SLA</v>
      </c>
      <c r="AC1302"/>
    </row>
    <row r="1303" spans="1:29">
      <c r="A1303" t="s">
        <v>6225</v>
      </c>
      <c r="B1303" t="s">
        <v>6226</v>
      </c>
      <c r="C1303" t="s">
        <v>496</v>
      </c>
      <c r="D1303" t="s">
        <v>95</v>
      </c>
      <c r="E1303" t="s">
        <v>66</v>
      </c>
      <c r="F1303" t="s">
        <v>96</v>
      </c>
      <c r="G1303" t="s">
        <v>373</v>
      </c>
      <c r="H1303" t="s">
        <v>35</v>
      </c>
      <c r="I1303" t="s">
        <v>6227</v>
      </c>
      <c r="J1303" t="s">
        <v>131</v>
      </c>
      <c r="K1303" t="s">
        <v>6228</v>
      </c>
      <c r="L1303" t="s">
        <v>6228</v>
      </c>
      <c r="M1303" t="s">
        <v>36</v>
      </c>
      <c r="N1303" t="s">
        <v>36</v>
      </c>
      <c r="O1303" t="s">
        <v>311</v>
      </c>
      <c r="P1303" t="s">
        <v>6226</v>
      </c>
      <c r="Q1303" t="s">
        <v>6228</v>
      </c>
      <c r="R1303" t="s">
        <v>103</v>
      </c>
      <c r="S1303" t="s">
        <v>6228</v>
      </c>
      <c r="T13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45817.515972222223</v>
      </c>
      <c r="U13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45824.700694444444</v>
      </c>
      <c r="V1303" s="5">
        <f>IFERROR(Table2[[#This Row],[Fecha cierre/actualización]]-Table2[[#This Row],[Fecha creación]],"Revisar")</f>
        <v>7.1847222222204437</v>
      </c>
      <c r="W1303" s="5">
        <f>IFERROR(Table2[[#This Row],[Días resolución/en proceso]]*24,"Revisar")</f>
        <v>172.43333333329065</v>
      </c>
      <c r="X1303" s="5">
        <f>_xlfn.XLOOKUP(Table2[[#This Row],[Acuerdo de nivel de servicio]],SLA!B:B,SLA!C:C)</f>
        <v>72</v>
      </c>
      <c r="Y1303" s="5">
        <f>IFERROR(ROUND(Table2[[#This Row],[Fecha cierre/actualización]]-Table2[[#This Row],[Fecha creación]],0)*14,"Revisar")</f>
        <v>98</v>
      </c>
      <c r="Z1303" s="5">
        <f>+Table2[[#This Row],[SLA horas - base ]]+Table2[[#This Row],[SLA horas - adic por cambio días]]</f>
        <v>170</v>
      </c>
      <c r="AA1303" s="19" t="str">
        <f>IF(Table2[[#This Row],[SLA horas - base ]]=0,"No tiene SLA",IF(Table2[[#This Row],[Horas resolución/en proceso]]&lt;=Table2[[#This Row],[SLA horas - total]],"Cumplido","Vencido"))</f>
        <v>Vencido</v>
      </c>
      <c r="AC1303"/>
    </row>
    <row r="1304" spans="1:29">
      <c r="A1304" t="s">
        <v>6229</v>
      </c>
      <c r="B1304" t="s">
        <v>6230</v>
      </c>
      <c r="C1304" t="s">
        <v>496</v>
      </c>
      <c r="D1304" t="s">
        <v>95</v>
      </c>
      <c r="E1304" t="s">
        <v>66</v>
      </c>
      <c r="F1304" t="s">
        <v>21</v>
      </c>
      <c r="G1304" t="s">
        <v>97</v>
      </c>
      <c r="H1304" t="s">
        <v>46</v>
      </c>
      <c r="I1304" t="s">
        <v>6231</v>
      </c>
      <c r="J1304" t="s">
        <v>131</v>
      </c>
      <c r="K1304" t="s">
        <v>36</v>
      </c>
      <c r="L1304" t="s">
        <v>6232</v>
      </c>
      <c r="M1304" t="s">
        <v>101</v>
      </c>
      <c r="N1304" t="s">
        <v>36</v>
      </c>
      <c r="O1304" t="s">
        <v>102</v>
      </c>
      <c r="P1304" t="s">
        <v>6230</v>
      </c>
      <c r="Q1304" t="s">
        <v>36</v>
      </c>
      <c r="R1304" t="s">
        <v>103</v>
      </c>
      <c r="S1304" t="s">
        <v>36</v>
      </c>
      <c r="T13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45817.686111111114</v>
      </c>
      <c r="U13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45832.461111111108</v>
      </c>
      <c r="V1304" s="5">
        <f>IFERROR(Table2[[#This Row],[Fecha cierre/actualización]]-Table2[[#This Row],[Fecha creación]],"Revisar")</f>
        <v>14.774999999994179</v>
      </c>
      <c r="W1304" s="5">
        <f>IFERROR(Table2[[#This Row],[Días resolución/en proceso]]*24,"Revisar")</f>
        <v>354.5999999998603</v>
      </c>
      <c r="X1304" s="5">
        <f>_xlfn.XLOOKUP(Table2[[#This Row],[Acuerdo de nivel de servicio]],SLA!B:B,SLA!C:C)</f>
        <v>72</v>
      </c>
      <c r="Y1304" s="5">
        <f>IFERROR(ROUND(Table2[[#This Row],[Fecha cierre/actualización]]-Table2[[#This Row],[Fecha creación]],0)*14,"Revisar")</f>
        <v>210</v>
      </c>
      <c r="Z1304" s="5">
        <f>+Table2[[#This Row],[SLA horas - base ]]+Table2[[#This Row],[SLA horas - adic por cambio días]]</f>
        <v>282</v>
      </c>
      <c r="AA1304" s="19" t="str">
        <f>IF(Table2[[#This Row],[SLA horas - base ]]=0,"No tiene SLA",IF(Table2[[#This Row],[Horas resolución/en proceso]]&lt;=Table2[[#This Row],[SLA horas - total]],"Cumplido","Vencido"))</f>
        <v>Vencido</v>
      </c>
      <c r="AC1304"/>
    </row>
    <row r="1305" spans="1:29">
      <c r="A1305" t="s">
        <v>6233</v>
      </c>
      <c r="B1305" t="s">
        <v>6234</v>
      </c>
      <c r="C1305" t="s">
        <v>496</v>
      </c>
      <c r="D1305" t="s">
        <v>95</v>
      </c>
      <c r="E1305" t="s">
        <v>66</v>
      </c>
      <c r="F1305" t="s">
        <v>96</v>
      </c>
      <c r="G1305" t="s">
        <v>373</v>
      </c>
      <c r="H1305" t="s">
        <v>53</v>
      </c>
      <c r="I1305" t="s">
        <v>6235</v>
      </c>
      <c r="J1305" t="s">
        <v>6236</v>
      </c>
      <c r="K1305" t="s">
        <v>6237</v>
      </c>
      <c r="L1305" t="s">
        <v>6237</v>
      </c>
      <c r="M1305" t="s">
        <v>36</v>
      </c>
      <c r="N1305" t="s">
        <v>36</v>
      </c>
      <c r="O1305" t="s">
        <v>513</v>
      </c>
      <c r="P1305" t="s">
        <v>6234</v>
      </c>
      <c r="Q1305" t="s">
        <v>6237</v>
      </c>
      <c r="R1305" t="s">
        <v>467</v>
      </c>
      <c r="S1305" t="s">
        <v>6237</v>
      </c>
      <c r="T13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45818.501388888886</v>
      </c>
      <c r="U13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45821.602777777778</v>
      </c>
      <c r="V1305" s="5">
        <f>IFERROR(Table2[[#This Row],[Fecha cierre/actualización]]-Table2[[#This Row],[Fecha creación]],"Revisar")</f>
        <v>3.101388888891961</v>
      </c>
      <c r="W1305" s="5">
        <f>IFERROR(Table2[[#This Row],[Días resolución/en proceso]]*24,"Revisar")</f>
        <v>74.433333333407063</v>
      </c>
      <c r="X1305" s="5">
        <f>_xlfn.XLOOKUP(Table2[[#This Row],[Acuerdo de nivel de servicio]],SLA!B:B,SLA!C:C)</f>
        <v>72</v>
      </c>
      <c r="Y1305" s="5">
        <f>IFERROR(ROUND(Table2[[#This Row],[Fecha cierre/actualización]]-Table2[[#This Row],[Fecha creación]],0)*14,"Revisar")</f>
        <v>42</v>
      </c>
      <c r="Z1305" s="5">
        <f>+Table2[[#This Row],[SLA horas - base ]]+Table2[[#This Row],[SLA horas - adic por cambio días]]</f>
        <v>114</v>
      </c>
      <c r="AA1305" s="19" t="str">
        <f>IF(Table2[[#This Row],[SLA horas - base ]]=0,"No tiene SLA",IF(Table2[[#This Row],[Horas resolución/en proceso]]&lt;=Table2[[#This Row],[SLA horas - total]],"Cumplido","Vencido"))</f>
        <v>Cumplido</v>
      </c>
      <c r="AC1305"/>
    </row>
    <row r="1306" spans="1:29">
      <c r="A1306" t="s">
        <v>6238</v>
      </c>
      <c r="B1306" t="s">
        <v>6239</v>
      </c>
      <c r="C1306" t="s">
        <v>149</v>
      </c>
      <c r="D1306" t="s">
        <v>2</v>
      </c>
      <c r="E1306" t="s">
        <v>55</v>
      </c>
      <c r="F1306" t="s">
        <v>96</v>
      </c>
      <c r="G1306" t="s">
        <v>106</v>
      </c>
      <c r="H1306" t="s">
        <v>28</v>
      </c>
      <c r="I1306" t="s">
        <v>6240</v>
      </c>
      <c r="J1306" t="s">
        <v>6241</v>
      </c>
      <c r="K1306" t="s">
        <v>6242</v>
      </c>
      <c r="L1306" t="s">
        <v>6242</v>
      </c>
      <c r="M1306" t="s">
        <v>153</v>
      </c>
      <c r="N1306" t="s">
        <v>154</v>
      </c>
      <c r="O1306" t="s">
        <v>36</v>
      </c>
      <c r="P1306" t="s">
        <v>6239</v>
      </c>
      <c r="Q1306" t="s">
        <v>6242</v>
      </c>
      <c r="R1306" t="s">
        <v>103</v>
      </c>
      <c r="S1306" t="s">
        <v>6242</v>
      </c>
      <c r="T13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45818.623611111114</v>
      </c>
      <c r="U13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45818.715277777781</v>
      </c>
      <c r="V1306" s="5">
        <f>IFERROR(Table2[[#This Row],[Fecha cierre/actualización]]-Table2[[#This Row],[Fecha creación]],"Revisar")</f>
        <v>9.1666666667151731E-2</v>
      </c>
      <c r="W1306" s="5">
        <f>IFERROR(Table2[[#This Row],[Días resolución/en proceso]]*24,"Revisar")</f>
        <v>2.2000000000116415</v>
      </c>
      <c r="X1306" s="5">
        <f>_xlfn.XLOOKUP(Table2[[#This Row],[Acuerdo de nivel de servicio]],SLA!B:B,SLA!C:C)</f>
        <v>12.5</v>
      </c>
      <c r="Y1306" s="5">
        <f>IFERROR(ROUND(Table2[[#This Row],[Fecha cierre/actualización]]-Table2[[#This Row],[Fecha creación]],0)*14,"Revisar")</f>
        <v>0</v>
      </c>
      <c r="Z1306" s="5">
        <f>+Table2[[#This Row],[SLA horas - base ]]+Table2[[#This Row],[SLA horas - adic por cambio días]]</f>
        <v>12.5</v>
      </c>
      <c r="AA1306" s="19" t="str">
        <f>IF(Table2[[#This Row],[SLA horas - base ]]=0,"No tiene SLA",IF(Table2[[#This Row],[Horas resolución/en proceso]]&lt;=Table2[[#This Row],[SLA horas - total]],"Cumplido","Vencido"))</f>
        <v>Cumplido</v>
      </c>
      <c r="AC1306"/>
    </row>
    <row r="1307" spans="1:29">
      <c r="A1307" t="s">
        <v>6243</v>
      </c>
      <c r="B1307" t="s">
        <v>6244</v>
      </c>
      <c r="C1307" t="s">
        <v>119</v>
      </c>
      <c r="D1307" t="s">
        <v>2</v>
      </c>
      <c r="E1307" t="s">
        <v>55</v>
      </c>
      <c r="F1307" t="s">
        <v>96</v>
      </c>
      <c r="G1307" t="s">
        <v>106</v>
      </c>
      <c r="H1307" t="s">
        <v>28</v>
      </c>
      <c r="I1307" t="s">
        <v>6245</v>
      </c>
      <c r="J1307" t="s">
        <v>6246</v>
      </c>
      <c r="K1307" t="s">
        <v>6247</v>
      </c>
      <c r="L1307" t="s">
        <v>6247</v>
      </c>
      <c r="M1307" t="s">
        <v>153</v>
      </c>
      <c r="N1307" t="s">
        <v>154</v>
      </c>
      <c r="O1307" t="s">
        <v>36</v>
      </c>
      <c r="P1307" t="s">
        <v>6244</v>
      </c>
      <c r="Q1307" t="s">
        <v>6247</v>
      </c>
      <c r="R1307" t="s">
        <v>103</v>
      </c>
      <c r="S1307" t="s">
        <v>6245</v>
      </c>
      <c r="T13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45818.661805555559</v>
      </c>
      <c r="U13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45819.747916666667</v>
      </c>
      <c r="V1307" s="5">
        <f>IFERROR(Table2[[#This Row],[Fecha cierre/actualización]]-Table2[[#This Row],[Fecha creación]],"Revisar")</f>
        <v>1.086111111108039</v>
      </c>
      <c r="W1307" s="5">
        <f>IFERROR(Table2[[#This Row],[Días resolución/en proceso]]*24,"Revisar")</f>
        <v>26.066666666592937</v>
      </c>
      <c r="X1307" s="5">
        <f>_xlfn.XLOOKUP(Table2[[#This Row],[Acuerdo de nivel de servicio]],SLA!B:B,SLA!C:C)</f>
        <v>72</v>
      </c>
      <c r="Y1307" s="5">
        <f>IFERROR(ROUND(Table2[[#This Row],[Fecha cierre/actualización]]-Table2[[#This Row],[Fecha creación]],0)*14,"Revisar")</f>
        <v>14</v>
      </c>
      <c r="Z1307" s="5">
        <f>+Table2[[#This Row],[SLA horas - base ]]+Table2[[#This Row],[SLA horas - adic por cambio días]]</f>
        <v>86</v>
      </c>
      <c r="AA1307" s="19" t="str">
        <f>IF(Table2[[#This Row],[SLA horas - base ]]=0,"No tiene SLA",IF(Table2[[#This Row],[Horas resolución/en proceso]]&lt;=Table2[[#This Row],[SLA horas - total]],"Cumplido","Vencido"))</f>
        <v>Cumplido</v>
      </c>
      <c r="AC1307"/>
    </row>
    <row r="1308" spans="1:29">
      <c r="A1308" t="s">
        <v>6248</v>
      </c>
      <c r="B1308" t="s">
        <v>6245</v>
      </c>
      <c r="C1308" t="s">
        <v>119</v>
      </c>
      <c r="D1308" t="s">
        <v>2</v>
      </c>
      <c r="E1308" t="s">
        <v>55</v>
      </c>
      <c r="F1308" t="s">
        <v>96</v>
      </c>
      <c r="G1308" t="s">
        <v>106</v>
      </c>
      <c r="H1308" t="s">
        <v>28</v>
      </c>
      <c r="I1308" t="s">
        <v>6249</v>
      </c>
      <c r="J1308" t="s">
        <v>6250</v>
      </c>
      <c r="K1308" t="s">
        <v>6251</v>
      </c>
      <c r="L1308" t="s">
        <v>6251</v>
      </c>
      <c r="M1308" t="s">
        <v>153</v>
      </c>
      <c r="N1308" t="s">
        <v>154</v>
      </c>
      <c r="O1308" t="s">
        <v>36</v>
      </c>
      <c r="P1308" t="s">
        <v>6245</v>
      </c>
      <c r="Q1308" t="s">
        <v>6251</v>
      </c>
      <c r="R1308" t="s">
        <v>103</v>
      </c>
      <c r="S1308" t="s">
        <v>6252</v>
      </c>
      <c r="T13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45818.709722222222</v>
      </c>
      <c r="U13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45841.754166666666</v>
      </c>
      <c r="V1308" s="5">
        <f>IFERROR(Table2[[#This Row],[Fecha cierre/actualización]]-Table2[[#This Row],[Fecha creación]],"Revisar")</f>
        <v>23.044444444443798</v>
      </c>
      <c r="W1308" s="5">
        <f>IFERROR(Table2[[#This Row],[Días resolución/en proceso]]*24,"Revisar")</f>
        <v>553.06666666665114</v>
      </c>
      <c r="X1308" s="5">
        <f>_xlfn.XLOOKUP(Table2[[#This Row],[Acuerdo de nivel de servicio]],SLA!B:B,SLA!C:C)</f>
        <v>72</v>
      </c>
      <c r="Y1308" s="5">
        <f>IFERROR(ROUND(Table2[[#This Row],[Fecha cierre/actualización]]-Table2[[#This Row],[Fecha creación]],0)*14,"Revisar")</f>
        <v>322</v>
      </c>
      <c r="Z1308" s="5">
        <f>+Table2[[#This Row],[SLA horas - base ]]+Table2[[#This Row],[SLA horas - adic por cambio días]]</f>
        <v>394</v>
      </c>
      <c r="AA1308" s="19" t="str">
        <f>IF(Table2[[#This Row],[SLA horas - base ]]=0,"No tiene SLA",IF(Table2[[#This Row],[Horas resolución/en proceso]]&lt;=Table2[[#This Row],[SLA horas - total]],"Cumplido","Vencido"))</f>
        <v>Vencido</v>
      </c>
      <c r="AC1308"/>
    </row>
    <row r="1309" spans="1:29">
      <c r="A1309" t="s">
        <v>6253</v>
      </c>
      <c r="B1309" t="s">
        <v>6254</v>
      </c>
      <c r="C1309" t="s">
        <v>36</v>
      </c>
      <c r="D1309" t="s">
        <v>2</v>
      </c>
      <c r="E1309" t="s">
        <v>36</v>
      </c>
      <c r="F1309" t="s">
        <v>21</v>
      </c>
      <c r="G1309" t="s">
        <v>36</v>
      </c>
      <c r="H1309" t="s">
        <v>41</v>
      </c>
      <c r="I1309" t="s">
        <v>36</v>
      </c>
      <c r="J1309" t="s">
        <v>131</v>
      </c>
      <c r="K1309" t="s">
        <v>36</v>
      </c>
      <c r="L1309" t="s">
        <v>6255</v>
      </c>
      <c r="M1309" t="s">
        <v>101</v>
      </c>
      <c r="N1309" t="s">
        <v>36</v>
      </c>
      <c r="O1309" t="s">
        <v>102</v>
      </c>
      <c r="P1309" t="s">
        <v>6254</v>
      </c>
      <c r="Q1309" t="s">
        <v>36</v>
      </c>
      <c r="R1309" t="s">
        <v>103</v>
      </c>
      <c r="S1309" t="s">
        <v>36</v>
      </c>
      <c r="T13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45818.381944444445</v>
      </c>
      <c r="U13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45818.390972222223</v>
      </c>
      <c r="V1309" s="5">
        <f>IFERROR(Table2[[#This Row],[Fecha cierre/actualización]]-Table2[[#This Row],[Fecha creación]],"Revisar")</f>
        <v>9.0277777781011537E-3</v>
      </c>
      <c r="W1309" s="5">
        <f>IFERROR(Table2[[#This Row],[Días resolución/en proceso]]*24,"Revisar")</f>
        <v>0.21666666667442769</v>
      </c>
      <c r="X1309" s="5">
        <f>_xlfn.XLOOKUP(Table2[[#This Row],[Acuerdo de nivel de servicio]],SLA!B:B,SLA!C:C)</f>
        <v>0</v>
      </c>
      <c r="Y1309" s="5">
        <f>IFERROR(ROUND(Table2[[#This Row],[Fecha cierre/actualización]]-Table2[[#This Row],[Fecha creación]],0)*14,"Revisar")</f>
        <v>0</v>
      </c>
      <c r="Z1309" s="5">
        <f>+Table2[[#This Row],[SLA horas - base ]]+Table2[[#This Row],[SLA horas - adic por cambio días]]</f>
        <v>0</v>
      </c>
      <c r="AA1309" s="19" t="str">
        <f>IF(Table2[[#This Row],[SLA horas - base ]]=0,"No tiene SLA",IF(Table2[[#This Row],[Horas resolución/en proceso]]&lt;=Table2[[#This Row],[SLA horas - total]],"Cumplido","Vencido"))</f>
        <v>No tiene SLA</v>
      </c>
      <c r="AC1309"/>
    </row>
    <row r="1310" spans="1:29">
      <c r="A1310" t="s">
        <v>6256</v>
      </c>
      <c r="B1310" t="s">
        <v>6257</v>
      </c>
      <c r="C1310" t="s">
        <v>36</v>
      </c>
      <c r="D1310" t="s">
        <v>2</v>
      </c>
      <c r="E1310" t="s">
        <v>36</v>
      </c>
      <c r="F1310" t="s">
        <v>21</v>
      </c>
      <c r="G1310" t="s">
        <v>36</v>
      </c>
      <c r="H1310" t="s">
        <v>41</v>
      </c>
      <c r="I1310" t="s">
        <v>36</v>
      </c>
      <c r="J1310" t="s">
        <v>131</v>
      </c>
      <c r="K1310" t="s">
        <v>36</v>
      </c>
      <c r="L1310" t="s">
        <v>6258</v>
      </c>
      <c r="M1310" t="s">
        <v>101</v>
      </c>
      <c r="N1310" t="s">
        <v>36</v>
      </c>
      <c r="O1310" t="s">
        <v>102</v>
      </c>
      <c r="P1310" t="s">
        <v>6257</v>
      </c>
      <c r="Q1310" t="s">
        <v>36</v>
      </c>
      <c r="R1310" t="s">
        <v>103</v>
      </c>
      <c r="S1310" t="s">
        <v>36</v>
      </c>
      <c r="T13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45818.429166666669</v>
      </c>
      <c r="U13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45818.443749999999</v>
      </c>
      <c r="V1310" s="5">
        <f>IFERROR(Table2[[#This Row],[Fecha cierre/actualización]]-Table2[[#This Row],[Fecha creación]],"Revisar")</f>
        <v>1.4583333329937886E-2</v>
      </c>
      <c r="W1310" s="5">
        <f>IFERROR(Table2[[#This Row],[Días resolución/en proceso]]*24,"Revisar")</f>
        <v>0.34999999991850927</v>
      </c>
      <c r="X1310" s="5">
        <f>_xlfn.XLOOKUP(Table2[[#This Row],[Acuerdo de nivel de servicio]],SLA!B:B,SLA!C:C)</f>
        <v>0</v>
      </c>
      <c r="Y1310" s="5">
        <f>IFERROR(ROUND(Table2[[#This Row],[Fecha cierre/actualización]]-Table2[[#This Row],[Fecha creación]],0)*14,"Revisar")</f>
        <v>0</v>
      </c>
      <c r="Z1310" s="5">
        <f>+Table2[[#This Row],[SLA horas - base ]]+Table2[[#This Row],[SLA horas - adic por cambio días]]</f>
        <v>0</v>
      </c>
      <c r="AA1310" s="19" t="str">
        <f>IF(Table2[[#This Row],[SLA horas - base ]]=0,"No tiene SLA",IF(Table2[[#This Row],[Horas resolución/en proceso]]&lt;=Table2[[#This Row],[SLA horas - total]],"Cumplido","Vencido"))</f>
        <v>No tiene SLA</v>
      </c>
      <c r="AC1310"/>
    </row>
    <row r="1311" spans="1:29">
      <c r="A1311" t="s">
        <v>6259</v>
      </c>
      <c r="B1311" t="s">
        <v>6260</v>
      </c>
      <c r="C1311" t="s">
        <v>157</v>
      </c>
      <c r="D1311" t="s">
        <v>2</v>
      </c>
      <c r="E1311" t="s">
        <v>36</v>
      </c>
      <c r="F1311" t="s">
        <v>21</v>
      </c>
      <c r="G1311" t="s">
        <v>36</v>
      </c>
      <c r="H1311" t="s">
        <v>27</v>
      </c>
      <c r="I1311" t="s">
        <v>36</v>
      </c>
      <c r="J1311" t="s">
        <v>131</v>
      </c>
      <c r="K1311" t="s">
        <v>36</v>
      </c>
      <c r="L1311" t="s">
        <v>6261</v>
      </c>
      <c r="M1311" t="s">
        <v>101</v>
      </c>
      <c r="N1311" t="s">
        <v>36</v>
      </c>
      <c r="O1311" t="s">
        <v>102</v>
      </c>
      <c r="P1311" t="s">
        <v>6260</v>
      </c>
      <c r="Q1311" t="s">
        <v>36</v>
      </c>
      <c r="R1311" t="s">
        <v>103</v>
      </c>
      <c r="S1311" t="s">
        <v>36</v>
      </c>
      <c r="T13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45818.686111111114</v>
      </c>
      <c r="U13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45818.690972222219</v>
      </c>
      <c r="V1311" s="5">
        <f>IFERROR(Table2[[#This Row],[Fecha cierre/actualización]]-Table2[[#This Row],[Fecha creación]],"Revisar")</f>
        <v>4.8611111051286571E-3</v>
      </c>
      <c r="W1311" s="5">
        <f>IFERROR(Table2[[#This Row],[Días resolución/en proceso]]*24,"Revisar")</f>
        <v>0.11666666652308777</v>
      </c>
      <c r="X1311" s="5">
        <f>_xlfn.XLOOKUP(Table2[[#This Row],[Acuerdo de nivel de servicio]],SLA!B:B,SLA!C:C)</f>
        <v>12.5</v>
      </c>
      <c r="Y1311" s="5">
        <f>IFERROR(ROUND(Table2[[#This Row],[Fecha cierre/actualización]]-Table2[[#This Row],[Fecha creación]],0)*14,"Revisar")</f>
        <v>0</v>
      </c>
      <c r="Z1311" s="5">
        <f>+Table2[[#This Row],[SLA horas - base ]]+Table2[[#This Row],[SLA horas - adic por cambio días]]</f>
        <v>12.5</v>
      </c>
      <c r="AA1311" s="19" t="str">
        <f>IF(Table2[[#This Row],[SLA horas - base ]]=0,"No tiene SLA",IF(Table2[[#This Row],[Horas resolución/en proceso]]&lt;=Table2[[#This Row],[SLA horas - total]],"Cumplido","Vencido"))</f>
        <v>Cumplido</v>
      </c>
      <c r="AC1311"/>
    </row>
    <row r="1312" spans="1:29">
      <c r="A1312" t="s">
        <v>6262</v>
      </c>
      <c r="B1312" t="s">
        <v>6263</v>
      </c>
      <c r="C1312" t="s">
        <v>119</v>
      </c>
      <c r="D1312" t="s">
        <v>2</v>
      </c>
      <c r="E1312" t="s">
        <v>55</v>
      </c>
      <c r="F1312" t="s">
        <v>96</v>
      </c>
      <c r="G1312" t="s">
        <v>106</v>
      </c>
      <c r="H1312" t="s">
        <v>28</v>
      </c>
      <c r="I1312" t="s">
        <v>6261</v>
      </c>
      <c r="J1312" t="s">
        <v>6264</v>
      </c>
      <c r="K1312" t="s">
        <v>6247</v>
      </c>
      <c r="L1312" t="s">
        <v>6247</v>
      </c>
      <c r="M1312" t="s">
        <v>153</v>
      </c>
      <c r="N1312" t="s">
        <v>154</v>
      </c>
      <c r="O1312" t="s">
        <v>36</v>
      </c>
      <c r="P1312" t="s">
        <v>6263</v>
      </c>
      <c r="Q1312" t="s">
        <v>6247</v>
      </c>
      <c r="R1312" t="s">
        <v>103</v>
      </c>
      <c r="S1312" t="s">
        <v>6265</v>
      </c>
      <c r="T13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45818.682638888888</v>
      </c>
      <c r="U13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45819.747916666667</v>
      </c>
      <c r="V1312" s="5">
        <f>IFERROR(Table2[[#This Row],[Fecha cierre/actualización]]-Table2[[#This Row],[Fecha creación]],"Revisar")</f>
        <v>1.0652777777795563</v>
      </c>
      <c r="W1312" s="5">
        <f>IFERROR(Table2[[#This Row],[Días resolución/en proceso]]*24,"Revisar")</f>
        <v>25.566666666709352</v>
      </c>
      <c r="X1312" s="5">
        <f>_xlfn.XLOOKUP(Table2[[#This Row],[Acuerdo de nivel de servicio]],SLA!B:B,SLA!C:C)</f>
        <v>72</v>
      </c>
      <c r="Y1312" s="5">
        <f>IFERROR(ROUND(Table2[[#This Row],[Fecha cierre/actualización]]-Table2[[#This Row],[Fecha creación]],0)*14,"Revisar")</f>
        <v>14</v>
      </c>
      <c r="Z1312" s="5">
        <f>+Table2[[#This Row],[SLA horas - base ]]+Table2[[#This Row],[SLA horas - adic por cambio días]]</f>
        <v>86</v>
      </c>
      <c r="AA1312" s="19" t="str">
        <f>IF(Table2[[#This Row],[SLA horas - base ]]=0,"No tiene SLA",IF(Table2[[#This Row],[Horas resolución/en proceso]]&lt;=Table2[[#This Row],[SLA horas - total]],"Cumplido","Vencido"))</f>
        <v>Cumplido</v>
      </c>
      <c r="AC1312"/>
    </row>
    <row r="1313" spans="1:29">
      <c r="A1313" t="s">
        <v>6266</v>
      </c>
      <c r="B1313" t="s">
        <v>6267</v>
      </c>
      <c r="C1313" t="s">
        <v>119</v>
      </c>
      <c r="D1313" t="s">
        <v>2</v>
      </c>
      <c r="E1313" t="s">
        <v>55</v>
      </c>
      <c r="F1313" t="s">
        <v>96</v>
      </c>
      <c r="G1313" t="s">
        <v>106</v>
      </c>
      <c r="H1313" t="s">
        <v>28</v>
      </c>
      <c r="I1313" t="s">
        <v>6268</v>
      </c>
      <c r="J1313" t="s">
        <v>6269</v>
      </c>
      <c r="K1313" t="s">
        <v>3124</v>
      </c>
      <c r="L1313" t="s">
        <v>3124</v>
      </c>
      <c r="M1313" t="s">
        <v>153</v>
      </c>
      <c r="N1313" t="s">
        <v>154</v>
      </c>
      <c r="O1313" t="s">
        <v>36</v>
      </c>
      <c r="P1313" t="s">
        <v>6267</v>
      </c>
      <c r="Q1313" t="s">
        <v>3124</v>
      </c>
      <c r="R1313" t="s">
        <v>103</v>
      </c>
      <c r="S1313" t="s">
        <v>6270</v>
      </c>
      <c r="T13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45818.426388888889</v>
      </c>
      <c r="U13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45821.456250000003</v>
      </c>
      <c r="V1313" s="5">
        <f>IFERROR(Table2[[#This Row],[Fecha cierre/actualización]]-Table2[[#This Row],[Fecha creación]],"Revisar")</f>
        <v>3.0298611111138598</v>
      </c>
      <c r="W1313" s="5">
        <f>IFERROR(Table2[[#This Row],[Días resolución/en proceso]]*24,"Revisar")</f>
        <v>72.716666666732635</v>
      </c>
      <c r="X1313" s="5">
        <f>_xlfn.XLOOKUP(Table2[[#This Row],[Acuerdo de nivel de servicio]],SLA!B:B,SLA!C:C)</f>
        <v>72</v>
      </c>
      <c r="Y1313" s="5">
        <f>IFERROR(ROUND(Table2[[#This Row],[Fecha cierre/actualización]]-Table2[[#This Row],[Fecha creación]],0)*14,"Revisar")</f>
        <v>42</v>
      </c>
      <c r="Z1313" s="5">
        <f>+Table2[[#This Row],[SLA horas - base ]]+Table2[[#This Row],[SLA horas - adic por cambio días]]</f>
        <v>114</v>
      </c>
      <c r="AA1313" s="19" t="str">
        <f>IF(Table2[[#This Row],[SLA horas - base ]]=0,"No tiene SLA",IF(Table2[[#This Row],[Horas resolución/en proceso]]&lt;=Table2[[#This Row],[SLA horas - total]],"Cumplido","Vencido"))</f>
        <v>Cumplido</v>
      </c>
      <c r="AC1313"/>
    </row>
    <row r="1314" spans="1:29">
      <c r="A1314" t="s">
        <v>6271</v>
      </c>
      <c r="B1314" t="s">
        <v>6272</v>
      </c>
      <c r="C1314" t="s">
        <v>149</v>
      </c>
      <c r="D1314" t="s">
        <v>2</v>
      </c>
      <c r="E1314" t="s">
        <v>55</v>
      </c>
      <c r="F1314" t="s">
        <v>96</v>
      </c>
      <c r="G1314" t="s">
        <v>106</v>
      </c>
      <c r="H1314" t="s">
        <v>27</v>
      </c>
      <c r="I1314" t="s">
        <v>6273</v>
      </c>
      <c r="J1314" t="s">
        <v>6274</v>
      </c>
      <c r="K1314" t="s">
        <v>6275</v>
      </c>
      <c r="L1314" t="s">
        <v>6275</v>
      </c>
      <c r="M1314" t="s">
        <v>101</v>
      </c>
      <c r="N1314" t="s">
        <v>154</v>
      </c>
      <c r="O1314" t="s">
        <v>102</v>
      </c>
      <c r="P1314" t="s">
        <v>6272</v>
      </c>
      <c r="Q1314" t="s">
        <v>6275</v>
      </c>
      <c r="R1314" t="s">
        <v>103</v>
      </c>
      <c r="S1314" t="s">
        <v>6275</v>
      </c>
      <c r="T13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45818.440972222219</v>
      </c>
      <c r="U13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45819.642361111109</v>
      </c>
      <c r="V1314" s="5">
        <f>IFERROR(Table2[[#This Row],[Fecha cierre/actualización]]-Table2[[#This Row],[Fecha creación]],"Revisar")</f>
        <v>1.2013888888905058</v>
      </c>
      <c r="W1314" s="5">
        <f>IFERROR(Table2[[#This Row],[Días resolución/en proceso]]*24,"Revisar")</f>
        <v>28.833333333372138</v>
      </c>
      <c r="X1314" s="5">
        <f>_xlfn.XLOOKUP(Table2[[#This Row],[Acuerdo de nivel de servicio]],SLA!B:B,SLA!C:C)</f>
        <v>12.5</v>
      </c>
      <c r="Y1314" s="5">
        <f>IFERROR(ROUND(Table2[[#This Row],[Fecha cierre/actualización]]-Table2[[#This Row],[Fecha creación]],0)*14,"Revisar")</f>
        <v>14</v>
      </c>
      <c r="Z1314" s="5">
        <f>+Table2[[#This Row],[SLA horas - base ]]+Table2[[#This Row],[SLA horas - adic por cambio días]]</f>
        <v>26.5</v>
      </c>
      <c r="AA1314" s="19" t="str">
        <f>IF(Table2[[#This Row],[SLA horas - base ]]=0,"No tiene SLA",IF(Table2[[#This Row],[Horas resolución/en proceso]]&lt;=Table2[[#This Row],[SLA horas - total]],"Cumplido","Vencido"))</f>
        <v>Vencido</v>
      </c>
      <c r="AC1314"/>
    </row>
    <row r="1315" spans="1:29">
      <c r="A1315" t="s">
        <v>6276</v>
      </c>
      <c r="B1315" t="s">
        <v>6277</v>
      </c>
      <c r="C1315" t="s">
        <v>119</v>
      </c>
      <c r="D1315" t="s">
        <v>2</v>
      </c>
      <c r="E1315" t="s">
        <v>55</v>
      </c>
      <c r="F1315" t="s">
        <v>96</v>
      </c>
      <c r="G1315" t="s">
        <v>106</v>
      </c>
      <c r="H1315" t="s">
        <v>28</v>
      </c>
      <c r="I1315" t="s">
        <v>6278</v>
      </c>
      <c r="J1315" t="s">
        <v>6279</v>
      </c>
      <c r="K1315" t="s">
        <v>6247</v>
      </c>
      <c r="L1315" t="s">
        <v>6247</v>
      </c>
      <c r="M1315" t="s">
        <v>153</v>
      </c>
      <c r="N1315" t="s">
        <v>154</v>
      </c>
      <c r="O1315" t="s">
        <v>36</v>
      </c>
      <c r="P1315" t="s">
        <v>6277</v>
      </c>
      <c r="Q1315" t="s">
        <v>6247</v>
      </c>
      <c r="R1315" t="s">
        <v>103</v>
      </c>
      <c r="S1315" t="s">
        <v>6249</v>
      </c>
      <c r="T13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45818.474305555559</v>
      </c>
      <c r="U13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45819.747916666667</v>
      </c>
      <c r="V1315" s="5">
        <f>IFERROR(Table2[[#This Row],[Fecha cierre/actualización]]-Table2[[#This Row],[Fecha creación]],"Revisar")</f>
        <v>1.273611111108039</v>
      </c>
      <c r="W1315" s="5">
        <f>IFERROR(Table2[[#This Row],[Días resolución/en proceso]]*24,"Revisar")</f>
        <v>30.566666666592937</v>
      </c>
      <c r="X1315" s="5">
        <f>_xlfn.XLOOKUP(Table2[[#This Row],[Acuerdo de nivel de servicio]],SLA!B:B,SLA!C:C)</f>
        <v>72</v>
      </c>
      <c r="Y1315" s="5">
        <f>IFERROR(ROUND(Table2[[#This Row],[Fecha cierre/actualización]]-Table2[[#This Row],[Fecha creación]],0)*14,"Revisar")</f>
        <v>14</v>
      </c>
      <c r="Z1315" s="5">
        <f>+Table2[[#This Row],[SLA horas - base ]]+Table2[[#This Row],[SLA horas - adic por cambio días]]</f>
        <v>86</v>
      </c>
      <c r="AA1315" s="19" t="str">
        <f>IF(Table2[[#This Row],[SLA horas - base ]]=0,"No tiene SLA",IF(Table2[[#This Row],[Horas resolución/en proceso]]&lt;=Table2[[#This Row],[SLA horas - total]],"Cumplido","Vencido"))</f>
        <v>Cumplido</v>
      </c>
      <c r="AC1315"/>
    </row>
    <row r="1316" spans="1:29">
      <c r="A1316" t="s">
        <v>6280</v>
      </c>
      <c r="B1316" t="s">
        <v>6281</v>
      </c>
      <c r="C1316" t="s">
        <v>36</v>
      </c>
      <c r="D1316" t="s">
        <v>269</v>
      </c>
      <c r="E1316" t="s">
        <v>52</v>
      </c>
      <c r="F1316" t="s">
        <v>96</v>
      </c>
      <c r="G1316" t="s">
        <v>270</v>
      </c>
      <c r="H1316" t="s">
        <v>36</v>
      </c>
      <c r="I1316" t="s">
        <v>6249</v>
      </c>
      <c r="J1316" t="s">
        <v>6282</v>
      </c>
      <c r="K1316" t="s">
        <v>6283</v>
      </c>
      <c r="L1316" t="s">
        <v>6283</v>
      </c>
      <c r="M1316" t="s">
        <v>36</v>
      </c>
      <c r="N1316" t="s">
        <v>36</v>
      </c>
      <c r="O1316" t="s">
        <v>36</v>
      </c>
      <c r="P1316" t="s">
        <v>6281</v>
      </c>
      <c r="Q1316" t="s">
        <v>6283</v>
      </c>
      <c r="R1316" t="s">
        <v>103</v>
      </c>
      <c r="S1316" t="s">
        <v>6283</v>
      </c>
      <c r="T13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45818.714583333334</v>
      </c>
      <c r="U13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45824.467361111114</v>
      </c>
      <c r="V1316" s="5">
        <f>IFERROR(Table2[[#This Row],[Fecha cierre/actualización]]-Table2[[#This Row],[Fecha creación]],"Revisar")</f>
        <v>5.7527777777795563</v>
      </c>
      <c r="W1316" s="5">
        <f>IFERROR(Table2[[#This Row],[Días resolución/en proceso]]*24,"Revisar")</f>
        <v>138.06666666670935</v>
      </c>
      <c r="X1316" s="5">
        <f>_xlfn.XLOOKUP(Table2[[#This Row],[Acuerdo de nivel de servicio]],SLA!B:B,SLA!C:C)</f>
        <v>0</v>
      </c>
      <c r="Y1316" s="5">
        <f>IFERROR(ROUND(Table2[[#This Row],[Fecha cierre/actualización]]-Table2[[#This Row],[Fecha creación]],0)*14,"Revisar")</f>
        <v>84</v>
      </c>
      <c r="Z1316" s="5">
        <f>+Table2[[#This Row],[SLA horas - base ]]+Table2[[#This Row],[SLA horas - adic por cambio días]]</f>
        <v>84</v>
      </c>
      <c r="AA1316" s="19" t="str">
        <f>IF(Table2[[#This Row],[SLA horas - base ]]=0,"No tiene SLA",IF(Table2[[#This Row],[Horas resolución/en proceso]]&lt;=Table2[[#This Row],[SLA horas - total]],"Cumplido","Vencido"))</f>
        <v>No tiene SLA</v>
      </c>
      <c r="AC1316"/>
    </row>
    <row r="1317" spans="1:29">
      <c r="A1317" t="s">
        <v>6284</v>
      </c>
      <c r="B1317" t="s">
        <v>6285</v>
      </c>
      <c r="C1317" t="s">
        <v>119</v>
      </c>
      <c r="D1317" t="s">
        <v>2</v>
      </c>
      <c r="E1317" t="s">
        <v>55</v>
      </c>
      <c r="F1317" t="s">
        <v>96</v>
      </c>
      <c r="G1317" t="s">
        <v>106</v>
      </c>
      <c r="H1317" t="s">
        <v>28</v>
      </c>
      <c r="I1317" t="s">
        <v>6286</v>
      </c>
      <c r="J1317" t="s">
        <v>6287</v>
      </c>
      <c r="K1317" t="s">
        <v>6247</v>
      </c>
      <c r="L1317" t="s">
        <v>6247</v>
      </c>
      <c r="M1317" t="s">
        <v>153</v>
      </c>
      <c r="N1317" t="s">
        <v>154</v>
      </c>
      <c r="O1317" t="s">
        <v>36</v>
      </c>
      <c r="P1317" t="s">
        <v>6285</v>
      </c>
      <c r="Q1317" t="s">
        <v>6247</v>
      </c>
      <c r="R1317" t="s">
        <v>103</v>
      </c>
      <c r="S1317" t="s">
        <v>6288</v>
      </c>
      <c r="T13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45818.450694444444</v>
      </c>
      <c r="U13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45819.747916666667</v>
      </c>
      <c r="V1317" s="5">
        <f>IFERROR(Table2[[#This Row],[Fecha cierre/actualización]]-Table2[[#This Row],[Fecha creación]],"Revisar")</f>
        <v>1.297222222223354</v>
      </c>
      <c r="W1317" s="5">
        <f>IFERROR(Table2[[#This Row],[Días resolución/en proceso]]*24,"Revisar")</f>
        <v>31.133333333360497</v>
      </c>
      <c r="X1317" s="5">
        <f>_xlfn.XLOOKUP(Table2[[#This Row],[Acuerdo de nivel de servicio]],SLA!B:B,SLA!C:C)</f>
        <v>72</v>
      </c>
      <c r="Y1317" s="5">
        <f>IFERROR(ROUND(Table2[[#This Row],[Fecha cierre/actualización]]-Table2[[#This Row],[Fecha creación]],0)*14,"Revisar")</f>
        <v>14</v>
      </c>
      <c r="Z1317" s="5">
        <f>+Table2[[#This Row],[SLA horas - base ]]+Table2[[#This Row],[SLA horas - adic por cambio días]]</f>
        <v>86</v>
      </c>
      <c r="AA1317" s="19" t="str">
        <f>IF(Table2[[#This Row],[SLA horas - base ]]=0,"No tiene SLA",IF(Table2[[#This Row],[Horas resolución/en proceso]]&lt;=Table2[[#This Row],[SLA horas - total]],"Cumplido","Vencido"))</f>
        <v>Cumplido</v>
      </c>
      <c r="AC1317"/>
    </row>
    <row r="1318" spans="1:29">
      <c r="A1318" t="s">
        <v>6289</v>
      </c>
      <c r="B1318" t="s">
        <v>6290</v>
      </c>
      <c r="C1318" t="s">
        <v>157</v>
      </c>
      <c r="D1318" t="s">
        <v>2</v>
      </c>
      <c r="E1318" t="s">
        <v>55</v>
      </c>
      <c r="F1318" t="s">
        <v>96</v>
      </c>
      <c r="G1318" t="s">
        <v>106</v>
      </c>
      <c r="H1318" t="s">
        <v>27</v>
      </c>
      <c r="I1318" t="s">
        <v>6291</v>
      </c>
      <c r="J1318" t="s">
        <v>6292</v>
      </c>
      <c r="K1318" t="s">
        <v>6293</v>
      </c>
      <c r="L1318" t="s">
        <v>6293</v>
      </c>
      <c r="M1318" t="s">
        <v>101</v>
      </c>
      <c r="N1318" t="s">
        <v>154</v>
      </c>
      <c r="O1318" t="s">
        <v>102</v>
      </c>
      <c r="P1318" t="s">
        <v>6290</v>
      </c>
      <c r="Q1318" t="s">
        <v>6293</v>
      </c>
      <c r="R1318" t="s">
        <v>103</v>
      </c>
      <c r="S1318" t="s">
        <v>6293</v>
      </c>
      <c r="T13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45818.494444444441</v>
      </c>
      <c r="U13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45818.505555555559</v>
      </c>
      <c r="V1318" s="5">
        <f>IFERROR(Table2[[#This Row],[Fecha cierre/actualización]]-Table2[[#This Row],[Fecha creación]],"Revisar")</f>
        <v>1.1111111118225381E-2</v>
      </c>
      <c r="W1318" s="5">
        <f>IFERROR(Table2[[#This Row],[Días resolución/en proceso]]*24,"Revisar")</f>
        <v>0.26666666683740914</v>
      </c>
      <c r="X1318" s="5">
        <f>_xlfn.XLOOKUP(Table2[[#This Row],[Acuerdo de nivel de servicio]],SLA!B:B,SLA!C:C)</f>
        <v>12.5</v>
      </c>
      <c r="Y1318" s="5">
        <f>IFERROR(ROUND(Table2[[#This Row],[Fecha cierre/actualización]]-Table2[[#This Row],[Fecha creación]],0)*14,"Revisar")</f>
        <v>0</v>
      </c>
      <c r="Z1318" s="5">
        <f>+Table2[[#This Row],[SLA horas - base ]]+Table2[[#This Row],[SLA horas - adic por cambio días]]</f>
        <v>12.5</v>
      </c>
      <c r="AA1318" s="19" t="str">
        <f>IF(Table2[[#This Row],[SLA horas - base ]]=0,"No tiene SLA",IF(Table2[[#This Row],[Horas resolución/en proceso]]&lt;=Table2[[#This Row],[SLA horas - total]],"Cumplido","Vencido"))</f>
        <v>Cumplido</v>
      </c>
      <c r="AC1318"/>
    </row>
    <row r="1319" spans="1:29">
      <c r="A1319" t="s">
        <v>6294</v>
      </c>
      <c r="B1319" t="s">
        <v>6295</v>
      </c>
      <c r="C1319" t="s">
        <v>36</v>
      </c>
      <c r="D1319" t="s">
        <v>2</v>
      </c>
      <c r="E1319" t="s">
        <v>38</v>
      </c>
      <c r="F1319" t="s">
        <v>96</v>
      </c>
      <c r="G1319" t="s">
        <v>36</v>
      </c>
      <c r="H1319" t="s">
        <v>38</v>
      </c>
      <c r="I1319" t="s">
        <v>6295</v>
      </c>
      <c r="J1319" t="s">
        <v>6296</v>
      </c>
      <c r="K1319" t="s">
        <v>6297</v>
      </c>
      <c r="L1319" t="s">
        <v>6297</v>
      </c>
      <c r="M1319" t="s">
        <v>101</v>
      </c>
      <c r="N1319" t="s">
        <v>36</v>
      </c>
      <c r="O1319" t="s">
        <v>102</v>
      </c>
      <c r="P1319" t="s">
        <v>6295</v>
      </c>
      <c r="Q1319" t="s">
        <v>6297</v>
      </c>
      <c r="R1319" t="s">
        <v>103</v>
      </c>
      <c r="S1319" t="s">
        <v>6297</v>
      </c>
      <c r="T13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45818.46597222222</v>
      </c>
      <c r="U13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45818.46875</v>
      </c>
      <c r="V1319" s="5">
        <f>IFERROR(Table2[[#This Row],[Fecha cierre/actualización]]-Table2[[#This Row],[Fecha creación]],"Revisar")</f>
        <v>2.7777777795563452E-3</v>
      </c>
      <c r="W1319" s="5">
        <f>IFERROR(Table2[[#This Row],[Días resolución/en proceso]]*24,"Revisar")</f>
        <v>6.6666666709352285E-2</v>
      </c>
      <c r="X1319" s="5">
        <f>_xlfn.XLOOKUP(Table2[[#This Row],[Acuerdo de nivel de servicio]],SLA!B:B,SLA!C:C)</f>
        <v>0</v>
      </c>
      <c r="Y1319" s="5">
        <f>IFERROR(ROUND(Table2[[#This Row],[Fecha cierre/actualización]]-Table2[[#This Row],[Fecha creación]],0)*14,"Revisar")</f>
        <v>0</v>
      </c>
      <c r="Z1319" s="5">
        <f>+Table2[[#This Row],[SLA horas - base ]]+Table2[[#This Row],[SLA horas - adic por cambio días]]</f>
        <v>0</v>
      </c>
      <c r="AA1319" s="19" t="str">
        <f>IF(Table2[[#This Row],[SLA horas - base ]]=0,"No tiene SLA",IF(Table2[[#This Row],[Horas resolución/en proceso]]&lt;=Table2[[#This Row],[SLA horas - total]],"Cumplido","Vencido"))</f>
        <v>No tiene SLA</v>
      </c>
      <c r="AC1319"/>
    </row>
    <row r="1320" spans="1:29">
      <c r="A1320" t="s">
        <v>6298</v>
      </c>
      <c r="B1320" t="s">
        <v>6299</v>
      </c>
      <c r="C1320" t="s">
        <v>36</v>
      </c>
      <c r="D1320" t="s">
        <v>2</v>
      </c>
      <c r="E1320" t="s">
        <v>38</v>
      </c>
      <c r="F1320" t="s">
        <v>96</v>
      </c>
      <c r="G1320" t="s">
        <v>36</v>
      </c>
      <c r="H1320" t="s">
        <v>38</v>
      </c>
      <c r="I1320" t="s">
        <v>6299</v>
      </c>
      <c r="J1320" t="s">
        <v>6300</v>
      </c>
      <c r="K1320" t="s">
        <v>6301</v>
      </c>
      <c r="L1320" t="s">
        <v>6301</v>
      </c>
      <c r="M1320" t="s">
        <v>101</v>
      </c>
      <c r="N1320" t="s">
        <v>36</v>
      </c>
      <c r="O1320" t="s">
        <v>102</v>
      </c>
      <c r="P1320" t="s">
        <v>6299</v>
      </c>
      <c r="Q1320" t="s">
        <v>6301</v>
      </c>
      <c r="R1320" t="s">
        <v>103</v>
      </c>
      <c r="S1320" t="s">
        <v>6301</v>
      </c>
      <c r="T13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45818.565972222219</v>
      </c>
      <c r="U13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45818.568055555559</v>
      </c>
      <c r="V1320" s="5">
        <f>IFERROR(Table2[[#This Row],[Fecha cierre/actualización]]-Table2[[#This Row],[Fecha creación]],"Revisar")</f>
        <v>2.0833333401242271E-3</v>
      </c>
      <c r="W1320" s="5">
        <f>IFERROR(Table2[[#This Row],[Días resolución/en proceso]]*24,"Revisar")</f>
        <v>5.0000000162981451E-2</v>
      </c>
      <c r="X1320" s="5">
        <f>_xlfn.XLOOKUP(Table2[[#This Row],[Acuerdo de nivel de servicio]],SLA!B:B,SLA!C:C)</f>
        <v>0</v>
      </c>
      <c r="Y1320" s="5">
        <f>IFERROR(ROUND(Table2[[#This Row],[Fecha cierre/actualización]]-Table2[[#This Row],[Fecha creación]],0)*14,"Revisar")</f>
        <v>0</v>
      </c>
      <c r="Z1320" s="5">
        <f>+Table2[[#This Row],[SLA horas - base ]]+Table2[[#This Row],[SLA horas - adic por cambio días]]</f>
        <v>0</v>
      </c>
      <c r="AA1320" s="19" t="str">
        <f>IF(Table2[[#This Row],[SLA horas - base ]]=0,"No tiene SLA",IF(Table2[[#This Row],[Horas resolución/en proceso]]&lt;=Table2[[#This Row],[SLA horas - total]],"Cumplido","Vencido"))</f>
        <v>No tiene SLA</v>
      </c>
      <c r="AC1320"/>
    </row>
    <row r="1321" spans="1:29">
      <c r="A1321" t="s">
        <v>6302</v>
      </c>
      <c r="B1321" t="s">
        <v>6278</v>
      </c>
      <c r="C1321" t="s">
        <v>157</v>
      </c>
      <c r="D1321" t="s">
        <v>2</v>
      </c>
      <c r="E1321" t="s">
        <v>55</v>
      </c>
      <c r="F1321" t="s">
        <v>96</v>
      </c>
      <c r="G1321" t="s">
        <v>106</v>
      </c>
      <c r="H1321" t="s">
        <v>27</v>
      </c>
      <c r="I1321" t="s">
        <v>6303</v>
      </c>
      <c r="J1321" t="s">
        <v>6304</v>
      </c>
      <c r="K1321" t="s">
        <v>6305</v>
      </c>
      <c r="L1321" t="s">
        <v>6305</v>
      </c>
      <c r="M1321" t="s">
        <v>101</v>
      </c>
      <c r="N1321" t="s">
        <v>154</v>
      </c>
      <c r="O1321" t="s">
        <v>102</v>
      </c>
      <c r="P1321" t="s">
        <v>6278</v>
      </c>
      <c r="Q1321" t="s">
        <v>6305</v>
      </c>
      <c r="R1321" t="s">
        <v>103</v>
      </c>
      <c r="S1321" t="s">
        <v>6306</v>
      </c>
      <c r="T13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45818.481249999997</v>
      </c>
      <c r="U13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45819.706250000003</v>
      </c>
      <c r="V1321" s="5">
        <f>IFERROR(Table2[[#This Row],[Fecha cierre/actualización]]-Table2[[#This Row],[Fecha creación]],"Revisar")</f>
        <v>1.2250000000058208</v>
      </c>
      <c r="W1321" s="5">
        <f>IFERROR(Table2[[#This Row],[Días resolución/en proceso]]*24,"Revisar")</f>
        <v>29.400000000139698</v>
      </c>
      <c r="X1321" s="5">
        <f>_xlfn.XLOOKUP(Table2[[#This Row],[Acuerdo de nivel de servicio]],SLA!B:B,SLA!C:C)</f>
        <v>12.5</v>
      </c>
      <c r="Y1321" s="5">
        <f>IFERROR(ROUND(Table2[[#This Row],[Fecha cierre/actualización]]-Table2[[#This Row],[Fecha creación]],0)*14,"Revisar")</f>
        <v>14</v>
      </c>
      <c r="Z1321" s="5">
        <f>+Table2[[#This Row],[SLA horas - base ]]+Table2[[#This Row],[SLA horas - adic por cambio días]]</f>
        <v>26.5</v>
      </c>
      <c r="AA1321" s="19" t="str">
        <f>IF(Table2[[#This Row],[SLA horas - base ]]=0,"No tiene SLA",IF(Table2[[#This Row],[Horas resolución/en proceso]]&lt;=Table2[[#This Row],[SLA horas - total]],"Cumplido","Vencido"))</f>
        <v>Vencido</v>
      </c>
      <c r="AC1321"/>
    </row>
    <row r="1322" spans="1:29">
      <c r="A1322" t="s">
        <v>6307</v>
      </c>
      <c r="B1322" t="s">
        <v>6308</v>
      </c>
      <c r="C1322" t="s">
        <v>496</v>
      </c>
      <c r="D1322" t="s">
        <v>95</v>
      </c>
      <c r="E1322" t="s">
        <v>66</v>
      </c>
      <c r="F1322" t="s">
        <v>96</v>
      </c>
      <c r="G1322" t="s">
        <v>97</v>
      </c>
      <c r="H1322" t="s">
        <v>51</v>
      </c>
      <c r="I1322" t="s">
        <v>6309</v>
      </c>
      <c r="J1322" t="s">
        <v>6310</v>
      </c>
      <c r="K1322" t="s">
        <v>6311</v>
      </c>
      <c r="L1322" t="s">
        <v>6311</v>
      </c>
      <c r="M1322" t="s">
        <v>101</v>
      </c>
      <c r="N1322" t="s">
        <v>36</v>
      </c>
      <c r="O1322" t="s">
        <v>102</v>
      </c>
      <c r="P1322" t="s">
        <v>6308</v>
      </c>
      <c r="Q1322" t="s">
        <v>6311</v>
      </c>
      <c r="R1322" t="s">
        <v>103</v>
      </c>
      <c r="S1322" t="s">
        <v>6311</v>
      </c>
      <c r="T13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45818.638888888891</v>
      </c>
      <c r="U13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45821.364583333336</v>
      </c>
      <c r="V1322" s="5">
        <f>IFERROR(Table2[[#This Row],[Fecha cierre/actualización]]-Table2[[#This Row],[Fecha creación]],"Revisar")</f>
        <v>2.7256944444452529</v>
      </c>
      <c r="W1322" s="5">
        <f>IFERROR(Table2[[#This Row],[Días resolución/en proceso]]*24,"Revisar")</f>
        <v>65.416666666686069</v>
      </c>
      <c r="X1322" s="5">
        <f>_xlfn.XLOOKUP(Table2[[#This Row],[Acuerdo de nivel de servicio]],SLA!B:B,SLA!C:C)</f>
        <v>72</v>
      </c>
      <c r="Y1322" s="5">
        <f>IFERROR(ROUND(Table2[[#This Row],[Fecha cierre/actualización]]-Table2[[#This Row],[Fecha creación]],0)*14,"Revisar")</f>
        <v>42</v>
      </c>
      <c r="Z1322" s="5">
        <f>+Table2[[#This Row],[SLA horas - base ]]+Table2[[#This Row],[SLA horas - adic por cambio días]]</f>
        <v>114</v>
      </c>
      <c r="AA1322" s="19" t="str">
        <f>IF(Table2[[#This Row],[SLA horas - base ]]=0,"No tiene SLA",IF(Table2[[#This Row],[Horas resolución/en proceso]]&lt;=Table2[[#This Row],[SLA horas - total]],"Cumplido","Vencido"))</f>
        <v>Cumplido</v>
      </c>
      <c r="AC1322"/>
    </row>
    <row r="1323" spans="1:29">
      <c r="A1323" t="s">
        <v>6312</v>
      </c>
      <c r="B1323" t="s">
        <v>6313</v>
      </c>
      <c r="C1323" t="s">
        <v>36</v>
      </c>
      <c r="D1323" t="s">
        <v>2</v>
      </c>
      <c r="E1323" t="s">
        <v>66</v>
      </c>
      <c r="F1323" t="s">
        <v>96</v>
      </c>
      <c r="G1323" t="s">
        <v>97</v>
      </c>
      <c r="H1323" t="s">
        <v>37</v>
      </c>
      <c r="I1323" t="s">
        <v>6314</v>
      </c>
      <c r="J1323" t="s">
        <v>6315</v>
      </c>
      <c r="K1323" t="s">
        <v>6316</v>
      </c>
      <c r="L1323" t="s">
        <v>6316</v>
      </c>
      <c r="M1323" t="s">
        <v>101</v>
      </c>
      <c r="N1323" t="s">
        <v>36</v>
      </c>
      <c r="O1323" t="s">
        <v>102</v>
      </c>
      <c r="P1323" t="s">
        <v>6313</v>
      </c>
      <c r="Q1323" t="s">
        <v>6316</v>
      </c>
      <c r="R1323" t="s">
        <v>103</v>
      </c>
      <c r="S1323" t="s">
        <v>6316</v>
      </c>
      <c r="T13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45818.693055555559</v>
      </c>
      <c r="U13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45825.648611111108</v>
      </c>
      <c r="V1323" s="5">
        <f>IFERROR(Table2[[#This Row],[Fecha cierre/actualización]]-Table2[[#This Row],[Fecha creación]],"Revisar")</f>
        <v>6.9555555555489263</v>
      </c>
      <c r="W1323" s="5">
        <f>IFERROR(Table2[[#This Row],[Días resolución/en proceso]]*24,"Revisar")</f>
        <v>166.93333333317423</v>
      </c>
      <c r="X1323" s="5">
        <f>_xlfn.XLOOKUP(Table2[[#This Row],[Acuerdo de nivel de servicio]],SLA!B:B,SLA!C:C)</f>
        <v>0</v>
      </c>
      <c r="Y1323" s="5">
        <f>IFERROR(ROUND(Table2[[#This Row],[Fecha cierre/actualización]]-Table2[[#This Row],[Fecha creación]],0)*14,"Revisar")</f>
        <v>98</v>
      </c>
      <c r="Z1323" s="5">
        <f>+Table2[[#This Row],[SLA horas - base ]]+Table2[[#This Row],[SLA horas - adic por cambio días]]</f>
        <v>98</v>
      </c>
      <c r="AA1323" s="19" t="str">
        <f>IF(Table2[[#This Row],[SLA horas - base ]]=0,"No tiene SLA",IF(Table2[[#This Row],[Horas resolución/en proceso]]&lt;=Table2[[#This Row],[SLA horas - total]],"Cumplido","Vencido"))</f>
        <v>No tiene SLA</v>
      </c>
      <c r="AC1323"/>
    </row>
    <row r="1324" spans="1:29">
      <c r="A1324" t="s">
        <v>6317</v>
      </c>
      <c r="B1324" t="s">
        <v>6318</v>
      </c>
      <c r="C1324" t="s">
        <v>496</v>
      </c>
      <c r="D1324" t="s">
        <v>95</v>
      </c>
      <c r="E1324" t="s">
        <v>66</v>
      </c>
      <c r="F1324" t="s">
        <v>96</v>
      </c>
      <c r="G1324" t="s">
        <v>373</v>
      </c>
      <c r="H1324" t="s">
        <v>53</v>
      </c>
      <c r="I1324" t="s">
        <v>6319</v>
      </c>
      <c r="J1324" t="s">
        <v>6320</v>
      </c>
      <c r="K1324" t="s">
        <v>6321</v>
      </c>
      <c r="L1324" t="s">
        <v>6321</v>
      </c>
      <c r="M1324" t="s">
        <v>36</v>
      </c>
      <c r="N1324" t="s">
        <v>36</v>
      </c>
      <c r="O1324" t="s">
        <v>513</v>
      </c>
      <c r="P1324" t="s">
        <v>6318</v>
      </c>
      <c r="Q1324" t="s">
        <v>6321</v>
      </c>
      <c r="R1324" t="s">
        <v>103</v>
      </c>
      <c r="S1324" t="s">
        <v>6321</v>
      </c>
      <c r="T13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45819.37777777778</v>
      </c>
      <c r="U13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45832.482638888891</v>
      </c>
      <c r="V1324" s="5">
        <f>IFERROR(Table2[[#This Row],[Fecha cierre/actualización]]-Table2[[#This Row],[Fecha creación]],"Revisar")</f>
        <v>13.104861111110949</v>
      </c>
      <c r="W1324" s="5">
        <f>IFERROR(Table2[[#This Row],[Días resolución/en proceso]]*24,"Revisar")</f>
        <v>314.51666666666279</v>
      </c>
      <c r="X1324" s="5">
        <f>_xlfn.XLOOKUP(Table2[[#This Row],[Acuerdo de nivel de servicio]],SLA!B:B,SLA!C:C)</f>
        <v>72</v>
      </c>
      <c r="Y1324" s="5">
        <f>IFERROR(ROUND(Table2[[#This Row],[Fecha cierre/actualización]]-Table2[[#This Row],[Fecha creación]],0)*14,"Revisar")</f>
        <v>182</v>
      </c>
      <c r="Z1324" s="5">
        <f>+Table2[[#This Row],[SLA horas - base ]]+Table2[[#This Row],[SLA horas - adic por cambio días]]</f>
        <v>254</v>
      </c>
      <c r="AA1324" s="19" t="str">
        <f>IF(Table2[[#This Row],[SLA horas - base ]]=0,"No tiene SLA",IF(Table2[[#This Row],[Horas resolución/en proceso]]&lt;=Table2[[#This Row],[SLA horas - total]],"Cumplido","Vencido"))</f>
        <v>Vencido</v>
      </c>
      <c r="AC1324"/>
    </row>
    <row r="1325" spans="1:29">
      <c r="A1325" t="s">
        <v>6322</v>
      </c>
      <c r="B1325" t="s">
        <v>6323</v>
      </c>
      <c r="C1325" t="s">
        <v>496</v>
      </c>
      <c r="D1325" t="s">
        <v>95</v>
      </c>
      <c r="E1325" t="s">
        <v>52</v>
      </c>
      <c r="F1325" t="s">
        <v>96</v>
      </c>
      <c r="G1325" t="s">
        <v>373</v>
      </c>
      <c r="H1325" t="s">
        <v>35</v>
      </c>
      <c r="I1325" t="s">
        <v>6324</v>
      </c>
      <c r="J1325" t="s">
        <v>6325</v>
      </c>
      <c r="K1325" t="s">
        <v>6326</v>
      </c>
      <c r="L1325" t="s">
        <v>6326</v>
      </c>
      <c r="M1325" t="s">
        <v>36</v>
      </c>
      <c r="N1325" t="s">
        <v>36</v>
      </c>
      <c r="O1325" t="s">
        <v>311</v>
      </c>
      <c r="P1325" t="s">
        <v>6323</v>
      </c>
      <c r="Q1325" t="s">
        <v>6326</v>
      </c>
      <c r="R1325" t="s">
        <v>103</v>
      </c>
      <c r="S1325" t="s">
        <v>6326</v>
      </c>
      <c r="T13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45819.617361111108</v>
      </c>
      <c r="U13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45831.368750000001</v>
      </c>
      <c r="V1325" s="5">
        <f>IFERROR(Table2[[#This Row],[Fecha cierre/actualización]]-Table2[[#This Row],[Fecha creación]],"Revisar")</f>
        <v>11.751388888893416</v>
      </c>
      <c r="W1325" s="5">
        <f>IFERROR(Table2[[#This Row],[Días resolución/en proceso]]*24,"Revisar")</f>
        <v>282.03333333344199</v>
      </c>
      <c r="X1325" s="5">
        <f>_xlfn.XLOOKUP(Table2[[#This Row],[Acuerdo de nivel de servicio]],SLA!B:B,SLA!C:C)</f>
        <v>72</v>
      </c>
      <c r="Y1325" s="5">
        <f>IFERROR(ROUND(Table2[[#This Row],[Fecha cierre/actualización]]-Table2[[#This Row],[Fecha creación]],0)*14,"Revisar")</f>
        <v>168</v>
      </c>
      <c r="Z1325" s="5">
        <f>+Table2[[#This Row],[SLA horas - base ]]+Table2[[#This Row],[SLA horas - adic por cambio días]]</f>
        <v>240</v>
      </c>
      <c r="AA1325" s="19" t="str">
        <f>IF(Table2[[#This Row],[SLA horas - base ]]=0,"No tiene SLA",IF(Table2[[#This Row],[Horas resolución/en proceso]]&lt;=Table2[[#This Row],[SLA horas - total]],"Cumplido","Vencido"))</f>
        <v>Vencido</v>
      </c>
      <c r="AC1325"/>
    </row>
    <row r="1326" spans="1:29">
      <c r="A1326" t="s">
        <v>6327</v>
      </c>
      <c r="B1326" t="s">
        <v>6328</v>
      </c>
      <c r="C1326" t="s">
        <v>496</v>
      </c>
      <c r="D1326" t="s">
        <v>95</v>
      </c>
      <c r="E1326" t="s">
        <v>66</v>
      </c>
      <c r="F1326" t="s">
        <v>96</v>
      </c>
      <c r="G1326" t="s">
        <v>373</v>
      </c>
      <c r="H1326" t="s">
        <v>53</v>
      </c>
      <c r="I1326" t="s">
        <v>6319</v>
      </c>
      <c r="J1326" t="s">
        <v>6329</v>
      </c>
      <c r="K1326" t="s">
        <v>6330</v>
      </c>
      <c r="L1326" t="s">
        <v>6330</v>
      </c>
      <c r="M1326" t="s">
        <v>36</v>
      </c>
      <c r="N1326" t="s">
        <v>36</v>
      </c>
      <c r="O1326" t="s">
        <v>513</v>
      </c>
      <c r="P1326" t="s">
        <v>6328</v>
      </c>
      <c r="Q1326" t="s">
        <v>6330</v>
      </c>
      <c r="R1326" t="s">
        <v>103</v>
      </c>
      <c r="S1326" t="s">
        <v>6330</v>
      </c>
      <c r="T13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45819.385416666664</v>
      </c>
      <c r="U13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45824.418055555558</v>
      </c>
      <c r="V1326" s="5">
        <f>IFERROR(Table2[[#This Row],[Fecha cierre/actualización]]-Table2[[#This Row],[Fecha creación]],"Revisar")</f>
        <v>5.0326388888934162</v>
      </c>
      <c r="W1326" s="5">
        <f>IFERROR(Table2[[#This Row],[Días resolución/en proceso]]*24,"Revisar")</f>
        <v>120.78333333344199</v>
      </c>
      <c r="X1326" s="5">
        <f>_xlfn.XLOOKUP(Table2[[#This Row],[Acuerdo de nivel de servicio]],SLA!B:B,SLA!C:C)</f>
        <v>72</v>
      </c>
      <c r="Y1326" s="5">
        <f>IFERROR(ROUND(Table2[[#This Row],[Fecha cierre/actualización]]-Table2[[#This Row],[Fecha creación]],0)*14,"Revisar")</f>
        <v>70</v>
      </c>
      <c r="Z1326" s="5">
        <f>+Table2[[#This Row],[SLA horas - base ]]+Table2[[#This Row],[SLA horas - adic por cambio días]]</f>
        <v>142</v>
      </c>
      <c r="AA1326" s="19" t="str">
        <f>IF(Table2[[#This Row],[SLA horas - base ]]=0,"No tiene SLA",IF(Table2[[#This Row],[Horas resolución/en proceso]]&lt;=Table2[[#This Row],[SLA horas - total]],"Cumplido","Vencido"))</f>
        <v>Cumplido</v>
      </c>
      <c r="AC1326"/>
    </row>
    <row r="1327" spans="1:29">
      <c r="A1327" t="s">
        <v>6331</v>
      </c>
      <c r="B1327" t="s">
        <v>6332</v>
      </c>
      <c r="C1327" t="s">
        <v>36</v>
      </c>
      <c r="D1327" t="s">
        <v>269</v>
      </c>
      <c r="E1327" t="s">
        <v>52</v>
      </c>
      <c r="F1327" t="s">
        <v>96</v>
      </c>
      <c r="G1327" t="s">
        <v>270</v>
      </c>
      <c r="H1327" t="s">
        <v>36</v>
      </c>
      <c r="I1327" t="s">
        <v>6333</v>
      </c>
      <c r="J1327" t="s">
        <v>6334</v>
      </c>
      <c r="K1327" t="s">
        <v>6335</v>
      </c>
      <c r="L1327" t="s">
        <v>6335</v>
      </c>
      <c r="M1327" t="s">
        <v>36</v>
      </c>
      <c r="N1327" t="s">
        <v>36</v>
      </c>
      <c r="O1327" t="s">
        <v>36</v>
      </c>
      <c r="P1327" t="s">
        <v>6332</v>
      </c>
      <c r="Q1327" t="s">
        <v>6335</v>
      </c>
      <c r="R1327" t="s">
        <v>103</v>
      </c>
      <c r="S1327" t="s">
        <v>6335</v>
      </c>
      <c r="T13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45819.454861111109</v>
      </c>
      <c r="U13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45824.466666666667</v>
      </c>
      <c r="V1327" s="5">
        <f>IFERROR(Table2[[#This Row],[Fecha cierre/actualización]]-Table2[[#This Row],[Fecha creación]],"Revisar")</f>
        <v>5.0118055555576575</v>
      </c>
      <c r="W1327" s="5">
        <f>IFERROR(Table2[[#This Row],[Días resolución/en proceso]]*24,"Revisar")</f>
        <v>120.28333333338378</v>
      </c>
      <c r="X1327" s="5">
        <f>_xlfn.XLOOKUP(Table2[[#This Row],[Acuerdo de nivel de servicio]],SLA!B:B,SLA!C:C)</f>
        <v>0</v>
      </c>
      <c r="Y1327" s="5">
        <f>IFERROR(ROUND(Table2[[#This Row],[Fecha cierre/actualización]]-Table2[[#This Row],[Fecha creación]],0)*14,"Revisar")</f>
        <v>70</v>
      </c>
      <c r="Z1327" s="5">
        <f>+Table2[[#This Row],[SLA horas - base ]]+Table2[[#This Row],[SLA horas - adic por cambio días]]</f>
        <v>70</v>
      </c>
      <c r="AA1327" s="19" t="str">
        <f>IF(Table2[[#This Row],[SLA horas - base ]]=0,"No tiene SLA",IF(Table2[[#This Row],[Horas resolución/en proceso]]&lt;=Table2[[#This Row],[SLA horas - total]],"Cumplido","Vencido"))</f>
        <v>No tiene SLA</v>
      </c>
      <c r="AC1327"/>
    </row>
    <row r="1328" spans="1:29">
      <c r="A1328" t="s">
        <v>6336</v>
      </c>
      <c r="B1328" t="s">
        <v>6337</v>
      </c>
      <c r="C1328" t="s">
        <v>36</v>
      </c>
      <c r="D1328" t="s">
        <v>269</v>
      </c>
      <c r="E1328" t="s">
        <v>52</v>
      </c>
      <c r="F1328" t="s">
        <v>96</v>
      </c>
      <c r="G1328" t="s">
        <v>270</v>
      </c>
      <c r="H1328" t="s">
        <v>36</v>
      </c>
      <c r="I1328" t="s">
        <v>6338</v>
      </c>
      <c r="J1328" t="s">
        <v>6339</v>
      </c>
      <c r="K1328" t="s">
        <v>6340</v>
      </c>
      <c r="L1328" t="s">
        <v>6340</v>
      </c>
      <c r="M1328" t="s">
        <v>36</v>
      </c>
      <c r="N1328" t="s">
        <v>36</v>
      </c>
      <c r="O1328" t="s">
        <v>36</v>
      </c>
      <c r="P1328" t="s">
        <v>6337</v>
      </c>
      <c r="Q1328" t="s">
        <v>6340</v>
      </c>
      <c r="R1328" t="s">
        <v>103</v>
      </c>
      <c r="S1328" t="s">
        <v>6340</v>
      </c>
      <c r="T13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45819.719444444447</v>
      </c>
      <c r="U13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45832.571527777778</v>
      </c>
      <c r="V1328" s="5">
        <f>IFERROR(Table2[[#This Row],[Fecha cierre/actualización]]-Table2[[#This Row],[Fecha creación]],"Revisar")</f>
        <v>12.852083333331393</v>
      </c>
      <c r="W1328" s="5">
        <f>IFERROR(Table2[[#This Row],[Días resolución/en proceso]]*24,"Revisar")</f>
        <v>308.44999999995343</v>
      </c>
      <c r="X1328" s="5">
        <f>_xlfn.XLOOKUP(Table2[[#This Row],[Acuerdo de nivel de servicio]],SLA!B:B,SLA!C:C)</f>
        <v>0</v>
      </c>
      <c r="Y1328" s="5">
        <f>IFERROR(ROUND(Table2[[#This Row],[Fecha cierre/actualización]]-Table2[[#This Row],[Fecha creación]],0)*14,"Revisar")</f>
        <v>182</v>
      </c>
      <c r="Z1328" s="5">
        <f>+Table2[[#This Row],[SLA horas - base ]]+Table2[[#This Row],[SLA horas - adic por cambio días]]</f>
        <v>182</v>
      </c>
      <c r="AA1328" s="19" t="str">
        <f>IF(Table2[[#This Row],[SLA horas - base ]]=0,"No tiene SLA",IF(Table2[[#This Row],[Horas resolución/en proceso]]&lt;=Table2[[#This Row],[SLA horas - total]],"Cumplido","Vencido"))</f>
        <v>No tiene SLA</v>
      </c>
      <c r="AC1328"/>
    </row>
    <row r="1329" spans="1:29">
      <c r="A1329" t="s">
        <v>6341</v>
      </c>
      <c r="B1329" t="s">
        <v>6342</v>
      </c>
      <c r="C1329" t="s">
        <v>2317</v>
      </c>
      <c r="D1329" t="s">
        <v>95</v>
      </c>
      <c r="E1329" t="s">
        <v>61</v>
      </c>
      <c r="F1329" t="s">
        <v>96</v>
      </c>
      <c r="G1329" t="s">
        <v>106</v>
      </c>
      <c r="H1329" t="s">
        <v>32</v>
      </c>
      <c r="I1329" t="s">
        <v>6343</v>
      </c>
      <c r="J1329" t="s">
        <v>6344</v>
      </c>
      <c r="K1329" t="s">
        <v>6345</v>
      </c>
      <c r="L1329" t="s">
        <v>6345</v>
      </c>
      <c r="M1329" t="s">
        <v>101</v>
      </c>
      <c r="N1329" t="s">
        <v>36</v>
      </c>
      <c r="O1329" t="s">
        <v>311</v>
      </c>
      <c r="P1329" t="s">
        <v>6342</v>
      </c>
      <c r="Q1329" t="s">
        <v>6345</v>
      </c>
      <c r="R1329" t="s">
        <v>103</v>
      </c>
      <c r="S1329" t="s">
        <v>6345</v>
      </c>
      <c r="T13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45819.400694444441</v>
      </c>
      <c r="U13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45819.42083333333</v>
      </c>
      <c r="V1329" s="5">
        <f>IFERROR(Table2[[#This Row],[Fecha cierre/actualización]]-Table2[[#This Row],[Fecha creación]],"Revisar")</f>
        <v>2.0138888889050577E-2</v>
      </c>
      <c r="W1329" s="5">
        <f>IFERROR(Table2[[#This Row],[Días resolución/en proceso]]*24,"Revisar")</f>
        <v>0.48333333333721384</v>
      </c>
      <c r="X1329" s="5">
        <f>_xlfn.XLOOKUP(Table2[[#This Row],[Acuerdo de nivel de servicio]],SLA!B:B,SLA!C:C)</f>
        <v>120</v>
      </c>
      <c r="Y1329" s="5">
        <f>IFERROR(ROUND(Table2[[#This Row],[Fecha cierre/actualización]]-Table2[[#This Row],[Fecha creación]],0)*14,"Revisar")</f>
        <v>0</v>
      </c>
      <c r="Z1329" s="5">
        <f>+Table2[[#This Row],[SLA horas - base ]]+Table2[[#This Row],[SLA horas - adic por cambio días]]</f>
        <v>120</v>
      </c>
      <c r="AA1329" s="19" t="str">
        <f>IF(Table2[[#This Row],[SLA horas - base ]]=0,"No tiene SLA",IF(Table2[[#This Row],[Horas resolución/en proceso]]&lt;=Table2[[#This Row],[SLA horas - total]],"Cumplido","Vencido"))</f>
        <v>Cumplido</v>
      </c>
      <c r="AC1329"/>
    </row>
    <row r="1330" spans="1:29">
      <c r="A1330" t="s">
        <v>6346</v>
      </c>
      <c r="B1330" t="s">
        <v>6347</v>
      </c>
      <c r="C1330" t="s">
        <v>167</v>
      </c>
      <c r="D1330" t="s">
        <v>2</v>
      </c>
      <c r="E1330" t="s">
        <v>66</v>
      </c>
      <c r="F1330" t="s">
        <v>96</v>
      </c>
      <c r="G1330" t="s">
        <v>97</v>
      </c>
      <c r="H1330" t="s">
        <v>40</v>
      </c>
      <c r="I1330" t="s">
        <v>6348</v>
      </c>
      <c r="J1330" t="s">
        <v>6349</v>
      </c>
      <c r="K1330" t="s">
        <v>6348</v>
      </c>
      <c r="L1330" t="s">
        <v>6348</v>
      </c>
      <c r="M1330" t="s">
        <v>101</v>
      </c>
      <c r="N1330" t="s">
        <v>36</v>
      </c>
      <c r="O1330" t="s">
        <v>102</v>
      </c>
      <c r="P1330" t="s">
        <v>6347</v>
      </c>
      <c r="Q1330" t="s">
        <v>6348</v>
      </c>
      <c r="R1330" t="s">
        <v>103</v>
      </c>
      <c r="S1330" t="s">
        <v>6348</v>
      </c>
      <c r="T13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45819.594444444447</v>
      </c>
      <c r="U13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45819.595138888886</v>
      </c>
      <c r="V1330" s="5">
        <f>IFERROR(Table2[[#This Row],[Fecha cierre/actualización]]-Table2[[#This Row],[Fecha creación]],"Revisar")</f>
        <v>6.9444443943211809E-4</v>
      </c>
      <c r="W1330" s="5">
        <f>IFERROR(Table2[[#This Row],[Días resolución/en proceso]]*24,"Revisar")</f>
        <v>1.6666666546370834E-2</v>
      </c>
      <c r="X1330" s="5">
        <f>_xlfn.XLOOKUP(Table2[[#This Row],[Acuerdo de nivel de servicio]],SLA!B:B,SLA!C:C)</f>
        <v>120</v>
      </c>
      <c r="Y1330" s="5">
        <f>IFERROR(ROUND(Table2[[#This Row],[Fecha cierre/actualización]]-Table2[[#This Row],[Fecha creación]],0)*14,"Revisar")</f>
        <v>0</v>
      </c>
      <c r="Z1330" s="5">
        <f>+Table2[[#This Row],[SLA horas - base ]]+Table2[[#This Row],[SLA horas - adic por cambio días]]</f>
        <v>120</v>
      </c>
      <c r="AA1330" s="19" t="str">
        <f>IF(Table2[[#This Row],[SLA horas - base ]]=0,"No tiene SLA",IF(Table2[[#This Row],[Horas resolución/en proceso]]&lt;=Table2[[#This Row],[SLA horas - total]],"Cumplido","Vencido"))</f>
        <v>Cumplido</v>
      </c>
      <c r="AC1330"/>
    </row>
    <row r="1331" spans="1:29">
      <c r="A1331" t="s">
        <v>6350</v>
      </c>
      <c r="B1331" t="s">
        <v>6351</v>
      </c>
      <c r="C1331" t="s">
        <v>2317</v>
      </c>
      <c r="D1331" t="s">
        <v>95</v>
      </c>
      <c r="E1331" t="s">
        <v>38</v>
      </c>
      <c r="F1331" t="s">
        <v>19</v>
      </c>
      <c r="G1331" t="s">
        <v>106</v>
      </c>
      <c r="H1331" t="s">
        <v>38</v>
      </c>
      <c r="I1331" t="s">
        <v>6352</v>
      </c>
      <c r="J1331" t="s">
        <v>131</v>
      </c>
      <c r="K1331" t="s">
        <v>36</v>
      </c>
      <c r="L1331" t="s">
        <v>6353</v>
      </c>
      <c r="M1331" t="s">
        <v>110</v>
      </c>
      <c r="N1331" t="s">
        <v>36</v>
      </c>
      <c r="O1331" t="s">
        <v>36</v>
      </c>
      <c r="P1331" t="s">
        <v>6351</v>
      </c>
      <c r="Q1331" t="s">
        <v>36</v>
      </c>
      <c r="R1331" t="s">
        <v>103</v>
      </c>
      <c r="S1331" t="s">
        <v>36</v>
      </c>
      <c r="T13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45819.665277777778</v>
      </c>
      <c r="U13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45852.468055555553</v>
      </c>
      <c r="V1331" s="5">
        <f>IFERROR(Table2[[#This Row],[Fecha cierre/actualización]]-Table2[[#This Row],[Fecha creación]],"Revisar")</f>
        <v>32.802777777775191</v>
      </c>
      <c r="W1331" s="5">
        <f>IFERROR(Table2[[#This Row],[Días resolución/en proceso]]*24,"Revisar")</f>
        <v>787.26666666660458</v>
      </c>
      <c r="X1331" s="5">
        <f>_xlfn.XLOOKUP(Table2[[#This Row],[Acuerdo de nivel de servicio]],SLA!B:B,SLA!C:C)</f>
        <v>120</v>
      </c>
      <c r="Y1331" s="5">
        <f>IFERROR(ROUND(Table2[[#This Row],[Fecha cierre/actualización]]-Table2[[#This Row],[Fecha creación]],0)*14,"Revisar")</f>
        <v>462</v>
      </c>
      <c r="Z1331" s="5">
        <f>+Table2[[#This Row],[SLA horas - base ]]+Table2[[#This Row],[SLA horas - adic por cambio días]]</f>
        <v>582</v>
      </c>
      <c r="AA1331" s="19" t="str">
        <f>IF(Table2[[#This Row],[SLA horas - base ]]=0,"No tiene SLA",IF(Table2[[#This Row],[Horas resolución/en proceso]]&lt;=Table2[[#This Row],[SLA horas - total]],"Cumplido","Vencido"))</f>
        <v>Vencido</v>
      </c>
      <c r="AC1331"/>
    </row>
    <row r="1332" spans="1:29">
      <c r="A1332" t="s">
        <v>6354</v>
      </c>
      <c r="B1332" t="s">
        <v>6355</v>
      </c>
      <c r="C1332" t="s">
        <v>496</v>
      </c>
      <c r="D1332" t="s">
        <v>95</v>
      </c>
      <c r="E1332" t="s">
        <v>66</v>
      </c>
      <c r="F1332" t="s">
        <v>21</v>
      </c>
      <c r="G1332" t="s">
        <v>106</v>
      </c>
      <c r="H1332" t="s">
        <v>39</v>
      </c>
      <c r="I1332" t="s">
        <v>6356</v>
      </c>
      <c r="J1332" t="s">
        <v>131</v>
      </c>
      <c r="K1332" t="s">
        <v>36</v>
      </c>
      <c r="L1332" t="s">
        <v>6357</v>
      </c>
      <c r="M1332" t="s">
        <v>153</v>
      </c>
      <c r="N1332" t="s">
        <v>36</v>
      </c>
      <c r="O1332" t="s">
        <v>36</v>
      </c>
      <c r="P1332" t="s">
        <v>6355</v>
      </c>
      <c r="Q1332" t="s">
        <v>36</v>
      </c>
      <c r="R1332" t="s">
        <v>103</v>
      </c>
      <c r="S1332" t="s">
        <v>36</v>
      </c>
      <c r="T13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45820.368750000001</v>
      </c>
      <c r="U13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45835.415277777778</v>
      </c>
      <c r="V1332" s="5">
        <f>IFERROR(Table2[[#This Row],[Fecha cierre/actualización]]-Table2[[#This Row],[Fecha creación]],"Revisar")</f>
        <v>15.046527777776646</v>
      </c>
      <c r="W1332" s="5">
        <f>IFERROR(Table2[[#This Row],[Días resolución/en proceso]]*24,"Revisar")</f>
        <v>361.1166666666395</v>
      </c>
      <c r="X1332" s="5">
        <f>_xlfn.XLOOKUP(Table2[[#This Row],[Acuerdo de nivel de servicio]],SLA!B:B,SLA!C:C)</f>
        <v>72</v>
      </c>
      <c r="Y1332" s="5">
        <f>IFERROR(ROUND(Table2[[#This Row],[Fecha cierre/actualización]]-Table2[[#This Row],[Fecha creación]],0)*14,"Revisar")</f>
        <v>210</v>
      </c>
      <c r="Z1332" s="5">
        <f>+Table2[[#This Row],[SLA horas - base ]]+Table2[[#This Row],[SLA horas - adic por cambio días]]</f>
        <v>282</v>
      </c>
      <c r="AA1332" s="19" t="str">
        <f>IF(Table2[[#This Row],[SLA horas - base ]]=0,"No tiene SLA",IF(Table2[[#This Row],[Horas resolución/en proceso]]&lt;=Table2[[#This Row],[SLA horas - total]],"Cumplido","Vencido"))</f>
        <v>Vencido</v>
      </c>
      <c r="AC1332"/>
    </row>
    <row r="1333" spans="1:29">
      <c r="A1333" t="s">
        <v>6358</v>
      </c>
      <c r="B1333" t="s">
        <v>6359</v>
      </c>
      <c r="C1333" t="s">
        <v>496</v>
      </c>
      <c r="D1333" t="s">
        <v>95</v>
      </c>
      <c r="E1333" t="s">
        <v>66</v>
      </c>
      <c r="F1333" t="s">
        <v>96</v>
      </c>
      <c r="G1333" t="s">
        <v>97</v>
      </c>
      <c r="H1333" t="s">
        <v>47</v>
      </c>
      <c r="I1333" t="s">
        <v>6360</v>
      </c>
      <c r="J1333" t="s">
        <v>6361</v>
      </c>
      <c r="K1333" t="s">
        <v>6362</v>
      </c>
      <c r="L1333" t="s">
        <v>6362</v>
      </c>
      <c r="M1333" t="s">
        <v>101</v>
      </c>
      <c r="N1333" t="s">
        <v>36</v>
      </c>
      <c r="O1333" t="s">
        <v>102</v>
      </c>
      <c r="P1333" t="s">
        <v>6359</v>
      </c>
      <c r="Q1333" t="s">
        <v>6362</v>
      </c>
      <c r="R1333" t="s">
        <v>103</v>
      </c>
      <c r="S1333" t="s">
        <v>6362</v>
      </c>
      <c r="T13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45820.507638888892</v>
      </c>
      <c r="U13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45825.400694444441</v>
      </c>
      <c r="V1333" s="5">
        <f>IFERROR(Table2[[#This Row],[Fecha cierre/actualización]]-Table2[[#This Row],[Fecha creación]],"Revisar")</f>
        <v>4.8930555555489263</v>
      </c>
      <c r="W1333" s="5">
        <f>IFERROR(Table2[[#This Row],[Días resolución/en proceso]]*24,"Revisar")</f>
        <v>117.43333333317423</v>
      </c>
      <c r="X1333" s="5">
        <f>_xlfn.XLOOKUP(Table2[[#This Row],[Acuerdo de nivel de servicio]],SLA!B:B,SLA!C:C)</f>
        <v>72</v>
      </c>
      <c r="Y1333" s="5">
        <f>IFERROR(ROUND(Table2[[#This Row],[Fecha cierre/actualización]]-Table2[[#This Row],[Fecha creación]],0)*14,"Revisar")</f>
        <v>70</v>
      </c>
      <c r="Z1333" s="5">
        <f>+Table2[[#This Row],[SLA horas - base ]]+Table2[[#This Row],[SLA horas - adic por cambio días]]</f>
        <v>142</v>
      </c>
      <c r="AA1333" s="19" t="str">
        <f>IF(Table2[[#This Row],[SLA horas - base ]]=0,"No tiene SLA",IF(Table2[[#This Row],[Horas resolución/en proceso]]&lt;=Table2[[#This Row],[SLA horas - total]],"Cumplido","Vencido"))</f>
        <v>Cumplido</v>
      </c>
      <c r="AC1333"/>
    </row>
    <row r="1334" spans="1:29">
      <c r="A1334" t="s">
        <v>6363</v>
      </c>
      <c r="B1334" t="s">
        <v>6364</v>
      </c>
      <c r="C1334" t="s">
        <v>496</v>
      </c>
      <c r="D1334" t="s">
        <v>95</v>
      </c>
      <c r="E1334" t="s">
        <v>55</v>
      </c>
      <c r="F1334" t="s">
        <v>96</v>
      </c>
      <c r="G1334" t="s">
        <v>97</v>
      </c>
      <c r="H1334" t="s">
        <v>51</v>
      </c>
      <c r="I1334" t="s">
        <v>6365</v>
      </c>
      <c r="J1334" t="s">
        <v>131</v>
      </c>
      <c r="K1334" t="s">
        <v>6366</v>
      </c>
      <c r="L1334" t="s">
        <v>6366</v>
      </c>
      <c r="M1334" t="s">
        <v>101</v>
      </c>
      <c r="N1334" t="s">
        <v>36</v>
      </c>
      <c r="O1334" t="s">
        <v>102</v>
      </c>
      <c r="P1334" t="s">
        <v>6364</v>
      </c>
      <c r="Q1334" t="s">
        <v>6366</v>
      </c>
      <c r="R1334" t="s">
        <v>103</v>
      </c>
      <c r="S1334" t="s">
        <v>6366</v>
      </c>
      <c r="T13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45820.738194444442</v>
      </c>
      <c r="U13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45842.476388888892</v>
      </c>
      <c r="V1334" s="5">
        <f>IFERROR(Table2[[#This Row],[Fecha cierre/actualización]]-Table2[[#This Row],[Fecha creación]],"Revisar")</f>
        <v>21.738194444449618</v>
      </c>
      <c r="W1334" s="5">
        <f>IFERROR(Table2[[#This Row],[Días resolución/en proceso]]*24,"Revisar")</f>
        <v>521.71666666679084</v>
      </c>
      <c r="X1334" s="5">
        <f>_xlfn.XLOOKUP(Table2[[#This Row],[Acuerdo de nivel de servicio]],SLA!B:B,SLA!C:C)</f>
        <v>72</v>
      </c>
      <c r="Y1334" s="5">
        <f>IFERROR(ROUND(Table2[[#This Row],[Fecha cierre/actualización]]-Table2[[#This Row],[Fecha creación]],0)*14,"Revisar")</f>
        <v>308</v>
      </c>
      <c r="Z1334" s="5">
        <f>+Table2[[#This Row],[SLA horas - base ]]+Table2[[#This Row],[SLA horas - adic por cambio días]]</f>
        <v>380</v>
      </c>
      <c r="AA1334" s="19" t="str">
        <f>IF(Table2[[#This Row],[SLA horas - base ]]=0,"No tiene SLA",IF(Table2[[#This Row],[Horas resolución/en proceso]]&lt;=Table2[[#This Row],[SLA horas - total]],"Cumplido","Vencido"))</f>
        <v>Vencido</v>
      </c>
      <c r="AC1334"/>
    </row>
    <row r="1335" spans="1:29">
      <c r="A1335" t="s">
        <v>6367</v>
      </c>
      <c r="B1335" t="s">
        <v>6368</v>
      </c>
      <c r="C1335" t="s">
        <v>496</v>
      </c>
      <c r="D1335" t="s">
        <v>95</v>
      </c>
      <c r="E1335" t="s">
        <v>61</v>
      </c>
      <c r="F1335" t="s">
        <v>96</v>
      </c>
      <c r="G1335" t="s">
        <v>97</v>
      </c>
      <c r="H1335" t="s">
        <v>45</v>
      </c>
      <c r="I1335" t="s">
        <v>6369</v>
      </c>
      <c r="J1335" t="s">
        <v>6370</v>
      </c>
      <c r="K1335" t="s">
        <v>6369</v>
      </c>
      <c r="L1335" t="s">
        <v>6369</v>
      </c>
      <c r="M1335" t="s">
        <v>101</v>
      </c>
      <c r="N1335" t="s">
        <v>36</v>
      </c>
      <c r="O1335" t="s">
        <v>102</v>
      </c>
      <c r="P1335" t="s">
        <v>6368</v>
      </c>
      <c r="Q1335" t="s">
        <v>6369</v>
      </c>
      <c r="R1335" t="s">
        <v>103</v>
      </c>
      <c r="S1335" t="s">
        <v>6369</v>
      </c>
      <c r="T13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45820.387499999997</v>
      </c>
      <c r="U13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45820.397916666669</v>
      </c>
      <c r="V1335" s="5">
        <f>IFERROR(Table2[[#This Row],[Fecha cierre/actualización]]-Table2[[#This Row],[Fecha creación]],"Revisar")</f>
        <v>1.0416666671517305E-2</v>
      </c>
      <c r="W1335" s="5">
        <f>IFERROR(Table2[[#This Row],[Días resolución/en proceso]]*24,"Revisar")</f>
        <v>0.25000000011641532</v>
      </c>
      <c r="X1335" s="5">
        <f>_xlfn.XLOOKUP(Table2[[#This Row],[Acuerdo de nivel de servicio]],SLA!B:B,SLA!C:C)</f>
        <v>72</v>
      </c>
      <c r="Y1335" s="5">
        <f>IFERROR(ROUND(Table2[[#This Row],[Fecha cierre/actualización]]-Table2[[#This Row],[Fecha creación]],0)*14,"Revisar")</f>
        <v>0</v>
      </c>
      <c r="Z1335" s="5">
        <f>+Table2[[#This Row],[SLA horas - base ]]+Table2[[#This Row],[SLA horas - adic por cambio días]]</f>
        <v>72</v>
      </c>
      <c r="AA1335" s="19" t="str">
        <f>IF(Table2[[#This Row],[SLA horas - base ]]=0,"No tiene SLA",IF(Table2[[#This Row],[Horas resolución/en proceso]]&lt;=Table2[[#This Row],[SLA horas - total]],"Cumplido","Vencido"))</f>
        <v>Cumplido</v>
      </c>
      <c r="AC1335"/>
    </row>
    <row r="1336" spans="1:29">
      <c r="A1336" t="s">
        <v>6371</v>
      </c>
      <c r="B1336" t="s">
        <v>6372</v>
      </c>
      <c r="C1336" t="s">
        <v>36</v>
      </c>
      <c r="D1336" t="s">
        <v>2</v>
      </c>
      <c r="E1336" t="s">
        <v>55</v>
      </c>
      <c r="F1336" t="s">
        <v>96</v>
      </c>
      <c r="G1336" t="s">
        <v>30</v>
      </c>
      <c r="H1336" t="s">
        <v>30</v>
      </c>
      <c r="I1336" t="s">
        <v>6373</v>
      </c>
      <c r="J1336" t="s">
        <v>6374</v>
      </c>
      <c r="K1336" t="s">
        <v>6375</v>
      </c>
      <c r="L1336" t="s">
        <v>6375</v>
      </c>
      <c r="M1336" t="s">
        <v>110</v>
      </c>
      <c r="N1336" t="s">
        <v>36</v>
      </c>
      <c r="O1336" t="s">
        <v>36</v>
      </c>
      <c r="P1336" t="s">
        <v>6372</v>
      </c>
      <c r="Q1336" t="s">
        <v>6375</v>
      </c>
      <c r="R1336" t="s">
        <v>103</v>
      </c>
      <c r="S1336" t="s">
        <v>6375</v>
      </c>
      <c r="T13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45820.480555555558</v>
      </c>
      <c r="U13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45820.680555555555</v>
      </c>
      <c r="V1336" s="5">
        <f>IFERROR(Table2[[#This Row],[Fecha cierre/actualización]]-Table2[[#This Row],[Fecha creación]],"Revisar")</f>
        <v>0.19999999999708962</v>
      </c>
      <c r="W1336" s="5">
        <f>IFERROR(Table2[[#This Row],[Días resolución/en proceso]]*24,"Revisar")</f>
        <v>4.7999999999301508</v>
      </c>
      <c r="X1336" s="5">
        <f>_xlfn.XLOOKUP(Table2[[#This Row],[Acuerdo de nivel de servicio]],SLA!B:B,SLA!C:C)</f>
        <v>0</v>
      </c>
      <c r="Y1336" s="5">
        <f>IFERROR(ROUND(Table2[[#This Row],[Fecha cierre/actualización]]-Table2[[#This Row],[Fecha creación]],0)*14,"Revisar")</f>
        <v>0</v>
      </c>
      <c r="Z1336" s="5">
        <f>+Table2[[#This Row],[SLA horas - base ]]+Table2[[#This Row],[SLA horas - adic por cambio días]]</f>
        <v>0</v>
      </c>
      <c r="AA1336" s="19" t="str">
        <f>IF(Table2[[#This Row],[SLA horas - base ]]=0,"No tiene SLA",IF(Table2[[#This Row],[Horas resolución/en proceso]]&lt;=Table2[[#This Row],[SLA horas - total]],"Cumplido","Vencido"))</f>
        <v>No tiene SLA</v>
      </c>
      <c r="AC1336"/>
    </row>
    <row r="1337" spans="1:29">
      <c r="A1337" t="s">
        <v>6376</v>
      </c>
      <c r="B1337" t="s">
        <v>6377</v>
      </c>
      <c r="C1337" t="s">
        <v>119</v>
      </c>
      <c r="D1337" t="s">
        <v>2</v>
      </c>
      <c r="E1337" t="s">
        <v>55</v>
      </c>
      <c r="F1337" t="s">
        <v>96</v>
      </c>
      <c r="G1337" t="s">
        <v>106</v>
      </c>
      <c r="H1337" t="s">
        <v>28</v>
      </c>
      <c r="I1337" t="s">
        <v>6378</v>
      </c>
      <c r="J1337" t="s">
        <v>6379</v>
      </c>
      <c r="K1337" t="s">
        <v>6380</v>
      </c>
      <c r="L1337" t="s">
        <v>6381</v>
      </c>
      <c r="M1337" t="s">
        <v>153</v>
      </c>
      <c r="N1337" t="s">
        <v>154</v>
      </c>
      <c r="O1337" t="s">
        <v>36</v>
      </c>
      <c r="P1337" t="s">
        <v>6377</v>
      </c>
      <c r="Q1337" t="s">
        <v>6380</v>
      </c>
      <c r="R1337" t="s">
        <v>103</v>
      </c>
      <c r="S1337" t="s">
        <v>6380</v>
      </c>
      <c r="T13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45821.429861111108</v>
      </c>
      <c r="U13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45825.704861111109</v>
      </c>
      <c r="V1337" s="5">
        <f>IFERROR(Table2[[#This Row],[Fecha cierre/actualización]]-Table2[[#This Row],[Fecha creación]],"Revisar")</f>
        <v>4.2750000000014552</v>
      </c>
      <c r="W1337" s="5">
        <f>IFERROR(Table2[[#This Row],[Días resolución/en proceso]]*24,"Revisar")</f>
        <v>102.60000000003492</v>
      </c>
      <c r="X1337" s="5">
        <f>_xlfn.XLOOKUP(Table2[[#This Row],[Acuerdo de nivel de servicio]],SLA!B:B,SLA!C:C)</f>
        <v>72</v>
      </c>
      <c r="Y1337" s="5">
        <f>IFERROR(ROUND(Table2[[#This Row],[Fecha cierre/actualización]]-Table2[[#This Row],[Fecha creación]],0)*14,"Revisar")</f>
        <v>56</v>
      </c>
      <c r="Z1337" s="5">
        <f>+Table2[[#This Row],[SLA horas - base ]]+Table2[[#This Row],[SLA horas - adic por cambio días]]</f>
        <v>128</v>
      </c>
      <c r="AA1337" s="19" t="str">
        <f>IF(Table2[[#This Row],[SLA horas - base ]]=0,"No tiene SLA",IF(Table2[[#This Row],[Horas resolución/en proceso]]&lt;=Table2[[#This Row],[SLA horas - total]],"Cumplido","Vencido"))</f>
        <v>Cumplido</v>
      </c>
      <c r="AC1337"/>
    </row>
    <row r="1338" spans="1:29">
      <c r="A1338" t="s">
        <v>6382</v>
      </c>
      <c r="B1338" t="s">
        <v>6383</v>
      </c>
      <c r="C1338" t="s">
        <v>119</v>
      </c>
      <c r="D1338" t="s">
        <v>2</v>
      </c>
      <c r="E1338" t="s">
        <v>55</v>
      </c>
      <c r="F1338" t="s">
        <v>22</v>
      </c>
      <c r="G1338" t="s">
        <v>106</v>
      </c>
      <c r="H1338" t="s">
        <v>28</v>
      </c>
      <c r="I1338" t="s">
        <v>6384</v>
      </c>
      <c r="J1338" t="s">
        <v>131</v>
      </c>
      <c r="K1338" t="s">
        <v>36</v>
      </c>
      <c r="L1338" t="s">
        <v>6385</v>
      </c>
      <c r="M1338" t="s">
        <v>153</v>
      </c>
      <c r="N1338" t="s">
        <v>154</v>
      </c>
      <c r="O1338" t="s">
        <v>36</v>
      </c>
      <c r="P1338" t="s">
        <v>6383</v>
      </c>
      <c r="Q1338" t="s">
        <v>36</v>
      </c>
      <c r="R1338" t="s">
        <v>103</v>
      </c>
      <c r="S1338" t="s">
        <v>36</v>
      </c>
      <c r="T13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45821.439583333333</v>
      </c>
      <c r="U13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45821.661111111112</v>
      </c>
      <c r="V1338" s="5">
        <f>IFERROR(Table2[[#This Row],[Fecha cierre/actualización]]-Table2[[#This Row],[Fecha creación]],"Revisar")</f>
        <v>0.22152777777955635</v>
      </c>
      <c r="W1338" s="5">
        <f>IFERROR(Table2[[#This Row],[Días resolución/en proceso]]*24,"Revisar")</f>
        <v>5.3166666667093523</v>
      </c>
      <c r="X1338" s="5">
        <f>_xlfn.XLOOKUP(Table2[[#This Row],[Acuerdo de nivel de servicio]],SLA!B:B,SLA!C:C)</f>
        <v>72</v>
      </c>
      <c r="Y1338" s="5">
        <f>IFERROR(ROUND(Table2[[#This Row],[Fecha cierre/actualización]]-Table2[[#This Row],[Fecha creación]],0)*14,"Revisar")</f>
        <v>0</v>
      </c>
      <c r="Z1338" s="5">
        <f>+Table2[[#This Row],[SLA horas - base ]]+Table2[[#This Row],[SLA horas - adic por cambio días]]</f>
        <v>72</v>
      </c>
      <c r="AA1338" s="19" t="str">
        <f>IF(Table2[[#This Row],[SLA horas - base ]]=0,"No tiene SLA",IF(Table2[[#This Row],[Horas resolución/en proceso]]&lt;=Table2[[#This Row],[SLA horas - total]],"Cumplido","Vencido"))</f>
        <v>Cumplido</v>
      </c>
      <c r="AC1338"/>
    </row>
    <row r="1339" spans="1:29">
      <c r="A1339" t="s">
        <v>6386</v>
      </c>
      <c r="B1339" t="s">
        <v>6387</v>
      </c>
      <c r="C1339" t="s">
        <v>119</v>
      </c>
      <c r="D1339" t="s">
        <v>2</v>
      </c>
      <c r="E1339" t="s">
        <v>55</v>
      </c>
      <c r="F1339" t="s">
        <v>96</v>
      </c>
      <c r="G1339" t="s">
        <v>106</v>
      </c>
      <c r="H1339" t="s">
        <v>28</v>
      </c>
      <c r="I1339" t="s">
        <v>6388</v>
      </c>
      <c r="J1339" t="s">
        <v>6389</v>
      </c>
      <c r="K1339" t="s">
        <v>6390</v>
      </c>
      <c r="L1339" t="s">
        <v>6390</v>
      </c>
      <c r="M1339" t="s">
        <v>153</v>
      </c>
      <c r="N1339" t="s">
        <v>154</v>
      </c>
      <c r="O1339" t="s">
        <v>36</v>
      </c>
      <c r="P1339" t="s">
        <v>6387</v>
      </c>
      <c r="Q1339" t="s">
        <v>6390</v>
      </c>
      <c r="R1339" t="s">
        <v>103</v>
      </c>
      <c r="S1339" t="s">
        <v>6390</v>
      </c>
      <c r="T13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45820.40902777778</v>
      </c>
      <c r="U13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45824.412499999999</v>
      </c>
      <c r="V1339" s="5">
        <f>IFERROR(Table2[[#This Row],[Fecha cierre/actualización]]-Table2[[#This Row],[Fecha creación]],"Revisar")</f>
        <v>4.0034722222189885</v>
      </c>
      <c r="W1339" s="5">
        <f>IFERROR(Table2[[#This Row],[Días resolución/en proceso]]*24,"Revisar")</f>
        <v>96.083333333255723</v>
      </c>
      <c r="X1339" s="5">
        <f>_xlfn.XLOOKUP(Table2[[#This Row],[Acuerdo de nivel de servicio]],SLA!B:B,SLA!C:C)</f>
        <v>72</v>
      </c>
      <c r="Y1339" s="5">
        <f>IFERROR(ROUND(Table2[[#This Row],[Fecha cierre/actualización]]-Table2[[#This Row],[Fecha creación]],0)*14,"Revisar")</f>
        <v>56</v>
      </c>
      <c r="Z1339" s="5">
        <f>+Table2[[#This Row],[SLA horas - base ]]+Table2[[#This Row],[SLA horas - adic por cambio días]]</f>
        <v>128</v>
      </c>
      <c r="AA1339" s="19" t="str">
        <f>IF(Table2[[#This Row],[SLA horas - base ]]=0,"No tiene SLA",IF(Table2[[#This Row],[Horas resolución/en proceso]]&lt;=Table2[[#This Row],[SLA horas - total]],"Cumplido","Vencido"))</f>
        <v>Cumplido</v>
      </c>
      <c r="AC1339"/>
    </row>
    <row r="1340" spans="1:29">
      <c r="A1340" t="s">
        <v>6391</v>
      </c>
      <c r="B1340" t="s">
        <v>5860</v>
      </c>
      <c r="C1340" t="s">
        <v>496</v>
      </c>
      <c r="D1340" t="s">
        <v>95</v>
      </c>
      <c r="E1340" t="s">
        <v>66</v>
      </c>
      <c r="F1340" t="s">
        <v>96</v>
      </c>
      <c r="G1340" t="s">
        <v>97</v>
      </c>
      <c r="H1340" t="s">
        <v>45</v>
      </c>
      <c r="I1340" t="s">
        <v>6392</v>
      </c>
      <c r="J1340" t="s">
        <v>6393</v>
      </c>
      <c r="K1340" t="s">
        <v>6394</v>
      </c>
      <c r="L1340" t="s">
        <v>6394</v>
      </c>
      <c r="M1340" t="s">
        <v>101</v>
      </c>
      <c r="N1340" t="s">
        <v>36</v>
      </c>
      <c r="O1340" t="s">
        <v>102</v>
      </c>
      <c r="P1340" t="s">
        <v>5860</v>
      </c>
      <c r="Q1340" t="s">
        <v>6394</v>
      </c>
      <c r="R1340" t="s">
        <v>103</v>
      </c>
      <c r="S1340" t="s">
        <v>6394</v>
      </c>
      <c r="T13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45820.404861111114</v>
      </c>
      <c r="U13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45831.439583333333</v>
      </c>
      <c r="V1340" s="5">
        <f>IFERROR(Table2[[#This Row],[Fecha cierre/actualización]]-Table2[[#This Row],[Fecha creación]],"Revisar")</f>
        <v>11.034722222218988</v>
      </c>
      <c r="W1340" s="5">
        <f>IFERROR(Table2[[#This Row],[Días resolución/en proceso]]*24,"Revisar")</f>
        <v>264.83333333325572</v>
      </c>
      <c r="X1340" s="5">
        <f>_xlfn.XLOOKUP(Table2[[#This Row],[Acuerdo de nivel de servicio]],SLA!B:B,SLA!C:C)</f>
        <v>72</v>
      </c>
      <c r="Y1340" s="5">
        <f>IFERROR(ROUND(Table2[[#This Row],[Fecha cierre/actualización]]-Table2[[#This Row],[Fecha creación]],0)*14,"Revisar")</f>
        <v>154</v>
      </c>
      <c r="Z1340" s="5">
        <f>+Table2[[#This Row],[SLA horas - base ]]+Table2[[#This Row],[SLA horas - adic por cambio días]]</f>
        <v>226</v>
      </c>
      <c r="AA1340" s="19" t="str">
        <f>IF(Table2[[#This Row],[SLA horas - base ]]=0,"No tiene SLA",IF(Table2[[#This Row],[Horas resolución/en proceso]]&lt;=Table2[[#This Row],[SLA horas - total]],"Cumplido","Vencido"))</f>
        <v>Vencido</v>
      </c>
      <c r="AC1340"/>
    </row>
    <row r="1341" spans="1:29">
      <c r="A1341" t="s">
        <v>6395</v>
      </c>
      <c r="B1341" t="s">
        <v>6396</v>
      </c>
      <c r="C1341" t="s">
        <v>157</v>
      </c>
      <c r="D1341" t="s">
        <v>2</v>
      </c>
      <c r="E1341" t="s">
        <v>55</v>
      </c>
      <c r="F1341" t="s">
        <v>96</v>
      </c>
      <c r="G1341" t="s">
        <v>106</v>
      </c>
      <c r="H1341" t="s">
        <v>31</v>
      </c>
      <c r="I1341" t="s">
        <v>6397</v>
      </c>
      <c r="J1341" t="s">
        <v>6398</v>
      </c>
      <c r="K1341" t="s">
        <v>6397</v>
      </c>
      <c r="L1341" t="s">
        <v>6397</v>
      </c>
      <c r="M1341" t="s">
        <v>101</v>
      </c>
      <c r="N1341" t="s">
        <v>154</v>
      </c>
      <c r="O1341" t="s">
        <v>102</v>
      </c>
      <c r="P1341" t="s">
        <v>6396</v>
      </c>
      <c r="Q1341" t="s">
        <v>6397</v>
      </c>
      <c r="R1341" t="s">
        <v>103</v>
      </c>
      <c r="S1341" t="s">
        <v>6397</v>
      </c>
      <c r="T13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45820.486111111109</v>
      </c>
      <c r="U13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45820.488888888889</v>
      </c>
      <c r="V1341" s="5">
        <f>IFERROR(Table2[[#This Row],[Fecha cierre/actualización]]-Table2[[#This Row],[Fecha creación]],"Revisar")</f>
        <v>2.7777777795563452E-3</v>
      </c>
      <c r="W1341" s="5">
        <f>IFERROR(Table2[[#This Row],[Días resolución/en proceso]]*24,"Revisar")</f>
        <v>6.6666666709352285E-2</v>
      </c>
      <c r="X1341" s="5">
        <f>_xlfn.XLOOKUP(Table2[[#This Row],[Acuerdo de nivel de servicio]],SLA!B:B,SLA!C:C)</f>
        <v>12.5</v>
      </c>
      <c r="Y1341" s="5">
        <f>IFERROR(ROUND(Table2[[#This Row],[Fecha cierre/actualización]]-Table2[[#This Row],[Fecha creación]],0)*14,"Revisar")</f>
        <v>0</v>
      </c>
      <c r="Z1341" s="5">
        <f>+Table2[[#This Row],[SLA horas - base ]]+Table2[[#This Row],[SLA horas - adic por cambio días]]</f>
        <v>12.5</v>
      </c>
      <c r="AA1341" s="19" t="str">
        <f>IF(Table2[[#This Row],[SLA horas - base ]]=0,"No tiene SLA",IF(Table2[[#This Row],[Horas resolución/en proceso]]&lt;=Table2[[#This Row],[SLA horas - total]],"Cumplido","Vencido"))</f>
        <v>Cumplido</v>
      </c>
      <c r="AC1341"/>
    </row>
    <row r="1342" spans="1:29">
      <c r="A1342" t="s">
        <v>6399</v>
      </c>
      <c r="B1342" t="s">
        <v>6400</v>
      </c>
      <c r="C1342" t="s">
        <v>149</v>
      </c>
      <c r="D1342" t="s">
        <v>2</v>
      </c>
      <c r="E1342" t="s">
        <v>55</v>
      </c>
      <c r="F1342" t="s">
        <v>96</v>
      </c>
      <c r="G1342" t="s">
        <v>106</v>
      </c>
      <c r="H1342" t="s">
        <v>28</v>
      </c>
      <c r="I1342" t="s">
        <v>6401</v>
      </c>
      <c r="J1342" t="s">
        <v>6402</v>
      </c>
      <c r="K1342" t="s">
        <v>6403</v>
      </c>
      <c r="L1342" t="s">
        <v>6403</v>
      </c>
      <c r="M1342" t="s">
        <v>153</v>
      </c>
      <c r="N1342" t="s">
        <v>154</v>
      </c>
      <c r="O1342" t="s">
        <v>36</v>
      </c>
      <c r="P1342" t="s">
        <v>6400</v>
      </c>
      <c r="Q1342" t="s">
        <v>6403</v>
      </c>
      <c r="R1342" t="s">
        <v>103</v>
      </c>
      <c r="S1342" t="s">
        <v>6404</v>
      </c>
      <c r="T13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45820.739583333336</v>
      </c>
      <c r="U13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45826.374305555553</v>
      </c>
      <c r="V1342" s="5">
        <f>IFERROR(Table2[[#This Row],[Fecha cierre/actualización]]-Table2[[#This Row],[Fecha creación]],"Revisar")</f>
        <v>5.6347222222175333</v>
      </c>
      <c r="W1342" s="5">
        <f>IFERROR(Table2[[#This Row],[Días resolución/en proceso]]*24,"Revisar")</f>
        <v>135.2333333332208</v>
      </c>
      <c r="X1342" s="5">
        <f>_xlfn.XLOOKUP(Table2[[#This Row],[Acuerdo de nivel de servicio]],SLA!B:B,SLA!C:C)</f>
        <v>12.5</v>
      </c>
      <c r="Y1342" s="5">
        <f>IFERROR(ROUND(Table2[[#This Row],[Fecha cierre/actualización]]-Table2[[#This Row],[Fecha creación]],0)*14,"Revisar")</f>
        <v>84</v>
      </c>
      <c r="Z1342" s="5">
        <f>+Table2[[#This Row],[SLA horas - base ]]+Table2[[#This Row],[SLA horas - adic por cambio días]]</f>
        <v>96.5</v>
      </c>
      <c r="AA1342" s="19" t="str">
        <f>IF(Table2[[#This Row],[SLA horas - base ]]=0,"No tiene SLA",IF(Table2[[#This Row],[Horas resolución/en proceso]]&lt;=Table2[[#This Row],[SLA horas - total]],"Cumplido","Vencido"))</f>
        <v>Vencido</v>
      </c>
      <c r="AC1342"/>
    </row>
    <row r="1343" spans="1:29">
      <c r="A1343" t="s">
        <v>6405</v>
      </c>
      <c r="B1343" t="s">
        <v>6406</v>
      </c>
      <c r="C1343" t="s">
        <v>119</v>
      </c>
      <c r="D1343" t="s">
        <v>2</v>
      </c>
      <c r="E1343" t="s">
        <v>42</v>
      </c>
      <c r="F1343" t="s">
        <v>96</v>
      </c>
      <c r="G1343" t="s">
        <v>36</v>
      </c>
      <c r="H1343" t="s">
        <v>41</v>
      </c>
      <c r="I1343" t="s">
        <v>6407</v>
      </c>
      <c r="J1343" t="s">
        <v>6408</v>
      </c>
      <c r="K1343" t="s">
        <v>6409</v>
      </c>
      <c r="L1343" t="s">
        <v>6409</v>
      </c>
      <c r="M1343" t="s">
        <v>101</v>
      </c>
      <c r="N1343" t="s">
        <v>36</v>
      </c>
      <c r="O1343" t="s">
        <v>102</v>
      </c>
      <c r="P1343" t="s">
        <v>6406</v>
      </c>
      <c r="Q1343" t="s">
        <v>6409</v>
      </c>
      <c r="R1343" t="s">
        <v>103</v>
      </c>
      <c r="S1343" t="s">
        <v>6409</v>
      </c>
      <c r="T13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45821.682638888888</v>
      </c>
      <c r="U13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45826.486805555556</v>
      </c>
      <c r="V1343" s="5">
        <f>IFERROR(Table2[[#This Row],[Fecha cierre/actualización]]-Table2[[#This Row],[Fecha creación]],"Revisar")</f>
        <v>4.8041666666686069</v>
      </c>
      <c r="W1343" s="5">
        <f>IFERROR(Table2[[#This Row],[Días resolución/en proceso]]*24,"Revisar")</f>
        <v>115.30000000004657</v>
      </c>
      <c r="X1343" s="5">
        <f>_xlfn.XLOOKUP(Table2[[#This Row],[Acuerdo de nivel de servicio]],SLA!B:B,SLA!C:C)</f>
        <v>72</v>
      </c>
      <c r="Y1343" s="5">
        <f>IFERROR(ROUND(Table2[[#This Row],[Fecha cierre/actualización]]-Table2[[#This Row],[Fecha creación]],0)*14,"Revisar")</f>
        <v>70</v>
      </c>
      <c r="Z1343" s="5">
        <f>+Table2[[#This Row],[SLA horas - base ]]+Table2[[#This Row],[SLA horas - adic por cambio días]]</f>
        <v>142</v>
      </c>
      <c r="AA1343" s="19" t="str">
        <f>IF(Table2[[#This Row],[SLA horas - base ]]=0,"No tiene SLA",IF(Table2[[#This Row],[Horas resolución/en proceso]]&lt;=Table2[[#This Row],[SLA horas - total]],"Cumplido","Vencido"))</f>
        <v>Cumplido</v>
      </c>
      <c r="AC1343"/>
    </row>
    <row r="1344" spans="1:29">
      <c r="A1344" t="s">
        <v>6410</v>
      </c>
      <c r="B1344" t="s">
        <v>6411</v>
      </c>
      <c r="C1344" t="s">
        <v>119</v>
      </c>
      <c r="D1344" t="s">
        <v>2</v>
      </c>
      <c r="E1344" t="s">
        <v>55</v>
      </c>
      <c r="F1344" t="s">
        <v>96</v>
      </c>
      <c r="G1344" t="s">
        <v>36</v>
      </c>
      <c r="H1344" t="s">
        <v>28</v>
      </c>
      <c r="I1344" t="s">
        <v>6412</v>
      </c>
      <c r="J1344" t="s">
        <v>6413</v>
      </c>
      <c r="K1344" t="s">
        <v>6414</v>
      </c>
      <c r="L1344" t="s">
        <v>6414</v>
      </c>
      <c r="M1344" t="s">
        <v>101</v>
      </c>
      <c r="N1344" t="s">
        <v>36</v>
      </c>
      <c r="O1344" t="s">
        <v>102</v>
      </c>
      <c r="P1344" t="s">
        <v>6411</v>
      </c>
      <c r="Q1344" t="s">
        <v>6414</v>
      </c>
      <c r="R1344" t="s">
        <v>103</v>
      </c>
      <c r="S1344" t="s">
        <v>6415</v>
      </c>
      <c r="T13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45824.454861111109</v>
      </c>
      <c r="U13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45825.665972222225</v>
      </c>
      <c r="V1344" s="5">
        <f>IFERROR(Table2[[#This Row],[Fecha cierre/actualización]]-Table2[[#This Row],[Fecha creación]],"Revisar")</f>
        <v>1.211111111115315</v>
      </c>
      <c r="W1344" s="5">
        <f>IFERROR(Table2[[#This Row],[Días resolución/en proceso]]*24,"Revisar")</f>
        <v>29.06666666676756</v>
      </c>
      <c r="X1344" s="5">
        <f>_xlfn.XLOOKUP(Table2[[#This Row],[Acuerdo de nivel de servicio]],SLA!B:B,SLA!C:C)</f>
        <v>72</v>
      </c>
      <c r="Y1344" s="5">
        <f>IFERROR(ROUND(Table2[[#This Row],[Fecha cierre/actualización]]-Table2[[#This Row],[Fecha creación]],0)*14,"Revisar")</f>
        <v>14</v>
      </c>
      <c r="Z1344" s="5">
        <f>+Table2[[#This Row],[SLA horas - base ]]+Table2[[#This Row],[SLA horas - adic por cambio días]]</f>
        <v>86</v>
      </c>
      <c r="AA1344" s="19" t="str">
        <f>IF(Table2[[#This Row],[SLA horas - base ]]=0,"No tiene SLA",IF(Table2[[#This Row],[Horas resolución/en proceso]]&lt;=Table2[[#This Row],[SLA horas - total]],"Cumplido","Vencido"))</f>
        <v>Cumplido</v>
      </c>
      <c r="AC1344"/>
    </row>
    <row r="1345" spans="1:29">
      <c r="A1345" t="s">
        <v>6416</v>
      </c>
      <c r="B1345" t="s">
        <v>6417</v>
      </c>
      <c r="C1345" t="s">
        <v>2317</v>
      </c>
      <c r="D1345" t="s">
        <v>95</v>
      </c>
      <c r="E1345" t="s">
        <v>55</v>
      </c>
      <c r="F1345" t="s">
        <v>96</v>
      </c>
      <c r="G1345" t="s">
        <v>106</v>
      </c>
      <c r="H1345" t="s">
        <v>28</v>
      </c>
      <c r="I1345" t="s">
        <v>6418</v>
      </c>
      <c r="J1345" t="s">
        <v>6419</v>
      </c>
      <c r="K1345" t="s">
        <v>6420</v>
      </c>
      <c r="L1345" t="s">
        <v>6420</v>
      </c>
      <c r="M1345" t="s">
        <v>101</v>
      </c>
      <c r="N1345" t="s">
        <v>36</v>
      </c>
      <c r="O1345" t="s">
        <v>311</v>
      </c>
      <c r="P1345" t="s">
        <v>6417</v>
      </c>
      <c r="Q1345" t="s">
        <v>6420</v>
      </c>
      <c r="R1345" t="s">
        <v>103</v>
      </c>
      <c r="S1345" t="s">
        <v>6420</v>
      </c>
      <c r="T13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45821.472916666666</v>
      </c>
      <c r="U13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45847.457638888889</v>
      </c>
      <c r="V1345" s="5">
        <f>IFERROR(Table2[[#This Row],[Fecha cierre/actualización]]-Table2[[#This Row],[Fecha creación]],"Revisar")</f>
        <v>25.984722222223354</v>
      </c>
      <c r="W1345" s="5">
        <f>IFERROR(Table2[[#This Row],[Días resolución/en proceso]]*24,"Revisar")</f>
        <v>623.6333333333605</v>
      </c>
      <c r="X1345" s="5">
        <f>_xlfn.XLOOKUP(Table2[[#This Row],[Acuerdo de nivel de servicio]],SLA!B:B,SLA!C:C)</f>
        <v>120</v>
      </c>
      <c r="Y1345" s="5">
        <f>IFERROR(ROUND(Table2[[#This Row],[Fecha cierre/actualización]]-Table2[[#This Row],[Fecha creación]],0)*14,"Revisar")</f>
        <v>364</v>
      </c>
      <c r="Z1345" s="5">
        <f>+Table2[[#This Row],[SLA horas - base ]]+Table2[[#This Row],[SLA horas - adic por cambio días]]</f>
        <v>484</v>
      </c>
      <c r="AA1345" s="19" t="str">
        <f>IF(Table2[[#This Row],[SLA horas - base ]]=0,"No tiene SLA",IF(Table2[[#This Row],[Horas resolución/en proceso]]&lt;=Table2[[#This Row],[SLA horas - total]],"Cumplido","Vencido"))</f>
        <v>Vencido</v>
      </c>
      <c r="AC1345"/>
    </row>
    <row r="1346" spans="1:29">
      <c r="A1346" t="s">
        <v>6421</v>
      </c>
      <c r="B1346" t="s">
        <v>6422</v>
      </c>
      <c r="C1346" t="s">
        <v>496</v>
      </c>
      <c r="D1346" t="s">
        <v>95</v>
      </c>
      <c r="E1346" t="s">
        <v>52</v>
      </c>
      <c r="F1346" t="s">
        <v>96</v>
      </c>
      <c r="G1346" t="s">
        <v>373</v>
      </c>
      <c r="H1346" t="s">
        <v>53</v>
      </c>
      <c r="I1346" t="s">
        <v>6423</v>
      </c>
      <c r="J1346" t="s">
        <v>6424</v>
      </c>
      <c r="K1346" t="s">
        <v>6425</v>
      </c>
      <c r="L1346" t="s">
        <v>6425</v>
      </c>
      <c r="M1346" t="s">
        <v>36</v>
      </c>
      <c r="N1346" t="s">
        <v>36</v>
      </c>
      <c r="O1346" t="s">
        <v>513</v>
      </c>
      <c r="P1346" t="s">
        <v>6422</v>
      </c>
      <c r="Q1346" t="s">
        <v>6425</v>
      </c>
      <c r="R1346" t="s">
        <v>103</v>
      </c>
      <c r="S1346" t="s">
        <v>6425</v>
      </c>
      <c r="T13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45820.695833333331</v>
      </c>
      <c r="U13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45839.386111111111</v>
      </c>
      <c r="V1346" s="5">
        <f>IFERROR(Table2[[#This Row],[Fecha cierre/actualización]]-Table2[[#This Row],[Fecha creación]],"Revisar")</f>
        <v>18.690277777779556</v>
      </c>
      <c r="W1346" s="5">
        <f>IFERROR(Table2[[#This Row],[Días resolución/en proceso]]*24,"Revisar")</f>
        <v>448.56666666670935</v>
      </c>
      <c r="X1346" s="5">
        <f>_xlfn.XLOOKUP(Table2[[#This Row],[Acuerdo de nivel de servicio]],SLA!B:B,SLA!C:C)</f>
        <v>72</v>
      </c>
      <c r="Y1346" s="5">
        <f>IFERROR(ROUND(Table2[[#This Row],[Fecha cierre/actualización]]-Table2[[#This Row],[Fecha creación]],0)*14,"Revisar")</f>
        <v>266</v>
      </c>
      <c r="Z1346" s="5">
        <f>+Table2[[#This Row],[SLA horas - base ]]+Table2[[#This Row],[SLA horas - adic por cambio días]]</f>
        <v>338</v>
      </c>
      <c r="AA1346" s="19" t="str">
        <f>IF(Table2[[#This Row],[SLA horas - base ]]=0,"No tiene SLA",IF(Table2[[#This Row],[Horas resolución/en proceso]]&lt;=Table2[[#This Row],[SLA horas - total]],"Cumplido","Vencido"))</f>
        <v>Vencido</v>
      </c>
      <c r="AC1346"/>
    </row>
    <row r="1347" spans="1:29">
      <c r="A1347" t="s">
        <v>6426</v>
      </c>
      <c r="B1347" t="s">
        <v>6427</v>
      </c>
      <c r="C1347" t="s">
        <v>119</v>
      </c>
      <c r="D1347" t="s">
        <v>2</v>
      </c>
      <c r="E1347" t="s">
        <v>55</v>
      </c>
      <c r="F1347" t="s">
        <v>96</v>
      </c>
      <c r="G1347" t="s">
        <v>106</v>
      </c>
      <c r="H1347" t="s">
        <v>28</v>
      </c>
      <c r="I1347" t="s">
        <v>6428</v>
      </c>
      <c r="J1347" t="s">
        <v>6429</v>
      </c>
      <c r="K1347" t="s">
        <v>6430</v>
      </c>
      <c r="L1347" t="s">
        <v>6430</v>
      </c>
      <c r="M1347" t="s">
        <v>153</v>
      </c>
      <c r="N1347" t="s">
        <v>154</v>
      </c>
      <c r="O1347" t="s">
        <v>36</v>
      </c>
      <c r="P1347" t="s">
        <v>6427</v>
      </c>
      <c r="Q1347" t="s">
        <v>6430</v>
      </c>
      <c r="R1347" t="s">
        <v>103</v>
      </c>
      <c r="S1347" t="s">
        <v>6430</v>
      </c>
      <c r="T13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45825.540277777778</v>
      </c>
      <c r="U13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45828.349305555559</v>
      </c>
      <c r="V1347" s="5">
        <f>IFERROR(Table2[[#This Row],[Fecha cierre/actualización]]-Table2[[#This Row],[Fecha creación]],"Revisar")</f>
        <v>2.8090277777810115</v>
      </c>
      <c r="W1347" s="5">
        <f>IFERROR(Table2[[#This Row],[Días resolución/en proceso]]*24,"Revisar")</f>
        <v>67.416666666744277</v>
      </c>
      <c r="X1347" s="5">
        <f>_xlfn.XLOOKUP(Table2[[#This Row],[Acuerdo de nivel de servicio]],SLA!B:B,SLA!C:C)</f>
        <v>72</v>
      </c>
      <c r="Y1347" s="5">
        <f>IFERROR(ROUND(Table2[[#This Row],[Fecha cierre/actualización]]-Table2[[#This Row],[Fecha creación]],0)*14,"Revisar")</f>
        <v>42</v>
      </c>
      <c r="Z1347" s="5">
        <f>+Table2[[#This Row],[SLA horas - base ]]+Table2[[#This Row],[SLA horas - adic por cambio días]]</f>
        <v>114</v>
      </c>
      <c r="AA1347" s="19" t="str">
        <f>IF(Table2[[#This Row],[SLA horas - base ]]=0,"No tiene SLA",IF(Table2[[#This Row],[Horas resolución/en proceso]]&lt;=Table2[[#This Row],[SLA horas - total]],"Cumplido","Vencido"))</f>
        <v>Cumplido</v>
      </c>
      <c r="AC1347"/>
    </row>
    <row r="1348" spans="1:29">
      <c r="A1348" t="s">
        <v>6431</v>
      </c>
      <c r="B1348" t="s">
        <v>6432</v>
      </c>
      <c r="C1348" t="s">
        <v>36</v>
      </c>
      <c r="D1348" t="s">
        <v>269</v>
      </c>
      <c r="E1348" t="s">
        <v>52</v>
      </c>
      <c r="F1348" t="s">
        <v>96</v>
      </c>
      <c r="G1348" t="s">
        <v>270</v>
      </c>
      <c r="H1348" t="s">
        <v>36</v>
      </c>
      <c r="I1348" t="s">
        <v>6433</v>
      </c>
      <c r="J1348" t="s">
        <v>6434</v>
      </c>
      <c r="K1348" t="s">
        <v>6435</v>
      </c>
      <c r="L1348" t="s">
        <v>6435</v>
      </c>
      <c r="M1348" t="s">
        <v>36</v>
      </c>
      <c r="N1348" t="s">
        <v>36</v>
      </c>
      <c r="O1348" t="s">
        <v>36</v>
      </c>
      <c r="P1348" t="s">
        <v>6432</v>
      </c>
      <c r="Q1348" t="s">
        <v>6435</v>
      </c>
      <c r="R1348" t="s">
        <v>103</v>
      </c>
      <c r="S1348" t="s">
        <v>6435</v>
      </c>
      <c r="T13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45824.395138888889</v>
      </c>
      <c r="U13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45826.393750000003</v>
      </c>
      <c r="V1348" s="5">
        <f>IFERROR(Table2[[#This Row],[Fecha cierre/actualización]]-Table2[[#This Row],[Fecha creación]],"Revisar")</f>
        <v>1.9986111111138598</v>
      </c>
      <c r="W1348" s="5">
        <f>IFERROR(Table2[[#This Row],[Días resolución/en proceso]]*24,"Revisar")</f>
        <v>47.966666666732635</v>
      </c>
      <c r="X1348" s="5">
        <f>_xlfn.XLOOKUP(Table2[[#This Row],[Acuerdo de nivel de servicio]],SLA!B:B,SLA!C:C)</f>
        <v>0</v>
      </c>
      <c r="Y1348" s="5">
        <f>IFERROR(ROUND(Table2[[#This Row],[Fecha cierre/actualización]]-Table2[[#This Row],[Fecha creación]],0)*14,"Revisar")</f>
        <v>28</v>
      </c>
      <c r="Z1348" s="5">
        <f>+Table2[[#This Row],[SLA horas - base ]]+Table2[[#This Row],[SLA horas - adic por cambio días]]</f>
        <v>28</v>
      </c>
      <c r="AA1348" s="19" t="str">
        <f>IF(Table2[[#This Row],[SLA horas - base ]]=0,"No tiene SLA",IF(Table2[[#This Row],[Horas resolución/en proceso]]&lt;=Table2[[#This Row],[SLA horas - total]],"Cumplido","Vencido"))</f>
        <v>No tiene SLA</v>
      </c>
      <c r="AC1348"/>
    </row>
    <row r="1349" spans="1:29">
      <c r="A1349" t="s">
        <v>6436</v>
      </c>
      <c r="B1349" t="s">
        <v>6437</v>
      </c>
      <c r="C1349" t="s">
        <v>119</v>
      </c>
      <c r="D1349" t="s">
        <v>2</v>
      </c>
      <c r="E1349" t="s">
        <v>38</v>
      </c>
      <c r="F1349" t="s">
        <v>19</v>
      </c>
      <c r="G1349" t="s">
        <v>106</v>
      </c>
      <c r="H1349" t="s">
        <v>38</v>
      </c>
      <c r="I1349" t="s">
        <v>6438</v>
      </c>
      <c r="J1349" t="s">
        <v>131</v>
      </c>
      <c r="K1349" t="s">
        <v>36</v>
      </c>
      <c r="L1349" t="s">
        <v>5397</v>
      </c>
      <c r="M1349" t="s">
        <v>110</v>
      </c>
      <c r="N1349" t="s">
        <v>36</v>
      </c>
      <c r="O1349" t="s">
        <v>36</v>
      </c>
      <c r="P1349" t="s">
        <v>6437</v>
      </c>
      <c r="Q1349" t="s">
        <v>36</v>
      </c>
      <c r="R1349" t="s">
        <v>103</v>
      </c>
      <c r="S1349" t="s">
        <v>36</v>
      </c>
      <c r="T13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45820.463888888888</v>
      </c>
      <c r="U13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45833.95</v>
      </c>
      <c r="V1349" s="5">
        <f>IFERROR(Table2[[#This Row],[Fecha cierre/actualización]]-Table2[[#This Row],[Fecha creación]],"Revisar")</f>
        <v>13.486111111109494</v>
      </c>
      <c r="W1349" s="5">
        <f>IFERROR(Table2[[#This Row],[Días resolución/en proceso]]*24,"Revisar")</f>
        <v>323.66666666662786</v>
      </c>
      <c r="X1349" s="5">
        <f>_xlfn.XLOOKUP(Table2[[#This Row],[Acuerdo de nivel de servicio]],SLA!B:B,SLA!C:C)</f>
        <v>72</v>
      </c>
      <c r="Y1349" s="5">
        <f>IFERROR(ROUND(Table2[[#This Row],[Fecha cierre/actualización]]-Table2[[#This Row],[Fecha creación]],0)*14,"Revisar")</f>
        <v>182</v>
      </c>
      <c r="Z1349" s="5">
        <f>+Table2[[#This Row],[SLA horas - base ]]+Table2[[#This Row],[SLA horas - adic por cambio días]]</f>
        <v>254</v>
      </c>
      <c r="AA1349" s="19" t="str">
        <f>IF(Table2[[#This Row],[SLA horas - base ]]=0,"No tiene SLA",IF(Table2[[#This Row],[Horas resolución/en proceso]]&lt;=Table2[[#This Row],[SLA horas - total]],"Cumplido","Vencido"))</f>
        <v>Vencido</v>
      </c>
      <c r="AC1349"/>
    </row>
    <row r="1350" spans="1:29">
      <c r="A1350" t="s">
        <v>6439</v>
      </c>
      <c r="B1350" t="s">
        <v>6440</v>
      </c>
      <c r="C1350" t="s">
        <v>496</v>
      </c>
      <c r="D1350" t="s">
        <v>95</v>
      </c>
      <c r="E1350" t="s">
        <v>33</v>
      </c>
      <c r="F1350" t="s">
        <v>96</v>
      </c>
      <c r="G1350" t="s">
        <v>373</v>
      </c>
      <c r="H1350" t="s">
        <v>35</v>
      </c>
      <c r="I1350" t="s">
        <v>6440</v>
      </c>
      <c r="J1350" t="s">
        <v>6441</v>
      </c>
      <c r="K1350" t="s">
        <v>6442</v>
      </c>
      <c r="L1350" t="s">
        <v>6442</v>
      </c>
      <c r="M1350" t="s">
        <v>36</v>
      </c>
      <c r="N1350" t="s">
        <v>36</v>
      </c>
      <c r="O1350" t="s">
        <v>311</v>
      </c>
      <c r="P1350" t="s">
        <v>6440</v>
      </c>
      <c r="Q1350" t="s">
        <v>6442</v>
      </c>
      <c r="R1350" t="s">
        <v>103</v>
      </c>
      <c r="S1350" t="s">
        <v>6442</v>
      </c>
      <c r="T13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45821.6875</v>
      </c>
      <c r="U13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45831.366666666669</v>
      </c>
      <c r="V1350" s="5">
        <f>IFERROR(Table2[[#This Row],[Fecha cierre/actualización]]-Table2[[#This Row],[Fecha creación]],"Revisar")</f>
        <v>9.6791666666686069</v>
      </c>
      <c r="W1350" s="5">
        <f>IFERROR(Table2[[#This Row],[Días resolución/en proceso]]*24,"Revisar")</f>
        <v>232.30000000004657</v>
      </c>
      <c r="X1350" s="5">
        <f>_xlfn.XLOOKUP(Table2[[#This Row],[Acuerdo de nivel de servicio]],SLA!B:B,SLA!C:C)</f>
        <v>72</v>
      </c>
      <c r="Y1350" s="5">
        <f>IFERROR(ROUND(Table2[[#This Row],[Fecha cierre/actualización]]-Table2[[#This Row],[Fecha creación]],0)*14,"Revisar")</f>
        <v>140</v>
      </c>
      <c r="Z1350" s="5">
        <f>+Table2[[#This Row],[SLA horas - base ]]+Table2[[#This Row],[SLA horas - adic por cambio días]]</f>
        <v>212</v>
      </c>
      <c r="AA1350" s="19" t="str">
        <f>IF(Table2[[#This Row],[SLA horas - base ]]=0,"No tiene SLA",IF(Table2[[#This Row],[Horas resolución/en proceso]]&lt;=Table2[[#This Row],[SLA horas - total]],"Cumplido","Vencido"))</f>
        <v>Vencido</v>
      </c>
      <c r="AC1350"/>
    </row>
    <row r="1351" spans="1:29">
      <c r="A1351" t="s">
        <v>6443</v>
      </c>
      <c r="B1351" t="s">
        <v>6444</v>
      </c>
      <c r="C1351" t="s">
        <v>2317</v>
      </c>
      <c r="D1351" t="s">
        <v>95</v>
      </c>
      <c r="E1351" t="s">
        <v>66</v>
      </c>
      <c r="F1351" t="s">
        <v>96</v>
      </c>
      <c r="G1351" t="s">
        <v>97</v>
      </c>
      <c r="H1351" t="s">
        <v>37</v>
      </c>
      <c r="I1351" t="s">
        <v>6445</v>
      </c>
      <c r="J1351" t="s">
        <v>6446</v>
      </c>
      <c r="K1351" t="s">
        <v>6330</v>
      </c>
      <c r="L1351" t="s">
        <v>6330</v>
      </c>
      <c r="M1351" t="s">
        <v>524</v>
      </c>
      <c r="N1351" t="s">
        <v>36</v>
      </c>
      <c r="O1351" t="s">
        <v>36</v>
      </c>
      <c r="P1351" t="s">
        <v>6444</v>
      </c>
      <c r="Q1351" t="s">
        <v>6330</v>
      </c>
      <c r="R1351" t="s">
        <v>103</v>
      </c>
      <c r="S1351" t="s">
        <v>6330</v>
      </c>
      <c r="T13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45821.449305555558</v>
      </c>
      <c r="U13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45824.418055555558</v>
      </c>
      <c r="V1351" s="5">
        <f>IFERROR(Table2[[#This Row],[Fecha cierre/actualización]]-Table2[[#This Row],[Fecha creación]],"Revisar")</f>
        <v>2.96875</v>
      </c>
      <c r="W1351" s="5">
        <f>IFERROR(Table2[[#This Row],[Días resolución/en proceso]]*24,"Revisar")</f>
        <v>71.25</v>
      </c>
      <c r="X1351" s="5">
        <f>_xlfn.XLOOKUP(Table2[[#This Row],[Acuerdo de nivel de servicio]],SLA!B:B,SLA!C:C)</f>
        <v>120</v>
      </c>
      <c r="Y1351" s="5">
        <f>IFERROR(ROUND(Table2[[#This Row],[Fecha cierre/actualización]]-Table2[[#This Row],[Fecha creación]],0)*14,"Revisar")</f>
        <v>42</v>
      </c>
      <c r="Z1351" s="5">
        <f>+Table2[[#This Row],[SLA horas - base ]]+Table2[[#This Row],[SLA horas - adic por cambio días]]</f>
        <v>162</v>
      </c>
      <c r="AA1351" s="19" t="str">
        <f>IF(Table2[[#This Row],[SLA horas - base ]]=0,"No tiene SLA",IF(Table2[[#This Row],[Horas resolución/en proceso]]&lt;=Table2[[#This Row],[SLA horas - total]],"Cumplido","Vencido"))</f>
        <v>Cumplido</v>
      </c>
      <c r="AC1351"/>
    </row>
    <row r="1352" spans="1:29">
      <c r="A1352" t="s">
        <v>6447</v>
      </c>
      <c r="B1352" t="s">
        <v>6448</v>
      </c>
      <c r="C1352" t="s">
        <v>36</v>
      </c>
      <c r="D1352" t="s">
        <v>2</v>
      </c>
      <c r="E1352" t="s">
        <v>66</v>
      </c>
      <c r="F1352" t="s">
        <v>96</v>
      </c>
      <c r="G1352" t="s">
        <v>97</v>
      </c>
      <c r="H1352" t="s">
        <v>37</v>
      </c>
      <c r="I1352" t="s">
        <v>6449</v>
      </c>
      <c r="J1352" t="s">
        <v>6450</v>
      </c>
      <c r="K1352" t="s">
        <v>6451</v>
      </c>
      <c r="L1352" t="s">
        <v>6451</v>
      </c>
      <c r="M1352" t="s">
        <v>101</v>
      </c>
      <c r="N1352" t="s">
        <v>36</v>
      </c>
      <c r="O1352" t="s">
        <v>102</v>
      </c>
      <c r="P1352" t="s">
        <v>6448</v>
      </c>
      <c r="Q1352" t="s">
        <v>6451</v>
      </c>
      <c r="R1352" t="s">
        <v>103</v>
      </c>
      <c r="S1352" t="s">
        <v>6451</v>
      </c>
      <c r="T13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45824.453472222223</v>
      </c>
      <c r="U13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45825.622916666667</v>
      </c>
      <c r="V1352" s="5">
        <f>IFERROR(Table2[[#This Row],[Fecha cierre/actualización]]-Table2[[#This Row],[Fecha creación]],"Revisar")</f>
        <v>1.1694444444437977</v>
      </c>
      <c r="W1352" s="5">
        <f>IFERROR(Table2[[#This Row],[Días resolución/en proceso]]*24,"Revisar")</f>
        <v>28.066666666651145</v>
      </c>
      <c r="X1352" s="5">
        <f>_xlfn.XLOOKUP(Table2[[#This Row],[Acuerdo de nivel de servicio]],SLA!B:B,SLA!C:C)</f>
        <v>0</v>
      </c>
      <c r="Y1352" s="5">
        <f>IFERROR(ROUND(Table2[[#This Row],[Fecha cierre/actualización]]-Table2[[#This Row],[Fecha creación]],0)*14,"Revisar")</f>
        <v>14</v>
      </c>
      <c r="Z1352" s="5">
        <f>+Table2[[#This Row],[SLA horas - base ]]+Table2[[#This Row],[SLA horas - adic por cambio días]]</f>
        <v>14</v>
      </c>
      <c r="AA1352" s="19" t="str">
        <f>IF(Table2[[#This Row],[SLA horas - base ]]=0,"No tiene SLA",IF(Table2[[#This Row],[Horas resolución/en proceso]]&lt;=Table2[[#This Row],[SLA horas - total]],"Cumplido","Vencido"))</f>
        <v>No tiene SLA</v>
      </c>
      <c r="AC1352"/>
    </row>
    <row r="1353" spans="1:29">
      <c r="A1353" t="s">
        <v>6452</v>
      </c>
      <c r="B1353" t="s">
        <v>6453</v>
      </c>
      <c r="C1353" t="s">
        <v>496</v>
      </c>
      <c r="D1353" t="s">
        <v>95</v>
      </c>
      <c r="E1353" t="s">
        <v>66</v>
      </c>
      <c r="F1353" t="s">
        <v>96</v>
      </c>
      <c r="G1353" t="s">
        <v>373</v>
      </c>
      <c r="H1353" t="s">
        <v>35</v>
      </c>
      <c r="I1353" t="s">
        <v>6454</v>
      </c>
      <c r="J1353" t="s">
        <v>131</v>
      </c>
      <c r="K1353" t="s">
        <v>6455</v>
      </c>
      <c r="L1353" t="s">
        <v>6455</v>
      </c>
      <c r="M1353" t="s">
        <v>36</v>
      </c>
      <c r="N1353" t="s">
        <v>36</v>
      </c>
      <c r="O1353" t="s">
        <v>311</v>
      </c>
      <c r="P1353" t="s">
        <v>6453</v>
      </c>
      <c r="Q1353" t="s">
        <v>6455</v>
      </c>
      <c r="R1353" t="s">
        <v>103</v>
      </c>
      <c r="S1353" t="s">
        <v>6455</v>
      </c>
      <c r="T13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45824.369444444441</v>
      </c>
      <c r="U13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45825.504166666666</v>
      </c>
      <c r="V1353" s="5">
        <f>IFERROR(Table2[[#This Row],[Fecha cierre/actualización]]-Table2[[#This Row],[Fecha creación]],"Revisar")</f>
        <v>1.1347222222248092</v>
      </c>
      <c r="W1353" s="5">
        <f>IFERROR(Table2[[#This Row],[Días resolución/en proceso]]*24,"Revisar")</f>
        <v>27.233333333395422</v>
      </c>
      <c r="X1353" s="5">
        <f>_xlfn.XLOOKUP(Table2[[#This Row],[Acuerdo de nivel de servicio]],SLA!B:B,SLA!C:C)</f>
        <v>72</v>
      </c>
      <c r="Y1353" s="5">
        <f>IFERROR(ROUND(Table2[[#This Row],[Fecha cierre/actualización]]-Table2[[#This Row],[Fecha creación]],0)*14,"Revisar")</f>
        <v>14</v>
      </c>
      <c r="Z1353" s="5">
        <f>+Table2[[#This Row],[SLA horas - base ]]+Table2[[#This Row],[SLA horas - adic por cambio días]]</f>
        <v>86</v>
      </c>
      <c r="AA1353" s="19" t="str">
        <f>IF(Table2[[#This Row],[SLA horas - base ]]=0,"No tiene SLA",IF(Table2[[#This Row],[Horas resolución/en proceso]]&lt;=Table2[[#This Row],[SLA horas - total]],"Cumplido","Vencido"))</f>
        <v>Cumplido</v>
      </c>
      <c r="AC1353"/>
    </row>
    <row r="1354" spans="1:29">
      <c r="A1354" t="s">
        <v>6456</v>
      </c>
      <c r="B1354" t="s">
        <v>6457</v>
      </c>
      <c r="C1354" t="s">
        <v>119</v>
      </c>
      <c r="D1354" t="s">
        <v>2</v>
      </c>
      <c r="E1354" t="s">
        <v>55</v>
      </c>
      <c r="F1354" t="s">
        <v>96</v>
      </c>
      <c r="G1354" t="s">
        <v>106</v>
      </c>
      <c r="H1354" t="s">
        <v>28</v>
      </c>
      <c r="I1354" t="s">
        <v>6458</v>
      </c>
      <c r="J1354" t="s">
        <v>6459</v>
      </c>
      <c r="K1354" t="s">
        <v>6460</v>
      </c>
      <c r="L1354" t="s">
        <v>6460</v>
      </c>
      <c r="M1354" t="s">
        <v>153</v>
      </c>
      <c r="N1354" t="s">
        <v>154</v>
      </c>
      <c r="O1354" t="s">
        <v>36</v>
      </c>
      <c r="P1354" t="s">
        <v>6457</v>
      </c>
      <c r="Q1354" t="s">
        <v>6460</v>
      </c>
      <c r="R1354" t="s">
        <v>103</v>
      </c>
      <c r="S1354" t="s">
        <v>6461</v>
      </c>
      <c r="T13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45821.54791666667</v>
      </c>
      <c r="U13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45825.540972222225</v>
      </c>
      <c r="V1354" s="5">
        <f>IFERROR(Table2[[#This Row],[Fecha cierre/actualización]]-Table2[[#This Row],[Fecha creación]],"Revisar")</f>
        <v>3.9930555555547471</v>
      </c>
      <c r="W1354" s="5">
        <f>IFERROR(Table2[[#This Row],[Días resolución/en proceso]]*24,"Revisar")</f>
        <v>95.833333333313931</v>
      </c>
      <c r="X1354" s="5">
        <f>_xlfn.XLOOKUP(Table2[[#This Row],[Acuerdo de nivel de servicio]],SLA!B:B,SLA!C:C)</f>
        <v>72</v>
      </c>
      <c r="Y1354" s="5">
        <f>IFERROR(ROUND(Table2[[#This Row],[Fecha cierre/actualización]]-Table2[[#This Row],[Fecha creación]],0)*14,"Revisar")</f>
        <v>56</v>
      </c>
      <c r="Z1354" s="5">
        <f>+Table2[[#This Row],[SLA horas - base ]]+Table2[[#This Row],[SLA horas - adic por cambio días]]</f>
        <v>128</v>
      </c>
      <c r="AA1354" s="19" t="str">
        <f>IF(Table2[[#This Row],[SLA horas - base ]]=0,"No tiene SLA",IF(Table2[[#This Row],[Horas resolución/en proceso]]&lt;=Table2[[#This Row],[SLA horas - total]],"Cumplido","Vencido"))</f>
        <v>Cumplido</v>
      </c>
      <c r="AC1354"/>
    </row>
    <row r="1355" spans="1:29">
      <c r="A1355" t="s">
        <v>6462</v>
      </c>
      <c r="B1355" t="s">
        <v>6463</v>
      </c>
      <c r="C1355" t="s">
        <v>2317</v>
      </c>
      <c r="D1355" t="s">
        <v>95</v>
      </c>
      <c r="E1355" t="s">
        <v>55</v>
      </c>
      <c r="F1355" t="s">
        <v>96</v>
      </c>
      <c r="G1355" t="s">
        <v>106</v>
      </c>
      <c r="H1355" t="s">
        <v>28</v>
      </c>
      <c r="I1355" t="s">
        <v>6464</v>
      </c>
      <c r="J1355" t="s">
        <v>6465</v>
      </c>
      <c r="K1355" t="s">
        <v>6466</v>
      </c>
      <c r="L1355" t="s">
        <v>6466</v>
      </c>
      <c r="M1355" t="s">
        <v>101</v>
      </c>
      <c r="N1355" t="s">
        <v>36</v>
      </c>
      <c r="O1355" t="s">
        <v>311</v>
      </c>
      <c r="P1355" t="s">
        <v>6463</v>
      </c>
      <c r="Q1355" t="s">
        <v>6466</v>
      </c>
      <c r="R1355" t="s">
        <v>467</v>
      </c>
      <c r="S1355" t="s">
        <v>6466</v>
      </c>
      <c r="T13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45820.496527777781</v>
      </c>
      <c r="U13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45838.686805555553</v>
      </c>
      <c r="V1355" s="5">
        <f>IFERROR(Table2[[#This Row],[Fecha cierre/actualización]]-Table2[[#This Row],[Fecha creación]],"Revisar")</f>
        <v>18.19027777777228</v>
      </c>
      <c r="W1355" s="5">
        <f>IFERROR(Table2[[#This Row],[Días resolución/en proceso]]*24,"Revisar")</f>
        <v>436.56666666653473</v>
      </c>
      <c r="X1355" s="5">
        <f>_xlfn.XLOOKUP(Table2[[#This Row],[Acuerdo de nivel de servicio]],SLA!B:B,SLA!C:C)</f>
        <v>120</v>
      </c>
      <c r="Y1355" s="5">
        <f>IFERROR(ROUND(Table2[[#This Row],[Fecha cierre/actualización]]-Table2[[#This Row],[Fecha creación]],0)*14,"Revisar")</f>
        <v>252</v>
      </c>
      <c r="Z1355" s="5">
        <f>+Table2[[#This Row],[SLA horas - base ]]+Table2[[#This Row],[SLA horas - adic por cambio días]]</f>
        <v>372</v>
      </c>
      <c r="AA1355" s="19" t="str">
        <f>IF(Table2[[#This Row],[SLA horas - base ]]=0,"No tiene SLA",IF(Table2[[#This Row],[Horas resolución/en proceso]]&lt;=Table2[[#This Row],[SLA horas - total]],"Cumplido","Vencido"))</f>
        <v>Vencido</v>
      </c>
      <c r="AC1355"/>
    </row>
    <row r="1356" spans="1:29">
      <c r="A1356" t="s">
        <v>6467</v>
      </c>
      <c r="B1356" t="s">
        <v>6468</v>
      </c>
      <c r="C1356" t="s">
        <v>496</v>
      </c>
      <c r="D1356" t="s">
        <v>95</v>
      </c>
      <c r="E1356" t="s">
        <v>52</v>
      </c>
      <c r="F1356" t="s">
        <v>19</v>
      </c>
      <c r="G1356" t="s">
        <v>373</v>
      </c>
      <c r="H1356" t="s">
        <v>35</v>
      </c>
      <c r="I1356" t="s">
        <v>6469</v>
      </c>
      <c r="J1356" t="s">
        <v>131</v>
      </c>
      <c r="K1356" t="s">
        <v>36</v>
      </c>
      <c r="L1356" t="s">
        <v>6469</v>
      </c>
      <c r="M1356" t="s">
        <v>36</v>
      </c>
      <c r="N1356" t="s">
        <v>36</v>
      </c>
      <c r="O1356" t="s">
        <v>311</v>
      </c>
      <c r="P1356" t="s">
        <v>6468</v>
      </c>
      <c r="Q1356" t="s">
        <v>36</v>
      </c>
      <c r="R1356" t="s">
        <v>103</v>
      </c>
      <c r="S1356" t="s">
        <v>36</v>
      </c>
      <c r="T13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45824.377083333333</v>
      </c>
      <c r="U13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45824.379166666666</v>
      </c>
      <c r="V1356" s="5">
        <f>IFERROR(Table2[[#This Row],[Fecha cierre/actualización]]-Table2[[#This Row],[Fecha creación]],"Revisar")</f>
        <v>2.0833333328482695E-3</v>
      </c>
      <c r="W1356" s="5">
        <f>IFERROR(Table2[[#This Row],[Días resolución/en proceso]]*24,"Revisar")</f>
        <v>4.9999999988358468E-2</v>
      </c>
      <c r="X1356" s="5">
        <f>_xlfn.XLOOKUP(Table2[[#This Row],[Acuerdo de nivel de servicio]],SLA!B:B,SLA!C:C)</f>
        <v>72</v>
      </c>
      <c r="Y1356" s="5">
        <f>IFERROR(ROUND(Table2[[#This Row],[Fecha cierre/actualización]]-Table2[[#This Row],[Fecha creación]],0)*14,"Revisar")</f>
        <v>0</v>
      </c>
      <c r="Z1356" s="5">
        <f>+Table2[[#This Row],[SLA horas - base ]]+Table2[[#This Row],[SLA horas - adic por cambio días]]</f>
        <v>72</v>
      </c>
      <c r="AA1356" s="19" t="str">
        <f>IF(Table2[[#This Row],[SLA horas - base ]]=0,"No tiene SLA",IF(Table2[[#This Row],[Horas resolución/en proceso]]&lt;=Table2[[#This Row],[SLA horas - total]],"Cumplido","Vencido"))</f>
        <v>Cumplido</v>
      </c>
      <c r="AC1356"/>
    </row>
    <row r="1357" spans="1:29">
      <c r="A1357" t="s">
        <v>6470</v>
      </c>
      <c r="B1357" t="s">
        <v>6471</v>
      </c>
      <c r="C1357" t="s">
        <v>167</v>
      </c>
      <c r="D1357" t="s">
        <v>2</v>
      </c>
      <c r="E1357" t="s">
        <v>66</v>
      </c>
      <c r="F1357" t="s">
        <v>96</v>
      </c>
      <c r="G1357" t="s">
        <v>97</v>
      </c>
      <c r="H1357" t="s">
        <v>51</v>
      </c>
      <c r="I1357" t="s">
        <v>6472</v>
      </c>
      <c r="J1357" t="s">
        <v>6473</v>
      </c>
      <c r="K1357" t="s">
        <v>6474</v>
      </c>
      <c r="L1357" t="s">
        <v>6474</v>
      </c>
      <c r="M1357" t="s">
        <v>101</v>
      </c>
      <c r="N1357" t="s">
        <v>36</v>
      </c>
      <c r="O1357" t="s">
        <v>102</v>
      </c>
      <c r="P1357" t="s">
        <v>6471</v>
      </c>
      <c r="Q1357" t="s">
        <v>6474</v>
      </c>
      <c r="R1357" t="s">
        <v>103</v>
      </c>
      <c r="S1357" t="s">
        <v>6474</v>
      </c>
      <c r="T13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45825.459027777775</v>
      </c>
      <c r="U13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45828.379166666666</v>
      </c>
      <c r="V1357" s="5">
        <f>IFERROR(Table2[[#This Row],[Fecha cierre/actualización]]-Table2[[#This Row],[Fecha creación]],"Revisar")</f>
        <v>2.9201388888905058</v>
      </c>
      <c r="W1357" s="5">
        <f>IFERROR(Table2[[#This Row],[Días resolución/en proceso]]*24,"Revisar")</f>
        <v>70.083333333372138</v>
      </c>
      <c r="X1357" s="5">
        <f>_xlfn.XLOOKUP(Table2[[#This Row],[Acuerdo de nivel de servicio]],SLA!B:B,SLA!C:C)</f>
        <v>120</v>
      </c>
      <c r="Y1357" s="5">
        <f>IFERROR(ROUND(Table2[[#This Row],[Fecha cierre/actualización]]-Table2[[#This Row],[Fecha creación]],0)*14,"Revisar")</f>
        <v>42</v>
      </c>
      <c r="Z1357" s="5">
        <f>+Table2[[#This Row],[SLA horas - base ]]+Table2[[#This Row],[SLA horas - adic por cambio días]]</f>
        <v>162</v>
      </c>
      <c r="AA1357" s="19" t="str">
        <f>IF(Table2[[#This Row],[SLA horas - base ]]=0,"No tiene SLA",IF(Table2[[#This Row],[Horas resolución/en proceso]]&lt;=Table2[[#This Row],[SLA horas - total]],"Cumplido","Vencido"))</f>
        <v>Cumplido</v>
      </c>
      <c r="AC1357"/>
    </row>
    <row r="1358" spans="1:29">
      <c r="A1358" t="s">
        <v>6475</v>
      </c>
      <c r="B1358" t="s">
        <v>6476</v>
      </c>
      <c r="C1358" t="s">
        <v>496</v>
      </c>
      <c r="D1358" t="s">
        <v>95</v>
      </c>
      <c r="E1358" t="s">
        <v>66</v>
      </c>
      <c r="F1358" t="s">
        <v>19</v>
      </c>
      <c r="G1358" t="s">
        <v>97</v>
      </c>
      <c r="H1358" t="s">
        <v>45</v>
      </c>
      <c r="I1358" t="s">
        <v>6477</v>
      </c>
      <c r="J1358" t="s">
        <v>131</v>
      </c>
      <c r="K1358" t="s">
        <v>36</v>
      </c>
      <c r="L1358" t="s">
        <v>6478</v>
      </c>
      <c r="M1358" t="s">
        <v>101</v>
      </c>
      <c r="N1358" t="s">
        <v>36</v>
      </c>
      <c r="O1358" t="s">
        <v>102</v>
      </c>
      <c r="P1358" t="s">
        <v>6476</v>
      </c>
      <c r="Q1358" t="s">
        <v>36</v>
      </c>
      <c r="R1358" t="s">
        <v>103</v>
      </c>
      <c r="S1358" t="s">
        <v>36</v>
      </c>
      <c r="T13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45825.465277777781</v>
      </c>
      <c r="U13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45828.324999999997</v>
      </c>
      <c r="V1358" s="5">
        <f>IFERROR(Table2[[#This Row],[Fecha cierre/actualización]]-Table2[[#This Row],[Fecha creación]],"Revisar")</f>
        <v>2.8597222222160781</v>
      </c>
      <c r="W1358" s="5">
        <f>IFERROR(Table2[[#This Row],[Días resolución/en proceso]]*24,"Revisar")</f>
        <v>68.633333333185874</v>
      </c>
      <c r="X1358" s="5">
        <f>_xlfn.XLOOKUP(Table2[[#This Row],[Acuerdo de nivel de servicio]],SLA!B:B,SLA!C:C)</f>
        <v>72</v>
      </c>
      <c r="Y1358" s="5">
        <f>IFERROR(ROUND(Table2[[#This Row],[Fecha cierre/actualización]]-Table2[[#This Row],[Fecha creación]],0)*14,"Revisar")</f>
        <v>42</v>
      </c>
      <c r="Z1358" s="5">
        <f>+Table2[[#This Row],[SLA horas - base ]]+Table2[[#This Row],[SLA horas - adic por cambio días]]</f>
        <v>114</v>
      </c>
      <c r="AA1358" s="19" t="str">
        <f>IF(Table2[[#This Row],[SLA horas - base ]]=0,"No tiene SLA",IF(Table2[[#This Row],[Horas resolución/en proceso]]&lt;=Table2[[#This Row],[SLA horas - total]],"Cumplido","Vencido"))</f>
        <v>Cumplido</v>
      </c>
      <c r="AC1358"/>
    </row>
    <row r="1359" spans="1:29">
      <c r="A1359" t="s">
        <v>6479</v>
      </c>
      <c r="B1359" t="s">
        <v>6480</v>
      </c>
      <c r="C1359" t="s">
        <v>496</v>
      </c>
      <c r="D1359" t="s">
        <v>95</v>
      </c>
      <c r="E1359" t="s">
        <v>55</v>
      </c>
      <c r="F1359" t="s">
        <v>96</v>
      </c>
      <c r="G1359" t="s">
        <v>106</v>
      </c>
      <c r="H1359" t="s">
        <v>30</v>
      </c>
      <c r="I1359" t="s">
        <v>6360</v>
      </c>
      <c r="J1359" t="s">
        <v>6481</v>
      </c>
      <c r="K1359" t="s">
        <v>6482</v>
      </c>
      <c r="L1359" t="s">
        <v>6482</v>
      </c>
      <c r="M1359" t="s">
        <v>110</v>
      </c>
      <c r="N1359" t="s">
        <v>36</v>
      </c>
      <c r="O1359" t="s">
        <v>36</v>
      </c>
      <c r="P1359" t="s">
        <v>6480</v>
      </c>
      <c r="Q1359" t="s">
        <v>6482</v>
      </c>
      <c r="R1359" t="s">
        <v>103</v>
      </c>
      <c r="S1359" t="s">
        <v>6482</v>
      </c>
      <c r="T13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45820.520833333336</v>
      </c>
      <c r="U13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45831.693749999999</v>
      </c>
      <c r="V1359" s="5">
        <f>IFERROR(Table2[[#This Row],[Fecha cierre/actualización]]-Table2[[#This Row],[Fecha creación]],"Revisar")</f>
        <v>11.172916666662786</v>
      </c>
      <c r="W1359" s="5">
        <f>IFERROR(Table2[[#This Row],[Días resolución/en proceso]]*24,"Revisar")</f>
        <v>268.14999999990687</v>
      </c>
      <c r="X1359" s="5">
        <f>_xlfn.XLOOKUP(Table2[[#This Row],[Acuerdo de nivel de servicio]],SLA!B:B,SLA!C:C)</f>
        <v>72</v>
      </c>
      <c r="Y1359" s="5">
        <f>IFERROR(ROUND(Table2[[#This Row],[Fecha cierre/actualización]]-Table2[[#This Row],[Fecha creación]],0)*14,"Revisar")</f>
        <v>154</v>
      </c>
      <c r="Z1359" s="5">
        <f>+Table2[[#This Row],[SLA horas - base ]]+Table2[[#This Row],[SLA horas - adic por cambio días]]</f>
        <v>226</v>
      </c>
      <c r="AA1359" s="19" t="str">
        <f>IF(Table2[[#This Row],[SLA horas - base ]]=0,"No tiene SLA",IF(Table2[[#This Row],[Horas resolución/en proceso]]&lt;=Table2[[#This Row],[SLA horas - total]],"Cumplido","Vencido"))</f>
        <v>Vencido</v>
      </c>
      <c r="AC1359"/>
    </row>
    <row r="1360" spans="1:29">
      <c r="A1360" t="s">
        <v>6483</v>
      </c>
      <c r="B1360" t="s">
        <v>6484</v>
      </c>
      <c r="C1360" t="s">
        <v>496</v>
      </c>
      <c r="D1360" t="s">
        <v>95</v>
      </c>
      <c r="E1360" t="s">
        <v>52</v>
      </c>
      <c r="F1360" t="s">
        <v>96</v>
      </c>
      <c r="G1360" t="s">
        <v>34</v>
      </c>
      <c r="H1360" t="s">
        <v>34</v>
      </c>
      <c r="I1360" t="s">
        <v>6484</v>
      </c>
      <c r="J1360" t="s">
        <v>6485</v>
      </c>
      <c r="K1360" t="s">
        <v>6486</v>
      </c>
      <c r="L1360" t="s">
        <v>6486</v>
      </c>
      <c r="M1360" t="s">
        <v>153</v>
      </c>
      <c r="N1360" t="s">
        <v>36</v>
      </c>
      <c r="O1360" t="s">
        <v>36</v>
      </c>
      <c r="P1360" t="s">
        <v>6484</v>
      </c>
      <c r="Q1360" t="s">
        <v>6486</v>
      </c>
      <c r="R1360" t="s">
        <v>103</v>
      </c>
      <c r="S1360" t="s">
        <v>6486</v>
      </c>
      <c r="T13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45825.62222222222</v>
      </c>
      <c r="U13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45826.482638888891</v>
      </c>
      <c r="V1360" s="5">
        <f>IFERROR(Table2[[#This Row],[Fecha cierre/actualización]]-Table2[[#This Row],[Fecha creación]],"Revisar")</f>
        <v>0.86041666667006211</v>
      </c>
      <c r="W1360" s="5">
        <f>IFERROR(Table2[[#This Row],[Días resolución/en proceso]]*24,"Revisar")</f>
        <v>20.650000000081491</v>
      </c>
      <c r="X1360" s="5">
        <f>_xlfn.XLOOKUP(Table2[[#This Row],[Acuerdo de nivel de servicio]],SLA!B:B,SLA!C:C)</f>
        <v>72</v>
      </c>
      <c r="Y1360" s="5">
        <f>IFERROR(ROUND(Table2[[#This Row],[Fecha cierre/actualización]]-Table2[[#This Row],[Fecha creación]],0)*14,"Revisar")</f>
        <v>14</v>
      </c>
      <c r="Z1360" s="5">
        <f>+Table2[[#This Row],[SLA horas - base ]]+Table2[[#This Row],[SLA horas - adic por cambio días]]</f>
        <v>86</v>
      </c>
      <c r="AA1360" s="19" t="str">
        <f>IF(Table2[[#This Row],[SLA horas - base ]]=0,"No tiene SLA",IF(Table2[[#This Row],[Horas resolución/en proceso]]&lt;=Table2[[#This Row],[SLA horas - total]],"Cumplido","Vencido"))</f>
        <v>Cumplido</v>
      </c>
      <c r="AC1360"/>
    </row>
    <row r="1361" spans="1:29">
      <c r="A1361" t="s">
        <v>6487</v>
      </c>
      <c r="B1361" t="s">
        <v>6488</v>
      </c>
      <c r="C1361" t="s">
        <v>167</v>
      </c>
      <c r="D1361" t="s">
        <v>2</v>
      </c>
      <c r="E1361" t="s">
        <v>61</v>
      </c>
      <c r="F1361" t="s">
        <v>96</v>
      </c>
      <c r="G1361" t="s">
        <v>97</v>
      </c>
      <c r="H1361" t="s">
        <v>45</v>
      </c>
      <c r="I1361" t="s">
        <v>6489</v>
      </c>
      <c r="J1361" t="s">
        <v>6490</v>
      </c>
      <c r="K1361" t="s">
        <v>6491</v>
      </c>
      <c r="L1361" t="s">
        <v>6491</v>
      </c>
      <c r="M1361" t="s">
        <v>101</v>
      </c>
      <c r="N1361" t="s">
        <v>36</v>
      </c>
      <c r="O1361" t="s">
        <v>102</v>
      </c>
      <c r="P1361" t="s">
        <v>6488</v>
      </c>
      <c r="Q1361" t="s">
        <v>6491</v>
      </c>
      <c r="R1361" t="s">
        <v>103</v>
      </c>
      <c r="S1361" t="s">
        <v>6491</v>
      </c>
      <c r="T13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45821.418055555558</v>
      </c>
      <c r="U13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45831.887499999997</v>
      </c>
      <c r="V1361" s="5">
        <f>IFERROR(Table2[[#This Row],[Fecha cierre/actualización]]-Table2[[#This Row],[Fecha creación]],"Revisar")</f>
        <v>10.469444444439432</v>
      </c>
      <c r="W1361" s="5">
        <f>IFERROR(Table2[[#This Row],[Días resolución/en proceso]]*24,"Revisar")</f>
        <v>251.26666666654637</v>
      </c>
      <c r="X1361" s="5">
        <f>_xlfn.XLOOKUP(Table2[[#This Row],[Acuerdo de nivel de servicio]],SLA!B:B,SLA!C:C)</f>
        <v>120</v>
      </c>
      <c r="Y1361" s="5">
        <f>IFERROR(ROUND(Table2[[#This Row],[Fecha cierre/actualización]]-Table2[[#This Row],[Fecha creación]],0)*14,"Revisar")</f>
        <v>140</v>
      </c>
      <c r="Z1361" s="5">
        <f>+Table2[[#This Row],[SLA horas - base ]]+Table2[[#This Row],[SLA horas - adic por cambio días]]</f>
        <v>260</v>
      </c>
      <c r="AA1361" s="19" t="str">
        <f>IF(Table2[[#This Row],[SLA horas - base ]]=0,"No tiene SLA",IF(Table2[[#This Row],[Horas resolución/en proceso]]&lt;=Table2[[#This Row],[SLA horas - total]],"Cumplido","Vencido"))</f>
        <v>Cumplido</v>
      </c>
      <c r="AC1361"/>
    </row>
    <row r="1362" spans="1:29">
      <c r="A1362" t="s">
        <v>6492</v>
      </c>
      <c r="B1362" t="s">
        <v>6493</v>
      </c>
      <c r="C1362" t="s">
        <v>157</v>
      </c>
      <c r="D1362" t="s">
        <v>2</v>
      </c>
      <c r="E1362" t="s">
        <v>55</v>
      </c>
      <c r="F1362" t="s">
        <v>96</v>
      </c>
      <c r="G1362" t="s">
        <v>106</v>
      </c>
      <c r="H1362" t="s">
        <v>27</v>
      </c>
      <c r="I1362" t="s">
        <v>6494</v>
      </c>
      <c r="J1362" t="s">
        <v>6495</v>
      </c>
      <c r="K1362" t="s">
        <v>6496</v>
      </c>
      <c r="L1362" t="s">
        <v>6496</v>
      </c>
      <c r="M1362" t="s">
        <v>101</v>
      </c>
      <c r="N1362" t="s">
        <v>154</v>
      </c>
      <c r="O1362" t="s">
        <v>102</v>
      </c>
      <c r="P1362" t="s">
        <v>6493</v>
      </c>
      <c r="Q1362" t="s">
        <v>6496</v>
      </c>
      <c r="R1362" t="s">
        <v>103</v>
      </c>
      <c r="S1362" t="s">
        <v>6497</v>
      </c>
      <c r="T13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45820.712500000001</v>
      </c>
      <c r="U13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45822.581944444442</v>
      </c>
      <c r="V1362" s="5">
        <f>IFERROR(Table2[[#This Row],[Fecha cierre/actualización]]-Table2[[#This Row],[Fecha creación]],"Revisar")</f>
        <v>1.8694444444408873</v>
      </c>
      <c r="W1362" s="5">
        <f>IFERROR(Table2[[#This Row],[Días resolución/en proceso]]*24,"Revisar")</f>
        <v>44.866666666581295</v>
      </c>
      <c r="X1362" s="5">
        <f>_xlfn.XLOOKUP(Table2[[#This Row],[Acuerdo de nivel de servicio]],SLA!B:B,SLA!C:C)</f>
        <v>12.5</v>
      </c>
      <c r="Y1362" s="5">
        <f>IFERROR(ROUND(Table2[[#This Row],[Fecha cierre/actualización]]-Table2[[#This Row],[Fecha creación]],0)*14,"Revisar")</f>
        <v>28</v>
      </c>
      <c r="Z1362" s="5">
        <f>+Table2[[#This Row],[SLA horas - base ]]+Table2[[#This Row],[SLA horas - adic por cambio días]]</f>
        <v>40.5</v>
      </c>
      <c r="AA1362" s="19" t="str">
        <f>IF(Table2[[#This Row],[SLA horas - base ]]=0,"No tiene SLA",IF(Table2[[#This Row],[Horas resolución/en proceso]]&lt;=Table2[[#This Row],[SLA horas - total]],"Cumplido","Vencido"))</f>
        <v>Vencido</v>
      </c>
      <c r="AC1362"/>
    </row>
    <row r="1363" spans="1:29">
      <c r="A1363" t="s">
        <v>6498</v>
      </c>
      <c r="B1363" t="s">
        <v>6499</v>
      </c>
      <c r="C1363" t="s">
        <v>36</v>
      </c>
      <c r="D1363" t="s">
        <v>2</v>
      </c>
      <c r="E1363" t="s">
        <v>55</v>
      </c>
      <c r="F1363" t="s">
        <v>96</v>
      </c>
      <c r="G1363" t="s">
        <v>106</v>
      </c>
      <c r="H1363" t="s">
        <v>28</v>
      </c>
      <c r="I1363" t="s">
        <v>6500</v>
      </c>
      <c r="J1363" t="s">
        <v>6501</v>
      </c>
      <c r="K1363" t="s">
        <v>3518</v>
      </c>
      <c r="L1363" t="s">
        <v>3518</v>
      </c>
      <c r="M1363" t="s">
        <v>153</v>
      </c>
      <c r="N1363" t="s">
        <v>36</v>
      </c>
      <c r="O1363" t="s">
        <v>36</v>
      </c>
      <c r="P1363" t="s">
        <v>6499</v>
      </c>
      <c r="Q1363" t="s">
        <v>3518</v>
      </c>
      <c r="R1363" t="s">
        <v>103</v>
      </c>
      <c r="S1363" t="s">
        <v>6502</v>
      </c>
      <c r="T136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45821.38958333333</v>
      </c>
      <c r="U136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45827.500694444447</v>
      </c>
      <c r="V1363" s="5">
        <f>IFERROR(Table2[[#This Row],[Fecha cierre/actualización]]-Table2[[#This Row],[Fecha creación]],"Revisar")</f>
        <v>6.1111111111167702</v>
      </c>
      <c r="W1363" s="5">
        <f>IFERROR(Table2[[#This Row],[Días resolución/en proceso]]*24,"Revisar")</f>
        <v>146.66666666680248</v>
      </c>
      <c r="X1363" s="5">
        <f>_xlfn.XLOOKUP(Table2[[#This Row],[Acuerdo de nivel de servicio]],SLA!B:B,SLA!C:C)</f>
        <v>0</v>
      </c>
      <c r="Y1363" s="5">
        <f>IFERROR(ROUND(Table2[[#This Row],[Fecha cierre/actualización]]-Table2[[#This Row],[Fecha creación]],0)*14,"Revisar")</f>
        <v>84</v>
      </c>
      <c r="Z1363" s="5">
        <f>+Table2[[#This Row],[SLA horas - base ]]+Table2[[#This Row],[SLA horas - adic por cambio días]]</f>
        <v>84</v>
      </c>
      <c r="AA1363" s="19" t="str">
        <f>IF(Table2[[#This Row],[SLA horas - base ]]=0,"No tiene SLA",IF(Table2[[#This Row],[Horas resolución/en proceso]]&lt;=Table2[[#This Row],[SLA horas - total]],"Cumplido","Vencido"))</f>
        <v>No tiene SLA</v>
      </c>
      <c r="AC1363"/>
    </row>
    <row r="1364" spans="1:29">
      <c r="A1364" t="s">
        <v>6503</v>
      </c>
      <c r="B1364" t="s">
        <v>6504</v>
      </c>
      <c r="C1364" t="s">
        <v>496</v>
      </c>
      <c r="D1364" t="s">
        <v>95</v>
      </c>
      <c r="E1364" t="s">
        <v>66</v>
      </c>
      <c r="F1364" t="s">
        <v>96</v>
      </c>
      <c r="G1364" t="s">
        <v>97</v>
      </c>
      <c r="H1364" t="s">
        <v>45</v>
      </c>
      <c r="I1364" t="s">
        <v>6505</v>
      </c>
      <c r="J1364" t="s">
        <v>6506</v>
      </c>
      <c r="K1364" t="s">
        <v>6507</v>
      </c>
      <c r="L1364" t="s">
        <v>6507</v>
      </c>
      <c r="M1364" t="s">
        <v>101</v>
      </c>
      <c r="N1364" t="s">
        <v>36</v>
      </c>
      <c r="O1364" t="s">
        <v>102</v>
      </c>
      <c r="P1364" t="s">
        <v>6504</v>
      </c>
      <c r="Q1364" t="s">
        <v>6507</v>
      </c>
      <c r="R1364" t="s">
        <v>103</v>
      </c>
      <c r="S1364" t="s">
        <v>6507</v>
      </c>
      <c r="T136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45825.713888888888</v>
      </c>
      <c r="U136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45832.4375</v>
      </c>
      <c r="V1364" s="5">
        <f>IFERROR(Table2[[#This Row],[Fecha cierre/actualización]]-Table2[[#This Row],[Fecha creación]],"Revisar")</f>
        <v>6.7236111111124046</v>
      </c>
      <c r="W1364" s="5">
        <f>IFERROR(Table2[[#This Row],[Días resolución/en proceso]]*24,"Revisar")</f>
        <v>161.36666666669771</v>
      </c>
      <c r="X1364" s="5">
        <f>_xlfn.XLOOKUP(Table2[[#This Row],[Acuerdo de nivel de servicio]],SLA!B:B,SLA!C:C)</f>
        <v>72</v>
      </c>
      <c r="Y1364" s="5">
        <f>IFERROR(ROUND(Table2[[#This Row],[Fecha cierre/actualización]]-Table2[[#This Row],[Fecha creación]],0)*14,"Revisar")</f>
        <v>98</v>
      </c>
      <c r="Z1364" s="5">
        <f>+Table2[[#This Row],[SLA horas - base ]]+Table2[[#This Row],[SLA horas - adic por cambio días]]</f>
        <v>170</v>
      </c>
      <c r="AA1364" s="19" t="str">
        <f>IF(Table2[[#This Row],[SLA horas - base ]]=0,"No tiene SLA",IF(Table2[[#This Row],[Horas resolución/en proceso]]&lt;=Table2[[#This Row],[SLA horas - total]],"Cumplido","Vencido"))</f>
        <v>Cumplido</v>
      </c>
      <c r="AC1364"/>
    </row>
    <row r="1365" spans="1:29">
      <c r="A1365" t="s">
        <v>6508</v>
      </c>
      <c r="B1365" t="s">
        <v>6509</v>
      </c>
      <c r="C1365" t="s">
        <v>119</v>
      </c>
      <c r="D1365" t="s">
        <v>2</v>
      </c>
      <c r="E1365" t="s">
        <v>38</v>
      </c>
      <c r="F1365" t="s">
        <v>3764</v>
      </c>
      <c r="G1365" t="s">
        <v>106</v>
      </c>
      <c r="H1365" t="s">
        <v>39</v>
      </c>
      <c r="I1365" t="s">
        <v>6509</v>
      </c>
      <c r="J1365" t="s">
        <v>131</v>
      </c>
      <c r="K1365" t="s">
        <v>36</v>
      </c>
      <c r="L1365" t="s">
        <v>6510</v>
      </c>
      <c r="M1365" t="s">
        <v>153</v>
      </c>
      <c r="N1365" t="s">
        <v>36</v>
      </c>
      <c r="O1365" t="s">
        <v>36</v>
      </c>
      <c r="P1365" t="s">
        <v>6509</v>
      </c>
      <c r="Q1365" t="s">
        <v>36</v>
      </c>
      <c r="R1365" t="s">
        <v>103</v>
      </c>
      <c r="S1365" t="s">
        <v>36</v>
      </c>
      <c r="T136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45825.606249999997</v>
      </c>
      <c r="U136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45848.368055555555</v>
      </c>
      <c r="V1365" s="5">
        <f>IFERROR(Table2[[#This Row],[Fecha cierre/actualización]]-Table2[[#This Row],[Fecha creación]],"Revisar")</f>
        <v>22.761805555557657</v>
      </c>
      <c r="W1365" s="5">
        <f>IFERROR(Table2[[#This Row],[Días resolución/en proceso]]*24,"Revisar")</f>
        <v>546.28333333338378</v>
      </c>
      <c r="X1365" s="5">
        <f>_xlfn.XLOOKUP(Table2[[#This Row],[Acuerdo de nivel de servicio]],SLA!B:B,SLA!C:C)</f>
        <v>72</v>
      </c>
      <c r="Y1365" s="5">
        <f>IFERROR(ROUND(Table2[[#This Row],[Fecha cierre/actualización]]-Table2[[#This Row],[Fecha creación]],0)*14,"Revisar")</f>
        <v>322</v>
      </c>
      <c r="Z1365" s="5">
        <f>+Table2[[#This Row],[SLA horas - base ]]+Table2[[#This Row],[SLA horas - adic por cambio días]]</f>
        <v>394</v>
      </c>
      <c r="AA1365" s="19" t="str">
        <f>IF(Table2[[#This Row],[SLA horas - base ]]=0,"No tiene SLA",IF(Table2[[#This Row],[Horas resolución/en proceso]]&lt;=Table2[[#This Row],[SLA horas - total]],"Cumplido","Vencido"))</f>
        <v>Vencido</v>
      </c>
      <c r="AC1365"/>
    </row>
    <row r="1366" spans="1:29">
      <c r="A1366" t="s">
        <v>6511</v>
      </c>
      <c r="B1366" t="s">
        <v>6512</v>
      </c>
      <c r="C1366" t="s">
        <v>496</v>
      </c>
      <c r="D1366" t="s">
        <v>95</v>
      </c>
      <c r="E1366" t="s">
        <v>38</v>
      </c>
      <c r="F1366" t="s">
        <v>96</v>
      </c>
      <c r="G1366" t="s">
        <v>106</v>
      </c>
      <c r="H1366" t="s">
        <v>30</v>
      </c>
      <c r="I1366" t="s">
        <v>6513</v>
      </c>
      <c r="J1366" t="s">
        <v>6514</v>
      </c>
      <c r="K1366" t="s">
        <v>6515</v>
      </c>
      <c r="L1366" t="s">
        <v>6515</v>
      </c>
      <c r="M1366" t="s">
        <v>110</v>
      </c>
      <c r="N1366" t="s">
        <v>36</v>
      </c>
      <c r="O1366" t="s">
        <v>36</v>
      </c>
      <c r="P1366" t="s">
        <v>6512</v>
      </c>
      <c r="Q1366" t="s">
        <v>6515</v>
      </c>
      <c r="R1366" t="s">
        <v>103</v>
      </c>
      <c r="S1366" t="s">
        <v>6515</v>
      </c>
      <c r="T136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45824.652083333334</v>
      </c>
      <c r="U136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45840.632638888892</v>
      </c>
      <c r="V1366" s="5">
        <f>IFERROR(Table2[[#This Row],[Fecha cierre/actualización]]-Table2[[#This Row],[Fecha creación]],"Revisar")</f>
        <v>15.980555555557657</v>
      </c>
      <c r="W1366" s="5">
        <f>IFERROR(Table2[[#This Row],[Días resolución/en proceso]]*24,"Revisar")</f>
        <v>383.53333333338378</v>
      </c>
      <c r="X1366" s="5">
        <f>_xlfn.XLOOKUP(Table2[[#This Row],[Acuerdo de nivel de servicio]],SLA!B:B,SLA!C:C)</f>
        <v>72</v>
      </c>
      <c r="Y1366" s="5">
        <f>IFERROR(ROUND(Table2[[#This Row],[Fecha cierre/actualización]]-Table2[[#This Row],[Fecha creación]],0)*14,"Revisar")</f>
        <v>224</v>
      </c>
      <c r="Z1366" s="5">
        <f>+Table2[[#This Row],[SLA horas - base ]]+Table2[[#This Row],[SLA horas - adic por cambio días]]</f>
        <v>296</v>
      </c>
      <c r="AA1366" s="19" t="str">
        <f>IF(Table2[[#This Row],[SLA horas - base ]]=0,"No tiene SLA",IF(Table2[[#This Row],[Horas resolución/en proceso]]&lt;=Table2[[#This Row],[SLA horas - total]],"Cumplido","Vencido"))</f>
        <v>Vencido</v>
      </c>
      <c r="AC1366"/>
    </row>
    <row r="1367" spans="1:29">
      <c r="A1367" t="s">
        <v>6516</v>
      </c>
      <c r="B1367" t="s">
        <v>6517</v>
      </c>
      <c r="C1367" t="s">
        <v>157</v>
      </c>
      <c r="D1367" t="s">
        <v>2</v>
      </c>
      <c r="E1367" t="s">
        <v>55</v>
      </c>
      <c r="F1367" t="s">
        <v>96</v>
      </c>
      <c r="G1367" t="s">
        <v>106</v>
      </c>
      <c r="H1367" t="s">
        <v>27</v>
      </c>
      <c r="I1367" t="s">
        <v>6518</v>
      </c>
      <c r="J1367" t="s">
        <v>131</v>
      </c>
      <c r="K1367" t="s">
        <v>6519</v>
      </c>
      <c r="L1367" t="s">
        <v>6519</v>
      </c>
      <c r="M1367" t="s">
        <v>101</v>
      </c>
      <c r="N1367" t="s">
        <v>154</v>
      </c>
      <c r="O1367" t="s">
        <v>102</v>
      </c>
      <c r="P1367" t="s">
        <v>6517</v>
      </c>
      <c r="Q1367" t="s">
        <v>6519</v>
      </c>
      <c r="R1367" t="s">
        <v>103</v>
      </c>
      <c r="S1367" t="s">
        <v>6519</v>
      </c>
      <c r="T136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45825.523611111108</v>
      </c>
      <c r="U136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45825.525694444441</v>
      </c>
      <c r="V1367" s="5">
        <f>IFERROR(Table2[[#This Row],[Fecha cierre/actualización]]-Table2[[#This Row],[Fecha creación]],"Revisar")</f>
        <v>2.0833333328482695E-3</v>
      </c>
      <c r="W1367" s="5">
        <f>IFERROR(Table2[[#This Row],[Días resolución/en proceso]]*24,"Revisar")</f>
        <v>4.9999999988358468E-2</v>
      </c>
      <c r="X1367" s="5">
        <f>_xlfn.XLOOKUP(Table2[[#This Row],[Acuerdo de nivel de servicio]],SLA!B:B,SLA!C:C)</f>
        <v>12.5</v>
      </c>
      <c r="Y1367" s="5">
        <f>IFERROR(ROUND(Table2[[#This Row],[Fecha cierre/actualización]]-Table2[[#This Row],[Fecha creación]],0)*14,"Revisar")</f>
        <v>0</v>
      </c>
      <c r="Z1367" s="5">
        <f>+Table2[[#This Row],[SLA horas - base ]]+Table2[[#This Row],[SLA horas - adic por cambio días]]</f>
        <v>12.5</v>
      </c>
      <c r="AA1367" s="19" t="str">
        <f>IF(Table2[[#This Row],[SLA horas - base ]]=0,"No tiene SLA",IF(Table2[[#This Row],[Horas resolución/en proceso]]&lt;=Table2[[#This Row],[SLA horas - total]],"Cumplido","Vencido"))</f>
        <v>Cumplido</v>
      </c>
      <c r="AC1367"/>
    </row>
    <row r="1368" spans="1:29">
      <c r="A1368" t="s">
        <v>6520</v>
      </c>
      <c r="B1368" t="s">
        <v>6521</v>
      </c>
      <c r="C1368" t="s">
        <v>2317</v>
      </c>
      <c r="D1368" t="s">
        <v>95</v>
      </c>
      <c r="E1368" t="s">
        <v>66</v>
      </c>
      <c r="F1368" t="s">
        <v>96</v>
      </c>
      <c r="G1368" t="s">
        <v>97</v>
      </c>
      <c r="H1368" t="s">
        <v>51</v>
      </c>
      <c r="I1368" t="s">
        <v>6522</v>
      </c>
      <c r="J1368" t="s">
        <v>6523</v>
      </c>
      <c r="K1368" t="s">
        <v>6524</v>
      </c>
      <c r="L1368" t="s">
        <v>6524</v>
      </c>
      <c r="M1368" t="s">
        <v>524</v>
      </c>
      <c r="N1368" t="s">
        <v>36</v>
      </c>
      <c r="O1368" t="s">
        <v>36</v>
      </c>
      <c r="P1368" t="s">
        <v>6521</v>
      </c>
      <c r="Q1368" t="s">
        <v>6524</v>
      </c>
      <c r="R1368" t="s">
        <v>103</v>
      </c>
      <c r="S1368" t="s">
        <v>6524</v>
      </c>
      <c r="T136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45824.472916666666</v>
      </c>
      <c r="U136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45825.402777777781</v>
      </c>
      <c r="V1368" s="5">
        <f>IFERROR(Table2[[#This Row],[Fecha cierre/actualización]]-Table2[[#This Row],[Fecha creación]],"Revisar")</f>
        <v>0.929861111115315</v>
      </c>
      <c r="W1368" s="5">
        <f>IFERROR(Table2[[#This Row],[Días resolución/en proceso]]*24,"Revisar")</f>
        <v>22.31666666676756</v>
      </c>
      <c r="X1368" s="5">
        <f>_xlfn.XLOOKUP(Table2[[#This Row],[Acuerdo de nivel de servicio]],SLA!B:B,SLA!C:C)</f>
        <v>120</v>
      </c>
      <c r="Y1368" s="5">
        <f>IFERROR(ROUND(Table2[[#This Row],[Fecha cierre/actualización]]-Table2[[#This Row],[Fecha creación]],0)*14,"Revisar")</f>
        <v>14</v>
      </c>
      <c r="Z1368" s="5">
        <f>+Table2[[#This Row],[SLA horas - base ]]+Table2[[#This Row],[SLA horas - adic por cambio días]]</f>
        <v>134</v>
      </c>
      <c r="AA1368" s="19" t="str">
        <f>IF(Table2[[#This Row],[SLA horas - base ]]=0,"No tiene SLA",IF(Table2[[#This Row],[Horas resolución/en proceso]]&lt;=Table2[[#This Row],[SLA horas - total]],"Cumplido","Vencido"))</f>
        <v>Cumplido</v>
      </c>
      <c r="AC1368"/>
    </row>
    <row r="1369" spans="1:29">
      <c r="A1369" t="s">
        <v>6525</v>
      </c>
      <c r="B1369" t="s">
        <v>6526</v>
      </c>
      <c r="C1369" t="s">
        <v>36</v>
      </c>
      <c r="D1369" t="s">
        <v>2</v>
      </c>
      <c r="E1369" t="s">
        <v>55</v>
      </c>
      <c r="F1369" t="s">
        <v>96</v>
      </c>
      <c r="G1369" t="s">
        <v>36</v>
      </c>
      <c r="H1369" t="s">
        <v>41</v>
      </c>
      <c r="I1369" t="s">
        <v>6527</v>
      </c>
      <c r="J1369" t="s">
        <v>6528</v>
      </c>
      <c r="K1369" t="s">
        <v>6529</v>
      </c>
      <c r="L1369" t="s">
        <v>6529</v>
      </c>
      <c r="M1369" t="s">
        <v>101</v>
      </c>
      <c r="N1369" t="s">
        <v>36</v>
      </c>
      <c r="O1369" t="s">
        <v>102</v>
      </c>
      <c r="P1369" t="s">
        <v>6526</v>
      </c>
      <c r="Q1369" t="s">
        <v>6529</v>
      </c>
      <c r="R1369" t="s">
        <v>103</v>
      </c>
      <c r="S1369" t="s">
        <v>6530</v>
      </c>
      <c r="T136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45825.522222222222</v>
      </c>
      <c r="U136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45827.709027777775</v>
      </c>
      <c r="V1369" s="5">
        <f>IFERROR(Table2[[#This Row],[Fecha cierre/actualización]]-Table2[[#This Row],[Fecha creación]],"Revisar")</f>
        <v>2.1868055555532919</v>
      </c>
      <c r="W1369" s="5">
        <f>IFERROR(Table2[[#This Row],[Días resolución/en proceso]]*24,"Revisar")</f>
        <v>52.483333333279006</v>
      </c>
      <c r="X1369" s="5">
        <f>_xlfn.XLOOKUP(Table2[[#This Row],[Acuerdo de nivel de servicio]],SLA!B:B,SLA!C:C)</f>
        <v>0</v>
      </c>
      <c r="Y1369" s="5">
        <f>IFERROR(ROUND(Table2[[#This Row],[Fecha cierre/actualización]]-Table2[[#This Row],[Fecha creación]],0)*14,"Revisar")</f>
        <v>28</v>
      </c>
      <c r="Z1369" s="5">
        <f>+Table2[[#This Row],[SLA horas - base ]]+Table2[[#This Row],[SLA horas - adic por cambio días]]</f>
        <v>28</v>
      </c>
      <c r="AA1369" s="19" t="str">
        <f>IF(Table2[[#This Row],[SLA horas - base ]]=0,"No tiene SLA",IF(Table2[[#This Row],[Horas resolución/en proceso]]&lt;=Table2[[#This Row],[SLA horas - total]],"Cumplido","Vencido"))</f>
        <v>No tiene SLA</v>
      </c>
      <c r="AC1369"/>
    </row>
    <row r="1370" spans="1:29">
      <c r="A1370" t="s">
        <v>6531</v>
      </c>
      <c r="B1370" t="s">
        <v>6532</v>
      </c>
      <c r="C1370" t="s">
        <v>2317</v>
      </c>
      <c r="D1370" t="s">
        <v>95</v>
      </c>
      <c r="E1370" t="s">
        <v>55</v>
      </c>
      <c r="F1370" t="s">
        <v>96</v>
      </c>
      <c r="G1370" t="s">
        <v>106</v>
      </c>
      <c r="H1370" t="s">
        <v>38</v>
      </c>
      <c r="I1370" t="s">
        <v>6533</v>
      </c>
      <c r="J1370" t="s">
        <v>6534</v>
      </c>
      <c r="K1370" t="s">
        <v>6535</v>
      </c>
      <c r="L1370" t="s">
        <v>6535</v>
      </c>
      <c r="M1370" t="s">
        <v>110</v>
      </c>
      <c r="N1370" t="s">
        <v>36</v>
      </c>
      <c r="O1370" t="s">
        <v>36</v>
      </c>
      <c r="P1370" t="s">
        <v>6532</v>
      </c>
      <c r="Q1370" t="s">
        <v>6535</v>
      </c>
      <c r="R1370" t="s">
        <v>103</v>
      </c>
      <c r="S1370" t="s">
        <v>6535</v>
      </c>
      <c r="T137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45824.678472222222</v>
      </c>
      <c r="U137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45835.359027777777</v>
      </c>
      <c r="V1370" s="5">
        <f>IFERROR(Table2[[#This Row],[Fecha cierre/actualización]]-Table2[[#This Row],[Fecha creación]],"Revisar")</f>
        <v>10.680555555554747</v>
      </c>
      <c r="W1370" s="5">
        <f>IFERROR(Table2[[#This Row],[Días resolución/en proceso]]*24,"Revisar")</f>
        <v>256.33333333331393</v>
      </c>
      <c r="X1370" s="5">
        <f>_xlfn.XLOOKUP(Table2[[#This Row],[Acuerdo de nivel de servicio]],SLA!B:B,SLA!C:C)</f>
        <v>120</v>
      </c>
      <c r="Y1370" s="5">
        <f>IFERROR(ROUND(Table2[[#This Row],[Fecha cierre/actualización]]-Table2[[#This Row],[Fecha creación]],0)*14,"Revisar")</f>
        <v>154</v>
      </c>
      <c r="Z1370" s="5">
        <f>+Table2[[#This Row],[SLA horas - base ]]+Table2[[#This Row],[SLA horas - adic por cambio días]]</f>
        <v>274</v>
      </c>
      <c r="AA1370" s="19" t="str">
        <f>IF(Table2[[#This Row],[SLA horas - base ]]=0,"No tiene SLA",IF(Table2[[#This Row],[Horas resolución/en proceso]]&lt;=Table2[[#This Row],[SLA horas - total]],"Cumplido","Vencido"))</f>
        <v>Cumplido</v>
      </c>
      <c r="AC1370"/>
    </row>
    <row r="1371" spans="1:29">
      <c r="A1371" t="s">
        <v>6536</v>
      </c>
      <c r="B1371" t="s">
        <v>6537</v>
      </c>
      <c r="C1371" t="s">
        <v>36</v>
      </c>
      <c r="D1371" t="s">
        <v>269</v>
      </c>
      <c r="E1371" t="s">
        <v>52</v>
      </c>
      <c r="F1371" t="s">
        <v>96</v>
      </c>
      <c r="G1371" t="s">
        <v>270</v>
      </c>
      <c r="H1371" t="s">
        <v>36</v>
      </c>
      <c r="I1371" t="s">
        <v>6538</v>
      </c>
      <c r="J1371" t="s">
        <v>6539</v>
      </c>
      <c r="K1371" t="s">
        <v>6540</v>
      </c>
      <c r="L1371" t="s">
        <v>6540</v>
      </c>
      <c r="M1371" t="s">
        <v>36</v>
      </c>
      <c r="N1371" t="s">
        <v>36</v>
      </c>
      <c r="O1371" t="s">
        <v>36</v>
      </c>
      <c r="P1371" t="s">
        <v>6537</v>
      </c>
      <c r="Q1371" t="s">
        <v>6540</v>
      </c>
      <c r="R1371" t="s">
        <v>103</v>
      </c>
      <c r="S1371" t="s">
        <v>6540</v>
      </c>
      <c r="T137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45826.525000000001</v>
      </c>
      <c r="U137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45832.570138888892</v>
      </c>
      <c r="V1371" s="5">
        <f>IFERROR(Table2[[#This Row],[Fecha cierre/actualización]]-Table2[[#This Row],[Fecha creación]],"Revisar")</f>
        <v>6.0451388888905058</v>
      </c>
      <c r="W1371" s="5">
        <f>IFERROR(Table2[[#This Row],[Días resolución/en proceso]]*24,"Revisar")</f>
        <v>145.08333333337214</v>
      </c>
      <c r="X1371" s="5">
        <f>_xlfn.XLOOKUP(Table2[[#This Row],[Acuerdo de nivel de servicio]],SLA!B:B,SLA!C:C)</f>
        <v>0</v>
      </c>
      <c r="Y1371" s="5">
        <f>IFERROR(ROUND(Table2[[#This Row],[Fecha cierre/actualización]]-Table2[[#This Row],[Fecha creación]],0)*14,"Revisar")</f>
        <v>84</v>
      </c>
      <c r="Z1371" s="5">
        <f>+Table2[[#This Row],[SLA horas - base ]]+Table2[[#This Row],[SLA horas - adic por cambio días]]</f>
        <v>84</v>
      </c>
      <c r="AA1371" s="19" t="str">
        <f>IF(Table2[[#This Row],[SLA horas - base ]]=0,"No tiene SLA",IF(Table2[[#This Row],[Horas resolución/en proceso]]&lt;=Table2[[#This Row],[SLA horas - total]],"Cumplido","Vencido"))</f>
        <v>No tiene SLA</v>
      </c>
      <c r="AC1371"/>
    </row>
    <row r="1372" spans="1:29">
      <c r="A1372" t="s">
        <v>6541</v>
      </c>
      <c r="B1372" t="s">
        <v>6542</v>
      </c>
      <c r="C1372" t="s">
        <v>157</v>
      </c>
      <c r="D1372" t="s">
        <v>2</v>
      </c>
      <c r="E1372" t="s">
        <v>55</v>
      </c>
      <c r="F1372" t="s">
        <v>96</v>
      </c>
      <c r="G1372" t="s">
        <v>106</v>
      </c>
      <c r="H1372" t="s">
        <v>27</v>
      </c>
      <c r="I1372" t="s">
        <v>6543</v>
      </c>
      <c r="J1372" t="s">
        <v>6544</v>
      </c>
      <c r="K1372" t="s">
        <v>6545</v>
      </c>
      <c r="L1372" t="s">
        <v>6545</v>
      </c>
      <c r="M1372" t="s">
        <v>101</v>
      </c>
      <c r="N1372" t="s">
        <v>154</v>
      </c>
      <c r="O1372" t="s">
        <v>102</v>
      </c>
      <c r="P1372" t="s">
        <v>6542</v>
      </c>
      <c r="Q1372" t="s">
        <v>6545</v>
      </c>
      <c r="R1372" t="s">
        <v>467</v>
      </c>
      <c r="S1372" t="s">
        <v>6545</v>
      </c>
      <c r="T137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45826.393055555556</v>
      </c>
      <c r="U137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45835.484027777777</v>
      </c>
      <c r="V1372" s="5">
        <f>IFERROR(Table2[[#This Row],[Fecha cierre/actualización]]-Table2[[#This Row],[Fecha creación]],"Revisar")</f>
        <v>9.0909722222204437</v>
      </c>
      <c r="W1372" s="5">
        <f>IFERROR(Table2[[#This Row],[Días resolución/en proceso]]*24,"Revisar")</f>
        <v>218.18333333329065</v>
      </c>
      <c r="X1372" s="5">
        <f>_xlfn.XLOOKUP(Table2[[#This Row],[Acuerdo de nivel de servicio]],SLA!B:B,SLA!C:C)</f>
        <v>12.5</v>
      </c>
      <c r="Y1372" s="5">
        <f>IFERROR(ROUND(Table2[[#This Row],[Fecha cierre/actualización]]-Table2[[#This Row],[Fecha creación]],0)*14,"Revisar")</f>
        <v>126</v>
      </c>
      <c r="Z1372" s="5">
        <f>+Table2[[#This Row],[SLA horas - base ]]+Table2[[#This Row],[SLA horas - adic por cambio días]]</f>
        <v>138.5</v>
      </c>
      <c r="AA1372" s="19" t="str">
        <f>IF(Table2[[#This Row],[SLA horas - base ]]=0,"No tiene SLA",IF(Table2[[#This Row],[Horas resolución/en proceso]]&lt;=Table2[[#This Row],[SLA horas - total]],"Cumplido","Vencido"))</f>
        <v>Vencido</v>
      </c>
      <c r="AC1372"/>
    </row>
    <row r="1373" spans="1:29">
      <c r="A1373" t="s">
        <v>6546</v>
      </c>
      <c r="B1373" t="s">
        <v>6547</v>
      </c>
      <c r="C1373" t="s">
        <v>496</v>
      </c>
      <c r="D1373" t="s">
        <v>95</v>
      </c>
      <c r="E1373" t="s">
        <v>52</v>
      </c>
      <c r="F1373" t="s">
        <v>19</v>
      </c>
      <c r="G1373" t="s">
        <v>97</v>
      </c>
      <c r="H1373" t="s">
        <v>45</v>
      </c>
      <c r="I1373" t="s">
        <v>6548</v>
      </c>
      <c r="J1373" t="s">
        <v>131</v>
      </c>
      <c r="K1373" t="s">
        <v>36</v>
      </c>
      <c r="L1373" t="s">
        <v>6549</v>
      </c>
      <c r="M1373" t="s">
        <v>101</v>
      </c>
      <c r="N1373" t="s">
        <v>36</v>
      </c>
      <c r="O1373" t="s">
        <v>102</v>
      </c>
      <c r="P1373" t="s">
        <v>6547</v>
      </c>
      <c r="Q1373" t="s">
        <v>36</v>
      </c>
      <c r="R1373" t="s">
        <v>103</v>
      </c>
      <c r="S1373" t="s">
        <v>36</v>
      </c>
      <c r="T137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45826.539583333331</v>
      </c>
      <c r="U137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45845.393055555556</v>
      </c>
      <c r="V1373" s="5">
        <f>IFERROR(Table2[[#This Row],[Fecha cierre/actualización]]-Table2[[#This Row],[Fecha creación]],"Revisar")</f>
        <v>18.853472222224809</v>
      </c>
      <c r="W1373" s="5">
        <f>IFERROR(Table2[[#This Row],[Días resolución/en proceso]]*24,"Revisar")</f>
        <v>452.48333333339542</v>
      </c>
      <c r="X1373" s="5">
        <f>_xlfn.XLOOKUP(Table2[[#This Row],[Acuerdo de nivel de servicio]],SLA!B:B,SLA!C:C)</f>
        <v>72</v>
      </c>
      <c r="Y1373" s="5">
        <f>IFERROR(ROUND(Table2[[#This Row],[Fecha cierre/actualización]]-Table2[[#This Row],[Fecha creación]],0)*14,"Revisar")</f>
        <v>266</v>
      </c>
      <c r="Z1373" s="5">
        <f>+Table2[[#This Row],[SLA horas - base ]]+Table2[[#This Row],[SLA horas - adic por cambio días]]</f>
        <v>338</v>
      </c>
      <c r="AA1373" s="19" t="str">
        <f>IF(Table2[[#This Row],[SLA horas - base ]]=0,"No tiene SLA",IF(Table2[[#This Row],[Horas resolución/en proceso]]&lt;=Table2[[#This Row],[SLA horas - total]],"Cumplido","Vencido"))</f>
        <v>Vencido</v>
      </c>
      <c r="AC1373"/>
    </row>
    <row r="1374" spans="1:29">
      <c r="A1374" t="s">
        <v>6550</v>
      </c>
      <c r="B1374" t="s">
        <v>6551</v>
      </c>
      <c r="C1374" t="s">
        <v>119</v>
      </c>
      <c r="D1374" t="s">
        <v>2</v>
      </c>
      <c r="E1374" t="s">
        <v>55</v>
      </c>
      <c r="F1374" t="s">
        <v>96</v>
      </c>
      <c r="G1374" t="s">
        <v>106</v>
      </c>
      <c r="H1374" t="s">
        <v>28</v>
      </c>
      <c r="I1374" t="s">
        <v>6552</v>
      </c>
      <c r="J1374" t="s">
        <v>6553</v>
      </c>
      <c r="K1374" t="s">
        <v>6554</v>
      </c>
      <c r="L1374" t="s">
        <v>6554</v>
      </c>
      <c r="M1374" t="s">
        <v>153</v>
      </c>
      <c r="N1374" t="s">
        <v>154</v>
      </c>
      <c r="O1374" t="s">
        <v>36</v>
      </c>
      <c r="P1374" t="s">
        <v>6551</v>
      </c>
      <c r="Q1374" t="s">
        <v>6554</v>
      </c>
      <c r="R1374" t="s">
        <v>103</v>
      </c>
      <c r="S1374" t="s">
        <v>6554</v>
      </c>
      <c r="T137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45826.462500000001</v>
      </c>
      <c r="U137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45849.64166666667</v>
      </c>
      <c r="V1374" s="5">
        <f>IFERROR(Table2[[#This Row],[Fecha cierre/actualización]]-Table2[[#This Row],[Fecha creación]],"Revisar")</f>
        <v>23.179166666668607</v>
      </c>
      <c r="W1374" s="5">
        <f>IFERROR(Table2[[#This Row],[Días resolución/en proceso]]*24,"Revisar")</f>
        <v>556.30000000004657</v>
      </c>
      <c r="X1374" s="5">
        <f>_xlfn.XLOOKUP(Table2[[#This Row],[Acuerdo de nivel de servicio]],SLA!B:B,SLA!C:C)</f>
        <v>72</v>
      </c>
      <c r="Y1374" s="5">
        <f>IFERROR(ROUND(Table2[[#This Row],[Fecha cierre/actualización]]-Table2[[#This Row],[Fecha creación]],0)*14,"Revisar")</f>
        <v>322</v>
      </c>
      <c r="Z1374" s="5">
        <f>+Table2[[#This Row],[SLA horas - base ]]+Table2[[#This Row],[SLA horas - adic por cambio días]]</f>
        <v>394</v>
      </c>
      <c r="AA1374" s="19" t="str">
        <f>IF(Table2[[#This Row],[SLA horas - base ]]=0,"No tiene SLA",IF(Table2[[#This Row],[Horas resolución/en proceso]]&lt;=Table2[[#This Row],[SLA horas - total]],"Cumplido","Vencido"))</f>
        <v>Vencido</v>
      </c>
      <c r="AC1374"/>
    </row>
    <row r="1375" spans="1:29">
      <c r="A1375" t="s">
        <v>6555</v>
      </c>
      <c r="B1375" t="s">
        <v>6556</v>
      </c>
      <c r="C1375" t="s">
        <v>149</v>
      </c>
      <c r="D1375" t="s">
        <v>2</v>
      </c>
      <c r="E1375" t="s">
        <v>55</v>
      </c>
      <c r="F1375" t="s">
        <v>96</v>
      </c>
      <c r="G1375" t="s">
        <v>106</v>
      </c>
      <c r="H1375" t="s">
        <v>31</v>
      </c>
      <c r="I1375" t="s">
        <v>6557</v>
      </c>
      <c r="J1375" t="s">
        <v>6558</v>
      </c>
      <c r="K1375" t="s">
        <v>6559</v>
      </c>
      <c r="L1375" t="s">
        <v>6559</v>
      </c>
      <c r="M1375" t="s">
        <v>101</v>
      </c>
      <c r="N1375" t="s">
        <v>154</v>
      </c>
      <c r="O1375" t="s">
        <v>102</v>
      </c>
      <c r="P1375" t="s">
        <v>6556</v>
      </c>
      <c r="Q1375" t="s">
        <v>6559</v>
      </c>
      <c r="R1375" t="s">
        <v>467</v>
      </c>
      <c r="S1375" t="s">
        <v>6559</v>
      </c>
      <c r="T137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45826.420138888891</v>
      </c>
      <c r="U137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45835.354166666664</v>
      </c>
      <c r="V1375" s="5">
        <f>IFERROR(Table2[[#This Row],[Fecha cierre/actualización]]-Table2[[#This Row],[Fecha creación]],"Revisar")</f>
        <v>8.9340277777737356</v>
      </c>
      <c r="W1375" s="5">
        <f>IFERROR(Table2[[#This Row],[Días resolución/en proceso]]*24,"Revisar")</f>
        <v>214.41666666656965</v>
      </c>
      <c r="X1375" s="5">
        <f>_xlfn.XLOOKUP(Table2[[#This Row],[Acuerdo de nivel de servicio]],SLA!B:B,SLA!C:C)</f>
        <v>12.5</v>
      </c>
      <c r="Y1375" s="5">
        <f>IFERROR(ROUND(Table2[[#This Row],[Fecha cierre/actualización]]-Table2[[#This Row],[Fecha creación]],0)*14,"Revisar")</f>
        <v>126</v>
      </c>
      <c r="Z1375" s="5">
        <f>+Table2[[#This Row],[SLA horas - base ]]+Table2[[#This Row],[SLA horas - adic por cambio días]]</f>
        <v>138.5</v>
      </c>
      <c r="AA1375" s="19" t="str">
        <f>IF(Table2[[#This Row],[SLA horas - base ]]=0,"No tiene SLA",IF(Table2[[#This Row],[Horas resolución/en proceso]]&lt;=Table2[[#This Row],[SLA horas - total]],"Cumplido","Vencido"))</f>
        <v>Vencido</v>
      </c>
      <c r="AC1375"/>
    </row>
    <row r="1376" spans="1:29">
      <c r="A1376" t="s">
        <v>6560</v>
      </c>
      <c r="B1376" t="s">
        <v>6561</v>
      </c>
      <c r="C1376" t="s">
        <v>36</v>
      </c>
      <c r="D1376" t="s">
        <v>2</v>
      </c>
      <c r="E1376" t="s">
        <v>55</v>
      </c>
      <c r="F1376" t="s">
        <v>2293</v>
      </c>
      <c r="G1376" t="s">
        <v>106</v>
      </c>
      <c r="H1376" t="s">
        <v>30</v>
      </c>
      <c r="I1376" t="s">
        <v>6551</v>
      </c>
      <c r="J1376" t="s">
        <v>131</v>
      </c>
      <c r="K1376" t="s">
        <v>36</v>
      </c>
      <c r="L1376" t="s">
        <v>6562</v>
      </c>
      <c r="M1376" t="s">
        <v>110</v>
      </c>
      <c r="N1376" t="s">
        <v>36</v>
      </c>
      <c r="O1376" t="s">
        <v>36</v>
      </c>
      <c r="P1376" t="s">
        <v>6561</v>
      </c>
      <c r="Q1376" t="s">
        <v>36</v>
      </c>
      <c r="R1376" t="s">
        <v>103</v>
      </c>
      <c r="S1376" t="s">
        <v>36</v>
      </c>
      <c r="T137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45826.447222222225</v>
      </c>
      <c r="U137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45826.613194444442</v>
      </c>
      <c r="V1376" s="5">
        <f>IFERROR(Table2[[#This Row],[Fecha cierre/actualización]]-Table2[[#This Row],[Fecha creación]],"Revisar")</f>
        <v>0.16597222221753327</v>
      </c>
      <c r="W1376" s="5">
        <f>IFERROR(Table2[[#This Row],[Días resolución/en proceso]]*24,"Revisar")</f>
        <v>3.9833333332207985</v>
      </c>
      <c r="X1376" s="5">
        <f>_xlfn.XLOOKUP(Table2[[#This Row],[Acuerdo de nivel de servicio]],SLA!B:B,SLA!C:C)</f>
        <v>0</v>
      </c>
      <c r="Y1376" s="5">
        <f>IFERROR(ROUND(Table2[[#This Row],[Fecha cierre/actualización]]-Table2[[#This Row],[Fecha creación]],0)*14,"Revisar")</f>
        <v>0</v>
      </c>
      <c r="Z1376" s="5">
        <f>+Table2[[#This Row],[SLA horas - base ]]+Table2[[#This Row],[SLA horas - adic por cambio días]]</f>
        <v>0</v>
      </c>
      <c r="AA1376" s="19" t="str">
        <f>IF(Table2[[#This Row],[SLA horas - base ]]=0,"No tiene SLA",IF(Table2[[#This Row],[Horas resolución/en proceso]]&lt;=Table2[[#This Row],[SLA horas - total]],"Cumplido","Vencido"))</f>
        <v>No tiene SLA</v>
      </c>
      <c r="AC1376"/>
    </row>
    <row r="1377" spans="1:29">
      <c r="A1377" t="s">
        <v>6563</v>
      </c>
      <c r="B1377" t="s">
        <v>6564</v>
      </c>
      <c r="C1377" t="s">
        <v>119</v>
      </c>
      <c r="D1377" t="s">
        <v>2</v>
      </c>
      <c r="E1377" t="s">
        <v>55</v>
      </c>
      <c r="F1377" t="s">
        <v>18</v>
      </c>
      <c r="G1377" t="s">
        <v>106</v>
      </c>
      <c r="H1377" t="s">
        <v>28</v>
      </c>
      <c r="I1377" t="s">
        <v>6565</v>
      </c>
      <c r="J1377" t="s">
        <v>131</v>
      </c>
      <c r="K1377" t="s">
        <v>36</v>
      </c>
      <c r="L1377" t="s">
        <v>6566</v>
      </c>
      <c r="M1377" t="s">
        <v>153</v>
      </c>
      <c r="N1377" t="s">
        <v>154</v>
      </c>
      <c r="O1377" t="s">
        <v>36</v>
      </c>
      <c r="P1377" t="s">
        <v>6564</v>
      </c>
      <c r="Q1377" t="s">
        <v>36</v>
      </c>
      <c r="R1377" t="s">
        <v>103</v>
      </c>
      <c r="S1377" t="s">
        <v>36</v>
      </c>
      <c r="T137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45826.517361111109</v>
      </c>
      <c r="U137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45847.491666666669</v>
      </c>
      <c r="V1377" s="5">
        <f>IFERROR(Table2[[#This Row],[Fecha cierre/actualización]]-Table2[[#This Row],[Fecha creación]],"Revisar")</f>
        <v>20.974305555559113</v>
      </c>
      <c r="W1377" s="5">
        <f>IFERROR(Table2[[#This Row],[Días resolución/en proceso]]*24,"Revisar")</f>
        <v>503.3833333334187</v>
      </c>
      <c r="X1377" s="5">
        <f>_xlfn.XLOOKUP(Table2[[#This Row],[Acuerdo de nivel de servicio]],SLA!B:B,SLA!C:C)</f>
        <v>72</v>
      </c>
      <c r="Y1377" s="5">
        <f>IFERROR(ROUND(Table2[[#This Row],[Fecha cierre/actualización]]-Table2[[#This Row],[Fecha creación]],0)*14,"Revisar")</f>
        <v>294</v>
      </c>
      <c r="Z1377" s="5">
        <f>+Table2[[#This Row],[SLA horas - base ]]+Table2[[#This Row],[SLA horas - adic por cambio días]]</f>
        <v>366</v>
      </c>
      <c r="AA1377" s="19" t="str">
        <f>IF(Table2[[#This Row],[SLA horas - base ]]=0,"No tiene SLA",IF(Table2[[#This Row],[Horas resolución/en proceso]]&lt;=Table2[[#This Row],[SLA horas - total]],"Cumplido","Vencido"))</f>
        <v>Vencido</v>
      </c>
      <c r="AC1377"/>
    </row>
    <row r="1378" spans="1:29">
      <c r="A1378" t="s">
        <v>6567</v>
      </c>
      <c r="B1378" t="s">
        <v>6568</v>
      </c>
      <c r="C1378" t="s">
        <v>119</v>
      </c>
      <c r="D1378" t="s">
        <v>2</v>
      </c>
      <c r="E1378" t="s">
        <v>55</v>
      </c>
      <c r="F1378" t="s">
        <v>96</v>
      </c>
      <c r="G1378" t="s">
        <v>106</v>
      </c>
      <c r="H1378" t="s">
        <v>28</v>
      </c>
      <c r="I1378" t="s">
        <v>6569</v>
      </c>
      <c r="J1378" t="s">
        <v>6570</v>
      </c>
      <c r="K1378" t="s">
        <v>6571</v>
      </c>
      <c r="L1378" t="s">
        <v>6571</v>
      </c>
      <c r="M1378" t="s">
        <v>153</v>
      </c>
      <c r="N1378" t="s">
        <v>154</v>
      </c>
      <c r="O1378" t="s">
        <v>36</v>
      </c>
      <c r="P1378" t="s">
        <v>6568</v>
      </c>
      <c r="Q1378" t="s">
        <v>6571</v>
      </c>
      <c r="R1378" t="s">
        <v>103</v>
      </c>
      <c r="S1378" t="s">
        <v>6572</v>
      </c>
      <c r="T137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45826.541666666664</v>
      </c>
      <c r="U137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45833.460416666669</v>
      </c>
      <c r="V1378" s="5">
        <f>IFERROR(Table2[[#This Row],[Fecha cierre/actualización]]-Table2[[#This Row],[Fecha creación]],"Revisar")</f>
        <v>6.9187500000043656</v>
      </c>
      <c r="W1378" s="5">
        <f>IFERROR(Table2[[#This Row],[Días resolución/en proceso]]*24,"Revisar")</f>
        <v>166.05000000010477</v>
      </c>
      <c r="X1378" s="5">
        <f>_xlfn.XLOOKUP(Table2[[#This Row],[Acuerdo de nivel de servicio]],SLA!B:B,SLA!C:C)</f>
        <v>72</v>
      </c>
      <c r="Y1378" s="5">
        <f>IFERROR(ROUND(Table2[[#This Row],[Fecha cierre/actualización]]-Table2[[#This Row],[Fecha creación]],0)*14,"Revisar")</f>
        <v>98</v>
      </c>
      <c r="Z1378" s="5">
        <f>+Table2[[#This Row],[SLA horas - base ]]+Table2[[#This Row],[SLA horas - adic por cambio días]]</f>
        <v>170</v>
      </c>
      <c r="AA1378" s="19" t="str">
        <f>IF(Table2[[#This Row],[SLA horas - base ]]=0,"No tiene SLA",IF(Table2[[#This Row],[Horas resolución/en proceso]]&lt;=Table2[[#This Row],[SLA horas - total]],"Cumplido","Vencido"))</f>
        <v>Cumplido</v>
      </c>
      <c r="AC1378"/>
    </row>
    <row r="1379" spans="1:29">
      <c r="A1379" t="s">
        <v>6573</v>
      </c>
      <c r="B1379" t="s">
        <v>6538</v>
      </c>
      <c r="C1379" t="s">
        <v>36</v>
      </c>
      <c r="D1379" t="s">
        <v>2</v>
      </c>
      <c r="E1379" t="s">
        <v>66</v>
      </c>
      <c r="F1379" t="s">
        <v>21</v>
      </c>
      <c r="G1379" t="s">
        <v>97</v>
      </c>
      <c r="H1379" t="s">
        <v>37</v>
      </c>
      <c r="I1379" t="s">
        <v>6574</v>
      </c>
      <c r="J1379" t="s">
        <v>131</v>
      </c>
      <c r="K1379" t="s">
        <v>36</v>
      </c>
      <c r="L1379" t="s">
        <v>6575</v>
      </c>
      <c r="M1379" t="s">
        <v>101</v>
      </c>
      <c r="N1379" t="s">
        <v>36</v>
      </c>
      <c r="O1379" t="s">
        <v>102</v>
      </c>
      <c r="P1379" t="s">
        <v>6538</v>
      </c>
      <c r="Q1379" t="s">
        <v>36</v>
      </c>
      <c r="R1379" t="s">
        <v>103</v>
      </c>
      <c r="S1379" t="s">
        <v>36</v>
      </c>
      <c r="T137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45826.55972222222</v>
      </c>
      <c r="U137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45833.533333333333</v>
      </c>
      <c r="V1379" s="5">
        <f>IFERROR(Table2[[#This Row],[Fecha cierre/actualización]]-Table2[[#This Row],[Fecha creación]],"Revisar")</f>
        <v>6.9736111111124046</v>
      </c>
      <c r="W1379" s="5">
        <f>IFERROR(Table2[[#This Row],[Días resolución/en proceso]]*24,"Revisar")</f>
        <v>167.36666666669771</v>
      </c>
      <c r="X1379" s="5">
        <f>_xlfn.XLOOKUP(Table2[[#This Row],[Acuerdo de nivel de servicio]],SLA!B:B,SLA!C:C)</f>
        <v>0</v>
      </c>
      <c r="Y1379" s="5">
        <f>IFERROR(ROUND(Table2[[#This Row],[Fecha cierre/actualización]]-Table2[[#This Row],[Fecha creación]],0)*14,"Revisar")</f>
        <v>98</v>
      </c>
      <c r="Z1379" s="5">
        <f>+Table2[[#This Row],[SLA horas - base ]]+Table2[[#This Row],[SLA horas - adic por cambio días]]</f>
        <v>98</v>
      </c>
      <c r="AA1379" s="19" t="str">
        <f>IF(Table2[[#This Row],[SLA horas - base ]]=0,"No tiene SLA",IF(Table2[[#This Row],[Horas resolución/en proceso]]&lt;=Table2[[#This Row],[SLA horas - total]],"Cumplido","Vencido"))</f>
        <v>No tiene SLA</v>
      </c>
      <c r="AC1379"/>
    </row>
    <row r="1380" spans="1:29">
      <c r="A1380" t="s">
        <v>6576</v>
      </c>
      <c r="B1380" t="s">
        <v>6577</v>
      </c>
      <c r="C1380" t="s">
        <v>149</v>
      </c>
      <c r="D1380" t="s">
        <v>2</v>
      </c>
      <c r="E1380" t="s">
        <v>55</v>
      </c>
      <c r="F1380" t="s">
        <v>22</v>
      </c>
      <c r="G1380" t="s">
        <v>106</v>
      </c>
      <c r="H1380" t="s">
        <v>28</v>
      </c>
      <c r="I1380" t="s">
        <v>6578</v>
      </c>
      <c r="J1380" t="s">
        <v>131</v>
      </c>
      <c r="K1380" t="s">
        <v>36</v>
      </c>
      <c r="L1380" t="s">
        <v>6579</v>
      </c>
      <c r="M1380" t="s">
        <v>153</v>
      </c>
      <c r="N1380" t="s">
        <v>154</v>
      </c>
      <c r="O1380" t="s">
        <v>36</v>
      </c>
      <c r="P1380" t="s">
        <v>6577</v>
      </c>
      <c r="Q1380" t="s">
        <v>36</v>
      </c>
      <c r="R1380" t="s">
        <v>103</v>
      </c>
      <c r="S1380" t="s">
        <v>36</v>
      </c>
      <c r="T138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45826.666666666664</v>
      </c>
      <c r="U138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45832.488194444442</v>
      </c>
      <c r="V1380" s="5">
        <f>IFERROR(Table2[[#This Row],[Fecha cierre/actualización]]-Table2[[#This Row],[Fecha creación]],"Revisar")</f>
        <v>5.8215277777781012</v>
      </c>
      <c r="W1380" s="5">
        <f>IFERROR(Table2[[#This Row],[Días resolución/en proceso]]*24,"Revisar")</f>
        <v>139.71666666667443</v>
      </c>
      <c r="X1380" s="5">
        <f>_xlfn.XLOOKUP(Table2[[#This Row],[Acuerdo de nivel de servicio]],SLA!B:B,SLA!C:C)</f>
        <v>12.5</v>
      </c>
      <c r="Y1380" s="5">
        <f>IFERROR(ROUND(Table2[[#This Row],[Fecha cierre/actualización]]-Table2[[#This Row],[Fecha creación]],0)*14,"Revisar")</f>
        <v>84</v>
      </c>
      <c r="Z1380" s="5">
        <f>+Table2[[#This Row],[SLA horas - base ]]+Table2[[#This Row],[SLA horas - adic por cambio días]]</f>
        <v>96.5</v>
      </c>
      <c r="AA1380" s="19" t="str">
        <f>IF(Table2[[#This Row],[SLA horas - base ]]=0,"No tiene SLA",IF(Table2[[#This Row],[Horas resolución/en proceso]]&lt;=Table2[[#This Row],[SLA horas - total]],"Cumplido","Vencido"))</f>
        <v>Vencido</v>
      </c>
      <c r="AC1380"/>
    </row>
    <row r="1381" spans="1:29">
      <c r="A1381" t="s">
        <v>6580</v>
      </c>
      <c r="B1381" t="s">
        <v>6581</v>
      </c>
      <c r="C1381" t="s">
        <v>496</v>
      </c>
      <c r="D1381" t="s">
        <v>95</v>
      </c>
      <c r="E1381" t="s">
        <v>52</v>
      </c>
      <c r="F1381" t="s">
        <v>6582</v>
      </c>
      <c r="G1381" t="s">
        <v>373</v>
      </c>
      <c r="H1381" t="s">
        <v>35</v>
      </c>
      <c r="I1381" t="s">
        <v>6583</v>
      </c>
      <c r="J1381" t="s">
        <v>131</v>
      </c>
      <c r="K1381" t="s">
        <v>36</v>
      </c>
      <c r="L1381" t="s">
        <v>6584</v>
      </c>
      <c r="M1381" t="s">
        <v>36</v>
      </c>
      <c r="N1381" t="s">
        <v>36</v>
      </c>
      <c r="O1381" t="s">
        <v>311</v>
      </c>
      <c r="P1381" t="s">
        <v>6581</v>
      </c>
      <c r="Q1381" t="s">
        <v>36</v>
      </c>
      <c r="R1381" t="s">
        <v>103</v>
      </c>
      <c r="S1381" t="s">
        <v>36</v>
      </c>
      <c r="T138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45826.657638888886</v>
      </c>
      <c r="U138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45838.925694444442</v>
      </c>
      <c r="V1381" s="5">
        <f>IFERROR(Table2[[#This Row],[Fecha cierre/actualización]]-Table2[[#This Row],[Fecha creación]],"Revisar")</f>
        <v>12.268055555556202</v>
      </c>
      <c r="W1381" s="5">
        <f>IFERROR(Table2[[#This Row],[Días resolución/en proceso]]*24,"Revisar")</f>
        <v>294.43333333334886</v>
      </c>
      <c r="X1381" s="5">
        <f>_xlfn.XLOOKUP(Table2[[#This Row],[Acuerdo de nivel de servicio]],SLA!B:B,SLA!C:C)</f>
        <v>72</v>
      </c>
      <c r="Y1381" s="5">
        <f>IFERROR(ROUND(Table2[[#This Row],[Fecha cierre/actualización]]-Table2[[#This Row],[Fecha creación]],0)*14,"Revisar")</f>
        <v>168</v>
      </c>
      <c r="Z1381" s="5">
        <f>+Table2[[#This Row],[SLA horas - base ]]+Table2[[#This Row],[SLA horas - adic por cambio días]]</f>
        <v>240</v>
      </c>
      <c r="AA1381" s="19" t="str">
        <f>IF(Table2[[#This Row],[SLA horas - base ]]=0,"No tiene SLA",IF(Table2[[#This Row],[Horas resolución/en proceso]]&lt;=Table2[[#This Row],[SLA horas - total]],"Cumplido","Vencido"))</f>
        <v>Vencido</v>
      </c>
      <c r="AC1381"/>
    </row>
    <row r="1382" spans="1:29">
      <c r="A1382" t="s">
        <v>6585</v>
      </c>
      <c r="B1382" t="s">
        <v>6586</v>
      </c>
      <c r="C1382" t="s">
        <v>496</v>
      </c>
      <c r="D1382" t="s">
        <v>95</v>
      </c>
      <c r="E1382" t="s">
        <v>66</v>
      </c>
      <c r="F1382" t="s">
        <v>96</v>
      </c>
      <c r="G1382" t="s">
        <v>97</v>
      </c>
      <c r="H1382" t="s">
        <v>47</v>
      </c>
      <c r="I1382" t="s">
        <v>6587</v>
      </c>
      <c r="J1382" t="s">
        <v>755</v>
      </c>
      <c r="K1382" t="s">
        <v>6588</v>
      </c>
      <c r="L1382" t="s">
        <v>6588</v>
      </c>
      <c r="M1382" t="s">
        <v>101</v>
      </c>
      <c r="N1382" t="s">
        <v>36</v>
      </c>
      <c r="O1382" t="s">
        <v>102</v>
      </c>
      <c r="P1382" t="s">
        <v>6586</v>
      </c>
      <c r="Q1382" t="s">
        <v>6588</v>
      </c>
      <c r="R1382" t="s">
        <v>103</v>
      </c>
      <c r="S1382" t="s">
        <v>6588</v>
      </c>
      <c r="T138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45828.455555555556</v>
      </c>
      <c r="U138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45828.640277777777</v>
      </c>
      <c r="V1382" s="5">
        <f>IFERROR(Table2[[#This Row],[Fecha cierre/actualización]]-Table2[[#This Row],[Fecha creación]],"Revisar")</f>
        <v>0.18472222222044365</v>
      </c>
      <c r="W1382" s="5">
        <f>IFERROR(Table2[[#This Row],[Días resolución/en proceso]]*24,"Revisar")</f>
        <v>4.4333333332906477</v>
      </c>
      <c r="X1382" s="5">
        <f>_xlfn.XLOOKUP(Table2[[#This Row],[Acuerdo de nivel de servicio]],SLA!B:B,SLA!C:C)</f>
        <v>72</v>
      </c>
      <c r="Y1382" s="5">
        <f>IFERROR(ROUND(Table2[[#This Row],[Fecha cierre/actualización]]-Table2[[#This Row],[Fecha creación]],0)*14,"Revisar")</f>
        <v>0</v>
      </c>
      <c r="Z1382" s="5">
        <f>+Table2[[#This Row],[SLA horas - base ]]+Table2[[#This Row],[SLA horas - adic por cambio días]]</f>
        <v>72</v>
      </c>
      <c r="AA1382" s="19" t="str">
        <f>IF(Table2[[#This Row],[SLA horas - base ]]=0,"No tiene SLA",IF(Table2[[#This Row],[Horas resolución/en proceso]]&lt;=Table2[[#This Row],[SLA horas - total]],"Cumplido","Vencido"))</f>
        <v>Cumplido</v>
      </c>
      <c r="AC1382"/>
    </row>
    <row r="1383" spans="1:29">
      <c r="A1383" t="s">
        <v>6589</v>
      </c>
      <c r="B1383" t="s">
        <v>6590</v>
      </c>
      <c r="C1383" t="s">
        <v>2317</v>
      </c>
      <c r="D1383" t="s">
        <v>95</v>
      </c>
      <c r="E1383" t="s">
        <v>38</v>
      </c>
      <c r="F1383" t="s">
        <v>96</v>
      </c>
      <c r="G1383" t="s">
        <v>106</v>
      </c>
      <c r="H1383" t="s">
        <v>38</v>
      </c>
      <c r="I1383" t="s">
        <v>6590</v>
      </c>
      <c r="J1383" t="s">
        <v>6591</v>
      </c>
      <c r="K1383" t="s">
        <v>6592</v>
      </c>
      <c r="L1383" t="s">
        <v>6592</v>
      </c>
      <c r="M1383" t="s">
        <v>110</v>
      </c>
      <c r="N1383" t="s">
        <v>36</v>
      </c>
      <c r="O1383" t="s">
        <v>36</v>
      </c>
      <c r="P1383" t="s">
        <v>6590</v>
      </c>
      <c r="Q1383" t="s">
        <v>6592</v>
      </c>
      <c r="R1383" t="s">
        <v>103</v>
      </c>
      <c r="S1383" t="s">
        <v>6593</v>
      </c>
      <c r="T138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45828.461111111108</v>
      </c>
      <c r="U138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45832.377083333333</v>
      </c>
      <c r="V1383" s="5">
        <f>IFERROR(Table2[[#This Row],[Fecha cierre/actualización]]-Table2[[#This Row],[Fecha creación]],"Revisar")</f>
        <v>3.9159722222248092</v>
      </c>
      <c r="W1383" s="5">
        <f>IFERROR(Table2[[#This Row],[Días resolución/en proceso]]*24,"Revisar")</f>
        <v>93.983333333395422</v>
      </c>
      <c r="X1383" s="5">
        <f>_xlfn.XLOOKUP(Table2[[#This Row],[Acuerdo de nivel de servicio]],SLA!B:B,SLA!C:C)</f>
        <v>120</v>
      </c>
      <c r="Y1383" s="5">
        <f>IFERROR(ROUND(Table2[[#This Row],[Fecha cierre/actualización]]-Table2[[#This Row],[Fecha creación]],0)*14,"Revisar")</f>
        <v>56</v>
      </c>
      <c r="Z1383" s="5">
        <f>+Table2[[#This Row],[SLA horas - base ]]+Table2[[#This Row],[SLA horas - adic por cambio días]]</f>
        <v>176</v>
      </c>
      <c r="AA1383" s="19" t="str">
        <f>IF(Table2[[#This Row],[SLA horas - base ]]=0,"No tiene SLA",IF(Table2[[#This Row],[Horas resolución/en proceso]]&lt;=Table2[[#This Row],[SLA horas - total]],"Cumplido","Vencido"))</f>
        <v>Cumplido</v>
      </c>
      <c r="AC1383"/>
    </row>
    <row r="1384" spans="1:29">
      <c r="A1384" t="s">
        <v>6594</v>
      </c>
      <c r="B1384" t="s">
        <v>6147</v>
      </c>
      <c r="C1384" t="s">
        <v>157</v>
      </c>
      <c r="D1384" t="s">
        <v>2</v>
      </c>
      <c r="E1384" t="s">
        <v>55</v>
      </c>
      <c r="F1384" t="s">
        <v>96</v>
      </c>
      <c r="G1384" t="s">
        <v>106</v>
      </c>
      <c r="H1384" t="s">
        <v>31</v>
      </c>
      <c r="I1384" t="s">
        <v>6595</v>
      </c>
      <c r="J1384" t="s">
        <v>6596</v>
      </c>
      <c r="K1384" t="s">
        <v>6597</v>
      </c>
      <c r="L1384" t="s">
        <v>6597</v>
      </c>
      <c r="M1384" t="s">
        <v>101</v>
      </c>
      <c r="N1384" t="s">
        <v>154</v>
      </c>
      <c r="O1384" t="s">
        <v>102</v>
      </c>
      <c r="P1384" t="s">
        <v>6147</v>
      </c>
      <c r="Q1384" t="s">
        <v>6597</v>
      </c>
      <c r="R1384" t="s">
        <v>103</v>
      </c>
      <c r="S1384" t="s">
        <v>6597</v>
      </c>
      <c r="T138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45828.495833333334</v>
      </c>
      <c r="U138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45831.365972222222</v>
      </c>
      <c r="V1384" s="5">
        <f>IFERROR(Table2[[#This Row],[Fecha cierre/actualización]]-Table2[[#This Row],[Fecha creación]],"Revisar")</f>
        <v>2.8701388888875954</v>
      </c>
      <c r="W1384" s="5">
        <f>IFERROR(Table2[[#This Row],[Días resolución/en proceso]]*24,"Revisar")</f>
        <v>68.883333333302289</v>
      </c>
      <c r="X1384" s="5">
        <f>_xlfn.XLOOKUP(Table2[[#This Row],[Acuerdo de nivel de servicio]],SLA!B:B,SLA!C:C)</f>
        <v>12.5</v>
      </c>
      <c r="Y1384" s="5">
        <f>IFERROR(ROUND(Table2[[#This Row],[Fecha cierre/actualización]]-Table2[[#This Row],[Fecha creación]],0)*14,"Revisar")</f>
        <v>42</v>
      </c>
      <c r="Z1384" s="5">
        <f>+Table2[[#This Row],[SLA horas - base ]]+Table2[[#This Row],[SLA horas - adic por cambio días]]</f>
        <v>54.5</v>
      </c>
      <c r="AA1384" s="19" t="str">
        <f>IF(Table2[[#This Row],[SLA horas - base ]]=0,"No tiene SLA",IF(Table2[[#This Row],[Horas resolución/en proceso]]&lt;=Table2[[#This Row],[SLA horas - total]],"Cumplido","Vencido"))</f>
        <v>Vencido</v>
      </c>
      <c r="AC1384"/>
    </row>
    <row r="1385" spans="1:29">
      <c r="A1385" t="s">
        <v>6598</v>
      </c>
      <c r="B1385" t="s">
        <v>6599</v>
      </c>
      <c r="C1385" t="s">
        <v>119</v>
      </c>
      <c r="D1385" t="s">
        <v>2</v>
      </c>
      <c r="E1385" t="s">
        <v>66</v>
      </c>
      <c r="F1385" t="s">
        <v>96</v>
      </c>
      <c r="G1385" t="s">
        <v>97</v>
      </c>
      <c r="H1385" t="s">
        <v>51</v>
      </c>
      <c r="I1385" t="s">
        <v>6600</v>
      </c>
      <c r="J1385" t="s">
        <v>6601</v>
      </c>
      <c r="K1385" t="s">
        <v>6602</v>
      </c>
      <c r="L1385" t="s">
        <v>6602</v>
      </c>
      <c r="M1385" t="s">
        <v>101</v>
      </c>
      <c r="N1385" t="s">
        <v>36</v>
      </c>
      <c r="O1385" t="s">
        <v>102</v>
      </c>
      <c r="P1385" t="s">
        <v>6599</v>
      </c>
      <c r="Q1385" t="s">
        <v>6602</v>
      </c>
      <c r="R1385" t="s">
        <v>103</v>
      </c>
      <c r="S1385" t="s">
        <v>6602</v>
      </c>
      <c r="T138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45828.352777777778</v>
      </c>
      <c r="U138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45828.369444444441</v>
      </c>
      <c r="V1385" s="5">
        <f>IFERROR(Table2[[#This Row],[Fecha cierre/actualización]]-Table2[[#This Row],[Fecha creación]],"Revisar")</f>
        <v>1.6666666662786156E-2</v>
      </c>
      <c r="W1385" s="5">
        <f>IFERROR(Table2[[#This Row],[Días resolución/en proceso]]*24,"Revisar")</f>
        <v>0.39999999990686774</v>
      </c>
      <c r="X1385" s="5">
        <f>_xlfn.XLOOKUP(Table2[[#This Row],[Acuerdo de nivel de servicio]],SLA!B:B,SLA!C:C)</f>
        <v>72</v>
      </c>
      <c r="Y1385" s="5">
        <f>IFERROR(ROUND(Table2[[#This Row],[Fecha cierre/actualización]]-Table2[[#This Row],[Fecha creación]],0)*14,"Revisar")</f>
        <v>0</v>
      </c>
      <c r="Z1385" s="5">
        <f>+Table2[[#This Row],[SLA horas - base ]]+Table2[[#This Row],[SLA horas - adic por cambio días]]</f>
        <v>72</v>
      </c>
      <c r="AA1385" s="19" t="str">
        <f>IF(Table2[[#This Row],[SLA horas - base ]]=0,"No tiene SLA",IF(Table2[[#This Row],[Horas resolución/en proceso]]&lt;=Table2[[#This Row],[SLA horas - total]],"Cumplido","Vencido"))</f>
        <v>Cumplido</v>
      </c>
      <c r="AC1385"/>
    </row>
    <row r="1386" spans="1:29">
      <c r="A1386" t="s">
        <v>6603</v>
      </c>
      <c r="B1386" t="s">
        <v>6604</v>
      </c>
      <c r="C1386" t="s">
        <v>149</v>
      </c>
      <c r="D1386" t="s">
        <v>2</v>
      </c>
      <c r="E1386" t="s">
        <v>66</v>
      </c>
      <c r="F1386" t="s">
        <v>96</v>
      </c>
      <c r="G1386" t="s">
        <v>106</v>
      </c>
      <c r="H1386" t="s">
        <v>38</v>
      </c>
      <c r="I1386" t="s">
        <v>6605</v>
      </c>
      <c r="J1386" t="s">
        <v>6606</v>
      </c>
      <c r="K1386" t="s">
        <v>6607</v>
      </c>
      <c r="L1386" t="s">
        <v>6607</v>
      </c>
      <c r="M1386" t="s">
        <v>110</v>
      </c>
      <c r="N1386" t="s">
        <v>36</v>
      </c>
      <c r="O1386" t="s">
        <v>36</v>
      </c>
      <c r="P1386" t="s">
        <v>6604</v>
      </c>
      <c r="Q1386" t="s">
        <v>6607</v>
      </c>
      <c r="R1386" t="s">
        <v>103</v>
      </c>
      <c r="S1386" t="s">
        <v>6607</v>
      </c>
      <c r="T138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45828.384722222225</v>
      </c>
      <c r="U138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45828.429166666669</v>
      </c>
      <c r="V1386" s="5">
        <f>IFERROR(Table2[[#This Row],[Fecha cierre/actualización]]-Table2[[#This Row],[Fecha creación]],"Revisar")</f>
        <v>4.4444444443797693E-2</v>
      </c>
      <c r="W1386" s="5">
        <f>IFERROR(Table2[[#This Row],[Días resolución/en proceso]]*24,"Revisar")</f>
        <v>1.0666666666511446</v>
      </c>
      <c r="X1386" s="5">
        <f>_xlfn.XLOOKUP(Table2[[#This Row],[Acuerdo de nivel de servicio]],SLA!B:B,SLA!C:C)</f>
        <v>12.5</v>
      </c>
      <c r="Y1386" s="5">
        <f>IFERROR(ROUND(Table2[[#This Row],[Fecha cierre/actualización]]-Table2[[#This Row],[Fecha creación]],0)*14,"Revisar")</f>
        <v>0</v>
      </c>
      <c r="Z1386" s="5">
        <f>+Table2[[#This Row],[SLA horas - base ]]+Table2[[#This Row],[SLA horas - adic por cambio días]]</f>
        <v>12.5</v>
      </c>
      <c r="AA1386" s="19" t="str">
        <f>IF(Table2[[#This Row],[SLA horas - base ]]=0,"No tiene SLA",IF(Table2[[#This Row],[Horas resolución/en proceso]]&lt;=Table2[[#This Row],[SLA horas - total]],"Cumplido","Vencido"))</f>
        <v>Cumplido</v>
      </c>
      <c r="AC1386"/>
    </row>
    <row r="1387" spans="1:29">
      <c r="A1387" t="s">
        <v>6608</v>
      </c>
      <c r="B1387" t="s">
        <v>6609</v>
      </c>
      <c r="C1387" t="s">
        <v>36</v>
      </c>
      <c r="D1387" t="s">
        <v>2</v>
      </c>
      <c r="E1387" t="s">
        <v>55</v>
      </c>
      <c r="F1387" t="s">
        <v>96</v>
      </c>
      <c r="G1387" t="s">
        <v>106</v>
      </c>
      <c r="H1387" t="s">
        <v>28</v>
      </c>
      <c r="I1387" t="s">
        <v>6610</v>
      </c>
      <c r="J1387" t="s">
        <v>6611</v>
      </c>
      <c r="K1387" t="s">
        <v>6612</v>
      </c>
      <c r="L1387" t="s">
        <v>6612</v>
      </c>
      <c r="M1387" t="s">
        <v>153</v>
      </c>
      <c r="N1387" t="s">
        <v>36</v>
      </c>
      <c r="O1387" t="s">
        <v>36</v>
      </c>
      <c r="P1387" t="s">
        <v>6609</v>
      </c>
      <c r="Q1387" t="s">
        <v>6612</v>
      </c>
      <c r="R1387" t="s">
        <v>103</v>
      </c>
      <c r="S1387" t="s">
        <v>6612</v>
      </c>
      <c r="T138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45828.426388888889</v>
      </c>
      <c r="U138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45834.65902777778</v>
      </c>
      <c r="V1387" s="5">
        <f>IFERROR(Table2[[#This Row],[Fecha cierre/actualización]]-Table2[[#This Row],[Fecha creación]],"Revisar")</f>
        <v>6.2326388888905058</v>
      </c>
      <c r="W1387" s="5">
        <f>IFERROR(Table2[[#This Row],[Días resolución/en proceso]]*24,"Revisar")</f>
        <v>149.58333333337214</v>
      </c>
      <c r="X1387" s="5">
        <f>_xlfn.XLOOKUP(Table2[[#This Row],[Acuerdo de nivel de servicio]],SLA!B:B,SLA!C:C)</f>
        <v>0</v>
      </c>
      <c r="Y1387" s="5">
        <f>IFERROR(ROUND(Table2[[#This Row],[Fecha cierre/actualización]]-Table2[[#This Row],[Fecha creación]],0)*14,"Revisar")</f>
        <v>84</v>
      </c>
      <c r="Z1387" s="5">
        <f>+Table2[[#This Row],[SLA horas - base ]]+Table2[[#This Row],[SLA horas - adic por cambio días]]</f>
        <v>84</v>
      </c>
      <c r="AA1387" s="19" t="str">
        <f>IF(Table2[[#This Row],[SLA horas - base ]]=0,"No tiene SLA",IF(Table2[[#This Row],[Horas resolución/en proceso]]&lt;=Table2[[#This Row],[SLA horas - total]],"Cumplido","Vencido"))</f>
        <v>No tiene SLA</v>
      </c>
      <c r="AC1387"/>
    </row>
    <row r="1388" spans="1:29">
      <c r="A1388" t="s">
        <v>6613</v>
      </c>
      <c r="B1388" t="s">
        <v>6614</v>
      </c>
      <c r="C1388" t="s">
        <v>36</v>
      </c>
      <c r="D1388" t="s">
        <v>2</v>
      </c>
      <c r="E1388" t="s">
        <v>55</v>
      </c>
      <c r="F1388" t="s">
        <v>96</v>
      </c>
      <c r="G1388" t="s">
        <v>106</v>
      </c>
      <c r="H1388" t="s">
        <v>30</v>
      </c>
      <c r="I1388" t="s">
        <v>6615</v>
      </c>
      <c r="J1388" t="s">
        <v>6616</v>
      </c>
      <c r="K1388" t="s">
        <v>6617</v>
      </c>
      <c r="L1388" t="s">
        <v>6617</v>
      </c>
      <c r="M1388" t="s">
        <v>110</v>
      </c>
      <c r="N1388" t="s">
        <v>36</v>
      </c>
      <c r="O1388" t="s">
        <v>36</v>
      </c>
      <c r="P1388" t="s">
        <v>6614</v>
      </c>
      <c r="Q1388" t="s">
        <v>6617</v>
      </c>
      <c r="R1388" t="s">
        <v>103</v>
      </c>
      <c r="S1388" t="s">
        <v>6617</v>
      </c>
      <c r="T138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45828.740277777775</v>
      </c>
      <c r="U138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45835.361111111109</v>
      </c>
      <c r="V1388" s="5">
        <f>IFERROR(Table2[[#This Row],[Fecha cierre/actualización]]-Table2[[#This Row],[Fecha creación]],"Revisar")</f>
        <v>6.6208333333343035</v>
      </c>
      <c r="W1388" s="5">
        <f>IFERROR(Table2[[#This Row],[Días resolución/en proceso]]*24,"Revisar")</f>
        <v>158.90000000002328</v>
      </c>
      <c r="X1388" s="5">
        <f>_xlfn.XLOOKUP(Table2[[#This Row],[Acuerdo de nivel de servicio]],SLA!B:B,SLA!C:C)</f>
        <v>0</v>
      </c>
      <c r="Y1388" s="5">
        <f>IFERROR(ROUND(Table2[[#This Row],[Fecha cierre/actualización]]-Table2[[#This Row],[Fecha creación]],0)*14,"Revisar")</f>
        <v>98</v>
      </c>
      <c r="Z1388" s="5">
        <f>+Table2[[#This Row],[SLA horas - base ]]+Table2[[#This Row],[SLA horas - adic por cambio días]]</f>
        <v>98</v>
      </c>
      <c r="AA1388" s="19" t="str">
        <f>IF(Table2[[#This Row],[SLA horas - base ]]=0,"No tiene SLA",IF(Table2[[#This Row],[Horas resolución/en proceso]]&lt;=Table2[[#This Row],[SLA horas - total]],"Cumplido","Vencido"))</f>
        <v>No tiene SLA</v>
      </c>
      <c r="AC1388"/>
    </row>
    <row r="1389" spans="1:29">
      <c r="A1389" t="s">
        <v>6618</v>
      </c>
      <c r="B1389" t="s">
        <v>6619</v>
      </c>
      <c r="C1389" t="s">
        <v>2317</v>
      </c>
      <c r="D1389" t="s">
        <v>95</v>
      </c>
      <c r="E1389" t="s">
        <v>55</v>
      </c>
      <c r="F1389" t="s">
        <v>19</v>
      </c>
      <c r="G1389" t="s">
        <v>106</v>
      </c>
      <c r="H1389" t="s">
        <v>28</v>
      </c>
      <c r="I1389" t="s">
        <v>6586</v>
      </c>
      <c r="J1389" t="s">
        <v>131</v>
      </c>
      <c r="K1389" t="s">
        <v>36</v>
      </c>
      <c r="L1389" t="s">
        <v>6586</v>
      </c>
      <c r="M1389" t="s">
        <v>101</v>
      </c>
      <c r="N1389" t="s">
        <v>36</v>
      </c>
      <c r="O1389" t="s">
        <v>311</v>
      </c>
      <c r="P1389" t="s">
        <v>6619</v>
      </c>
      <c r="Q1389" t="s">
        <v>36</v>
      </c>
      <c r="R1389" t="s">
        <v>103</v>
      </c>
      <c r="S1389" t="s">
        <v>36</v>
      </c>
      <c r="T138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45828.438194444447</v>
      </c>
      <c r="U138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45828.455555555556</v>
      </c>
      <c r="V1389" s="5">
        <f>IFERROR(Table2[[#This Row],[Fecha cierre/actualización]]-Table2[[#This Row],[Fecha creación]],"Revisar")</f>
        <v>1.7361111109494232E-2</v>
      </c>
      <c r="W1389" s="5">
        <f>IFERROR(Table2[[#This Row],[Días resolución/en proceso]]*24,"Revisar")</f>
        <v>0.41666666662786156</v>
      </c>
      <c r="X1389" s="5">
        <f>_xlfn.XLOOKUP(Table2[[#This Row],[Acuerdo de nivel de servicio]],SLA!B:B,SLA!C:C)</f>
        <v>120</v>
      </c>
      <c r="Y1389" s="5">
        <f>IFERROR(ROUND(Table2[[#This Row],[Fecha cierre/actualización]]-Table2[[#This Row],[Fecha creación]],0)*14,"Revisar")</f>
        <v>0</v>
      </c>
      <c r="Z1389" s="5">
        <f>+Table2[[#This Row],[SLA horas - base ]]+Table2[[#This Row],[SLA horas - adic por cambio días]]</f>
        <v>120</v>
      </c>
      <c r="AA1389" s="19" t="str">
        <f>IF(Table2[[#This Row],[SLA horas - base ]]=0,"No tiene SLA",IF(Table2[[#This Row],[Horas resolución/en proceso]]&lt;=Table2[[#This Row],[SLA horas - total]],"Cumplido","Vencido"))</f>
        <v>Cumplido</v>
      </c>
      <c r="AC1389"/>
    </row>
    <row r="1390" spans="1:29">
      <c r="A1390" t="s">
        <v>6620</v>
      </c>
      <c r="B1390" t="s">
        <v>6621</v>
      </c>
      <c r="C1390" t="s">
        <v>119</v>
      </c>
      <c r="D1390" t="s">
        <v>2</v>
      </c>
      <c r="E1390" t="s">
        <v>55</v>
      </c>
      <c r="F1390" t="s">
        <v>96</v>
      </c>
      <c r="G1390" t="s">
        <v>106</v>
      </c>
      <c r="H1390" t="s">
        <v>28</v>
      </c>
      <c r="I1390" t="s">
        <v>6622</v>
      </c>
      <c r="J1390" t="s">
        <v>6623</v>
      </c>
      <c r="K1390" t="s">
        <v>6624</v>
      </c>
      <c r="L1390" t="s">
        <v>6624</v>
      </c>
      <c r="M1390" t="s">
        <v>153</v>
      </c>
      <c r="N1390" t="s">
        <v>154</v>
      </c>
      <c r="O1390" t="s">
        <v>36</v>
      </c>
      <c r="P1390" t="s">
        <v>6621</v>
      </c>
      <c r="Q1390" t="s">
        <v>6624</v>
      </c>
      <c r="R1390" t="s">
        <v>103</v>
      </c>
      <c r="S1390" t="s">
        <v>6624</v>
      </c>
      <c r="T139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45828.518055555556</v>
      </c>
      <c r="U139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45835.482638888891</v>
      </c>
      <c r="V1390" s="5">
        <f>IFERROR(Table2[[#This Row],[Fecha cierre/actualización]]-Table2[[#This Row],[Fecha creación]],"Revisar")</f>
        <v>6.9645833333343035</v>
      </c>
      <c r="W1390" s="5">
        <f>IFERROR(Table2[[#This Row],[Días resolución/en proceso]]*24,"Revisar")</f>
        <v>167.15000000002328</v>
      </c>
      <c r="X1390" s="5">
        <f>_xlfn.XLOOKUP(Table2[[#This Row],[Acuerdo de nivel de servicio]],SLA!B:B,SLA!C:C)</f>
        <v>72</v>
      </c>
      <c r="Y1390" s="5">
        <f>IFERROR(ROUND(Table2[[#This Row],[Fecha cierre/actualización]]-Table2[[#This Row],[Fecha creación]],0)*14,"Revisar")</f>
        <v>98</v>
      </c>
      <c r="Z1390" s="5">
        <f>+Table2[[#This Row],[SLA horas - base ]]+Table2[[#This Row],[SLA horas - adic por cambio días]]</f>
        <v>170</v>
      </c>
      <c r="AA1390" s="19" t="str">
        <f>IF(Table2[[#This Row],[SLA horas - base ]]=0,"No tiene SLA",IF(Table2[[#This Row],[Horas resolución/en proceso]]&lt;=Table2[[#This Row],[SLA horas - total]],"Cumplido","Vencido"))</f>
        <v>Cumplido</v>
      </c>
      <c r="AC1390"/>
    </row>
    <row r="1391" spans="1:29">
      <c r="A1391" t="s">
        <v>6625</v>
      </c>
      <c r="B1391" t="s">
        <v>6626</v>
      </c>
      <c r="C1391" t="s">
        <v>496</v>
      </c>
      <c r="D1391" t="s">
        <v>95</v>
      </c>
      <c r="E1391" t="s">
        <v>38</v>
      </c>
      <c r="F1391" t="s">
        <v>96</v>
      </c>
      <c r="G1391" t="s">
        <v>106</v>
      </c>
      <c r="H1391" t="s">
        <v>30</v>
      </c>
      <c r="I1391" t="s">
        <v>6627</v>
      </c>
      <c r="J1391" t="s">
        <v>6628</v>
      </c>
      <c r="K1391" t="s">
        <v>6629</v>
      </c>
      <c r="L1391" t="s">
        <v>6629</v>
      </c>
      <c r="M1391" t="s">
        <v>110</v>
      </c>
      <c r="N1391" t="s">
        <v>36</v>
      </c>
      <c r="O1391" t="s">
        <v>36</v>
      </c>
      <c r="P1391" t="s">
        <v>6626</v>
      </c>
      <c r="Q1391" t="s">
        <v>6629</v>
      </c>
      <c r="R1391" t="s">
        <v>103</v>
      </c>
      <c r="S1391" t="s">
        <v>6629</v>
      </c>
      <c r="T139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45828.627083333333</v>
      </c>
      <c r="U139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45841.681944444441</v>
      </c>
      <c r="V1391" s="5">
        <f>IFERROR(Table2[[#This Row],[Fecha cierre/actualización]]-Table2[[#This Row],[Fecha creación]],"Revisar")</f>
        <v>13.054861111108039</v>
      </c>
      <c r="W1391" s="5">
        <f>IFERROR(Table2[[#This Row],[Días resolución/en proceso]]*24,"Revisar")</f>
        <v>313.31666666659294</v>
      </c>
      <c r="X1391" s="5">
        <f>_xlfn.XLOOKUP(Table2[[#This Row],[Acuerdo de nivel de servicio]],SLA!B:B,SLA!C:C)</f>
        <v>72</v>
      </c>
      <c r="Y1391" s="5">
        <f>IFERROR(ROUND(Table2[[#This Row],[Fecha cierre/actualización]]-Table2[[#This Row],[Fecha creación]],0)*14,"Revisar")</f>
        <v>182</v>
      </c>
      <c r="Z1391" s="5">
        <f>+Table2[[#This Row],[SLA horas - base ]]+Table2[[#This Row],[SLA horas - adic por cambio días]]</f>
        <v>254</v>
      </c>
      <c r="AA1391" s="19" t="str">
        <f>IF(Table2[[#This Row],[SLA horas - base ]]=0,"No tiene SLA",IF(Table2[[#This Row],[Horas resolución/en proceso]]&lt;=Table2[[#This Row],[SLA horas - total]],"Cumplido","Vencido"))</f>
        <v>Vencido</v>
      </c>
      <c r="AC1391"/>
    </row>
    <row r="1392" spans="1:29">
      <c r="A1392" t="s">
        <v>6630</v>
      </c>
      <c r="B1392" t="s">
        <v>6631</v>
      </c>
      <c r="C1392" t="s">
        <v>36</v>
      </c>
      <c r="D1392" t="s">
        <v>2</v>
      </c>
      <c r="E1392" t="s">
        <v>55</v>
      </c>
      <c r="F1392" t="s">
        <v>19</v>
      </c>
      <c r="G1392" t="s">
        <v>106</v>
      </c>
      <c r="H1392" t="s">
        <v>30</v>
      </c>
      <c r="I1392" t="s">
        <v>6632</v>
      </c>
      <c r="J1392" t="s">
        <v>131</v>
      </c>
      <c r="K1392" t="s">
        <v>36</v>
      </c>
      <c r="L1392" t="s">
        <v>6633</v>
      </c>
      <c r="M1392" t="s">
        <v>110</v>
      </c>
      <c r="N1392" t="s">
        <v>36</v>
      </c>
      <c r="O1392" t="s">
        <v>36</v>
      </c>
      <c r="P1392" t="s">
        <v>6631</v>
      </c>
      <c r="Q1392" t="s">
        <v>36</v>
      </c>
      <c r="R1392" t="s">
        <v>103</v>
      </c>
      <c r="S1392" t="s">
        <v>36</v>
      </c>
      <c r="T139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45828.634027777778</v>
      </c>
      <c r="U139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45834.478472222225</v>
      </c>
      <c r="V1392" s="5">
        <f>IFERROR(Table2[[#This Row],[Fecha cierre/actualización]]-Table2[[#This Row],[Fecha creación]],"Revisar")</f>
        <v>5.8444444444467081</v>
      </c>
      <c r="W1392" s="5">
        <f>IFERROR(Table2[[#This Row],[Días resolución/en proceso]]*24,"Revisar")</f>
        <v>140.26666666672099</v>
      </c>
      <c r="X1392" s="5">
        <f>_xlfn.XLOOKUP(Table2[[#This Row],[Acuerdo de nivel de servicio]],SLA!B:B,SLA!C:C)</f>
        <v>0</v>
      </c>
      <c r="Y1392" s="5">
        <f>IFERROR(ROUND(Table2[[#This Row],[Fecha cierre/actualización]]-Table2[[#This Row],[Fecha creación]],0)*14,"Revisar")</f>
        <v>84</v>
      </c>
      <c r="Z1392" s="5">
        <f>+Table2[[#This Row],[SLA horas - base ]]+Table2[[#This Row],[SLA horas - adic por cambio días]]</f>
        <v>84</v>
      </c>
      <c r="AA1392" s="19" t="str">
        <f>IF(Table2[[#This Row],[SLA horas - base ]]=0,"No tiene SLA",IF(Table2[[#This Row],[Horas resolución/en proceso]]&lt;=Table2[[#This Row],[SLA horas - total]],"Cumplido","Vencido"))</f>
        <v>No tiene SLA</v>
      </c>
      <c r="AC1392"/>
    </row>
    <row r="1393" spans="1:29">
      <c r="A1393" t="s">
        <v>6634</v>
      </c>
      <c r="B1393" t="s">
        <v>6635</v>
      </c>
      <c r="C1393" t="s">
        <v>496</v>
      </c>
      <c r="D1393" t="s">
        <v>95</v>
      </c>
      <c r="E1393" t="s">
        <v>52</v>
      </c>
      <c r="F1393" t="s">
        <v>96</v>
      </c>
      <c r="G1393" t="s">
        <v>373</v>
      </c>
      <c r="H1393" t="s">
        <v>35</v>
      </c>
      <c r="I1393" t="s">
        <v>6636</v>
      </c>
      <c r="J1393" t="s">
        <v>131</v>
      </c>
      <c r="K1393" t="s">
        <v>6637</v>
      </c>
      <c r="L1393" t="s">
        <v>6637</v>
      </c>
      <c r="M1393" t="s">
        <v>36</v>
      </c>
      <c r="N1393" t="s">
        <v>36</v>
      </c>
      <c r="O1393" t="s">
        <v>311</v>
      </c>
      <c r="P1393" t="s">
        <v>6635</v>
      </c>
      <c r="Q1393" t="s">
        <v>6637</v>
      </c>
      <c r="R1393" t="s">
        <v>103</v>
      </c>
      <c r="S1393" t="s">
        <v>6637</v>
      </c>
      <c r="T139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45828.636805555558</v>
      </c>
      <c r="U139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45841.48333333333</v>
      </c>
      <c r="V1393" s="5">
        <f>IFERROR(Table2[[#This Row],[Fecha cierre/actualización]]-Table2[[#This Row],[Fecha creación]],"Revisar")</f>
        <v>12.84652777777228</v>
      </c>
      <c r="W1393" s="5">
        <f>IFERROR(Table2[[#This Row],[Días resolución/en proceso]]*24,"Revisar")</f>
        <v>308.31666666653473</v>
      </c>
      <c r="X1393" s="5">
        <f>_xlfn.XLOOKUP(Table2[[#This Row],[Acuerdo de nivel de servicio]],SLA!B:B,SLA!C:C)</f>
        <v>72</v>
      </c>
      <c r="Y1393" s="5">
        <f>IFERROR(ROUND(Table2[[#This Row],[Fecha cierre/actualización]]-Table2[[#This Row],[Fecha creación]],0)*14,"Revisar")</f>
        <v>182</v>
      </c>
      <c r="Z1393" s="5">
        <f>+Table2[[#This Row],[SLA horas - base ]]+Table2[[#This Row],[SLA horas - adic por cambio días]]</f>
        <v>254</v>
      </c>
      <c r="AA1393" s="19" t="str">
        <f>IF(Table2[[#This Row],[SLA horas - base ]]=0,"No tiene SLA",IF(Table2[[#This Row],[Horas resolución/en proceso]]&lt;=Table2[[#This Row],[SLA horas - total]],"Cumplido","Vencido"))</f>
        <v>Vencido</v>
      </c>
      <c r="AC1393"/>
    </row>
    <row r="1394" spans="1:29">
      <c r="A1394" t="s">
        <v>6638</v>
      </c>
      <c r="B1394" t="s">
        <v>6639</v>
      </c>
      <c r="C1394" t="s">
        <v>496</v>
      </c>
      <c r="D1394" t="s">
        <v>95</v>
      </c>
      <c r="E1394" t="s">
        <v>52</v>
      </c>
      <c r="F1394" t="s">
        <v>19</v>
      </c>
      <c r="G1394" t="s">
        <v>373</v>
      </c>
      <c r="H1394" t="s">
        <v>35</v>
      </c>
      <c r="I1394" t="s">
        <v>6640</v>
      </c>
      <c r="J1394" t="s">
        <v>131</v>
      </c>
      <c r="K1394" t="s">
        <v>36</v>
      </c>
      <c r="L1394" t="s">
        <v>6641</v>
      </c>
      <c r="M1394" t="s">
        <v>36</v>
      </c>
      <c r="N1394" t="s">
        <v>36</v>
      </c>
      <c r="O1394" t="s">
        <v>311</v>
      </c>
      <c r="P1394" t="s">
        <v>6639</v>
      </c>
      <c r="Q1394" t="s">
        <v>36</v>
      </c>
      <c r="R1394" t="s">
        <v>103</v>
      </c>
      <c r="S1394" t="s">
        <v>36</v>
      </c>
      <c r="T139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45832.574305555558</v>
      </c>
      <c r="U139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45832.642361111109</v>
      </c>
      <c r="V1394" s="5">
        <f>IFERROR(Table2[[#This Row],[Fecha cierre/actualización]]-Table2[[#This Row],[Fecha creación]],"Revisar")</f>
        <v>6.8055555551836733E-2</v>
      </c>
      <c r="W1394" s="5">
        <f>IFERROR(Table2[[#This Row],[Días resolución/en proceso]]*24,"Revisar")</f>
        <v>1.6333333332440816</v>
      </c>
      <c r="X1394" s="5">
        <f>_xlfn.XLOOKUP(Table2[[#This Row],[Acuerdo de nivel de servicio]],SLA!B:B,SLA!C:C)</f>
        <v>72</v>
      </c>
      <c r="Y1394" s="5">
        <f>IFERROR(ROUND(Table2[[#This Row],[Fecha cierre/actualización]]-Table2[[#This Row],[Fecha creación]],0)*14,"Revisar")</f>
        <v>0</v>
      </c>
      <c r="Z1394" s="5">
        <f>+Table2[[#This Row],[SLA horas - base ]]+Table2[[#This Row],[SLA horas - adic por cambio días]]</f>
        <v>72</v>
      </c>
      <c r="AA1394" s="19" t="str">
        <f>IF(Table2[[#This Row],[SLA horas - base ]]=0,"No tiene SLA",IF(Table2[[#This Row],[Horas resolución/en proceso]]&lt;=Table2[[#This Row],[SLA horas - total]],"Cumplido","Vencido"))</f>
        <v>Cumplido</v>
      </c>
      <c r="AC1394"/>
    </row>
    <row r="1395" spans="1:29">
      <c r="A1395" t="s">
        <v>6642</v>
      </c>
      <c r="B1395" t="s">
        <v>6643</v>
      </c>
      <c r="C1395" t="s">
        <v>496</v>
      </c>
      <c r="D1395" t="s">
        <v>95</v>
      </c>
      <c r="E1395" t="s">
        <v>52</v>
      </c>
      <c r="F1395" t="s">
        <v>96</v>
      </c>
      <c r="G1395" t="s">
        <v>373</v>
      </c>
      <c r="H1395" t="s">
        <v>35</v>
      </c>
      <c r="I1395" t="s">
        <v>6644</v>
      </c>
      <c r="J1395" t="s">
        <v>6645</v>
      </c>
      <c r="K1395" t="s">
        <v>6646</v>
      </c>
      <c r="L1395" t="s">
        <v>6646</v>
      </c>
      <c r="M1395" t="s">
        <v>36</v>
      </c>
      <c r="N1395" t="s">
        <v>36</v>
      </c>
      <c r="O1395" t="s">
        <v>311</v>
      </c>
      <c r="P1395" t="s">
        <v>6643</v>
      </c>
      <c r="Q1395" t="s">
        <v>6646</v>
      </c>
      <c r="R1395" t="s">
        <v>103</v>
      </c>
      <c r="S1395" t="s">
        <v>6646</v>
      </c>
      <c r="T139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45832.726388888892</v>
      </c>
      <c r="U139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45847.501388888886</v>
      </c>
      <c r="V1395" s="5">
        <f>IFERROR(Table2[[#This Row],[Fecha cierre/actualización]]-Table2[[#This Row],[Fecha creación]],"Revisar")</f>
        <v>14.774999999994179</v>
      </c>
      <c r="W1395" s="5">
        <f>IFERROR(Table2[[#This Row],[Días resolución/en proceso]]*24,"Revisar")</f>
        <v>354.5999999998603</v>
      </c>
      <c r="X1395" s="5">
        <f>_xlfn.XLOOKUP(Table2[[#This Row],[Acuerdo de nivel de servicio]],SLA!B:B,SLA!C:C)</f>
        <v>72</v>
      </c>
      <c r="Y1395" s="5">
        <f>IFERROR(ROUND(Table2[[#This Row],[Fecha cierre/actualización]]-Table2[[#This Row],[Fecha creación]],0)*14,"Revisar")</f>
        <v>210</v>
      </c>
      <c r="Z1395" s="5">
        <f>+Table2[[#This Row],[SLA horas - base ]]+Table2[[#This Row],[SLA horas - adic por cambio días]]</f>
        <v>282</v>
      </c>
      <c r="AA1395" s="19" t="str">
        <f>IF(Table2[[#This Row],[SLA horas - base ]]=0,"No tiene SLA",IF(Table2[[#This Row],[Horas resolución/en proceso]]&lt;=Table2[[#This Row],[SLA horas - total]],"Cumplido","Vencido"))</f>
        <v>Vencido</v>
      </c>
      <c r="AC1395"/>
    </row>
    <row r="1396" spans="1:29">
      <c r="A1396" t="s">
        <v>6647</v>
      </c>
      <c r="B1396" t="s">
        <v>6648</v>
      </c>
      <c r="C1396" t="s">
        <v>2317</v>
      </c>
      <c r="D1396" t="s">
        <v>95</v>
      </c>
      <c r="E1396" t="s">
        <v>38</v>
      </c>
      <c r="F1396" t="s">
        <v>96</v>
      </c>
      <c r="G1396" t="s">
        <v>106</v>
      </c>
      <c r="H1396" t="s">
        <v>38</v>
      </c>
      <c r="I1396" t="s">
        <v>6649</v>
      </c>
      <c r="J1396" t="s">
        <v>6650</v>
      </c>
      <c r="K1396" t="s">
        <v>6651</v>
      </c>
      <c r="L1396" t="s">
        <v>6651</v>
      </c>
      <c r="M1396" t="s">
        <v>110</v>
      </c>
      <c r="N1396" t="s">
        <v>36</v>
      </c>
      <c r="O1396" t="s">
        <v>36</v>
      </c>
      <c r="P1396" t="s">
        <v>6648</v>
      </c>
      <c r="Q1396" t="s">
        <v>6651</v>
      </c>
      <c r="R1396" t="s">
        <v>103</v>
      </c>
      <c r="S1396" t="s">
        <v>6651</v>
      </c>
      <c r="T139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45832.729861111111</v>
      </c>
      <c r="U139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45835.395833333336</v>
      </c>
      <c r="V1396" s="5">
        <f>IFERROR(Table2[[#This Row],[Fecha cierre/actualización]]-Table2[[#This Row],[Fecha creación]],"Revisar")</f>
        <v>2.6659722222248092</v>
      </c>
      <c r="W1396" s="5">
        <f>IFERROR(Table2[[#This Row],[Días resolución/en proceso]]*24,"Revisar")</f>
        <v>63.983333333395422</v>
      </c>
      <c r="X1396" s="5">
        <f>_xlfn.XLOOKUP(Table2[[#This Row],[Acuerdo de nivel de servicio]],SLA!B:B,SLA!C:C)</f>
        <v>120</v>
      </c>
      <c r="Y1396" s="5">
        <f>IFERROR(ROUND(Table2[[#This Row],[Fecha cierre/actualización]]-Table2[[#This Row],[Fecha creación]],0)*14,"Revisar")</f>
        <v>42</v>
      </c>
      <c r="Z1396" s="5">
        <f>+Table2[[#This Row],[SLA horas - base ]]+Table2[[#This Row],[SLA horas - adic por cambio días]]</f>
        <v>162</v>
      </c>
      <c r="AA1396" s="19" t="str">
        <f>IF(Table2[[#This Row],[SLA horas - base ]]=0,"No tiene SLA",IF(Table2[[#This Row],[Horas resolución/en proceso]]&lt;=Table2[[#This Row],[SLA horas - total]],"Cumplido","Vencido"))</f>
        <v>Cumplido</v>
      </c>
      <c r="AC1396"/>
    </row>
    <row r="1397" spans="1:29">
      <c r="A1397" t="s">
        <v>6652</v>
      </c>
      <c r="B1397" t="s">
        <v>6653</v>
      </c>
      <c r="C1397" t="s">
        <v>119</v>
      </c>
      <c r="D1397" t="s">
        <v>2</v>
      </c>
      <c r="E1397" t="s">
        <v>55</v>
      </c>
      <c r="F1397" t="s">
        <v>96</v>
      </c>
      <c r="G1397" t="s">
        <v>36</v>
      </c>
      <c r="H1397" t="s">
        <v>28</v>
      </c>
      <c r="I1397" t="s">
        <v>6654</v>
      </c>
      <c r="J1397" t="s">
        <v>6655</v>
      </c>
      <c r="K1397" t="s">
        <v>6656</v>
      </c>
      <c r="L1397" t="s">
        <v>6656</v>
      </c>
      <c r="M1397" t="s">
        <v>101</v>
      </c>
      <c r="N1397" t="s">
        <v>36</v>
      </c>
      <c r="O1397" t="s">
        <v>102</v>
      </c>
      <c r="P1397" t="s">
        <v>6653</v>
      </c>
      <c r="Q1397" t="s">
        <v>6656</v>
      </c>
      <c r="R1397" t="s">
        <v>103</v>
      </c>
      <c r="S1397" t="s">
        <v>6656</v>
      </c>
      <c r="T139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45831.508333333331</v>
      </c>
      <c r="U139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45833.67083333333</v>
      </c>
      <c r="V1397" s="5">
        <f>IFERROR(Table2[[#This Row],[Fecha cierre/actualización]]-Table2[[#This Row],[Fecha creación]],"Revisar")</f>
        <v>2.1624999999985448</v>
      </c>
      <c r="W1397" s="5">
        <f>IFERROR(Table2[[#This Row],[Días resolución/en proceso]]*24,"Revisar")</f>
        <v>51.899999999965075</v>
      </c>
      <c r="X1397" s="5">
        <f>_xlfn.XLOOKUP(Table2[[#This Row],[Acuerdo de nivel de servicio]],SLA!B:B,SLA!C:C)</f>
        <v>72</v>
      </c>
      <c r="Y1397" s="5">
        <f>IFERROR(ROUND(Table2[[#This Row],[Fecha cierre/actualización]]-Table2[[#This Row],[Fecha creación]],0)*14,"Revisar")</f>
        <v>28</v>
      </c>
      <c r="Z1397" s="5">
        <f>+Table2[[#This Row],[SLA horas - base ]]+Table2[[#This Row],[SLA horas - adic por cambio días]]</f>
        <v>100</v>
      </c>
      <c r="AA1397" s="19" t="str">
        <f>IF(Table2[[#This Row],[SLA horas - base ]]=0,"No tiene SLA",IF(Table2[[#This Row],[Horas resolución/en proceso]]&lt;=Table2[[#This Row],[SLA horas - total]],"Cumplido","Vencido"))</f>
        <v>Cumplido</v>
      </c>
      <c r="AC1397"/>
    </row>
    <row r="1398" spans="1:29">
      <c r="A1398" t="s">
        <v>6657</v>
      </c>
      <c r="B1398" t="s">
        <v>6658</v>
      </c>
      <c r="C1398" t="s">
        <v>36</v>
      </c>
      <c r="D1398" t="s">
        <v>2</v>
      </c>
      <c r="E1398" t="s">
        <v>36</v>
      </c>
      <c r="F1398" t="s">
        <v>21</v>
      </c>
      <c r="G1398" t="s">
        <v>36</v>
      </c>
      <c r="H1398" t="s">
        <v>28</v>
      </c>
      <c r="I1398" t="s">
        <v>36</v>
      </c>
      <c r="J1398" t="s">
        <v>131</v>
      </c>
      <c r="K1398" t="s">
        <v>36</v>
      </c>
      <c r="L1398" t="s">
        <v>6659</v>
      </c>
      <c r="M1398" t="s">
        <v>101</v>
      </c>
      <c r="N1398" t="s">
        <v>36</v>
      </c>
      <c r="O1398" t="s">
        <v>102</v>
      </c>
      <c r="P1398" t="s">
        <v>6658</v>
      </c>
      <c r="Q1398" t="s">
        <v>36</v>
      </c>
      <c r="R1398" t="s">
        <v>103</v>
      </c>
      <c r="S1398" t="s">
        <v>36</v>
      </c>
      <c r="T139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45831.631249999999</v>
      </c>
      <c r="U139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45831.635416666664</v>
      </c>
      <c r="V1398" s="5">
        <f>IFERROR(Table2[[#This Row],[Fecha cierre/actualización]]-Table2[[#This Row],[Fecha creación]],"Revisar")</f>
        <v>4.166666665696539E-3</v>
      </c>
      <c r="W1398" s="5">
        <f>IFERROR(Table2[[#This Row],[Días resolución/en proceso]]*24,"Revisar")</f>
        <v>9.9999999976716936E-2</v>
      </c>
      <c r="X1398" s="5">
        <f>_xlfn.XLOOKUP(Table2[[#This Row],[Acuerdo de nivel de servicio]],SLA!B:B,SLA!C:C)</f>
        <v>0</v>
      </c>
      <c r="Y1398" s="5">
        <f>IFERROR(ROUND(Table2[[#This Row],[Fecha cierre/actualización]]-Table2[[#This Row],[Fecha creación]],0)*14,"Revisar")</f>
        <v>0</v>
      </c>
      <c r="Z1398" s="5">
        <f>+Table2[[#This Row],[SLA horas - base ]]+Table2[[#This Row],[SLA horas - adic por cambio días]]</f>
        <v>0</v>
      </c>
      <c r="AA1398" s="19" t="str">
        <f>IF(Table2[[#This Row],[SLA horas - base ]]=0,"No tiene SLA",IF(Table2[[#This Row],[Horas resolución/en proceso]]&lt;=Table2[[#This Row],[SLA horas - total]],"Cumplido","Vencido"))</f>
        <v>No tiene SLA</v>
      </c>
      <c r="AC1398"/>
    </row>
    <row r="1399" spans="1:29">
      <c r="A1399" t="s">
        <v>6660</v>
      </c>
      <c r="B1399" t="s">
        <v>6661</v>
      </c>
      <c r="C1399" t="s">
        <v>36</v>
      </c>
      <c r="D1399" t="s">
        <v>2</v>
      </c>
      <c r="E1399" t="s">
        <v>36</v>
      </c>
      <c r="F1399" t="s">
        <v>21</v>
      </c>
      <c r="G1399" t="s">
        <v>36</v>
      </c>
      <c r="H1399" t="s">
        <v>28</v>
      </c>
      <c r="I1399" t="s">
        <v>36</v>
      </c>
      <c r="J1399" t="s">
        <v>131</v>
      </c>
      <c r="K1399" t="s">
        <v>36</v>
      </c>
      <c r="L1399" t="s">
        <v>6662</v>
      </c>
      <c r="M1399" t="s">
        <v>101</v>
      </c>
      <c r="N1399" t="s">
        <v>36</v>
      </c>
      <c r="O1399" t="s">
        <v>102</v>
      </c>
      <c r="P1399" t="s">
        <v>6661</v>
      </c>
      <c r="Q1399" t="s">
        <v>36</v>
      </c>
      <c r="R1399" t="s">
        <v>103</v>
      </c>
      <c r="S1399" t="s">
        <v>36</v>
      </c>
      <c r="T139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45831.695138888892</v>
      </c>
      <c r="U139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45831.697916666664</v>
      </c>
      <c r="V1399" s="5">
        <f>IFERROR(Table2[[#This Row],[Fecha cierre/actualización]]-Table2[[#This Row],[Fecha creación]],"Revisar")</f>
        <v>2.7777777722803876E-3</v>
      </c>
      <c r="W1399" s="5">
        <f>IFERROR(Table2[[#This Row],[Días resolución/en proceso]]*24,"Revisar")</f>
        <v>6.6666666534729302E-2</v>
      </c>
      <c r="X1399" s="5">
        <f>_xlfn.XLOOKUP(Table2[[#This Row],[Acuerdo de nivel de servicio]],SLA!B:B,SLA!C:C)</f>
        <v>0</v>
      </c>
      <c r="Y1399" s="5">
        <f>IFERROR(ROUND(Table2[[#This Row],[Fecha cierre/actualización]]-Table2[[#This Row],[Fecha creación]],0)*14,"Revisar")</f>
        <v>0</v>
      </c>
      <c r="Z1399" s="5">
        <f>+Table2[[#This Row],[SLA horas - base ]]+Table2[[#This Row],[SLA horas - adic por cambio días]]</f>
        <v>0</v>
      </c>
      <c r="AA1399" s="19" t="str">
        <f>IF(Table2[[#This Row],[SLA horas - base ]]=0,"No tiene SLA",IF(Table2[[#This Row],[Horas resolución/en proceso]]&lt;=Table2[[#This Row],[SLA horas - total]],"Cumplido","Vencido"))</f>
        <v>No tiene SLA</v>
      </c>
      <c r="AC1399"/>
    </row>
    <row r="1400" spans="1:29">
      <c r="A1400" t="s">
        <v>6663</v>
      </c>
      <c r="B1400" t="s">
        <v>6664</v>
      </c>
      <c r="C1400" t="s">
        <v>36</v>
      </c>
      <c r="D1400" t="s">
        <v>2</v>
      </c>
      <c r="E1400" t="s">
        <v>38</v>
      </c>
      <c r="F1400" t="s">
        <v>96</v>
      </c>
      <c r="G1400" t="s">
        <v>106</v>
      </c>
      <c r="H1400" t="s">
        <v>38</v>
      </c>
      <c r="I1400" t="s">
        <v>6665</v>
      </c>
      <c r="J1400" t="s">
        <v>6666</v>
      </c>
      <c r="K1400" t="s">
        <v>6667</v>
      </c>
      <c r="L1400" t="s">
        <v>6667</v>
      </c>
      <c r="M1400" t="s">
        <v>110</v>
      </c>
      <c r="N1400" t="s">
        <v>36</v>
      </c>
      <c r="O1400" t="s">
        <v>36</v>
      </c>
      <c r="P1400" t="s">
        <v>6664</v>
      </c>
      <c r="Q1400" t="s">
        <v>6667</v>
      </c>
      <c r="R1400" t="s">
        <v>103</v>
      </c>
      <c r="S1400" t="s">
        <v>6667</v>
      </c>
      <c r="T140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45831.70208333333</v>
      </c>
      <c r="U140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45832.421527777777</v>
      </c>
      <c r="V1400" s="5">
        <f>IFERROR(Table2[[#This Row],[Fecha cierre/actualización]]-Table2[[#This Row],[Fecha creación]],"Revisar")</f>
        <v>0.71944444444670808</v>
      </c>
      <c r="W1400" s="5">
        <f>IFERROR(Table2[[#This Row],[Días resolución/en proceso]]*24,"Revisar")</f>
        <v>17.266666666720994</v>
      </c>
      <c r="X1400" s="5">
        <f>_xlfn.XLOOKUP(Table2[[#This Row],[Acuerdo de nivel de servicio]],SLA!B:B,SLA!C:C)</f>
        <v>0</v>
      </c>
      <c r="Y1400" s="5">
        <f>IFERROR(ROUND(Table2[[#This Row],[Fecha cierre/actualización]]-Table2[[#This Row],[Fecha creación]],0)*14,"Revisar")</f>
        <v>14</v>
      </c>
      <c r="Z1400" s="5">
        <f>+Table2[[#This Row],[SLA horas - base ]]+Table2[[#This Row],[SLA horas - adic por cambio días]]</f>
        <v>14</v>
      </c>
      <c r="AA1400" s="19" t="str">
        <f>IF(Table2[[#This Row],[SLA horas - base ]]=0,"No tiene SLA",IF(Table2[[#This Row],[Horas resolución/en proceso]]&lt;=Table2[[#This Row],[SLA horas - total]],"Cumplido","Vencido"))</f>
        <v>No tiene SLA</v>
      </c>
      <c r="AC1400"/>
    </row>
    <row r="1401" spans="1:29">
      <c r="A1401" t="s">
        <v>6668</v>
      </c>
      <c r="B1401" t="s">
        <v>6669</v>
      </c>
      <c r="C1401" t="s">
        <v>119</v>
      </c>
      <c r="D1401" t="s">
        <v>2</v>
      </c>
      <c r="E1401" t="s">
        <v>55</v>
      </c>
      <c r="F1401" t="s">
        <v>18</v>
      </c>
      <c r="G1401" t="s">
        <v>106</v>
      </c>
      <c r="H1401" t="s">
        <v>28</v>
      </c>
      <c r="I1401" t="s">
        <v>6670</v>
      </c>
      <c r="J1401" t="s">
        <v>131</v>
      </c>
      <c r="K1401" t="s">
        <v>36</v>
      </c>
      <c r="L1401" t="s">
        <v>6671</v>
      </c>
      <c r="M1401" t="s">
        <v>153</v>
      </c>
      <c r="N1401" t="s">
        <v>154</v>
      </c>
      <c r="O1401" t="s">
        <v>36</v>
      </c>
      <c r="P1401" t="s">
        <v>6669</v>
      </c>
      <c r="Q1401" t="s">
        <v>36</v>
      </c>
      <c r="R1401" t="s">
        <v>103</v>
      </c>
      <c r="S1401" t="s">
        <v>36</v>
      </c>
      <c r="T140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45831.565972222219</v>
      </c>
      <c r="U140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45848.524305555555</v>
      </c>
      <c r="V1401" s="5">
        <f>IFERROR(Table2[[#This Row],[Fecha cierre/actualización]]-Table2[[#This Row],[Fecha creación]],"Revisar")</f>
        <v>16.958333333335759</v>
      </c>
      <c r="W1401" s="5">
        <f>IFERROR(Table2[[#This Row],[Días resolución/en proceso]]*24,"Revisar")</f>
        <v>407.00000000005821</v>
      </c>
      <c r="X1401" s="5">
        <f>_xlfn.XLOOKUP(Table2[[#This Row],[Acuerdo de nivel de servicio]],SLA!B:B,SLA!C:C)</f>
        <v>72</v>
      </c>
      <c r="Y1401" s="5">
        <f>IFERROR(ROUND(Table2[[#This Row],[Fecha cierre/actualización]]-Table2[[#This Row],[Fecha creación]],0)*14,"Revisar")</f>
        <v>238</v>
      </c>
      <c r="Z1401" s="5">
        <f>+Table2[[#This Row],[SLA horas - base ]]+Table2[[#This Row],[SLA horas - adic por cambio días]]</f>
        <v>310</v>
      </c>
      <c r="AA1401" s="19" t="str">
        <f>IF(Table2[[#This Row],[SLA horas - base ]]=0,"No tiene SLA",IF(Table2[[#This Row],[Horas resolución/en proceso]]&lt;=Table2[[#This Row],[SLA horas - total]],"Cumplido","Vencido"))</f>
        <v>Vencido</v>
      </c>
      <c r="AC1401"/>
    </row>
    <row r="1402" spans="1:29">
      <c r="A1402" t="s">
        <v>6672</v>
      </c>
      <c r="B1402" t="s">
        <v>6673</v>
      </c>
      <c r="C1402" t="s">
        <v>149</v>
      </c>
      <c r="D1402" t="s">
        <v>2</v>
      </c>
      <c r="E1402" t="s">
        <v>55</v>
      </c>
      <c r="F1402" t="s">
        <v>96</v>
      </c>
      <c r="G1402" t="s">
        <v>106</v>
      </c>
      <c r="H1402" t="s">
        <v>31</v>
      </c>
      <c r="I1402" t="s">
        <v>6674</v>
      </c>
      <c r="J1402" t="s">
        <v>6675</v>
      </c>
      <c r="K1402" t="s">
        <v>6676</v>
      </c>
      <c r="L1402" t="s">
        <v>6676</v>
      </c>
      <c r="M1402" t="s">
        <v>101</v>
      </c>
      <c r="N1402" t="s">
        <v>154</v>
      </c>
      <c r="O1402" t="s">
        <v>102</v>
      </c>
      <c r="P1402" t="s">
        <v>6673</v>
      </c>
      <c r="Q1402" t="s">
        <v>6676</v>
      </c>
      <c r="R1402" t="s">
        <v>103</v>
      </c>
      <c r="S1402" t="s">
        <v>6676</v>
      </c>
      <c r="T140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45831.70416666667</v>
      </c>
      <c r="U140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45831.714583333334</v>
      </c>
      <c r="V1402" s="5">
        <f>IFERROR(Table2[[#This Row],[Fecha cierre/actualización]]-Table2[[#This Row],[Fecha creación]],"Revisar")</f>
        <v>1.0416666664241347E-2</v>
      </c>
      <c r="W1402" s="5">
        <f>IFERROR(Table2[[#This Row],[Días resolución/en proceso]]*24,"Revisar")</f>
        <v>0.24999999994179234</v>
      </c>
      <c r="X1402" s="5">
        <f>_xlfn.XLOOKUP(Table2[[#This Row],[Acuerdo de nivel de servicio]],SLA!B:B,SLA!C:C)</f>
        <v>12.5</v>
      </c>
      <c r="Y1402" s="5">
        <f>IFERROR(ROUND(Table2[[#This Row],[Fecha cierre/actualización]]-Table2[[#This Row],[Fecha creación]],0)*14,"Revisar")</f>
        <v>0</v>
      </c>
      <c r="Z1402" s="5">
        <f>+Table2[[#This Row],[SLA horas - base ]]+Table2[[#This Row],[SLA horas - adic por cambio días]]</f>
        <v>12.5</v>
      </c>
      <c r="AA1402" s="19" t="str">
        <f>IF(Table2[[#This Row],[SLA horas - base ]]=0,"No tiene SLA",IF(Table2[[#This Row],[Horas resolución/en proceso]]&lt;=Table2[[#This Row],[SLA horas - total]],"Cumplido","Vencido"))</f>
        <v>Cumplido</v>
      </c>
      <c r="AC1402"/>
    </row>
    <row r="1403" spans="1:29">
      <c r="A1403" t="s">
        <v>6677</v>
      </c>
      <c r="B1403" t="s">
        <v>6678</v>
      </c>
      <c r="C1403" t="s">
        <v>119</v>
      </c>
      <c r="D1403" t="s">
        <v>2</v>
      </c>
      <c r="E1403" t="s">
        <v>55</v>
      </c>
      <c r="F1403" t="s">
        <v>96</v>
      </c>
      <c r="G1403" t="s">
        <v>106</v>
      </c>
      <c r="H1403" t="s">
        <v>28</v>
      </c>
      <c r="I1403" t="s">
        <v>6679</v>
      </c>
      <c r="J1403" t="s">
        <v>6680</v>
      </c>
      <c r="K1403" t="s">
        <v>6681</v>
      </c>
      <c r="L1403" t="s">
        <v>6681</v>
      </c>
      <c r="M1403" t="s">
        <v>153</v>
      </c>
      <c r="N1403" t="s">
        <v>154</v>
      </c>
      <c r="O1403" t="s">
        <v>36</v>
      </c>
      <c r="P1403" t="s">
        <v>6678</v>
      </c>
      <c r="Q1403" t="s">
        <v>6681</v>
      </c>
      <c r="R1403" t="s">
        <v>103</v>
      </c>
      <c r="S1403" t="s">
        <v>6682</v>
      </c>
      <c r="T140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45832.387499999997</v>
      </c>
      <c r="U140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45836.419444444444</v>
      </c>
      <c r="V1403" s="5">
        <f>IFERROR(Table2[[#This Row],[Fecha cierre/actualización]]-Table2[[#This Row],[Fecha creación]],"Revisar")</f>
        <v>4.0319444444467081</v>
      </c>
      <c r="W1403" s="5">
        <f>IFERROR(Table2[[#This Row],[Días resolución/en proceso]]*24,"Revisar")</f>
        <v>96.766666666720994</v>
      </c>
      <c r="X1403" s="5">
        <f>_xlfn.XLOOKUP(Table2[[#This Row],[Acuerdo de nivel de servicio]],SLA!B:B,SLA!C:C)</f>
        <v>72</v>
      </c>
      <c r="Y1403" s="5">
        <f>IFERROR(ROUND(Table2[[#This Row],[Fecha cierre/actualización]]-Table2[[#This Row],[Fecha creación]],0)*14,"Revisar")</f>
        <v>56</v>
      </c>
      <c r="Z1403" s="5">
        <f>+Table2[[#This Row],[SLA horas - base ]]+Table2[[#This Row],[SLA horas - adic por cambio días]]</f>
        <v>128</v>
      </c>
      <c r="AA1403" s="19" t="str">
        <f>IF(Table2[[#This Row],[SLA horas - base ]]=0,"No tiene SLA",IF(Table2[[#This Row],[Horas resolución/en proceso]]&lt;=Table2[[#This Row],[SLA horas - total]],"Cumplido","Vencido"))</f>
        <v>Cumplido</v>
      </c>
      <c r="AC1403"/>
    </row>
    <row r="1404" spans="1:29">
      <c r="A1404" t="s">
        <v>6683</v>
      </c>
      <c r="B1404" t="s">
        <v>6684</v>
      </c>
      <c r="C1404" t="s">
        <v>119</v>
      </c>
      <c r="D1404" t="s">
        <v>2</v>
      </c>
      <c r="E1404" t="s">
        <v>55</v>
      </c>
      <c r="F1404" t="s">
        <v>96</v>
      </c>
      <c r="G1404" t="s">
        <v>106</v>
      </c>
      <c r="H1404" t="s">
        <v>28</v>
      </c>
      <c r="I1404" t="s">
        <v>6641</v>
      </c>
      <c r="J1404" t="s">
        <v>6685</v>
      </c>
      <c r="K1404" t="s">
        <v>6686</v>
      </c>
      <c r="L1404" t="s">
        <v>6686</v>
      </c>
      <c r="M1404" t="s">
        <v>153</v>
      </c>
      <c r="N1404" t="s">
        <v>154</v>
      </c>
      <c r="O1404" t="s">
        <v>36</v>
      </c>
      <c r="P1404" t="s">
        <v>6684</v>
      </c>
      <c r="Q1404" t="s">
        <v>6686</v>
      </c>
      <c r="R1404" t="s">
        <v>103</v>
      </c>
      <c r="S1404" t="s">
        <v>6687</v>
      </c>
      <c r="T140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45832.558333333334</v>
      </c>
      <c r="U140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45834.711111111108</v>
      </c>
      <c r="V1404" s="5">
        <f>IFERROR(Table2[[#This Row],[Fecha cierre/actualización]]-Table2[[#This Row],[Fecha creación]],"Revisar")</f>
        <v>2.1527777777737356</v>
      </c>
      <c r="W1404" s="5">
        <f>IFERROR(Table2[[#This Row],[Días resolución/en proceso]]*24,"Revisar")</f>
        <v>51.666666666569654</v>
      </c>
      <c r="X1404" s="5">
        <f>_xlfn.XLOOKUP(Table2[[#This Row],[Acuerdo de nivel de servicio]],SLA!B:B,SLA!C:C)</f>
        <v>72</v>
      </c>
      <c r="Y1404" s="5">
        <f>IFERROR(ROUND(Table2[[#This Row],[Fecha cierre/actualización]]-Table2[[#This Row],[Fecha creación]],0)*14,"Revisar")</f>
        <v>28</v>
      </c>
      <c r="Z1404" s="5">
        <f>+Table2[[#This Row],[SLA horas - base ]]+Table2[[#This Row],[SLA horas - adic por cambio días]]</f>
        <v>100</v>
      </c>
      <c r="AA1404" s="19" t="str">
        <f>IF(Table2[[#This Row],[SLA horas - base ]]=0,"No tiene SLA",IF(Table2[[#This Row],[Horas resolución/en proceso]]&lt;=Table2[[#This Row],[SLA horas - total]],"Cumplido","Vencido"))</f>
        <v>Cumplido</v>
      </c>
      <c r="AC1404"/>
    </row>
    <row r="1405" spans="1:29">
      <c r="A1405" t="s">
        <v>6688</v>
      </c>
      <c r="B1405" t="s">
        <v>6689</v>
      </c>
      <c r="C1405" t="s">
        <v>119</v>
      </c>
      <c r="D1405" t="s">
        <v>2</v>
      </c>
      <c r="E1405" t="s">
        <v>55</v>
      </c>
      <c r="F1405" t="s">
        <v>96</v>
      </c>
      <c r="G1405" t="s">
        <v>106</v>
      </c>
      <c r="H1405" t="s">
        <v>28</v>
      </c>
      <c r="I1405" t="s">
        <v>6690</v>
      </c>
      <c r="J1405" t="s">
        <v>6691</v>
      </c>
      <c r="K1405" t="s">
        <v>6692</v>
      </c>
      <c r="L1405" t="s">
        <v>6692</v>
      </c>
      <c r="M1405" t="s">
        <v>153</v>
      </c>
      <c r="N1405" t="s">
        <v>154</v>
      </c>
      <c r="O1405" t="s">
        <v>36</v>
      </c>
      <c r="P1405" t="s">
        <v>6689</v>
      </c>
      <c r="Q1405" t="s">
        <v>6692</v>
      </c>
      <c r="R1405" t="s">
        <v>103</v>
      </c>
      <c r="S1405" t="s">
        <v>6692</v>
      </c>
      <c r="T140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45832.708333333336</v>
      </c>
      <c r="U140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45839.681250000001</v>
      </c>
      <c r="V1405" s="5">
        <f>IFERROR(Table2[[#This Row],[Fecha cierre/actualización]]-Table2[[#This Row],[Fecha creación]],"Revisar")</f>
        <v>6.9729166666656965</v>
      </c>
      <c r="W1405" s="5">
        <f>IFERROR(Table2[[#This Row],[Días resolución/en proceso]]*24,"Revisar")</f>
        <v>167.34999999997672</v>
      </c>
      <c r="X1405" s="5">
        <f>_xlfn.XLOOKUP(Table2[[#This Row],[Acuerdo de nivel de servicio]],SLA!B:B,SLA!C:C)</f>
        <v>72</v>
      </c>
      <c r="Y1405" s="5">
        <f>IFERROR(ROUND(Table2[[#This Row],[Fecha cierre/actualización]]-Table2[[#This Row],[Fecha creación]],0)*14,"Revisar")</f>
        <v>98</v>
      </c>
      <c r="Z1405" s="5">
        <f>+Table2[[#This Row],[SLA horas - base ]]+Table2[[#This Row],[SLA horas - adic por cambio días]]</f>
        <v>170</v>
      </c>
      <c r="AA1405" s="19" t="str">
        <f>IF(Table2[[#This Row],[SLA horas - base ]]=0,"No tiene SLA",IF(Table2[[#This Row],[Horas resolución/en proceso]]&lt;=Table2[[#This Row],[SLA horas - total]],"Cumplido","Vencido"))</f>
        <v>Cumplido</v>
      </c>
      <c r="AC1405"/>
    </row>
    <row r="1406" spans="1:29">
      <c r="A1406" t="s">
        <v>6693</v>
      </c>
      <c r="B1406" t="s">
        <v>6694</v>
      </c>
      <c r="C1406" t="s">
        <v>149</v>
      </c>
      <c r="D1406" t="s">
        <v>2</v>
      </c>
      <c r="E1406" t="s">
        <v>66</v>
      </c>
      <c r="F1406" t="s">
        <v>19</v>
      </c>
      <c r="G1406" t="s">
        <v>97</v>
      </c>
      <c r="H1406" t="s">
        <v>51</v>
      </c>
      <c r="I1406" t="s">
        <v>6695</v>
      </c>
      <c r="J1406" t="s">
        <v>131</v>
      </c>
      <c r="K1406" t="s">
        <v>36</v>
      </c>
      <c r="L1406" t="s">
        <v>6696</v>
      </c>
      <c r="M1406" t="s">
        <v>101</v>
      </c>
      <c r="N1406" t="s">
        <v>36</v>
      </c>
      <c r="O1406" t="s">
        <v>102</v>
      </c>
      <c r="P1406" t="s">
        <v>6694</v>
      </c>
      <c r="Q1406" t="s">
        <v>36</v>
      </c>
      <c r="R1406" t="s">
        <v>103</v>
      </c>
      <c r="S1406" t="s">
        <v>36</v>
      </c>
      <c r="T140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45832.806250000001</v>
      </c>
      <c r="U140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45834.361111111109</v>
      </c>
      <c r="V1406" s="5">
        <f>IFERROR(Table2[[#This Row],[Fecha cierre/actualización]]-Table2[[#This Row],[Fecha creación]],"Revisar")</f>
        <v>1.554861111108039</v>
      </c>
      <c r="W1406" s="5">
        <f>IFERROR(Table2[[#This Row],[Días resolución/en proceso]]*24,"Revisar")</f>
        <v>37.316666666592937</v>
      </c>
      <c r="X1406" s="5">
        <f>_xlfn.XLOOKUP(Table2[[#This Row],[Acuerdo de nivel de servicio]],SLA!B:B,SLA!C:C)</f>
        <v>12.5</v>
      </c>
      <c r="Y1406" s="5">
        <f>IFERROR(ROUND(Table2[[#This Row],[Fecha cierre/actualización]]-Table2[[#This Row],[Fecha creación]],0)*14,"Revisar")</f>
        <v>28</v>
      </c>
      <c r="Z1406" s="5">
        <f>+Table2[[#This Row],[SLA horas - base ]]+Table2[[#This Row],[SLA horas - adic por cambio días]]</f>
        <v>40.5</v>
      </c>
      <c r="AA1406" s="19" t="str">
        <f>IF(Table2[[#This Row],[SLA horas - base ]]=0,"No tiene SLA",IF(Table2[[#This Row],[Horas resolución/en proceso]]&lt;=Table2[[#This Row],[SLA horas - total]],"Cumplido","Vencido"))</f>
        <v>Cumplido</v>
      </c>
      <c r="AC1406"/>
    </row>
    <row r="1407" spans="1:29">
      <c r="A1407" t="s">
        <v>6697</v>
      </c>
      <c r="B1407" t="s">
        <v>6698</v>
      </c>
      <c r="C1407" t="s">
        <v>149</v>
      </c>
      <c r="D1407" t="s">
        <v>2</v>
      </c>
      <c r="E1407" t="s">
        <v>55</v>
      </c>
      <c r="F1407" t="s">
        <v>96</v>
      </c>
      <c r="G1407" t="s">
        <v>106</v>
      </c>
      <c r="H1407" t="s">
        <v>27</v>
      </c>
      <c r="I1407" t="s">
        <v>6699</v>
      </c>
      <c r="J1407" t="s">
        <v>6700</v>
      </c>
      <c r="K1407" t="s">
        <v>6701</v>
      </c>
      <c r="L1407" t="s">
        <v>6701</v>
      </c>
      <c r="M1407" t="s">
        <v>101</v>
      </c>
      <c r="N1407" t="s">
        <v>154</v>
      </c>
      <c r="O1407" t="s">
        <v>102</v>
      </c>
      <c r="P1407" t="s">
        <v>6698</v>
      </c>
      <c r="Q1407" t="s">
        <v>6701</v>
      </c>
      <c r="R1407" t="s">
        <v>103</v>
      </c>
      <c r="S1407" t="s">
        <v>6701</v>
      </c>
      <c r="T140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45832.399305555555</v>
      </c>
      <c r="U140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45834.600694444445</v>
      </c>
      <c r="V1407" s="5">
        <f>IFERROR(Table2[[#This Row],[Fecha cierre/actualización]]-Table2[[#This Row],[Fecha creación]],"Revisar")</f>
        <v>2.2013888888905058</v>
      </c>
      <c r="W1407" s="5">
        <f>IFERROR(Table2[[#This Row],[Días resolución/en proceso]]*24,"Revisar")</f>
        <v>52.833333333372138</v>
      </c>
      <c r="X1407" s="5">
        <f>_xlfn.XLOOKUP(Table2[[#This Row],[Acuerdo de nivel de servicio]],SLA!B:B,SLA!C:C)</f>
        <v>12.5</v>
      </c>
      <c r="Y1407" s="5">
        <f>IFERROR(ROUND(Table2[[#This Row],[Fecha cierre/actualización]]-Table2[[#This Row],[Fecha creación]],0)*14,"Revisar")</f>
        <v>28</v>
      </c>
      <c r="Z1407" s="5">
        <f>+Table2[[#This Row],[SLA horas - base ]]+Table2[[#This Row],[SLA horas - adic por cambio días]]</f>
        <v>40.5</v>
      </c>
      <c r="AA1407" s="19" t="str">
        <f>IF(Table2[[#This Row],[SLA horas - base ]]=0,"No tiene SLA",IF(Table2[[#This Row],[Horas resolución/en proceso]]&lt;=Table2[[#This Row],[SLA horas - total]],"Cumplido","Vencido"))</f>
        <v>Vencido</v>
      </c>
      <c r="AC1407"/>
    </row>
    <row r="1408" spans="1:29">
      <c r="A1408" t="s">
        <v>6702</v>
      </c>
      <c r="B1408" t="s">
        <v>6703</v>
      </c>
      <c r="C1408" t="s">
        <v>496</v>
      </c>
      <c r="D1408" t="s">
        <v>95</v>
      </c>
      <c r="E1408" t="s">
        <v>66</v>
      </c>
      <c r="F1408" t="s">
        <v>96</v>
      </c>
      <c r="G1408" t="s">
        <v>97</v>
      </c>
      <c r="H1408" t="s">
        <v>45</v>
      </c>
      <c r="I1408" t="s">
        <v>6704</v>
      </c>
      <c r="J1408" t="s">
        <v>6705</v>
      </c>
      <c r="K1408" t="s">
        <v>6706</v>
      </c>
      <c r="L1408" t="s">
        <v>6706</v>
      </c>
      <c r="M1408" t="s">
        <v>101</v>
      </c>
      <c r="N1408" t="s">
        <v>36</v>
      </c>
      <c r="O1408" t="s">
        <v>102</v>
      </c>
      <c r="P1408" t="s">
        <v>6703</v>
      </c>
      <c r="Q1408" t="s">
        <v>6706</v>
      </c>
      <c r="R1408" t="s">
        <v>103</v>
      </c>
      <c r="S1408" t="s">
        <v>6706</v>
      </c>
      <c r="T140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45831.511111111111</v>
      </c>
      <c r="U140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45832.426388888889</v>
      </c>
      <c r="V1408" s="5">
        <f>IFERROR(Table2[[#This Row],[Fecha cierre/actualización]]-Table2[[#This Row],[Fecha creación]],"Revisar")</f>
        <v>0.91527777777810115</v>
      </c>
      <c r="W1408" s="5">
        <f>IFERROR(Table2[[#This Row],[Días resolución/en proceso]]*24,"Revisar")</f>
        <v>21.966666666674428</v>
      </c>
      <c r="X1408" s="5">
        <f>_xlfn.XLOOKUP(Table2[[#This Row],[Acuerdo de nivel de servicio]],SLA!B:B,SLA!C:C)</f>
        <v>72</v>
      </c>
      <c r="Y1408" s="5">
        <f>IFERROR(ROUND(Table2[[#This Row],[Fecha cierre/actualización]]-Table2[[#This Row],[Fecha creación]],0)*14,"Revisar")</f>
        <v>14</v>
      </c>
      <c r="Z1408" s="5">
        <f>+Table2[[#This Row],[SLA horas - base ]]+Table2[[#This Row],[SLA horas - adic por cambio días]]</f>
        <v>86</v>
      </c>
      <c r="AA1408" s="19" t="str">
        <f>IF(Table2[[#This Row],[SLA horas - base ]]=0,"No tiene SLA",IF(Table2[[#This Row],[Horas resolución/en proceso]]&lt;=Table2[[#This Row],[SLA horas - total]],"Cumplido","Vencido"))</f>
        <v>Cumplido</v>
      </c>
      <c r="AC1408"/>
    </row>
    <row r="1409" spans="1:29">
      <c r="A1409" t="s">
        <v>6707</v>
      </c>
      <c r="B1409" t="s">
        <v>6708</v>
      </c>
      <c r="C1409" t="s">
        <v>119</v>
      </c>
      <c r="D1409" t="s">
        <v>2</v>
      </c>
      <c r="E1409" t="s">
        <v>55</v>
      </c>
      <c r="F1409" t="s">
        <v>96</v>
      </c>
      <c r="G1409" t="s">
        <v>106</v>
      </c>
      <c r="H1409" t="s">
        <v>28</v>
      </c>
      <c r="I1409" t="s">
        <v>6709</v>
      </c>
      <c r="J1409" t="s">
        <v>6710</v>
      </c>
      <c r="K1409" t="s">
        <v>6711</v>
      </c>
      <c r="L1409" t="s">
        <v>6711</v>
      </c>
      <c r="M1409" t="s">
        <v>153</v>
      </c>
      <c r="N1409" t="s">
        <v>154</v>
      </c>
      <c r="O1409" t="s">
        <v>36</v>
      </c>
      <c r="P1409" t="s">
        <v>6708</v>
      </c>
      <c r="Q1409" t="s">
        <v>6711</v>
      </c>
      <c r="R1409" t="s">
        <v>103</v>
      </c>
      <c r="S1409" t="s">
        <v>6711</v>
      </c>
      <c r="T140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45832.459722222222</v>
      </c>
      <c r="U140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45833.668055555558</v>
      </c>
      <c r="V1409" s="5">
        <f>IFERROR(Table2[[#This Row],[Fecha cierre/actualización]]-Table2[[#This Row],[Fecha creación]],"Revisar")</f>
        <v>1.2083333333357587</v>
      </c>
      <c r="W1409" s="5">
        <f>IFERROR(Table2[[#This Row],[Días resolución/en proceso]]*24,"Revisar")</f>
        <v>29.000000000058208</v>
      </c>
      <c r="X1409" s="5">
        <f>_xlfn.XLOOKUP(Table2[[#This Row],[Acuerdo de nivel de servicio]],SLA!B:B,SLA!C:C)</f>
        <v>72</v>
      </c>
      <c r="Y1409" s="5">
        <f>IFERROR(ROUND(Table2[[#This Row],[Fecha cierre/actualización]]-Table2[[#This Row],[Fecha creación]],0)*14,"Revisar")</f>
        <v>14</v>
      </c>
      <c r="Z1409" s="5">
        <f>+Table2[[#This Row],[SLA horas - base ]]+Table2[[#This Row],[SLA horas - adic por cambio días]]</f>
        <v>86</v>
      </c>
      <c r="AA1409" s="19" t="str">
        <f>IF(Table2[[#This Row],[SLA horas - base ]]=0,"No tiene SLA",IF(Table2[[#This Row],[Horas resolución/en proceso]]&lt;=Table2[[#This Row],[SLA horas - total]],"Cumplido","Vencido"))</f>
        <v>Cumplido</v>
      </c>
      <c r="AC1409"/>
    </row>
    <row r="1410" spans="1:29">
      <c r="A1410" t="s">
        <v>6712</v>
      </c>
      <c r="B1410" t="s">
        <v>6713</v>
      </c>
      <c r="C1410" t="s">
        <v>2317</v>
      </c>
      <c r="D1410" t="s">
        <v>95</v>
      </c>
      <c r="E1410" t="s">
        <v>38</v>
      </c>
      <c r="F1410" t="s">
        <v>6714</v>
      </c>
      <c r="G1410" t="s">
        <v>106</v>
      </c>
      <c r="H1410" t="s">
        <v>38</v>
      </c>
      <c r="I1410" t="s">
        <v>6659</v>
      </c>
      <c r="J1410" t="s">
        <v>131</v>
      </c>
      <c r="K1410" t="s">
        <v>36</v>
      </c>
      <c r="L1410" t="s">
        <v>6715</v>
      </c>
      <c r="M1410" t="s">
        <v>110</v>
      </c>
      <c r="N1410" t="s">
        <v>36</v>
      </c>
      <c r="O1410" t="s">
        <v>36</v>
      </c>
      <c r="P1410" t="s">
        <v>6713</v>
      </c>
      <c r="Q1410" t="s">
        <v>36</v>
      </c>
      <c r="R1410" t="s">
        <v>103</v>
      </c>
      <c r="S1410" t="s">
        <v>36</v>
      </c>
      <c r="T141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45831.631944444445</v>
      </c>
      <c r="U141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45852.491666666669</v>
      </c>
      <c r="V1410" s="5">
        <f>IFERROR(Table2[[#This Row],[Fecha cierre/actualización]]-Table2[[#This Row],[Fecha creación]],"Revisar")</f>
        <v>20.859722222223354</v>
      </c>
      <c r="W1410" s="5">
        <f>IFERROR(Table2[[#This Row],[Días resolución/en proceso]]*24,"Revisar")</f>
        <v>500.6333333333605</v>
      </c>
      <c r="X1410" s="5">
        <f>_xlfn.XLOOKUP(Table2[[#This Row],[Acuerdo de nivel de servicio]],SLA!B:B,SLA!C:C)</f>
        <v>120</v>
      </c>
      <c r="Y1410" s="5">
        <f>IFERROR(ROUND(Table2[[#This Row],[Fecha cierre/actualización]]-Table2[[#This Row],[Fecha creación]],0)*14,"Revisar")</f>
        <v>294</v>
      </c>
      <c r="Z1410" s="5">
        <f>+Table2[[#This Row],[SLA horas - base ]]+Table2[[#This Row],[SLA horas - adic por cambio días]]</f>
        <v>414</v>
      </c>
      <c r="AA1410" s="19" t="str">
        <f>IF(Table2[[#This Row],[SLA horas - base ]]=0,"No tiene SLA",IF(Table2[[#This Row],[Horas resolución/en proceso]]&lt;=Table2[[#This Row],[SLA horas - total]],"Cumplido","Vencido"))</f>
        <v>Vencido</v>
      </c>
      <c r="AC1410"/>
    </row>
    <row r="1411" spans="1:29">
      <c r="A1411" t="s">
        <v>6716</v>
      </c>
      <c r="B1411" t="s">
        <v>6717</v>
      </c>
      <c r="C1411" t="s">
        <v>2317</v>
      </c>
      <c r="D1411" t="s">
        <v>95</v>
      </c>
      <c r="E1411" t="s">
        <v>38</v>
      </c>
      <c r="F1411" t="s">
        <v>96</v>
      </c>
      <c r="G1411" t="s">
        <v>106</v>
      </c>
      <c r="H1411" t="s">
        <v>38</v>
      </c>
      <c r="I1411" t="s">
        <v>6718</v>
      </c>
      <c r="J1411" t="s">
        <v>6719</v>
      </c>
      <c r="K1411" t="s">
        <v>6720</v>
      </c>
      <c r="L1411" t="s">
        <v>6720</v>
      </c>
      <c r="M1411" t="s">
        <v>110</v>
      </c>
      <c r="N1411" t="s">
        <v>36</v>
      </c>
      <c r="O1411" t="s">
        <v>36</v>
      </c>
      <c r="P1411" t="s">
        <v>6717</v>
      </c>
      <c r="Q1411" t="s">
        <v>6720</v>
      </c>
      <c r="R1411" t="s">
        <v>103</v>
      </c>
      <c r="S1411" t="s">
        <v>6720</v>
      </c>
      <c r="T141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45831.712500000001</v>
      </c>
      <c r="U141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45833.408333333333</v>
      </c>
      <c r="V1411" s="5">
        <f>IFERROR(Table2[[#This Row],[Fecha cierre/actualización]]-Table2[[#This Row],[Fecha creación]],"Revisar")</f>
        <v>1.6958333333313931</v>
      </c>
      <c r="W1411" s="5">
        <f>IFERROR(Table2[[#This Row],[Días resolución/en proceso]]*24,"Revisar")</f>
        <v>40.699999999953434</v>
      </c>
      <c r="X1411" s="5">
        <f>_xlfn.XLOOKUP(Table2[[#This Row],[Acuerdo de nivel de servicio]],SLA!B:B,SLA!C:C)</f>
        <v>120</v>
      </c>
      <c r="Y1411" s="5">
        <f>IFERROR(ROUND(Table2[[#This Row],[Fecha cierre/actualización]]-Table2[[#This Row],[Fecha creación]],0)*14,"Revisar")</f>
        <v>28</v>
      </c>
      <c r="Z1411" s="5">
        <f>+Table2[[#This Row],[SLA horas - base ]]+Table2[[#This Row],[SLA horas - adic por cambio días]]</f>
        <v>148</v>
      </c>
      <c r="AA1411" s="19" t="str">
        <f>IF(Table2[[#This Row],[SLA horas - base ]]=0,"No tiene SLA",IF(Table2[[#This Row],[Horas resolución/en proceso]]&lt;=Table2[[#This Row],[SLA horas - total]],"Cumplido","Vencido"))</f>
        <v>Cumplido</v>
      </c>
      <c r="AC1411"/>
    </row>
    <row r="1412" spans="1:29">
      <c r="A1412" t="s">
        <v>6721</v>
      </c>
      <c r="B1412" t="s">
        <v>6722</v>
      </c>
      <c r="C1412" t="s">
        <v>149</v>
      </c>
      <c r="D1412" t="s">
        <v>2</v>
      </c>
      <c r="E1412" t="s">
        <v>48</v>
      </c>
      <c r="F1412" t="s">
        <v>96</v>
      </c>
      <c r="G1412" t="s">
        <v>106</v>
      </c>
      <c r="H1412" t="s">
        <v>31</v>
      </c>
      <c r="I1412" t="s">
        <v>6723</v>
      </c>
      <c r="J1412" t="s">
        <v>6724</v>
      </c>
      <c r="K1412" t="s">
        <v>6725</v>
      </c>
      <c r="L1412" t="s">
        <v>6725</v>
      </c>
      <c r="M1412" t="s">
        <v>101</v>
      </c>
      <c r="N1412" t="s">
        <v>154</v>
      </c>
      <c r="O1412" t="s">
        <v>102</v>
      </c>
      <c r="P1412" t="s">
        <v>6722</v>
      </c>
      <c r="Q1412" t="s">
        <v>6725</v>
      </c>
      <c r="R1412" t="s">
        <v>103</v>
      </c>
      <c r="S1412" t="s">
        <v>6725</v>
      </c>
      <c r="T141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45832.450694444444</v>
      </c>
      <c r="U141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45833.377083333333</v>
      </c>
      <c r="V1412" s="5">
        <f>IFERROR(Table2[[#This Row],[Fecha cierre/actualización]]-Table2[[#This Row],[Fecha creación]],"Revisar")</f>
        <v>0.92638888888905058</v>
      </c>
      <c r="W1412" s="5">
        <f>IFERROR(Table2[[#This Row],[Días resolución/en proceso]]*24,"Revisar")</f>
        <v>22.233333333337214</v>
      </c>
      <c r="X1412" s="5">
        <f>_xlfn.XLOOKUP(Table2[[#This Row],[Acuerdo de nivel de servicio]],SLA!B:B,SLA!C:C)</f>
        <v>12.5</v>
      </c>
      <c r="Y1412" s="5">
        <f>IFERROR(ROUND(Table2[[#This Row],[Fecha cierre/actualización]]-Table2[[#This Row],[Fecha creación]],0)*14,"Revisar")</f>
        <v>14</v>
      </c>
      <c r="Z1412" s="5">
        <f>+Table2[[#This Row],[SLA horas - base ]]+Table2[[#This Row],[SLA horas - adic por cambio días]]</f>
        <v>26.5</v>
      </c>
      <c r="AA1412" s="19" t="str">
        <f>IF(Table2[[#This Row],[SLA horas - base ]]=0,"No tiene SLA",IF(Table2[[#This Row],[Horas resolución/en proceso]]&lt;=Table2[[#This Row],[SLA horas - total]],"Cumplido","Vencido"))</f>
        <v>Cumplido</v>
      </c>
      <c r="AC1412"/>
    </row>
    <row r="1413" spans="1:29">
      <c r="A1413" t="s">
        <v>6726</v>
      </c>
      <c r="B1413" t="s">
        <v>6727</v>
      </c>
      <c r="C1413" t="s">
        <v>149</v>
      </c>
      <c r="D1413" t="s">
        <v>2</v>
      </c>
      <c r="E1413" t="s">
        <v>55</v>
      </c>
      <c r="F1413" t="s">
        <v>96</v>
      </c>
      <c r="G1413" t="s">
        <v>106</v>
      </c>
      <c r="H1413" t="s">
        <v>31</v>
      </c>
      <c r="I1413" t="s">
        <v>6728</v>
      </c>
      <c r="J1413" t="s">
        <v>6729</v>
      </c>
      <c r="K1413" t="s">
        <v>6730</v>
      </c>
      <c r="L1413" t="s">
        <v>6730</v>
      </c>
      <c r="M1413" t="s">
        <v>101</v>
      </c>
      <c r="N1413" t="s">
        <v>154</v>
      </c>
      <c r="O1413" t="s">
        <v>102</v>
      </c>
      <c r="P1413" t="s">
        <v>6727</v>
      </c>
      <c r="Q1413" t="s">
        <v>6730</v>
      </c>
      <c r="R1413" t="s">
        <v>103</v>
      </c>
      <c r="S1413" t="s">
        <v>6730</v>
      </c>
      <c r="T141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45832.518750000003</v>
      </c>
      <c r="U141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45833.665972222225</v>
      </c>
      <c r="V1413" s="5">
        <f>IFERROR(Table2[[#This Row],[Fecha cierre/actualización]]-Table2[[#This Row],[Fecha creación]],"Revisar")</f>
        <v>1.1472222222218988</v>
      </c>
      <c r="W1413" s="5">
        <f>IFERROR(Table2[[#This Row],[Días resolución/en proceso]]*24,"Revisar")</f>
        <v>27.533333333325572</v>
      </c>
      <c r="X1413" s="5">
        <f>_xlfn.XLOOKUP(Table2[[#This Row],[Acuerdo de nivel de servicio]],SLA!B:B,SLA!C:C)</f>
        <v>12.5</v>
      </c>
      <c r="Y1413" s="5">
        <f>IFERROR(ROUND(Table2[[#This Row],[Fecha cierre/actualización]]-Table2[[#This Row],[Fecha creación]],0)*14,"Revisar")</f>
        <v>14</v>
      </c>
      <c r="Z1413" s="5">
        <f>+Table2[[#This Row],[SLA horas - base ]]+Table2[[#This Row],[SLA horas - adic por cambio días]]</f>
        <v>26.5</v>
      </c>
      <c r="AA1413" s="19" t="str">
        <f>IF(Table2[[#This Row],[SLA horas - base ]]=0,"No tiene SLA",IF(Table2[[#This Row],[Horas resolución/en proceso]]&lt;=Table2[[#This Row],[SLA horas - total]],"Cumplido","Vencido"))</f>
        <v>Vencido</v>
      </c>
      <c r="AC1413"/>
    </row>
    <row r="1414" spans="1:29">
      <c r="A1414" t="s">
        <v>6731</v>
      </c>
      <c r="B1414" t="s">
        <v>6732</v>
      </c>
      <c r="C1414" t="s">
        <v>36</v>
      </c>
      <c r="D1414" t="s">
        <v>2</v>
      </c>
      <c r="E1414" t="s">
        <v>66</v>
      </c>
      <c r="F1414" t="s">
        <v>96</v>
      </c>
      <c r="G1414" t="s">
        <v>97</v>
      </c>
      <c r="H1414" t="s">
        <v>37</v>
      </c>
      <c r="I1414" t="s">
        <v>6733</v>
      </c>
      <c r="J1414" t="s">
        <v>6685</v>
      </c>
      <c r="K1414" t="s">
        <v>6734</v>
      </c>
      <c r="L1414" t="s">
        <v>6734</v>
      </c>
      <c r="M1414" t="s">
        <v>101</v>
      </c>
      <c r="N1414" t="s">
        <v>36</v>
      </c>
      <c r="O1414" t="s">
        <v>102</v>
      </c>
      <c r="P1414" t="s">
        <v>6732</v>
      </c>
      <c r="Q1414" t="s">
        <v>6734</v>
      </c>
      <c r="R1414" t="s">
        <v>103</v>
      </c>
      <c r="S1414" t="s">
        <v>6734</v>
      </c>
      <c r="T141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45832.765972222223</v>
      </c>
      <c r="U141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45833.531944444447</v>
      </c>
      <c r="V1414" s="5">
        <f>IFERROR(Table2[[#This Row],[Fecha cierre/actualización]]-Table2[[#This Row],[Fecha creación]],"Revisar")</f>
        <v>0.76597222222335404</v>
      </c>
      <c r="W1414" s="5">
        <f>IFERROR(Table2[[#This Row],[Días resolución/en proceso]]*24,"Revisar")</f>
        <v>18.383333333360497</v>
      </c>
      <c r="X1414" s="5">
        <f>_xlfn.XLOOKUP(Table2[[#This Row],[Acuerdo de nivel de servicio]],SLA!B:B,SLA!C:C)</f>
        <v>0</v>
      </c>
      <c r="Y1414" s="5">
        <f>IFERROR(ROUND(Table2[[#This Row],[Fecha cierre/actualización]]-Table2[[#This Row],[Fecha creación]],0)*14,"Revisar")</f>
        <v>14</v>
      </c>
      <c r="Z1414" s="5">
        <f>+Table2[[#This Row],[SLA horas - base ]]+Table2[[#This Row],[SLA horas - adic por cambio días]]</f>
        <v>14</v>
      </c>
      <c r="AA1414" s="19" t="str">
        <f>IF(Table2[[#This Row],[SLA horas - base ]]=0,"No tiene SLA",IF(Table2[[#This Row],[Horas resolución/en proceso]]&lt;=Table2[[#This Row],[SLA horas - total]],"Cumplido","Vencido"))</f>
        <v>No tiene SLA</v>
      </c>
      <c r="AC1414"/>
    </row>
    <row r="1415" spans="1:29">
      <c r="A1415" t="s">
        <v>6735</v>
      </c>
      <c r="B1415" t="s">
        <v>6736</v>
      </c>
      <c r="C1415" t="s">
        <v>119</v>
      </c>
      <c r="D1415" t="s">
        <v>2</v>
      </c>
      <c r="E1415" t="s">
        <v>55</v>
      </c>
      <c r="F1415" t="s">
        <v>96</v>
      </c>
      <c r="G1415" t="s">
        <v>106</v>
      </c>
      <c r="H1415" t="s">
        <v>28</v>
      </c>
      <c r="I1415" t="s">
        <v>6737</v>
      </c>
      <c r="J1415" t="s">
        <v>6738</v>
      </c>
      <c r="K1415" t="s">
        <v>6739</v>
      </c>
      <c r="L1415" t="s">
        <v>6739</v>
      </c>
      <c r="M1415" t="s">
        <v>153</v>
      </c>
      <c r="N1415" t="s">
        <v>154</v>
      </c>
      <c r="O1415" t="s">
        <v>36</v>
      </c>
      <c r="P1415" t="s">
        <v>6736</v>
      </c>
      <c r="Q1415" t="s">
        <v>6739</v>
      </c>
      <c r="R1415" t="s">
        <v>103</v>
      </c>
      <c r="S1415" t="s">
        <v>6739</v>
      </c>
      <c r="T141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45832.67083333333</v>
      </c>
      <c r="U141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45835.481249999997</v>
      </c>
      <c r="V1415" s="5">
        <f>IFERROR(Table2[[#This Row],[Fecha cierre/actualización]]-Table2[[#This Row],[Fecha creación]],"Revisar")</f>
        <v>2.8104166666671517</v>
      </c>
      <c r="W1415" s="5">
        <f>IFERROR(Table2[[#This Row],[Días resolución/en proceso]]*24,"Revisar")</f>
        <v>67.450000000011642</v>
      </c>
      <c r="X1415" s="5">
        <f>_xlfn.XLOOKUP(Table2[[#This Row],[Acuerdo de nivel de servicio]],SLA!B:B,SLA!C:C)</f>
        <v>72</v>
      </c>
      <c r="Y1415" s="5">
        <f>IFERROR(ROUND(Table2[[#This Row],[Fecha cierre/actualización]]-Table2[[#This Row],[Fecha creación]],0)*14,"Revisar")</f>
        <v>42</v>
      </c>
      <c r="Z1415" s="5">
        <f>+Table2[[#This Row],[SLA horas - base ]]+Table2[[#This Row],[SLA horas - adic por cambio días]]</f>
        <v>114</v>
      </c>
      <c r="AA1415" s="19" t="str">
        <f>IF(Table2[[#This Row],[SLA horas - base ]]=0,"No tiene SLA",IF(Table2[[#This Row],[Horas resolución/en proceso]]&lt;=Table2[[#This Row],[SLA horas - total]],"Cumplido","Vencido"))</f>
        <v>Cumplido</v>
      </c>
      <c r="AC1415"/>
    </row>
    <row r="1416" spans="1:29">
      <c r="A1416" t="s">
        <v>6740</v>
      </c>
      <c r="B1416" t="s">
        <v>6741</v>
      </c>
      <c r="C1416" t="s">
        <v>2317</v>
      </c>
      <c r="D1416" t="s">
        <v>95</v>
      </c>
      <c r="E1416" t="s">
        <v>42</v>
      </c>
      <c r="F1416" t="s">
        <v>96</v>
      </c>
      <c r="G1416" t="s">
        <v>106</v>
      </c>
      <c r="H1416" t="s">
        <v>32</v>
      </c>
      <c r="I1416" t="s">
        <v>6742</v>
      </c>
      <c r="J1416" t="s">
        <v>6743</v>
      </c>
      <c r="K1416" t="s">
        <v>6744</v>
      </c>
      <c r="L1416" t="s">
        <v>6744</v>
      </c>
      <c r="M1416" t="s">
        <v>101</v>
      </c>
      <c r="N1416" t="s">
        <v>36</v>
      </c>
      <c r="O1416" t="s">
        <v>311</v>
      </c>
      <c r="P1416" t="s">
        <v>6741</v>
      </c>
      <c r="Q1416" t="s">
        <v>6744</v>
      </c>
      <c r="R1416" t="s">
        <v>103</v>
      </c>
      <c r="S1416" t="s">
        <v>6744</v>
      </c>
      <c r="T141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45832.685416666667</v>
      </c>
      <c r="U141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45848.35833333333</v>
      </c>
      <c r="V1416" s="5">
        <f>IFERROR(Table2[[#This Row],[Fecha cierre/actualización]]-Table2[[#This Row],[Fecha creación]],"Revisar")</f>
        <v>15.672916666662786</v>
      </c>
      <c r="W1416" s="5">
        <f>IFERROR(Table2[[#This Row],[Días resolución/en proceso]]*24,"Revisar")</f>
        <v>376.14999999990687</v>
      </c>
      <c r="X1416" s="5">
        <f>_xlfn.XLOOKUP(Table2[[#This Row],[Acuerdo de nivel de servicio]],SLA!B:B,SLA!C:C)</f>
        <v>120</v>
      </c>
      <c r="Y1416" s="5">
        <f>IFERROR(ROUND(Table2[[#This Row],[Fecha cierre/actualización]]-Table2[[#This Row],[Fecha creación]],0)*14,"Revisar")</f>
        <v>224</v>
      </c>
      <c r="Z1416" s="5">
        <f>+Table2[[#This Row],[SLA horas - base ]]+Table2[[#This Row],[SLA horas - adic por cambio días]]</f>
        <v>344</v>
      </c>
      <c r="AA1416" s="19" t="str">
        <f>IF(Table2[[#This Row],[SLA horas - base ]]=0,"No tiene SLA",IF(Table2[[#This Row],[Horas resolución/en proceso]]&lt;=Table2[[#This Row],[SLA horas - total]],"Cumplido","Vencido"))</f>
        <v>Vencido</v>
      </c>
      <c r="AC1416"/>
    </row>
    <row r="1417" spans="1:29">
      <c r="A1417" t="s">
        <v>6745</v>
      </c>
      <c r="B1417" t="s">
        <v>6746</v>
      </c>
      <c r="C1417" t="s">
        <v>496</v>
      </c>
      <c r="D1417" t="s">
        <v>95</v>
      </c>
      <c r="E1417" t="s">
        <v>52</v>
      </c>
      <c r="F1417" t="s">
        <v>96</v>
      </c>
      <c r="G1417" t="s">
        <v>373</v>
      </c>
      <c r="H1417" t="s">
        <v>35</v>
      </c>
      <c r="I1417" t="s">
        <v>6747</v>
      </c>
      <c r="J1417" t="s">
        <v>131</v>
      </c>
      <c r="K1417" t="s">
        <v>6748</v>
      </c>
      <c r="L1417" t="s">
        <v>6748</v>
      </c>
      <c r="M1417" t="s">
        <v>36</v>
      </c>
      <c r="N1417" t="s">
        <v>36</v>
      </c>
      <c r="O1417" t="s">
        <v>311</v>
      </c>
      <c r="P1417" t="s">
        <v>6746</v>
      </c>
      <c r="Q1417" t="s">
        <v>6748</v>
      </c>
      <c r="R1417" t="s">
        <v>103</v>
      </c>
      <c r="S1417" t="s">
        <v>6748</v>
      </c>
      <c r="T141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45832.759722222225</v>
      </c>
      <c r="U141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45840.651388888888</v>
      </c>
      <c r="V1417" s="5">
        <f>IFERROR(Table2[[#This Row],[Fecha cierre/actualización]]-Table2[[#This Row],[Fecha creación]],"Revisar")</f>
        <v>7.8916666666627862</v>
      </c>
      <c r="W1417" s="5">
        <f>IFERROR(Table2[[#This Row],[Días resolución/en proceso]]*24,"Revisar")</f>
        <v>189.39999999990687</v>
      </c>
      <c r="X1417" s="5">
        <f>_xlfn.XLOOKUP(Table2[[#This Row],[Acuerdo de nivel de servicio]],SLA!B:B,SLA!C:C)</f>
        <v>72</v>
      </c>
      <c r="Y1417" s="5">
        <f>IFERROR(ROUND(Table2[[#This Row],[Fecha cierre/actualización]]-Table2[[#This Row],[Fecha creación]],0)*14,"Revisar")</f>
        <v>112</v>
      </c>
      <c r="Z1417" s="5">
        <f>+Table2[[#This Row],[SLA horas - base ]]+Table2[[#This Row],[SLA horas - adic por cambio días]]</f>
        <v>184</v>
      </c>
      <c r="AA1417" s="19" t="str">
        <f>IF(Table2[[#This Row],[SLA horas - base ]]=0,"No tiene SLA",IF(Table2[[#This Row],[Horas resolución/en proceso]]&lt;=Table2[[#This Row],[SLA horas - total]],"Cumplido","Vencido"))</f>
        <v>Vencido</v>
      </c>
      <c r="AC1417"/>
    </row>
    <row r="1418" spans="1:29">
      <c r="A1418" t="s">
        <v>6749</v>
      </c>
      <c r="B1418" t="s">
        <v>6750</v>
      </c>
      <c r="C1418" t="s">
        <v>119</v>
      </c>
      <c r="D1418" t="s">
        <v>2</v>
      </c>
      <c r="E1418" t="s">
        <v>55</v>
      </c>
      <c r="F1418" t="s">
        <v>96</v>
      </c>
      <c r="G1418" t="s">
        <v>106</v>
      </c>
      <c r="H1418" t="s">
        <v>28</v>
      </c>
      <c r="I1418" t="s">
        <v>6751</v>
      </c>
      <c r="J1418" t="s">
        <v>6752</v>
      </c>
      <c r="K1418" t="s">
        <v>6753</v>
      </c>
      <c r="L1418" t="s">
        <v>6753</v>
      </c>
      <c r="M1418" t="s">
        <v>153</v>
      </c>
      <c r="N1418" t="s">
        <v>154</v>
      </c>
      <c r="O1418" t="s">
        <v>36</v>
      </c>
      <c r="P1418" t="s">
        <v>6750</v>
      </c>
      <c r="Q1418" t="s">
        <v>6753</v>
      </c>
      <c r="R1418" t="s">
        <v>103</v>
      </c>
      <c r="S1418" t="s">
        <v>6753</v>
      </c>
      <c r="T141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45832.694444444445</v>
      </c>
      <c r="U141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45833.720138888886</v>
      </c>
      <c r="V1418" s="5">
        <f>IFERROR(Table2[[#This Row],[Fecha cierre/actualización]]-Table2[[#This Row],[Fecha creación]],"Revisar")</f>
        <v>1.0256944444408873</v>
      </c>
      <c r="W1418" s="5">
        <f>IFERROR(Table2[[#This Row],[Días resolución/en proceso]]*24,"Revisar")</f>
        <v>24.616666666581295</v>
      </c>
      <c r="X1418" s="5">
        <f>_xlfn.XLOOKUP(Table2[[#This Row],[Acuerdo de nivel de servicio]],SLA!B:B,SLA!C:C)</f>
        <v>72</v>
      </c>
      <c r="Y1418" s="5">
        <f>IFERROR(ROUND(Table2[[#This Row],[Fecha cierre/actualización]]-Table2[[#This Row],[Fecha creación]],0)*14,"Revisar")</f>
        <v>14</v>
      </c>
      <c r="Z1418" s="5">
        <f>+Table2[[#This Row],[SLA horas - base ]]+Table2[[#This Row],[SLA horas - adic por cambio días]]</f>
        <v>86</v>
      </c>
      <c r="AA1418" s="19" t="str">
        <f>IF(Table2[[#This Row],[SLA horas - base ]]=0,"No tiene SLA",IF(Table2[[#This Row],[Horas resolución/en proceso]]&lt;=Table2[[#This Row],[SLA horas - total]],"Cumplido","Vencido"))</f>
        <v>Cumplido</v>
      </c>
      <c r="AC1418"/>
    </row>
    <row r="1419" spans="1:29">
      <c r="A1419" t="s">
        <v>6754</v>
      </c>
      <c r="B1419" t="s">
        <v>6575</v>
      </c>
      <c r="C1419" t="s">
        <v>36</v>
      </c>
      <c r="D1419" t="s">
        <v>2</v>
      </c>
      <c r="E1419" t="s">
        <v>55</v>
      </c>
      <c r="F1419" t="s">
        <v>21</v>
      </c>
      <c r="G1419" t="s">
        <v>36</v>
      </c>
      <c r="H1419" t="s">
        <v>45</v>
      </c>
      <c r="I1419" t="s">
        <v>6575</v>
      </c>
      <c r="J1419" t="s">
        <v>131</v>
      </c>
      <c r="K1419" t="s">
        <v>36</v>
      </c>
      <c r="L1419" t="s">
        <v>6575</v>
      </c>
      <c r="M1419" t="s">
        <v>101</v>
      </c>
      <c r="N1419" t="s">
        <v>36</v>
      </c>
      <c r="O1419" t="s">
        <v>102</v>
      </c>
      <c r="P1419" t="s">
        <v>6575</v>
      </c>
      <c r="Q1419" t="s">
        <v>36</v>
      </c>
      <c r="R1419" t="s">
        <v>103</v>
      </c>
      <c r="S1419" t="s">
        <v>36</v>
      </c>
      <c r="T141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45833.533333333333</v>
      </c>
      <c r="U141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45833.533333333333</v>
      </c>
      <c r="V1419" s="5">
        <f>IFERROR(Table2[[#This Row],[Fecha cierre/actualización]]-Table2[[#This Row],[Fecha creación]],"Revisar")</f>
        <v>0</v>
      </c>
      <c r="W1419" s="5">
        <f>IFERROR(Table2[[#This Row],[Días resolución/en proceso]]*24,"Revisar")</f>
        <v>0</v>
      </c>
      <c r="X1419" s="5">
        <f>_xlfn.XLOOKUP(Table2[[#This Row],[Acuerdo de nivel de servicio]],SLA!B:B,SLA!C:C)</f>
        <v>0</v>
      </c>
      <c r="Y1419" s="5">
        <f>IFERROR(ROUND(Table2[[#This Row],[Fecha cierre/actualización]]-Table2[[#This Row],[Fecha creación]],0)*14,"Revisar")</f>
        <v>0</v>
      </c>
      <c r="Z1419" s="5">
        <f>+Table2[[#This Row],[SLA horas - base ]]+Table2[[#This Row],[SLA horas - adic por cambio días]]</f>
        <v>0</v>
      </c>
      <c r="AA1419" s="19" t="str">
        <f>IF(Table2[[#This Row],[SLA horas - base ]]=0,"No tiene SLA",IF(Table2[[#This Row],[Horas resolución/en proceso]]&lt;=Table2[[#This Row],[SLA horas - total]],"Cumplido","Vencido"))</f>
        <v>No tiene SLA</v>
      </c>
      <c r="AC1419"/>
    </row>
    <row r="1420" spans="1:29">
      <c r="A1420" t="s">
        <v>6755</v>
      </c>
      <c r="B1420" t="s">
        <v>6575</v>
      </c>
      <c r="C1420" t="s">
        <v>119</v>
      </c>
      <c r="D1420" t="s">
        <v>2</v>
      </c>
      <c r="E1420" t="s">
        <v>55</v>
      </c>
      <c r="F1420" t="s">
        <v>96</v>
      </c>
      <c r="G1420" t="s">
        <v>36</v>
      </c>
      <c r="H1420" t="s">
        <v>28</v>
      </c>
      <c r="I1420" t="s">
        <v>6756</v>
      </c>
      <c r="J1420" t="s">
        <v>6757</v>
      </c>
      <c r="K1420" t="s">
        <v>6758</v>
      </c>
      <c r="L1420" t="s">
        <v>6758</v>
      </c>
      <c r="M1420" t="s">
        <v>101</v>
      </c>
      <c r="N1420" t="s">
        <v>36</v>
      </c>
      <c r="O1420" t="s">
        <v>102</v>
      </c>
      <c r="P1420" t="s">
        <v>6575</v>
      </c>
      <c r="Q1420" t="s">
        <v>6758</v>
      </c>
      <c r="R1420" t="s">
        <v>103</v>
      </c>
      <c r="S1420" t="s">
        <v>6759</v>
      </c>
      <c r="T142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45833.533333333333</v>
      </c>
      <c r="U142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45835.461111111108</v>
      </c>
      <c r="V1420" s="5">
        <f>IFERROR(Table2[[#This Row],[Fecha cierre/actualización]]-Table2[[#This Row],[Fecha creación]],"Revisar")</f>
        <v>1.9277777777751908</v>
      </c>
      <c r="W1420" s="5">
        <f>IFERROR(Table2[[#This Row],[Días resolución/en proceso]]*24,"Revisar")</f>
        <v>46.266666666604578</v>
      </c>
      <c r="X1420" s="5">
        <f>_xlfn.XLOOKUP(Table2[[#This Row],[Acuerdo de nivel de servicio]],SLA!B:B,SLA!C:C)</f>
        <v>72</v>
      </c>
      <c r="Y1420" s="5">
        <f>IFERROR(ROUND(Table2[[#This Row],[Fecha cierre/actualización]]-Table2[[#This Row],[Fecha creación]],0)*14,"Revisar")</f>
        <v>28</v>
      </c>
      <c r="Z1420" s="5">
        <f>+Table2[[#This Row],[SLA horas - base ]]+Table2[[#This Row],[SLA horas - adic por cambio días]]</f>
        <v>100</v>
      </c>
      <c r="AA1420" s="19" t="str">
        <f>IF(Table2[[#This Row],[SLA horas - base ]]=0,"No tiene SLA",IF(Table2[[#This Row],[Horas resolución/en proceso]]&lt;=Table2[[#This Row],[SLA horas - total]],"Cumplido","Vencido"))</f>
        <v>Cumplido</v>
      </c>
      <c r="AC1420"/>
    </row>
    <row r="1421" spans="1:29">
      <c r="A1421" t="s">
        <v>6760</v>
      </c>
      <c r="B1421" t="s">
        <v>6761</v>
      </c>
      <c r="C1421" t="s">
        <v>36</v>
      </c>
      <c r="D1421" t="s">
        <v>2</v>
      </c>
      <c r="E1421" t="s">
        <v>36</v>
      </c>
      <c r="F1421" t="s">
        <v>21</v>
      </c>
      <c r="G1421" t="s">
        <v>36</v>
      </c>
      <c r="H1421" t="s">
        <v>28</v>
      </c>
      <c r="I1421" t="s">
        <v>36</v>
      </c>
      <c r="J1421" t="s">
        <v>131</v>
      </c>
      <c r="K1421" t="s">
        <v>36</v>
      </c>
      <c r="L1421" t="s">
        <v>6762</v>
      </c>
      <c r="M1421" t="s">
        <v>101</v>
      </c>
      <c r="N1421" t="s">
        <v>36</v>
      </c>
      <c r="O1421" t="s">
        <v>102</v>
      </c>
      <c r="P1421" t="s">
        <v>6761</v>
      </c>
      <c r="Q1421" t="s">
        <v>36</v>
      </c>
      <c r="R1421" t="s">
        <v>103</v>
      </c>
      <c r="S1421" t="s">
        <v>36</v>
      </c>
      <c r="T142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45833.695138888892</v>
      </c>
      <c r="U142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45833.698611111111</v>
      </c>
      <c r="V1421" s="5">
        <f>IFERROR(Table2[[#This Row],[Fecha cierre/actualización]]-Table2[[#This Row],[Fecha creación]],"Revisar")</f>
        <v>3.4722222189884633E-3</v>
      </c>
      <c r="W1421" s="5">
        <f>IFERROR(Table2[[#This Row],[Días resolución/en proceso]]*24,"Revisar")</f>
        <v>8.3333333255723119E-2</v>
      </c>
      <c r="X1421" s="5">
        <f>_xlfn.XLOOKUP(Table2[[#This Row],[Acuerdo de nivel de servicio]],SLA!B:B,SLA!C:C)</f>
        <v>0</v>
      </c>
      <c r="Y1421" s="5">
        <f>IFERROR(ROUND(Table2[[#This Row],[Fecha cierre/actualización]]-Table2[[#This Row],[Fecha creación]],0)*14,"Revisar")</f>
        <v>0</v>
      </c>
      <c r="Z1421" s="5">
        <f>+Table2[[#This Row],[SLA horas - base ]]+Table2[[#This Row],[SLA horas - adic por cambio días]]</f>
        <v>0</v>
      </c>
      <c r="AA1421" s="19" t="str">
        <f>IF(Table2[[#This Row],[SLA horas - base ]]=0,"No tiene SLA",IF(Table2[[#This Row],[Horas resolución/en proceso]]&lt;=Table2[[#This Row],[SLA horas - total]],"Cumplido","Vencido"))</f>
        <v>No tiene SLA</v>
      </c>
      <c r="AC1421"/>
    </row>
    <row r="1422" spans="1:29">
      <c r="A1422" t="s">
        <v>6763</v>
      </c>
      <c r="B1422" t="s">
        <v>6762</v>
      </c>
      <c r="C1422" t="s">
        <v>496</v>
      </c>
      <c r="D1422" t="s">
        <v>95</v>
      </c>
      <c r="E1422" t="s">
        <v>38</v>
      </c>
      <c r="F1422" t="s">
        <v>96</v>
      </c>
      <c r="G1422" t="s">
        <v>106</v>
      </c>
      <c r="H1422" t="s">
        <v>38</v>
      </c>
      <c r="I1422" t="s">
        <v>6764</v>
      </c>
      <c r="J1422" t="s">
        <v>6765</v>
      </c>
      <c r="K1422" t="s">
        <v>6766</v>
      </c>
      <c r="L1422" t="s">
        <v>6766</v>
      </c>
      <c r="M1422" t="s">
        <v>110</v>
      </c>
      <c r="N1422" t="s">
        <v>36</v>
      </c>
      <c r="O1422" t="s">
        <v>36</v>
      </c>
      <c r="P1422" t="s">
        <v>6762</v>
      </c>
      <c r="Q1422" t="s">
        <v>6766</v>
      </c>
      <c r="R1422" t="s">
        <v>103</v>
      </c>
      <c r="S1422" t="s">
        <v>6766</v>
      </c>
      <c r="T142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45833.698611111111</v>
      </c>
      <c r="U142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45838.665972222225</v>
      </c>
      <c r="V1422" s="5">
        <f>IFERROR(Table2[[#This Row],[Fecha cierre/actualización]]-Table2[[#This Row],[Fecha creación]],"Revisar")</f>
        <v>4.9673611111138598</v>
      </c>
      <c r="W1422" s="5">
        <f>IFERROR(Table2[[#This Row],[Días resolución/en proceso]]*24,"Revisar")</f>
        <v>119.21666666673264</v>
      </c>
      <c r="X1422" s="5">
        <f>_xlfn.XLOOKUP(Table2[[#This Row],[Acuerdo de nivel de servicio]],SLA!B:B,SLA!C:C)</f>
        <v>72</v>
      </c>
      <c r="Y1422" s="5">
        <f>IFERROR(ROUND(Table2[[#This Row],[Fecha cierre/actualización]]-Table2[[#This Row],[Fecha creación]],0)*14,"Revisar")</f>
        <v>70</v>
      </c>
      <c r="Z1422" s="5">
        <f>+Table2[[#This Row],[SLA horas - base ]]+Table2[[#This Row],[SLA horas - adic por cambio días]]</f>
        <v>142</v>
      </c>
      <c r="AA1422" s="19" t="str">
        <f>IF(Table2[[#This Row],[SLA horas - base ]]=0,"No tiene SLA",IF(Table2[[#This Row],[Horas resolución/en proceso]]&lt;=Table2[[#This Row],[SLA horas - total]],"Cumplido","Vencido"))</f>
        <v>Cumplido</v>
      </c>
      <c r="AC1422"/>
    </row>
    <row r="1423" spans="1:29">
      <c r="A1423" t="s">
        <v>6767</v>
      </c>
      <c r="B1423" t="s">
        <v>6768</v>
      </c>
      <c r="C1423" t="s">
        <v>496</v>
      </c>
      <c r="D1423" t="s">
        <v>95</v>
      </c>
      <c r="E1423" t="s">
        <v>38</v>
      </c>
      <c r="F1423" t="s">
        <v>96</v>
      </c>
      <c r="G1423" t="s">
        <v>106</v>
      </c>
      <c r="H1423" t="s">
        <v>38</v>
      </c>
      <c r="I1423" t="s">
        <v>6769</v>
      </c>
      <c r="J1423" t="s">
        <v>6770</v>
      </c>
      <c r="K1423" t="s">
        <v>6766</v>
      </c>
      <c r="L1423" t="s">
        <v>6766</v>
      </c>
      <c r="M1423" t="s">
        <v>110</v>
      </c>
      <c r="N1423" t="s">
        <v>36</v>
      </c>
      <c r="O1423" t="s">
        <v>36</v>
      </c>
      <c r="P1423" t="s">
        <v>6768</v>
      </c>
      <c r="Q1423" t="s">
        <v>6766</v>
      </c>
      <c r="R1423" t="s">
        <v>103</v>
      </c>
      <c r="S1423" t="s">
        <v>6766</v>
      </c>
      <c r="T142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45833.715277777781</v>
      </c>
      <c r="U142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45838.665972222225</v>
      </c>
      <c r="V1423" s="5">
        <f>IFERROR(Table2[[#This Row],[Fecha cierre/actualización]]-Table2[[#This Row],[Fecha creación]],"Revisar")</f>
        <v>4.9506944444437977</v>
      </c>
      <c r="W1423" s="5">
        <f>IFERROR(Table2[[#This Row],[Días resolución/en proceso]]*24,"Revisar")</f>
        <v>118.81666666665114</v>
      </c>
      <c r="X1423" s="5">
        <f>_xlfn.XLOOKUP(Table2[[#This Row],[Acuerdo de nivel de servicio]],SLA!B:B,SLA!C:C)</f>
        <v>72</v>
      </c>
      <c r="Y1423" s="5">
        <f>IFERROR(ROUND(Table2[[#This Row],[Fecha cierre/actualización]]-Table2[[#This Row],[Fecha creación]],0)*14,"Revisar")</f>
        <v>70</v>
      </c>
      <c r="Z1423" s="5">
        <f>+Table2[[#This Row],[SLA horas - base ]]+Table2[[#This Row],[SLA horas - adic por cambio días]]</f>
        <v>142</v>
      </c>
      <c r="AA1423" s="19" t="str">
        <f>IF(Table2[[#This Row],[SLA horas - base ]]=0,"No tiene SLA",IF(Table2[[#This Row],[Horas resolución/en proceso]]&lt;=Table2[[#This Row],[SLA horas - total]],"Cumplido","Vencido"))</f>
        <v>Cumplido</v>
      </c>
      <c r="AC1423"/>
    </row>
    <row r="1424" spans="1:29">
      <c r="A1424" t="s">
        <v>6771</v>
      </c>
      <c r="B1424" t="s">
        <v>6772</v>
      </c>
      <c r="C1424" t="s">
        <v>149</v>
      </c>
      <c r="D1424" t="s">
        <v>2</v>
      </c>
      <c r="E1424" t="s">
        <v>55</v>
      </c>
      <c r="F1424" t="s">
        <v>96</v>
      </c>
      <c r="G1424" t="s">
        <v>106</v>
      </c>
      <c r="H1424" t="s">
        <v>28</v>
      </c>
      <c r="I1424" t="s">
        <v>6773</v>
      </c>
      <c r="J1424" t="s">
        <v>6774</v>
      </c>
      <c r="K1424" t="s">
        <v>6775</v>
      </c>
      <c r="L1424" t="s">
        <v>6775</v>
      </c>
      <c r="M1424" t="s">
        <v>153</v>
      </c>
      <c r="N1424" t="s">
        <v>154</v>
      </c>
      <c r="O1424" t="s">
        <v>36</v>
      </c>
      <c r="P1424" t="s">
        <v>6772</v>
      </c>
      <c r="Q1424" t="s">
        <v>6775</v>
      </c>
      <c r="R1424" t="s">
        <v>103</v>
      </c>
      <c r="S1424" t="s">
        <v>6775</v>
      </c>
      <c r="T142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45833.701388888891</v>
      </c>
      <c r="U142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45833.708333333336</v>
      </c>
      <c r="V1424" s="5">
        <f>IFERROR(Table2[[#This Row],[Fecha cierre/actualización]]-Table2[[#This Row],[Fecha creación]],"Revisar")</f>
        <v>6.9444444452528842E-3</v>
      </c>
      <c r="W1424" s="5">
        <f>IFERROR(Table2[[#This Row],[Días resolución/en proceso]]*24,"Revisar")</f>
        <v>0.16666666668606922</v>
      </c>
      <c r="X1424" s="5">
        <f>_xlfn.XLOOKUP(Table2[[#This Row],[Acuerdo de nivel de servicio]],SLA!B:B,SLA!C:C)</f>
        <v>12.5</v>
      </c>
      <c r="Y1424" s="5">
        <f>IFERROR(ROUND(Table2[[#This Row],[Fecha cierre/actualización]]-Table2[[#This Row],[Fecha creación]],0)*14,"Revisar")</f>
        <v>0</v>
      </c>
      <c r="Z1424" s="5">
        <f>+Table2[[#This Row],[SLA horas - base ]]+Table2[[#This Row],[SLA horas - adic por cambio días]]</f>
        <v>12.5</v>
      </c>
      <c r="AA1424" s="19" t="str">
        <f>IF(Table2[[#This Row],[SLA horas - base ]]=0,"No tiene SLA",IF(Table2[[#This Row],[Horas resolución/en proceso]]&lt;=Table2[[#This Row],[SLA horas - total]],"Cumplido","Vencido"))</f>
        <v>Cumplido</v>
      </c>
      <c r="AC1424"/>
    </row>
    <row r="1425" spans="1:29">
      <c r="A1425" t="s">
        <v>6776</v>
      </c>
      <c r="B1425" t="s">
        <v>6777</v>
      </c>
      <c r="C1425" t="s">
        <v>496</v>
      </c>
      <c r="D1425" t="s">
        <v>95</v>
      </c>
      <c r="E1425" t="s">
        <v>38</v>
      </c>
      <c r="F1425" t="s">
        <v>96</v>
      </c>
      <c r="G1425" t="s">
        <v>106</v>
      </c>
      <c r="H1425" t="s">
        <v>38</v>
      </c>
      <c r="I1425" t="s">
        <v>6778</v>
      </c>
      <c r="J1425" t="s">
        <v>6779</v>
      </c>
      <c r="K1425" t="s">
        <v>6780</v>
      </c>
      <c r="L1425" t="s">
        <v>6780</v>
      </c>
      <c r="M1425" t="s">
        <v>110</v>
      </c>
      <c r="N1425" t="s">
        <v>36</v>
      </c>
      <c r="O1425" t="s">
        <v>36</v>
      </c>
      <c r="P1425" t="s">
        <v>6777</v>
      </c>
      <c r="Q1425" t="s">
        <v>6780</v>
      </c>
      <c r="R1425" t="s">
        <v>467</v>
      </c>
      <c r="S1425" t="s">
        <v>6780</v>
      </c>
      <c r="T142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45833.640972222223</v>
      </c>
      <c r="U142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45838.746527777781</v>
      </c>
      <c r="V1425" s="5">
        <f>IFERROR(Table2[[#This Row],[Fecha cierre/actualización]]-Table2[[#This Row],[Fecha creación]],"Revisar")</f>
        <v>5.1055555555576575</v>
      </c>
      <c r="W1425" s="5">
        <f>IFERROR(Table2[[#This Row],[Días resolución/en proceso]]*24,"Revisar")</f>
        <v>122.53333333338378</v>
      </c>
      <c r="X1425" s="5">
        <f>_xlfn.XLOOKUP(Table2[[#This Row],[Acuerdo de nivel de servicio]],SLA!B:B,SLA!C:C)</f>
        <v>72</v>
      </c>
      <c r="Y1425" s="5">
        <f>IFERROR(ROUND(Table2[[#This Row],[Fecha cierre/actualización]]-Table2[[#This Row],[Fecha creación]],0)*14,"Revisar")</f>
        <v>70</v>
      </c>
      <c r="Z1425" s="5">
        <f>+Table2[[#This Row],[SLA horas - base ]]+Table2[[#This Row],[SLA horas - adic por cambio días]]</f>
        <v>142</v>
      </c>
      <c r="AA1425" s="19" t="str">
        <f>IF(Table2[[#This Row],[SLA horas - base ]]=0,"No tiene SLA",IF(Table2[[#This Row],[Horas resolución/en proceso]]&lt;=Table2[[#This Row],[SLA horas - total]],"Cumplido","Vencido"))</f>
        <v>Cumplido</v>
      </c>
      <c r="AC1425"/>
    </row>
    <row r="1426" spans="1:29">
      <c r="A1426" t="s">
        <v>6781</v>
      </c>
      <c r="B1426" t="s">
        <v>6782</v>
      </c>
      <c r="C1426" t="s">
        <v>36</v>
      </c>
      <c r="D1426" t="s">
        <v>2</v>
      </c>
      <c r="E1426" t="s">
        <v>55</v>
      </c>
      <c r="F1426" t="s">
        <v>22</v>
      </c>
      <c r="G1426" t="s">
        <v>36</v>
      </c>
      <c r="H1426" t="s">
        <v>28</v>
      </c>
      <c r="I1426" t="s">
        <v>6783</v>
      </c>
      <c r="J1426" t="s">
        <v>131</v>
      </c>
      <c r="K1426" t="s">
        <v>36</v>
      </c>
      <c r="L1426" t="s">
        <v>6784</v>
      </c>
      <c r="M1426" t="s">
        <v>101</v>
      </c>
      <c r="N1426" t="s">
        <v>36</v>
      </c>
      <c r="O1426" t="s">
        <v>102</v>
      </c>
      <c r="P1426" t="s">
        <v>6782</v>
      </c>
      <c r="Q1426" t="s">
        <v>36</v>
      </c>
      <c r="R1426" t="s">
        <v>103</v>
      </c>
      <c r="S1426" t="s">
        <v>36</v>
      </c>
      <c r="T142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45834.401388888888</v>
      </c>
      <c r="U142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45847.51666666667</v>
      </c>
      <c r="V1426" s="5">
        <f>IFERROR(Table2[[#This Row],[Fecha cierre/actualización]]-Table2[[#This Row],[Fecha creación]],"Revisar")</f>
        <v>13.115277777782467</v>
      </c>
      <c r="W1426" s="5">
        <f>IFERROR(Table2[[#This Row],[Días resolución/en proceso]]*24,"Revisar")</f>
        <v>314.7666666667792</v>
      </c>
      <c r="X1426" s="5">
        <f>_xlfn.XLOOKUP(Table2[[#This Row],[Acuerdo de nivel de servicio]],SLA!B:B,SLA!C:C)</f>
        <v>0</v>
      </c>
      <c r="Y1426" s="5">
        <f>IFERROR(ROUND(Table2[[#This Row],[Fecha cierre/actualización]]-Table2[[#This Row],[Fecha creación]],0)*14,"Revisar")</f>
        <v>182</v>
      </c>
      <c r="Z1426" s="5">
        <f>+Table2[[#This Row],[SLA horas - base ]]+Table2[[#This Row],[SLA horas - adic por cambio días]]</f>
        <v>182</v>
      </c>
      <c r="AA1426" s="19" t="str">
        <f>IF(Table2[[#This Row],[SLA horas - base ]]=0,"No tiene SLA",IF(Table2[[#This Row],[Horas resolución/en proceso]]&lt;=Table2[[#This Row],[SLA horas - total]],"Cumplido","Vencido"))</f>
        <v>No tiene SLA</v>
      </c>
      <c r="AC1426"/>
    </row>
    <row r="1427" spans="1:29">
      <c r="A1427" t="s">
        <v>6785</v>
      </c>
      <c r="B1427" t="s">
        <v>6786</v>
      </c>
      <c r="C1427" t="s">
        <v>496</v>
      </c>
      <c r="D1427" t="s">
        <v>95</v>
      </c>
      <c r="E1427" t="s">
        <v>66</v>
      </c>
      <c r="F1427" t="s">
        <v>96</v>
      </c>
      <c r="G1427" t="s">
        <v>97</v>
      </c>
      <c r="H1427" t="s">
        <v>51</v>
      </c>
      <c r="I1427" t="s">
        <v>6786</v>
      </c>
      <c r="J1427" t="s">
        <v>131</v>
      </c>
      <c r="K1427" t="s">
        <v>6787</v>
      </c>
      <c r="L1427" t="s">
        <v>6787</v>
      </c>
      <c r="M1427" t="s">
        <v>101</v>
      </c>
      <c r="N1427" t="s">
        <v>36</v>
      </c>
      <c r="O1427" t="s">
        <v>102</v>
      </c>
      <c r="P1427" t="s">
        <v>6786</v>
      </c>
      <c r="Q1427" t="s">
        <v>6787</v>
      </c>
      <c r="R1427" t="s">
        <v>103</v>
      </c>
      <c r="S1427" t="s">
        <v>6787</v>
      </c>
      <c r="T142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45834.531944444447</v>
      </c>
      <c r="U142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45834.532638888886</v>
      </c>
      <c r="V1427" s="5">
        <f>IFERROR(Table2[[#This Row],[Fecha cierre/actualización]]-Table2[[#This Row],[Fecha creación]],"Revisar")</f>
        <v>6.9444443943211809E-4</v>
      </c>
      <c r="W1427" s="5">
        <f>IFERROR(Table2[[#This Row],[Días resolución/en proceso]]*24,"Revisar")</f>
        <v>1.6666666546370834E-2</v>
      </c>
      <c r="X1427" s="5">
        <f>_xlfn.XLOOKUP(Table2[[#This Row],[Acuerdo de nivel de servicio]],SLA!B:B,SLA!C:C)</f>
        <v>72</v>
      </c>
      <c r="Y1427" s="5">
        <f>IFERROR(ROUND(Table2[[#This Row],[Fecha cierre/actualización]]-Table2[[#This Row],[Fecha creación]],0)*14,"Revisar")</f>
        <v>0</v>
      </c>
      <c r="Z1427" s="5">
        <f>+Table2[[#This Row],[SLA horas - base ]]+Table2[[#This Row],[SLA horas - adic por cambio días]]</f>
        <v>72</v>
      </c>
      <c r="AA1427" s="19" t="str">
        <f>IF(Table2[[#This Row],[SLA horas - base ]]=0,"No tiene SLA",IF(Table2[[#This Row],[Horas resolución/en proceso]]&lt;=Table2[[#This Row],[SLA horas - total]],"Cumplido","Vencido"))</f>
        <v>Cumplido</v>
      </c>
      <c r="AC1427"/>
    </row>
    <row r="1428" spans="1:29">
      <c r="A1428" t="s">
        <v>6788</v>
      </c>
      <c r="B1428" t="s">
        <v>6789</v>
      </c>
      <c r="C1428" t="s">
        <v>119</v>
      </c>
      <c r="D1428" t="s">
        <v>2</v>
      </c>
      <c r="E1428" t="s">
        <v>55</v>
      </c>
      <c r="F1428" t="s">
        <v>18</v>
      </c>
      <c r="G1428" t="s">
        <v>106</v>
      </c>
      <c r="H1428" t="s">
        <v>28</v>
      </c>
      <c r="I1428" t="s">
        <v>6790</v>
      </c>
      <c r="J1428" t="s">
        <v>131</v>
      </c>
      <c r="K1428" t="s">
        <v>36</v>
      </c>
      <c r="L1428" t="s">
        <v>6791</v>
      </c>
      <c r="M1428" t="s">
        <v>153</v>
      </c>
      <c r="N1428" t="s">
        <v>154</v>
      </c>
      <c r="O1428" t="s">
        <v>36</v>
      </c>
      <c r="P1428" t="s">
        <v>6789</v>
      </c>
      <c r="Q1428" t="s">
        <v>36</v>
      </c>
      <c r="R1428" t="s">
        <v>103</v>
      </c>
      <c r="S1428" t="s">
        <v>36</v>
      </c>
      <c r="T142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45834.50277777778</v>
      </c>
      <c r="U142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45834.623611111114</v>
      </c>
      <c r="V1428" s="5">
        <f>IFERROR(Table2[[#This Row],[Fecha cierre/actualización]]-Table2[[#This Row],[Fecha creación]],"Revisar")</f>
        <v>0.12083333333430346</v>
      </c>
      <c r="W1428" s="5">
        <f>IFERROR(Table2[[#This Row],[Días resolución/en proceso]]*24,"Revisar")</f>
        <v>2.9000000000232831</v>
      </c>
      <c r="X1428" s="5">
        <f>_xlfn.XLOOKUP(Table2[[#This Row],[Acuerdo de nivel de servicio]],SLA!B:B,SLA!C:C)</f>
        <v>72</v>
      </c>
      <c r="Y1428" s="5">
        <f>IFERROR(ROUND(Table2[[#This Row],[Fecha cierre/actualización]]-Table2[[#This Row],[Fecha creación]],0)*14,"Revisar")</f>
        <v>0</v>
      </c>
      <c r="Z1428" s="5">
        <f>+Table2[[#This Row],[SLA horas - base ]]+Table2[[#This Row],[SLA horas - adic por cambio días]]</f>
        <v>72</v>
      </c>
      <c r="AA1428" s="19" t="str">
        <f>IF(Table2[[#This Row],[SLA horas - base ]]=0,"No tiene SLA",IF(Table2[[#This Row],[Horas resolución/en proceso]]&lt;=Table2[[#This Row],[SLA horas - total]],"Cumplido","Vencido"))</f>
        <v>Cumplido</v>
      </c>
      <c r="AC1428"/>
    </row>
    <row r="1429" spans="1:29">
      <c r="A1429" t="s">
        <v>6792</v>
      </c>
      <c r="B1429" t="s">
        <v>6793</v>
      </c>
      <c r="C1429" t="s">
        <v>496</v>
      </c>
      <c r="D1429" t="s">
        <v>95</v>
      </c>
      <c r="E1429" t="s">
        <v>66</v>
      </c>
      <c r="F1429" t="s">
        <v>96</v>
      </c>
      <c r="G1429" t="s">
        <v>97</v>
      </c>
      <c r="H1429" t="s">
        <v>45</v>
      </c>
      <c r="I1429" t="s">
        <v>6794</v>
      </c>
      <c r="J1429" t="s">
        <v>6795</v>
      </c>
      <c r="K1429" t="s">
        <v>6796</v>
      </c>
      <c r="L1429" t="s">
        <v>6796</v>
      </c>
      <c r="M1429" t="s">
        <v>101</v>
      </c>
      <c r="N1429" t="s">
        <v>36</v>
      </c>
      <c r="O1429" t="s">
        <v>102</v>
      </c>
      <c r="P1429" t="s">
        <v>6793</v>
      </c>
      <c r="Q1429" t="s">
        <v>6796</v>
      </c>
      <c r="R1429" t="s">
        <v>103</v>
      </c>
      <c r="S1429" t="s">
        <v>6796</v>
      </c>
      <c r="T142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45835.362500000003</v>
      </c>
      <c r="U142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45838.587500000001</v>
      </c>
      <c r="V1429" s="5">
        <f>IFERROR(Table2[[#This Row],[Fecha cierre/actualización]]-Table2[[#This Row],[Fecha creación]],"Revisar")</f>
        <v>3.2249999999985448</v>
      </c>
      <c r="W1429" s="5">
        <f>IFERROR(Table2[[#This Row],[Días resolución/en proceso]]*24,"Revisar")</f>
        <v>77.399999999965075</v>
      </c>
      <c r="X1429" s="5">
        <f>_xlfn.XLOOKUP(Table2[[#This Row],[Acuerdo de nivel de servicio]],SLA!B:B,SLA!C:C)</f>
        <v>72</v>
      </c>
      <c r="Y1429" s="5">
        <f>IFERROR(ROUND(Table2[[#This Row],[Fecha cierre/actualización]]-Table2[[#This Row],[Fecha creación]],0)*14,"Revisar")</f>
        <v>42</v>
      </c>
      <c r="Z1429" s="5">
        <f>+Table2[[#This Row],[SLA horas - base ]]+Table2[[#This Row],[SLA horas - adic por cambio días]]</f>
        <v>114</v>
      </c>
      <c r="AA1429" s="19" t="str">
        <f>IF(Table2[[#This Row],[SLA horas - base ]]=0,"No tiene SLA",IF(Table2[[#This Row],[Horas resolución/en proceso]]&lt;=Table2[[#This Row],[SLA horas - total]],"Cumplido","Vencido"))</f>
        <v>Cumplido</v>
      </c>
      <c r="AC1429"/>
    </row>
    <row r="1430" spans="1:29">
      <c r="A1430" t="s">
        <v>6797</v>
      </c>
      <c r="B1430" t="s">
        <v>6798</v>
      </c>
      <c r="C1430" t="s">
        <v>496</v>
      </c>
      <c r="D1430" t="s">
        <v>95</v>
      </c>
      <c r="E1430" t="s">
        <v>38</v>
      </c>
      <c r="F1430" t="s">
        <v>96</v>
      </c>
      <c r="G1430" t="s">
        <v>106</v>
      </c>
      <c r="H1430" t="s">
        <v>38</v>
      </c>
      <c r="I1430" t="s">
        <v>6769</v>
      </c>
      <c r="J1430" t="s">
        <v>6799</v>
      </c>
      <c r="K1430" t="s">
        <v>6800</v>
      </c>
      <c r="L1430" t="s">
        <v>6800</v>
      </c>
      <c r="M1430" t="s">
        <v>110</v>
      </c>
      <c r="N1430" t="s">
        <v>36</v>
      </c>
      <c r="O1430" t="s">
        <v>36</v>
      </c>
      <c r="P1430" t="s">
        <v>6798</v>
      </c>
      <c r="Q1430" t="s">
        <v>6800</v>
      </c>
      <c r="R1430" t="s">
        <v>103</v>
      </c>
      <c r="S1430" t="s">
        <v>6800</v>
      </c>
      <c r="T143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45834.426388888889</v>
      </c>
      <c r="U143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45848.48541666667</v>
      </c>
      <c r="V1430" s="5">
        <f>IFERROR(Table2[[#This Row],[Fecha cierre/actualización]]-Table2[[#This Row],[Fecha creación]],"Revisar")</f>
        <v>14.059027777781012</v>
      </c>
      <c r="W1430" s="5">
        <f>IFERROR(Table2[[#This Row],[Días resolución/en proceso]]*24,"Revisar")</f>
        <v>337.41666666674428</v>
      </c>
      <c r="X1430" s="5">
        <f>_xlfn.XLOOKUP(Table2[[#This Row],[Acuerdo de nivel de servicio]],SLA!B:B,SLA!C:C)</f>
        <v>72</v>
      </c>
      <c r="Y1430" s="5">
        <f>IFERROR(ROUND(Table2[[#This Row],[Fecha cierre/actualización]]-Table2[[#This Row],[Fecha creación]],0)*14,"Revisar")</f>
        <v>196</v>
      </c>
      <c r="Z1430" s="5">
        <f>+Table2[[#This Row],[SLA horas - base ]]+Table2[[#This Row],[SLA horas - adic por cambio días]]</f>
        <v>268</v>
      </c>
      <c r="AA1430" s="19" t="str">
        <f>IF(Table2[[#This Row],[SLA horas - base ]]=0,"No tiene SLA",IF(Table2[[#This Row],[Horas resolución/en proceso]]&lt;=Table2[[#This Row],[SLA horas - total]],"Cumplido","Vencido"))</f>
        <v>Vencido</v>
      </c>
      <c r="AC1430"/>
    </row>
    <row r="1431" spans="1:29">
      <c r="A1431" t="s">
        <v>6801</v>
      </c>
      <c r="B1431" t="s">
        <v>6802</v>
      </c>
      <c r="C1431" t="s">
        <v>149</v>
      </c>
      <c r="D1431" t="s">
        <v>2</v>
      </c>
      <c r="E1431" t="s">
        <v>55</v>
      </c>
      <c r="F1431" t="s">
        <v>96</v>
      </c>
      <c r="G1431" t="s">
        <v>106</v>
      </c>
      <c r="H1431" t="s">
        <v>31</v>
      </c>
      <c r="I1431" t="s">
        <v>6803</v>
      </c>
      <c r="J1431" t="s">
        <v>6804</v>
      </c>
      <c r="K1431" t="s">
        <v>6805</v>
      </c>
      <c r="L1431" t="s">
        <v>6805</v>
      </c>
      <c r="M1431" t="s">
        <v>101</v>
      </c>
      <c r="N1431" t="s">
        <v>154</v>
      </c>
      <c r="O1431" t="s">
        <v>102</v>
      </c>
      <c r="P1431" t="s">
        <v>6802</v>
      </c>
      <c r="Q1431" t="s">
        <v>6805</v>
      </c>
      <c r="R1431" t="s">
        <v>103</v>
      </c>
      <c r="S1431" t="s">
        <v>6805</v>
      </c>
      <c r="T143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45834.434027777781</v>
      </c>
      <c r="U143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45849.606944444444</v>
      </c>
      <c r="V1431" s="5">
        <f>IFERROR(Table2[[#This Row],[Fecha cierre/actualización]]-Table2[[#This Row],[Fecha creación]],"Revisar")</f>
        <v>15.172916666662786</v>
      </c>
      <c r="W1431" s="5">
        <f>IFERROR(Table2[[#This Row],[Días resolución/en proceso]]*24,"Revisar")</f>
        <v>364.14999999990687</v>
      </c>
      <c r="X1431" s="5">
        <f>_xlfn.XLOOKUP(Table2[[#This Row],[Acuerdo de nivel de servicio]],SLA!B:B,SLA!C:C)</f>
        <v>12.5</v>
      </c>
      <c r="Y1431" s="5">
        <f>IFERROR(ROUND(Table2[[#This Row],[Fecha cierre/actualización]]-Table2[[#This Row],[Fecha creación]],0)*14,"Revisar")</f>
        <v>210</v>
      </c>
      <c r="Z1431" s="5">
        <f>+Table2[[#This Row],[SLA horas - base ]]+Table2[[#This Row],[SLA horas - adic por cambio días]]</f>
        <v>222.5</v>
      </c>
      <c r="AA1431" s="19" t="str">
        <f>IF(Table2[[#This Row],[SLA horas - base ]]=0,"No tiene SLA",IF(Table2[[#This Row],[Horas resolución/en proceso]]&lt;=Table2[[#This Row],[SLA horas - total]],"Cumplido","Vencido"))</f>
        <v>Vencido</v>
      </c>
      <c r="AC1431"/>
    </row>
    <row r="1432" spans="1:29">
      <c r="A1432" t="s">
        <v>6806</v>
      </c>
      <c r="B1432" t="s">
        <v>6807</v>
      </c>
      <c r="C1432" t="s">
        <v>496</v>
      </c>
      <c r="D1432" t="s">
        <v>95</v>
      </c>
      <c r="E1432" t="s">
        <v>61</v>
      </c>
      <c r="F1432" t="s">
        <v>96</v>
      </c>
      <c r="G1432" t="s">
        <v>97</v>
      </c>
      <c r="H1432" t="s">
        <v>45</v>
      </c>
      <c r="I1432" t="s">
        <v>6790</v>
      </c>
      <c r="J1432" t="s">
        <v>6808</v>
      </c>
      <c r="K1432" t="s">
        <v>6809</v>
      </c>
      <c r="L1432" t="s">
        <v>6809</v>
      </c>
      <c r="M1432" t="s">
        <v>101</v>
      </c>
      <c r="N1432" t="s">
        <v>36</v>
      </c>
      <c r="O1432" t="s">
        <v>102</v>
      </c>
      <c r="P1432" t="s">
        <v>6807</v>
      </c>
      <c r="Q1432" t="s">
        <v>6809</v>
      </c>
      <c r="R1432" t="s">
        <v>103</v>
      </c>
      <c r="S1432" t="s">
        <v>6809</v>
      </c>
      <c r="T143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45834.454861111109</v>
      </c>
      <c r="U143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45838.354166666664</v>
      </c>
      <c r="V1432" s="5">
        <f>IFERROR(Table2[[#This Row],[Fecha cierre/actualización]]-Table2[[#This Row],[Fecha creación]],"Revisar")</f>
        <v>3.8993055555547471</v>
      </c>
      <c r="W1432" s="5">
        <f>IFERROR(Table2[[#This Row],[Días resolución/en proceso]]*24,"Revisar")</f>
        <v>93.583333333313931</v>
      </c>
      <c r="X1432" s="5">
        <f>_xlfn.XLOOKUP(Table2[[#This Row],[Acuerdo de nivel de servicio]],SLA!B:B,SLA!C:C)</f>
        <v>72</v>
      </c>
      <c r="Y1432" s="5">
        <f>IFERROR(ROUND(Table2[[#This Row],[Fecha cierre/actualización]]-Table2[[#This Row],[Fecha creación]],0)*14,"Revisar")</f>
        <v>56</v>
      </c>
      <c r="Z1432" s="5">
        <f>+Table2[[#This Row],[SLA horas - base ]]+Table2[[#This Row],[SLA horas - adic por cambio días]]</f>
        <v>128</v>
      </c>
      <c r="AA1432" s="19" t="str">
        <f>IF(Table2[[#This Row],[SLA horas - base ]]=0,"No tiene SLA",IF(Table2[[#This Row],[Horas resolución/en proceso]]&lt;=Table2[[#This Row],[SLA horas - total]],"Cumplido","Vencido"))</f>
        <v>Cumplido</v>
      </c>
      <c r="AC1432"/>
    </row>
    <row r="1433" spans="1:29">
      <c r="A1433" t="s">
        <v>6810</v>
      </c>
      <c r="B1433" t="s">
        <v>6811</v>
      </c>
      <c r="C1433" t="s">
        <v>36</v>
      </c>
      <c r="D1433" t="s">
        <v>2</v>
      </c>
      <c r="E1433" t="s">
        <v>55</v>
      </c>
      <c r="F1433" t="s">
        <v>96</v>
      </c>
      <c r="G1433" t="s">
        <v>106</v>
      </c>
      <c r="H1433" t="s">
        <v>30</v>
      </c>
      <c r="I1433" t="s">
        <v>6812</v>
      </c>
      <c r="J1433" t="s">
        <v>6813</v>
      </c>
      <c r="K1433" t="s">
        <v>6814</v>
      </c>
      <c r="L1433" t="s">
        <v>6814</v>
      </c>
      <c r="M1433" t="s">
        <v>110</v>
      </c>
      <c r="N1433" t="s">
        <v>36</v>
      </c>
      <c r="O1433" t="s">
        <v>36</v>
      </c>
      <c r="P1433" t="s">
        <v>6811</v>
      </c>
      <c r="Q1433" t="s">
        <v>6814</v>
      </c>
      <c r="R1433" t="s">
        <v>103</v>
      </c>
      <c r="S1433" t="s">
        <v>6814</v>
      </c>
      <c r="T143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45834.504166666666</v>
      </c>
      <c r="U143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45834.658333333333</v>
      </c>
      <c r="V1433" s="5">
        <f>IFERROR(Table2[[#This Row],[Fecha cierre/actualización]]-Table2[[#This Row],[Fecha creación]],"Revisar")</f>
        <v>0.15416666666715173</v>
      </c>
      <c r="W1433" s="5">
        <f>IFERROR(Table2[[#This Row],[Días resolución/en proceso]]*24,"Revisar")</f>
        <v>3.7000000000116415</v>
      </c>
      <c r="X1433" s="5">
        <f>_xlfn.XLOOKUP(Table2[[#This Row],[Acuerdo de nivel de servicio]],SLA!B:B,SLA!C:C)</f>
        <v>0</v>
      </c>
      <c r="Y1433" s="5">
        <f>IFERROR(ROUND(Table2[[#This Row],[Fecha cierre/actualización]]-Table2[[#This Row],[Fecha creación]],0)*14,"Revisar")</f>
        <v>0</v>
      </c>
      <c r="Z1433" s="5">
        <f>+Table2[[#This Row],[SLA horas - base ]]+Table2[[#This Row],[SLA horas - adic por cambio días]]</f>
        <v>0</v>
      </c>
      <c r="AA1433" s="19" t="str">
        <f>IF(Table2[[#This Row],[SLA horas - base ]]=0,"No tiene SLA",IF(Table2[[#This Row],[Horas resolución/en proceso]]&lt;=Table2[[#This Row],[SLA horas - total]],"Cumplido","Vencido"))</f>
        <v>No tiene SLA</v>
      </c>
      <c r="AC1433"/>
    </row>
    <row r="1434" spans="1:29">
      <c r="A1434" t="s">
        <v>6815</v>
      </c>
      <c r="B1434" t="s">
        <v>6816</v>
      </c>
      <c r="C1434" t="s">
        <v>496</v>
      </c>
      <c r="D1434" t="s">
        <v>95</v>
      </c>
      <c r="E1434" t="s">
        <v>52</v>
      </c>
      <c r="F1434" t="s">
        <v>96</v>
      </c>
      <c r="G1434" t="s">
        <v>373</v>
      </c>
      <c r="H1434" t="s">
        <v>35</v>
      </c>
      <c r="I1434" t="s">
        <v>6817</v>
      </c>
      <c r="J1434" t="s">
        <v>131</v>
      </c>
      <c r="K1434" t="s">
        <v>6818</v>
      </c>
      <c r="L1434" t="s">
        <v>6818</v>
      </c>
      <c r="M1434" t="s">
        <v>36</v>
      </c>
      <c r="N1434" t="s">
        <v>36</v>
      </c>
      <c r="O1434" t="s">
        <v>311</v>
      </c>
      <c r="P1434" t="s">
        <v>6816</v>
      </c>
      <c r="Q1434" t="s">
        <v>6818</v>
      </c>
      <c r="R1434" t="s">
        <v>103</v>
      </c>
      <c r="S1434" t="s">
        <v>6818</v>
      </c>
      <c r="T143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45834.736805555556</v>
      </c>
      <c r="U143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45847.499305555553</v>
      </c>
      <c r="V1434" s="5">
        <f>IFERROR(Table2[[#This Row],[Fecha cierre/actualización]]-Table2[[#This Row],[Fecha creación]],"Revisar")</f>
        <v>12.76249999999709</v>
      </c>
      <c r="W1434" s="5">
        <f>IFERROR(Table2[[#This Row],[Días resolución/en proceso]]*24,"Revisar")</f>
        <v>306.29999999993015</v>
      </c>
      <c r="X1434" s="5">
        <f>_xlfn.XLOOKUP(Table2[[#This Row],[Acuerdo de nivel de servicio]],SLA!B:B,SLA!C:C)</f>
        <v>72</v>
      </c>
      <c r="Y1434" s="5">
        <f>IFERROR(ROUND(Table2[[#This Row],[Fecha cierre/actualización]]-Table2[[#This Row],[Fecha creación]],0)*14,"Revisar")</f>
        <v>182</v>
      </c>
      <c r="Z1434" s="5">
        <f>+Table2[[#This Row],[SLA horas - base ]]+Table2[[#This Row],[SLA horas - adic por cambio días]]</f>
        <v>254</v>
      </c>
      <c r="AA1434" s="19" t="str">
        <f>IF(Table2[[#This Row],[SLA horas - base ]]=0,"No tiene SLA",IF(Table2[[#This Row],[Horas resolución/en proceso]]&lt;=Table2[[#This Row],[SLA horas - total]],"Cumplido","Vencido"))</f>
        <v>Vencido</v>
      </c>
      <c r="AC1434"/>
    </row>
    <row r="1435" spans="1:29">
      <c r="A1435" t="s">
        <v>6819</v>
      </c>
      <c r="B1435" t="s">
        <v>6820</v>
      </c>
      <c r="C1435" t="s">
        <v>36</v>
      </c>
      <c r="D1435" t="s">
        <v>2</v>
      </c>
      <c r="E1435" t="s">
        <v>55</v>
      </c>
      <c r="F1435" t="s">
        <v>96</v>
      </c>
      <c r="G1435" t="s">
        <v>106</v>
      </c>
      <c r="H1435" t="s">
        <v>30</v>
      </c>
      <c r="I1435" t="s">
        <v>6821</v>
      </c>
      <c r="J1435" t="s">
        <v>6822</v>
      </c>
      <c r="K1435" t="s">
        <v>6823</v>
      </c>
      <c r="L1435" t="s">
        <v>6823</v>
      </c>
      <c r="M1435" t="s">
        <v>110</v>
      </c>
      <c r="N1435" t="s">
        <v>36</v>
      </c>
      <c r="O1435" t="s">
        <v>36</v>
      </c>
      <c r="P1435" t="s">
        <v>6820</v>
      </c>
      <c r="Q1435" t="s">
        <v>6823</v>
      </c>
      <c r="R1435" t="s">
        <v>103</v>
      </c>
      <c r="S1435" t="s">
        <v>6823</v>
      </c>
      <c r="T143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45835.354861111111</v>
      </c>
      <c r="U143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45838.353472222225</v>
      </c>
      <c r="V1435" s="5">
        <f>IFERROR(Table2[[#This Row],[Fecha cierre/actualización]]-Table2[[#This Row],[Fecha creación]],"Revisar")</f>
        <v>2.9986111111138598</v>
      </c>
      <c r="W1435" s="5">
        <f>IFERROR(Table2[[#This Row],[Días resolución/en proceso]]*24,"Revisar")</f>
        <v>71.966666666732635</v>
      </c>
      <c r="X1435" s="5">
        <f>_xlfn.XLOOKUP(Table2[[#This Row],[Acuerdo de nivel de servicio]],SLA!B:B,SLA!C:C)</f>
        <v>0</v>
      </c>
      <c r="Y1435" s="5">
        <f>IFERROR(ROUND(Table2[[#This Row],[Fecha cierre/actualización]]-Table2[[#This Row],[Fecha creación]],0)*14,"Revisar")</f>
        <v>42</v>
      </c>
      <c r="Z1435" s="5">
        <f>+Table2[[#This Row],[SLA horas - base ]]+Table2[[#This Row],[SLA horas - adic por cambio días]]</f>
        <v>42</v>
      </c>
      <c r="AA1435" s="19" t="str">
        <f>IF(Table2[[#This Row],[SLA horas - base ]]=0,"No tiene SLA",IF(Table2[[#This Row],[Horas resolución/en proceso]]&lt;=Table2[[#This Row],[SLA horas - total]],"Cumplido","Vencido"))</f>
        <v>No tiene SLA</v>
      </c>
      <c r="AC1435"/>
    </row>
    <row r="1436" spans="1:29">
      <c r="A1436" t="s">
        <v>6824</v>
      </c>
      <c r="B1436" t="s">
        <v>6825</v>
      </c>
      <c r="C1436" t="s">
        <v>2317</v>
      </c>
      <c r="D1436" t="s">
        <v>95</v>
      </c>
      <c r="E1436" t="s">
        <v>55</v>
      </c>
      <c r="F1436" t="s">
        <v>96</v>
      </c>
      <c r="G1436" t="s">
        <v>97</v>
      </c>
      <c r="H1436" t="s">
        <v>37</v>
      </c>
      <c r="I1436" t="s">
        <v>6826</v>
      </c>
      <c r="J1436" t="s">
        <v>6827</v>
      </c>
      <c r="K1436" t="s">
        <v>6828</v>
      </c>
      <c r="L1436" t="s">
        <v>6828</v>
      </c>
      <c r="M1436" t="s">
        <v>524</v>
      </c>
      <c r="N1436" t="s">
        <v>36</v>
      </c>
      <c r="O1436" t="s">
        <v>36</v>
      </c>
      <c r="P1436" t="s">
        <v>6825</v>
      </c>
      <c r="Q1436" t="s">
        <v>6828</v>
      </c>
      <c r="R1436" t="s">
        <v>103</v>
      </c>
      <c r="S1436" t="s">
        <v>6829</v>
      </c>
      <c r="T143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45838.47152777778</v>
      </c>
      <c r="U143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45841.79583333333</v>
      </c>
      <c r="V1436" s="5">
        <f>IFERROR(Table2[[#This Row],[Fecha cierre/actualización]]-Table2[[#This Row],[Fecha creación]],"Revisar")</f>
        <v>3.3243055555503815</v>
      </c>
      <c r="W1436" s="5">
        <f>IFERROR(Table2[[#This Row],[Días resolución/en proceso]]*24,"Revisar")</f>
        <v>79.783333333209157</v>
      </c>
      <c r="X1436" s="5">
        <f>_xlfn.XLOOKUP(Table2[[#This Row],[Acuerdo de nivel de servicio]],SLA!B:B,SLA!C:C)</f>
        <v>120</v>
      </c>
      <c r="Y1436" s="5">
        <f>IFERROR(ROUND(Table2[[#This Row],[Fecha cierre/actualización]]-Table2[[#This Row],[Fecha creación]],0)*14,"Revisar")</f>
        <v>42</v>
      </c>
      <c r="Z1436" s="5">
        <f>+Table2[[#This Row],[SLA horas - base ]]+Table2[[#This Row],[SLA horas - adic por cambio días]]</f>
        <v>162</v>
      </c>
      <c r="AA1436" s="19" t="str">
        <f>IF(Table2[[#This Row],[SLA horas - base ]]=0,"No tiene SLA",IF(Table2[[#This Row],[Horas resolución/en proceso]]&lt;=Table2[[#This Row],[SLA horas - total]],"Cumplido","Vencido"))</f>
        <v>Cumplido</v>
      </c>
      <c r="AC1436"/>
    </row>
    <row r="1437" spans="1:29">
      <c r="A1437" t="s">
        <v>6830</v>
      </c>
      <c r="B1437" t="s">
        <v>6831</v>
      </c>
      <c r="C1437" t="s">
        <v>496</v>
      </c>
      <c r="D1437" t="s">
        <v>95</v>
      </c>
      <c r="E1437" t="s">
        <v>61</v>
      </c>
      <c r="F1437" t="s">
        <v>96</v>
      </c>
      <c r="G1437" t="s">
        <v>97</v>
      </c>
      <c r="H1437" t="s">
        <v>45</v>
      </c>
      <c r="I1437" t="s">
        <v>6832</v>
      </c>
      <c r="J1437" t="s">
        <v>6833</v>
      </c>
      <c r="K1437" t="s">
        <v>6834</v>
      </c>
      <c r="L1437" t="s">
        <v>6834</v>
      </c>
      <c r="M1437" t="s">
        <v>101</v>
      </c>
      <c r="N1437" t="s">
        <v>36</v>
      </c>
      <c r="O1437" t="s">
        <v>102</v>
      </c>
      <c r="P1437" t="s">
        <v>6831</v>
      </c>
      <c r="Q1437" t="s">
        <v>6834</v>
      </c>
      <c r="R1437" t="s">
        <v>103</v>
      </c>
      <c r="S1437" t="s">
        <v>6834</v>
      </c>
      <c r="T143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45835.629166666666</v>
      </c>
      <c r="U143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45838.93472222222</v>
      </c>
      <c r="V1437" s="5">
        <f>IFERROR(Table2[[#This Row],[Fecha cierre/actualización]]-Table2[[#This Row],[Fecha creación]],"Revisar")</f>
        <v>3.3055555555547471</v>
      </c>
      <c r="W1437" s="5">
        <f>IFERROR(Table2[[#This Row],[Días resolución/en proceso]]*24,"Revisar")</f>
        <v>79.333333333313931</v>
      </c>
      <c r="X1437" s="5">
        <f>_xlfn.XLOOKUP(Table2[[#This Row],[Acuerdo de nivel de servicio]],SLA!B:B,SLA!C:C)</f>
        <v>72</v>
      </c>
      <c r="Y1437" s="5">
        <f>IFERROR(ROUND(Table2[[#This Row],[Fecha cierre/actualización]]-Table2[[#This Row],[Fecha creación]],0)*14,"Revisar")</f>
        <v>42</v>
      </c>
      <c r="Z1437" s="5">
        <f>+Table2[[#This Row],[SLA horas - base ]]+Table2[[#This Row],[SLA horas - adic por cambio días]]</f>
        <v>114</v>
      </c>
      <c r="AA1437" s="19" t="str">
        <f>IF(Table2[[#This Row],[SLA horas - base ]]=0,"No tiene SLA",IF(Table2[[#This Row],[Horas resolución/en proceso]]&lt;=Table2[[#This Row],[SLA horas - total]],"Cumplido","Vencido"))</f>
        <v>Cumplido</v>
      </c>
      <c r="AC1437"/>
    </row>
    <row r="1438" spans="1:29">
      <c r="A1438" t="s">
        <v>6835</v>
      </c>
      <c r="B1438" t="s">
        <v>6836</v>
      </c>
      <c r="C1438" t="s">
        <v>36</v>
      </c>
      <c r="D1438" t="s">
        <v>2</v>
      </c>
      <c r="E1438" t="s">
        <v>42</v>
      </c>
      <c r="F1438" t="s">
        <v>96</v>
      </c>
      <c r="G1438" t="s">
        <v>36</v>
      </c>
      <c r="H1438" t="s">
        <v>37</v>
      </c>
      <c r="I1438" t="s">
        <v>6837</v>
      </c>
      <c r="J1438" t="s">
        <v>6838</v>
      </c>
      <c r="K1438" t="s">
        <v>6515</v>
      </c>
      <c r="L1438" t="s">
        <v>6515</v>
      </c>
      <c r="M1438" t="s">
        <v>101</v>
      </c>
      <c r="N1438" t="s">
        <v>36</v>
      </c>
      <c r="O1438" t="s">
        <v>102</v>
      </c>
      <c r="P1438" t="s">
        <v>6836</v>
      </c>
      <c r="Q1438" t="s">
        <v>6515</v>
      </c>
      <c r="R1438" t="s">
        <v>103</v>
      </c>
      <c r="S1438" t="s">
        <v>6515</v>
      </c>
      <c r="T143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45835.49722222222</v>
      </c>
      <c r="U143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45840.632638888892</v>
      </c>
      <c r="V1438" s="5">
        <f>IFERROR(Table2[[#This Row],[Fecha cierre/actualización]]-Table2[[#This Row],[Fecha creación]],"Revisar")</f>
        <v>5.1354166666715173</v>
      </c>
      <c r="W1438" s="5">
        <f>IFERROR(Table2[[#This Row],[Días resolución/en proceso]]*24,"Revisar")</f>
        <v>123.25000000011642</v>
      </c>
      <c r="X1438" s="5">
        <f>_xlfn.XLOOKUP(Table2[[#This Row],[Acuerdo de nivel de servicio]],SLA!B:B,SLA!C:C)</f>
        <v>0</v>
      </c>
      <c r="Y1438" s="5">
        <f>IFERROR(ROUND(Table2[[#This Row],[Fecha cierre/actualización]]-Table2[[#This Row],[Fecha creación]],0)*14,"Revisar")</f>
        <v>70</v>
      </c>
      <c r="Z1438" s="5">
        <f>+Table2[[#This Row],[SLA horas - base ]]+Table2[[#This Row],[SLA horas - adic por cambio días]]</f>
        <v>70</v>
      </c>
      <c r="AA1438" s="19" t="str">
        <f>IF(Table2[[#This Row],[SLA horas - base ]]=0,"No tiene SLA",IF(Table2[[#This Row],[Horas resolución/en proceso]]&lt;=Table2[[#This Row],[SLA horas - total]],"Cumplido","Vencido"))</f>
        <v>No tiene SLA</v>
      </c>
      <c r="AC1438"/>
    </row>
    <row r="1439" spans="1:29">
      <c r="A1439" t="s">
        <v>6839</v>
      </c>
      <c r="B1439" t="s">
        <v>6831</v>
      </c>
      <c r="C1439" t="s">
        <v>119</v>
      </c>
      <c r="D1439" t="s">
        <v>2</v>
      </c>
      <c r="E1439" t="s">
        <v>55</v>
      </c>
      <c r="F1439" t="s">
        <v>96</v>
      </c>
      <c r="G1439" t="s">
        <v>36</v>
      </c>
      <c r="H1439" t="s">
        <v>28</v>
      </c>
      <c r="I1439" t="s">
        <v>6840</v>
      </c>
      <c r="J1439" t="s">
        <v>6841</v>
      </c>
      <c r="K1439" t="s">
        <v>6842</v>
      </c>
      <c r="L1439" t="s">
        <v>6842</v>
      </c>
      <c r="M1439" t="s">
        <v>101</v>
      </c>
      <c r="N1439" t="s">
        <v>36</v>
      </c>
      <c r="O1439" t="s">
        <v>102</v>
      </c>
      <c r="P1439" t="s">
        <v>6831</v>
      </c>
      <c r="Q1439" t="s">
        <v>6842</v>
      </c>
      <c r="R1439" t="s">
        <v>103</v>
      </c>
      <c r="S1439" t="s">
        <v>6842</v>
      </c>
      <c r="T143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45835.629166666666</v>
      </c>
      <c r="U143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45838.7</v>
      </c>
      <c r="V1439" s="5">
        <f>IFERROR(Table2[[#This Row],[Fecha cierre/actualización]]-Table2[[#This Row],[Fecha creación]],"Revisar")</f>
        <v>3.0708333333313931</v>
      </c>
      <c r="W1439" s="5">
        <f>IFERROR(Table2[[#This Row],[Días resolución/en proceso]]*24,"Revisar")</f>
        <v>73.699999999953434</v>
      </c>
      <c r="X1439" s="5">
        <f>_xlfn.XLOOKUP(Table2[[#This Row],[Acuerdo de nivel de servicio]],SLA!B:B,SLA!C:C)</f>
        <v>72</v>
      </c>
      <c r="Y1439" s="5">
        <f>IFERROR(ROUND(Table2[[#This Row],[Fecha cierre/actualización]]-Table2[[#This Row],[Fecha creación]],0)*14,"Revisar")</f>
        <v>42</v>
      </c>
      <c r="Z1439" s="5">
        <f>+Table2[[#This Row],[SLA horas - base ]]+Table2[[#This Row],[SLA horas - adic por cambio días]]</f>
        <v>114</v>
      </c>
      <c r="AA1439" s="19" t="str">
        <f>IF(Table2[[#This Row],[SLA horas - base ]]=0,"No tiene SLA",IF(Table2[[#This Row],[Horas resolución/en proceso]]&lt;=Table2[[#This Row],[SLA horas - total]],"Cumplido","Vencido"))</f>
        <v>Cumplido</v>
      </c>
      <c r="AC1439"/>
    </row>
    <row r="1440" spans="1:29">
      <c r="A1440" t="s">
        <v>6843</v>
      </c>
      <c r="B1440" t="s">
        <v>6844</v>
      </c>
      <c r="C1440" t="s">
        <v>119</v>
      </c>
      <c r="D1440" t="s">
        <v>2</v>
      </c>
      <c r="E1440" t="s">
        <v>55</v>
      </c>
      <c r="F1440" t="s">
        <v>96</v>
      </c>
      <c r="G1440" t="s">
        <v>36</v>
      </c>
      <c r="H1440" t="s">
        <v>28</v>
      </c>
      <c r="I1440" t="s">
        <v>6845</v>
      </c>
      <c r="J1440" t="s">
        <v>6846</v>
      </c>
      <c r="K1440" t="s">
        <v>6845</v>
      </c>
      <c r="L1440" t="s">
        <v>6845</v>
      </c>
      <c r="M1440" t="s">
        <v>101</v>
      </c>
      <c r="N1440" t="s">
        <v>36</v>
      </c>
      <c r="O1440" t="s">
        <v>102</v>
      </c>
      <c r="P1440" t="s">
        <v>6844</v>
      </c>
      <c r="Q1440" t="s">
        <v>6845</v>
      </c>
      <c r="R1440" t="s">
        <v>103</v>
      </c>
      <c r="S1440" t="s">
        <v>6845</v>
      </c>
      <c r="T144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45838.396527777775</v>
      </c>
      <c r="U144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45838.435416666667</v>
      </c>
      <c r="V1440" s="5">
        <f>IFERROR(Table2[[#This Row],[Fecha cierre/actualización]]-Table2[[#This Row],[Fecha creación]],"Revisar")</f>
        <v>3.888888889196096E-2</v>
      </c>
      <c r="W1440" s="5">
        <f>IFERROR(Table2[[#This Row],[Días resolución/en proceso]]*24,"Revisar")</f>
        <v>0.93333333340706304</v>
      </c>
      <c r="X1440" s="5">
        <f>_xlfn.XLOOKUP(Table2[[#This Row],[Acuerdo de nivel de servicio]],SLA!B:B,SLA!C:C)</f>
        <v>72</v>
      </c>
      <c r="Y1440" s="5">
        <f>IFERROR(ROUND(Table2[[#This Row],[Fecha cierre/actualización]]-Table2[[#This Row],[Fecha creación]],0)*14,"Revisar")</f>
        <v>0</v>
      </c>
      <c r="Z1440" s="5">
        <f>+Table2[[#This Row],[SLA horas - base ]]+Table2[[#This Row],[SLA horas - adic por cambio días]]</f>
        <v>72</v>
      </c>
      <c r="AA1440" s="19" t="str">
        <f>IF(Table2[[#This Row],[SLA horas - base ]]=0,"No tiene SLA",IF(Table2[[#This Row],[Horas resolución/en proceso]]&lt;=Table2[[#This Row],[SLA horas - total]],"Cumplido","Vencido"))</f>
        <v>Cumplido</v>
      </c>
      <c r="AC1440"/>
    </row>
    <row r="1441" spans="1:29">
      <c r="A1441" t="s">
        <v>6847</v>
      </c>
      <c r="B1441" t="s">
        <v>6848</v>
      </c>
      <c r="C1441" t="s">
        <v>36</v>
      </c>
      <c r="D1441" t="s">
        <v>2</v>
      </c>
      <c r="E1441" t="s">
        <v>36</v>
      </c>
      <c r="F1441" t="s">
        <v>21</v>
      </c>
      <c r="G1441" t="s">
        <v>36</v>
      </c>
      <c r="H1441" t="s">
        <v>28</v>
      </c>
      <c r="I1441" t="s">
        <v>36</v>
      </c>
      <c r="J1441" t="s">
        <v>131</v>
      </c>
      <c r="K1441" t="s">
        <v>36</v>
      </c>
      <c r="L1441" t="s">
        <v>6849</v>
      </c>
      <c r="M1441" t="s">
        <v>101</v>
      </c>
      <c r="N1441" t="s">
        <v>36</v>
      </c>
      <c r="O1441" t="s">
        <v>102</v>
      </c>
      <c r="P1441" t="s">
        <v>6848</v>
      </c>
      <c r="Q1441" t="s">
        <v>36</v>
      </c>
      <c r="R1441" t="s">
        <v>103</v>
      </c>
      <c r="S1441" t="s">
        <v>36</v>
      </c>
      <c r="T144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45838.46875</v>
      </c>
      <c r="U144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45838.479861111111</v>
      </c>
      <c r="V1441" s="5">
        <f>IFERROR(Table2[[#This Row],[Fecha cierre/actualización]]-Table2[[#This Row],[Fecha creación]],"Revisar")</f>
        <v>1.1111111110949423E-2</v>
      </c>
      <c r="W1441" s="5">
        <f>IFERROR(Table2[[#This Row],[Días resolución/en proceso]]*24,"Revisar")</f>
        <v>0.26666666666278616</v>
      </c>
      <c r="X1441" s="5">
        <f>_xlfn.XLOOKUP(Table2[[#This Row],[Acuerdo de nivel de servicio]],SLA!B:B,SLA!C:C)</f>
        <v>0</v>
      </c>
      <c r="Y1441" s="5">
        <f>IFERROR(ROUND(Table2[[#This Row],[Fecha cierre/actualización]]-Table2[[#This Row],[Fecha creación]],0)*14,"Revisar")</f>
        <v>0</v>
      </c>
      <c r="Z1441" s="5">
        <f>+Table2[[#This Row],[SLA horas - base ]]+Table2[[#This Row],[SLA horas - adic por cambio días]]</f>
        <v>0</v>
      </c>
      <c r="AA1441" s="19" t="str">
        <f>IF(Table2[[#This Row],[SLA horas - base ]]=0,"No tiene SLA",IF(Table2[[#This Row],[Horas resolución/en proceso]]&lt;=Table2[[#This Row],[SLA horas - total]],"Cumplido","Vencido"))</f>
        <v>No tiene SLA</v>
      </c>
      <c r="AC1441"/>
    </row>
    <row r="1442" spans="1:29">
      <c r="A1442" t="s">
        <v>6850</v>
      </c>
      <c r="B1442" t="s">
        <v>6851</v>
      </c>
      <c r="C1442" t="s">
        <v>36</v>
      </c>
      <c r="D1442" t="s">
        <v>2</v>
      </c>
      <c r="E1442" t="s">
        <v>36</v>
      </c>
      <c r="F1442" t="s">
        <v>21</v>
      </c>
      <c r="G1442" t="s">
        <v>36</v>
      </c>
      <c r="H1442" t="s">
        <v>28</v>
      </c>
      <c r="I1442" t="s">
        <v>36</v>
      </c>
      <c r="J1442" t="s">
        <v>131</v>
      </c>
      <c r="K1442" t="s">
        <v>36</v>
      </c>
      <c r="L1442" t="s">
        <v>6852</v>
      </c>
      <c r="M1442" t="s">
        <v>101</v>
      </c>
      <c r="N1442" t="s">
        <v>36</v>
      </c>
      <c r="O1442" t="s">
        <v>102</v>
      </c>
      <c r="P1442" t="s">
        <v>6851</v>
      </c>
      <c r="Q1442" t="s">
        <v>36</v>
      </c>
      <c r="R1442" t="s">
        <v>103</v>
      </c>
      <c r="S1442" t="s">
        <v>36</v>
      </c>
      <c r="T144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45838.695833333331</v>
      </c>
      <c r="U144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45838.696527777778</v>
      </c>
      <c r="V1442" s="5">
        <f>IFERROR(Table2[[#This Row],[Fecha cierre/actualización]]-Table2[[#This Row],[Fecha creación]],"Revisar")</f>
        <v>6.944444467080757E-4</v>
      </c>
      <c r="W1442" s="5">
        <f>IFERROR(Table2[[#This Row],[Días resolución/en proceso]]*24,"Revisar")</f>
        <v>1.6666666720993817E-2</v>
      </c>
      <c r="X1442" s="5">
        <f>_xlfn.XLOOKUP(Table2[[#This Row],[Acuerdo de nivel de servicio]],SLA!B:B,SLA!C:C)</f>
        <v>0</v>
      </c>
      <c r="Y1442" s="5">
        <f>IFERROR(ROUND(Table2[[#This Row],[Fecha cierre/actualización]]-Table2[[#This Row],[Fecha creación]],0)*14,"Revisar")</f>
        <v>0</v>
      </c>
      <c r="Z1442" s="5">
        <f>+Table2[[#This Row],[SLA horas - base ]]+Table2[[#This Row],[SLA horas - adic por cambio días]]</f>
        <v>0</v>
      </c>
      <c r="AA1442" s="19" t="str">
        <f>IF(Table2[[#This Row],[SLA horas - base ]]=0,"No tiene SLA",IF(Table2[[#This Row],[Horas resolución/en proceso]]&lt;=Table2[[#This Row],[SLA horas - total]],"Cumplido","Vencido"))</f>
        <v>No tiene SLA</v>
      </c>
      <c r="AC1442"/>
    </row>
    <row r="1443" spans="1:29">
      <c r="A1443" t="s">
        <v>6853</v>
      </c>
      <c r="B1443" t="s">
        <v>6854</v>
      </c>
      <c r="C1443" t="s">
        <v>36</v>
      </c>
      <c r="D1443" t="s">
        <v>2</v>
      </c>
      <c r="E1443" t="s">
        <v>55</v>
      </c>
      <c r="F1443" t="s">
        <v>964</v>
      </c>
      <c r="G1443" t="s">
        <v>106</v>
      </c>
      <c r="H1443" t="s">
        <v>30</v>
      </c>
      <c r="I1443" t="s">
        <v>6855</v>
      </c>
      <c r="J1443" t="s">
        <v>131</v>
      </c>
      <c r="K1443" t="s">
        <v>36</v>
      </c>
      <c r="L1443" t="s">
        <v>6855</v>
      </c>
      <c r="M1443" t="s">
        <v>110</v>
      </c>
      <c r="N1443" t="s">
        <v>36</v>
      </c>
      <c r="O1443" t="s">
        <v>36</v>
      </c>
      <c r="P1443" t="s">
        <v>6854</v>
      </c>
      <c r="Q1443" t="s">
        <v>36</v>
      </c>
      <c r="R1443" t="s">
        <v>103</v>
      </c>
      <c r="S1443" t="s">
        <v>36</v>
      </c>
      <c r="T144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45835.520138888889</v>
      </c>
      <c r="U144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45835.522222222222</v>
      </c>
      <c r="V1443" s="5">
        <f>IFERROR(Table2[[#This Row],[Fecha cierre/actualización]]-Table2[[#This Row],[Fecha creación]],"Revisar")</f>
        <v>2.0833333328482695E-3</v>
      </c>
      <c r="W1443" s="5">
        <f>IFERROR(Table2[[#This Row],[Días resolución/en proceso]]*24,"Revisar")</f>
        <v>4.9999999988358468E-2</v>
      </c>
      <c r="X1443" s="5">
        <f>_xlfn.XLOOKUP(Table2[[#This Row],[Acuerdo de nivel de servicio]],SLA!B:B,SLA!C:C)</f>
        <v>0</v>
      </c>
      <c r="Y1443" s="5">
        <f>IFERROR(ROUND(Table2[[#This Row],[Fecha cierre/actualización]]-Table2[[#This Row],[Fecha creación]],0)*14,"Revisar")</f>
        <v>0</v>
      </c>
      <c r="Z1443" s="5">
        <f>+Table2[[#This Row],[SLA horas - base ]]+Table2[[#This Row],[SLA horas - adic por cambio días]]</f>
        <v>0</v>
      </c>
      <c r="AA1443" s="19" t="str">
        <f>IF(Table2[[#This Row],[SLA horas - base ]]=0,"No tiene SLA",IF(Table2[[#This Row],[Horas resolución/en proceso]]&lt;=Table2[[#This Row],[SLA horas - total]],"Cumplido","Vencido"))</f>
        <v>No tiene SLA</v>
      </c>
      <c r="AC1443"/>
    </row>
    <row r="1444" spans="1:29">
      <c r="A1444" t="s">
        <v>6856</v>
      </c>
      <c r="B1444" t="s">
        <v>6857</v>
      </c>
      <c r="C1444" t="s">
        <v>36</v>
      </c>
      <c r="D1444" t="s">
        <v>269</v>
      </c>
      <c r="E1444" t="s">
        <v>48</v>
      </c>
      <c r="F1444" t="s">
        <v>96</v>
      </c>
      <c r="G1444" t="s">
        <v>270</v>
      </c>
      <c r="H1444" t="s">
        <v>36</v>
      </c>
      <c r="I1444" t="s">
        <v>6858</v>
      </c>
      <c r="J1444" t="s">
        <v>6859</v>
      </c>
      <c r="K1444" t="s">
        <v>6860</v>
      </c>
      <c r="L1444" t="s">
        <v>6860</v>
      </c>
      <c r="M1444" t="s">
        <v>36</v>
      </c>
      <c r="N1444" t="s">
        <v>36</v>
      </c>
      <c r="O1444" t="s">
        <v>36</v>
      </c>
      <c r="P1444" t="s">
        <v>6857</v>
      </c>
      <c r="Q1444" t="s">
        <v>6860</v>
      </c>
      <c r="R1444" t="s">
        <v>103</v>
      </c>
      <c r="S1444" t="s">
        <v>6860</v>
      </c>
      <c r="T144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45838.402777777781</v>
      </c>
      <c r="U144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45846.732638888891</v>
      </c>
      <c r="V1444" s="5">
        <f>IFERROR(Table2[[#This Row],[Fecha cierre/actualización]]-Table2[[#This Row],[Fecha creación]],"Revisar")</f>
        <v>8.3298611111094942</v>
      </c>
      <c r="W1444" s="5">
        <f>IFERROR(Table2[[#This Row],[Días resolución/en proceso]]*24,"Revisar")</f>
        <v>199.91666666662786</v>
      </c>
      <c r="X1444" s="5">
        <f>_xlfn.XLOOKUP(Table2[[#This Row],[Acuerdo de nivel de servicio]],SLA!B:B,SLA!C:C)</f>
        <v>0</v>
      </c>
      <c r="Y1444" s="5">
        <f>IFERROR(ROUND(Table2[[#This Row],[Fecha cierre/actualización]]-Table2[[#This Row],[Fecha creación]],0)*14,"Revisar")</f>
        <v>112</v>
      </c>
      <c r="Z1444" s="5">
        <f>+Table2[[#This Row],[SLA horas - base ]]+Table2[[#This Row],[SLA horas - adic por cambio días]]</f>
        <v>112</v>
      </c>
      <c r="AA1444" s="19" t="str">
        <f>IF(Table2[[#This Row],[SLA horas - base ]]=0,"No tiene SLA",IF(Table2[[#This Row],[Horas resolución/en proceso]]&lt;=Table2[[#This Row],[SLA horas - total]],"Cumplido","Vencido"))</f>
        <v>No tiene SLA</v>
      </c>
      <c r="AC1444"/>
    </row>
    <row r="1445" spans="1:29">
      <c r="A1445" t="s">
        <v>6861</v>
      </c>
      <c r="B1445" t="s">
        <v>6862</v>
      </c>
      <c r="C1445" t="s">
        <v>149</v>
      </c>
      <c r="D1445" t="s">
        <v>2</v>
      </c>
      <c r="E1445" t="s">
        <v>55</v>
      </c>
      <c r="F1445" t="s">
        <v>96</v>
      </c>
      <c r="G1445" t="s">
        <v>106</v>
      </c>
      <c r="H1445" t="s">
        <v>27</v>
      </c>
      <c r="I1445" t="s">
        <v>6863</v>
      </c>
      <c r="J1445" t="s">
        <v>6864</v>
      </c>
      <c r="K1445" t="s">
        <v>6865</v>
      </c>
      <c r="L1445" t="s">
        <v>6865</v>
      </c>
      <c r="M1445" t="s">
        <v>101</v>
      </c>
      <c r="N1445" t="s">
        <v>154</v>
      </c>
      <c r="O1445" t="s">
        <v>102</v>
      </c>
      <c r="P1445" t="s">
        <v>6862</v>
      </c>
      <c r="Q1445" t="s">
        <v>6865</v>
      </c>
      <c r="R1445" t="s">
        <v>103</v>
      </c>
      <c r="S1445" t="s">
        <v>6865</v>
      </c>
      <c r="T144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45838.46597222222</v>
      </c>
      <c r="U144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45838.643750000003</v>
      </c>
      <c r="V1445" s="5">
        <f>IFERROR(Table2[[#This Row],[Fecha cierre/actualización]]-Table2[[#This Row],[Fecha creación]],"Revisar")</f>
        <v>0.17777777778246673</v>
      </c>
      <c r="W1445" s="5">
        <f>IFERROR(Table2[[#This Row],[Días resolución/en proceso]]*24,"Revisar")</f>
        <v>4.2666666667792015</v>
      </c>
      <c r="X1445" s="5">
        <f>_xlfn.XLOOKUP(Table2[[#This Row],[Acuerdo de nivel de servicio]],SLA!B:B,SLA!C:C)</f>
        <v>12.5</v>
      </c>
      <c r="Y1445" s="5">
        <f>IFERROR(ROUND(Table2[[#This Row],[Fecha cierre/actualización]]-Table2[[#This Row],[Fecha creación]],0)*14,"Revisar")</f>
        <v>0</v>
      </c>
      <c r="Z1445" s="5">
        <f>+Table2[[#This Row],[SLA horas - base ]]+Table2[[#This Row],[SLA horas - adic por cambio días]]</f>
        <v>12.5</v>
      </c>
      <c r="AA1445" s="19" t="str">
        <f>IF(Table2[[#This Row],[SLA horas - base ]]=0,"No tiene SLA",IF(Table2[[#This Row],[Horas resolución/en proceso]]&lt;=Table2[[#This Row],[SLA horas - total]],"Cumplido","Vencido"))</f>
        <v>Cumplido</v>
      </c>
      <c r="AC1445"/>
    </row>
    <row r="1446" spans="1:29">
      <c r="A1446" t="s">
        <v>6866</v>
      </c>
      <c r="B1446" t="s">
        <v>6867</v>
      </c>
      <c r="C1446" t="s">
        <v>36</v>
      </c>
      <c r="D1446" t="s">
        <v>269</v>
      </c>
      <c r="E1446" t="s">
        <v>52</v>
      </c>
      <c r="F1446" t="s">
        <v>96</v>
      </c>
      <c r="G1446" t="s">
        <v>270</v>
      </c>
      <c r="H1446" t="s">
        <v>36</v>
      </c>
      <c r="I1446" t="s">
        <v>6868</v>
      </c>
      <c r="J1446" t="s">
        <v>6869</v>
      </c>
      <c r="K1446" t="s">
        <v>6870</v>
      </c>
      <c r="L1446" t="s">
        <v>6870</v>
      </c>
      <c r="M1446" t="s">
        <v>36</v>
      </c>
      <c r="N1446" t="s">
        <v>36</v>
      </c>
      <c r="O1446" t="s">
        <v>36</v>
      </c>
      <c r="P1446" t="s">
        <v>6867</v>
      </c>
      <c r="Q1446" t="s">
        <v>6870</v>
      </c>
      <c r="R1446" t="s">
        <v>103</v>
      </c>
      <c r="S1446" t="s">
        <v>6870</v>
      </c>
      <c r="T144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45835.576388888891</v>
      </c>
      <c r="U144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45838.739583333336</v>
      </c>
      <c r="V1446" s="5">
        <f>IFERROR(Table2[[#This Row],[Fecha cierre/actualización]]-Table2[[#This Row],[Fecha creación]],"Revisar")</f>
        <v>3.1631944444452529</v>
      </c>
      <c r="W1446" s="5">
        <f>IFERROR(Table2[[#This Row],[Días resolución/en proceso]]*24,"Revisar")</f>
        <v>75.916666666686069</v>
      </c>
      <c r="X1446" s="5">
        <f>_xlfn.XLOOKUP(Table2[[#This Row],[Acuerdo de nivel de servicio]],SLA!B:B,SLA!C:C)</f>
        <v>0</v>
      </c>
      <c r="Y1446" s="5">
        <f>IFERROR(ROUND(Table2[[#This Row],[Fecha cierre/actualización]]-Table2[[#This Row],[Fecha creación]],0)*14,"Revisar")</f>
        <v>42</v>
      </c>
      <c r="Z1446" s="5">
        <f>+Table2[[#This Row],[SLA horas - base ]]+Table2[[#This Row],[SLA horas - adic por cambio días]]</f>
        <v>42</v>
      </c>
      <c r="AA1446" s="19" t="str">
        <f>IF(Table2[[#This Row],[SLA horas - base ]]=0,"No tiene SLA",IF(Table2[[#This Row],[Horas resolución/en proceso]]&lt;=Table2[[#This Row],[SLA horas - total]],"Cumplido","Vencido"))</f>
        <v>No tiene SLA</v>
      </c>
      <c r="AC1446"/>
    </row>
    <row r="1447" spans="1:29">
      <c r="A1447" t="s">
        <v>6871</v>
      </c>
      <c r="B1447" t="s">
        <v>6872</v>
      </c>
      <c r="C1447" t="s">
        <v>496</v>
      </c>
      <c r="D1447" t="s">
        <v>95</v>
      </c>
      <c r="E1447" t="s">
        <v>52</v>
      </c>
      <c r="F1447" t="s">
        <v>21</v>
      </c>
      <c r="G1447" t="s">
        <v>373</v>
      </c>
      <c r="H1447" t="s">
        <v>35</v>
      </c>
      <c r="I1447" t="s">
        <v>6873</v>
      </c>
      <c r="J1447" t="s">
        <v>131</v>
      </c>
      <c r="K1447" t="s">
        <v>36</v>
      </c>
      <c r="L1447" t="s">
        <v>6874</v>
      </c>
      <c r="M1447" t="s">
        <v>36</v>
      </c>
      <c r="N1447" t="s">
        <v>36</v>
      </c>
      <c r="O1447" t="s">
        <v>311</v>
      </c>
      <c r="P1447" t="s">
        <v>6872</v>
      </c>
      <c r="Q1447" t="s">
        <v>36</v>
      </c>
      <c r="R1447" t="s">
        <v>103</v>
      </c>
      <c r="S1447" t="s">
        <v>36</v>
      </c>
      <c r="T144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45835.658333333333</v>
      </c>
      <c r="U144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45840.425000000003</v>
      </c>
      <c r="V1447" s="5">
        <f>IFERROR(Table2[[#This Row],[Fecha cierre/actualización]]-Table2[[#This Row],[Fecha creación]],"Revisar")</f>
        <v>4.7666666666700621</v>
      </c>
      <c r="W1447" s="5">
        <f>IFERROR(Table2[[#This Row],[Días resolución/en proceso]]*24,"Revisar")</f>
        <v>114.40000000008149</v>
      </c>
      <c r="X1447" s="5">
        <f>_xlfn.XLOOKUP(Table2[[#This Row],[Acuerdo de nivel de servicio]],SLA!B:B,SLA!C:C)</f>
        <v>72</v>
      </c>
      <c r="Y1447" s="5">
        <f>IFERROR(ROUND(Table2[[#This Row],[Fecha cierre/actualización]]-Table2[[#This Row],[Fecha creación]],0)*14,"Revisar")</f>
        <v>70</v>
      </c>
      <c r="Z1447" s="5">
        <f>+Table2[[#This Row],[SLA horas - base ]]+Table2[[#This Row],[SLA horas - adic por cambio días]]</f>
        <v>142</v>
      </c>
      <c r="AA1447" s="19" t="str">
        <f>IF(Table2[[#This Row],[SLA horas - base ]]=0,"No tiene SLA",IF(Table2[[#This Row],[Horas resolución/en proceso]]&lt;=Table2[[#This Row],[SLA horas - total]],"Cumplido","Vencido"))</f>
        <v>Cumplido</v>
      </c>
      <c r="AC1447"/>
    </row>
    <row r="1448" spans="1:29">
      <c r="A1448" t="s">
        <v>6875</v>
      </c>
      <c r="B1448" t="s">
        <v>6876</v>
      </c>
      <c r="C1448" t="s">
        <v>119</v>
      </c>
      <c r="D1448" t="s">
        <v>2</v>
      </c>
      <c r="E1448" t="s">
        <v>55</v>
      </c>
      <c r="F1448" t="s">
        <v>96</v>
      </c>
      <c r="G1448" t="s">
        <v>106</v>
      </c>
      <c r="H1448" t="s">
        <v>28</v>
      </c>
      <c r="I1448" t="s">
        <v>6845</v>
      </c>
      <c r="J1448" t="s">
        <v>6877</v>
      </c>
      <c r="K1448" t="s">
        <v>6878</v>
      </c>
      <c r="L1448" t="s">
        <v>6878</v>
      </c>
      <c r="M1448" t="s">
        <v>153</v>
      </c>
      <c r="N1448" t="s">
        <v>154</v>
      </c>
      <c r="O1448" t="s">
        <v>36</v>
      </c>
      <c r="P1448" t="s">
        <v>6876</v>
      </c>
      <c r="Q1448" t="s">
        <v>6878</v>
      </c>
      <c r="R1448" t="s">
        <v>103</v>
      </c>
      <c r="S1448" t="s">
        <v>6878</v>
      </c>
      <c r="T144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45838.429861111108</v>
      </c>
      <c r="U144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45838.682638888888</v>
      </c>
      <c r="V1448" s="5">
        <f>IFERROR(Table2[[#This Row],[Fecha cierre/actualización]]-Table2[[#This Row],[Fecha creación]],"Revisar")</f>
        <v>0.25277777777955635</v>
      </c>
      <c r="W1448" s="5">
        <f>IFERROR(Table2[[#This Row],[Días resolución/en proceso]]*24,"Revisar")</f>
        <v>6.0666666667093523</v>
      </c>
      <c r="X1448" s="5">
        <f>_xlfn.XLOOKUP(Table2[[#This Row],[Acuerdo de nivel de servicio]],SLA!B:B,SLA!C:C)</f>
        <v>72</v>
      </c>
      <c r="Y1448" s="5">
        <f>IFERROR(ROUND(Table2[[#This Row],[Fecha cierre/actualización]]-Table2[[#This Row],[Fecha creación]],0)*14,"Revisar")</f>
        <v>0</v>
      </c>
      <c r="Z1448" s="5">
        <f>+Table2[[#This Row],[SLA horas - base ]]+Table2[[#This Row],[SLA horas - adic por cambio días]]</f>
        <v>72</v>
      </c>
      <c r="AA1448" s="19" t="str">
        <f>IF(Table2[[#This Row],[SLA horas - base ]]=0,"No tiene SLA",IF(Table2[[#This Row],[Horas resolución/en proceso]]&lt;=Table2[[#This Row],[SLA horas - total]],"Cumplido","Vencido"))</f>
        <v>Cumplido</v>
      </c>
      <c r="AC1448"/>
    </row>
    <row r="1449" spans="1:29">
      <c r="A1449" t="s">
        <v>6879</v>
      </c>
      <c r="B1449" t="s">
        <v>6880</v>
      </c>
      <c r="C1449" t="s">
        <v>2317</v>
      </c>
      <c r="D1449" t="s">
        <v>95</v>
      </c>
      <c r="E1449" t="s">
        <v>55</v>
      </c>
      <c r="F1449" t="s">
        <v>18</v>
      </c>
      <c r="G1449" t="s">
        <v>106</v>
      </c>
      <c r="H1449" t="s">
        <v>28</v>
      </c>
      <c r="I1449" t="s">
        <v>6881</v>
      </c>
      <c r="J1449" t="s">
        <v>131</v>
      </c>
      <c r="K1449" t="s">
        <v>36</v>
      </c>
      <c r="L1449" t="s">
        <v>6882</v>
      </c>
      <c r="M1449" t="s">
        <v>101</v>
      </c>
      <c r="N1449" t="s">
        <v>36</v>
      </c>
      <c r="O1449" t="s">
        <v>311</v>
      </c>
      <c r="P1449" t="s">
        <v>6880</v>
      </c>
      <c r="Q1449" t="s">
        <v>36</v>
      </c>
      <c r="R1449" t="s">
        <v>103</v>
      </c>
      <c r="S1449" t="s">
        <v>36</v>
      </c>
      <c r="T144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45838.51666666667</v>
      </c>
      <c r="U144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45840.64166666667</v>
      </c>
      <c r="V1449" s="5">
        <f>IFERROR(Table2[[#This Row],[Fecha cierre/actualización]]-Table2[[#This Row],[Fecha creación]],"Revisar")</f>
        <v>2.125</v>
      </c>
      <c r="W1449" s="5">
        <f>IFERROR(Table2[[#This Row],[Días resolución/en proceso]]*24,"Revisar")</f>
        <v>51</v>
      </c>
      <c r="X1449" s="5">
        <f>_xlfn.XLOOKUP(Table2[[#This Row],[Acuerdo de nivel de servicio]],SLA!B:B,SLA!C:C)</f>
        <v>120</v>
      </c>
      <c r="Y1449" s="5">
        <f>IFERROR(ROUND(Table2[[#This Row],[Fecha cierre/actualización]]-Table2[[#This Row],[Fecha creación]],0)*14,"Revisar")</f>
        <v>28</v>
      </c>
      <c r="Z1449" s="5">
        <f>+Table2[[#This Row],[SLA horas - base ]]+Table2[[#This Row],[SLA horas - adic por cambio días]]</f>
        <v>148</v>
      </c>
      <c r="AA1449" s="19" t="str">
        <f>IF(Table2[[#This Row],[SLA horas - base ]]=0,"No tiene SLA",IF(Table2[[#This Row],[Horas resolución/en proceso]]&lt;=Table2[[#This Row],[SLA horas - total]],"Cumplido","Vencido"))</f>
        <v>Cumplido</v>
      </c>
      <c r="AC1449"/>
    </row>
    <row r="1450" spans="1:29">
      <c r="A1450" t="s">
        <v>6883</v>
      </c>
      <c r="B1450" t="s">
        <v>6884</v>
      </c>
      <c r="C1450" t="s">
        <v>36</v>
      </c>
      <c r="D1450" t="s">
        <v>2</v>
      </c>
      <c r="E1450" t="s">
        <v>55</v>
      </c>
      <c r="F1450" t="s">
        <v>96</v>
      </c>
      <c r="G1450" t="s">
        <v>106</v>
      </c>
      <c r="H1450" t="s">
        <v>30</v>
      </c>
      <c r="I1450" t="s">
        <v>6885</v>
      </c>
      <c r="J1450" t="s">
        <v>6886</v>
      </c>
      <c r="K1450" t="s">
        <v>6887</v>
      </c>
      <c r="L1450" t="s">
        <v>6887</v>
      </c>
      <c r="M1450" t="s">
        <v>110</v>
      </c>
      <c r="N1450" t="s">
        <v>36</v>
      </c>
      <c r="O1450" t="s">
        <v>36</v>
      </c>
      <c r="P1450" t="s">
        <v>6884</v>
      </c>
      <c r="Q1450" t="s">
        <v>6887</v>
      </c>
      <c r="R1450" t="s">
        <v>103</v>
      </c>
      <c r="S1450" t="s">
        <v>6887</v>
      </c>
      <c r="T145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45835.601388888892</v>
      </c>
      <c r="U145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45838.477083333331</v>
      </c>
      <c r="V1450" s="5">
        <f>IFERROR(Table2[[#This Row],[Fecha cierre/actualización]]-Table2[[#This Row],[Fecha creación]],"Revisar")</f>
        <v>2.8756944444394321</v>
      </c>
      <c r="W1450" s="5">
        <f>IFERROR(Table2[[#This Row],[Días resolución/en proceso]]*24,"Revisar")</f>
        <v>69.016666666546371</v>
      </c>
      <c r="X1450" s="5">
        <f>_xlfn.XLOOKUP(Table2[[#This Row],[Acuerdo de nivel de servicio]],SLA!B:B,SLA!C:C)</f>
        <v>0</v>
      </c>
      <c r="Y1450" s="5">
        <f>IFERROR(ROUND(Table2[[#This Row],[Fecha cierre/actualización]]-Table2[[#This Row],[Fecha creación]],0)*14,"Revisar")</f>
        <v>42</v>
      </c>
      <c r="Z1450" s="5">
        <f>+Table2[[#This Row],[SLA horas - base ]]+Table2[[#This Row],[SLA horas - adic por cambio días]]</f>
        <v>42</v>
      </c>
      <c r="AA1450" s="19" t="str">
        <f>IF(Table2[[#This Row],[SLA horas - base ]]=0,"No tiene SLA",IF(Table2[[#This Row],[Horas resolución/en proceso]]&lt;=Table2[[#This Row],[SLA horas - total]],"Cumplido","Vencido"))</f>
        <v>No tiene SLA</v>
      </c>
      <c r="AC1450"/>
    </row>
    <row r="1451" spans="1:29">
      <c r="A1451" t="s">
        <v>6888</v>
      </c>
      <c r="B1451" t="s">
        <v>6889</v>
      </c>
      <c r="C1451" t="s">
        <v>36</v>
      </c>
      <c r="D1451" t="s">
        <v>2</v>
      </c>
      <c r="E1451" t="s">
        <v>36</v>
      </c>
      <c r="F1451" t="s">
        <v>21</v>
      </c>
      <c r="G1451" t="s">
        <v>106</v>
      </c>
      <c r="H1451" t="s">
        <v>30</v>
      </c>
      <c r="I1451" t="s">
        <v>36</v>
      </c>
      <c r="J1451" t="s">
        <v>131</v>
      </c>
      <c r="K1451" t="s">
        <v>36</v>
      </c>
      <c r="L1451" t="s">
        <v>6890</v>
      </c>
      <c r="M1451" t="s">
        <v>110</v>
      </c>
      <c r="N1451" t="s">
        <v>36</v>
      </c>
      <c r="O1451" t="s">
        <v>36</v>
      </c>
      <c r="P1451" t="s">
        <v>6889</v>
      </c>
      <c r="Q1451" t="s">
        <v>36</v>
      </c>
      <c r="R1451" t="s">
        <v>103</v>
      </c>
      <c r="S1451" t="s">
        <v>36</v>
      </c>
      <c r="T145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45838.375</v>
      </c>
      <c r="U145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45838.386111111111</v>
      </c>
      <c r="V1451" s="5">
        <f>IFERROR(Table2[[#This Row],[Fecha cierre/actualización]]-Table2[[#This Row],[Fecha creación]],"Revisar")</f>
        <v>1.1111111110949423E-2</v>
      </c>
      <c r="W1451" s="5">
        <f>IFERROR(Table2[[#This Row],[Días resolución/en proceso]]*24,"Revisar")</f>
        <v>0.26666666666278616</v>
      </c>
      <c r="X1451" s="5">
        <f>_xlfn.XLOOKUP(Table2[[#This Row],[Acuerdo de nivel de servicio]],SLA!B:B,SLA!C:C)</f>
        <v>0</v>
      </c>
      <c r="Y1451" s="5">
        <f>IFERROR(ROUND(Table2[[#This Row],[Fecha cierre/actualización]]-Table2[[#This Row],[Fecha creación]],0)*14,"Revisar")</f>
        <v>0</v>
      </c>
      <c r="Z1451" s="5">
        <f>+Table2[[#This Row],[SLA horas - base ]]+Table2[[#This Row],[SLA horas - adic por cambio días]]</f>
        <v>0</v>
      </c>
      <c r="AA1451" s="19" t="str">
        <f>IF(Table2[[#This Row],[SLA horas - base ]]=0,"No tiene SLA",IF(Table2[[#This Row],[Horas resolución/en proceso]]&lt;=Table2[[#This Row],[SLA horas - total]],"Cumplido","Vencido"))</f>
        <v>No tiene SLA</v>
      </c>
      <c r="AC1451"/>
    </row>
    <row r="1452" spans="1:29">
      <c r="A1452" t="s">
        <v>6891</v>
      </c>
      <c r="B1452" t="s">
        <v>6858</v>
      </c>
      <c r="C1452" t="s">
        <v>167</v>
      </c>
      <c r="D1452" t="s">
        <v>2</v>
      </c>
      <c r="E1452" t="s">
        <v>66</v>
      </c>
      <c r="F1452" t="s">
        <v>96</v>
      </c>
      <c r="G1452" t="s">
        <v>97</v>
      </c>
      <c r="H1452" t="s">
        <v>51</v>
      </c>
      <c r="I1452" t="s">
        <v>6892</v>
      </c>
      <c r="J1452" t="s">
        <v>6893</v>
      </c>
      <c r="K1452" t="s">
        <v>6894</v>
      </c>
      <c r="L1452" t="s">
        <v>6894</v>
      </c>
      <c r="M1452" t="s">
        <v>101</v>
      </c>
      <c r="N1452" t="s">
        <v>36</v>
      </c>
      <c r="O1452" t="s">
        <v>102</v>
      </c>
      <c r="P1452" t="s">
        <v>6858</v>
      </c>
      <c r="Q1452" t="s">
        <v>6894</v>
      </c>
      <c r="R1452" t="s">
        <v>103</v>
      </c>
      <c r="S1452" t="s">
        <v>6894</v>
      </c>
      <c r="T145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45838.404166666667</v>
      </c>
      <c r="U145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45839.447916666664</v>
      </c>
      <c r="V1452" s="5">
        <f>IFERROR(Table2[[#This Row],[Fecha cierre/actualización]]-Table2[[#This Row],[Fecha creación]],"Revisar")</f>
        <v>1.0437499999970896</v>
      </c>
      <c r="W1452" s="5">
        <f>IFERROR(Table2[[#This Row],[Días resolución/en proceso]]*24,"Revisar")</f>
        <v>25.049999999930151</v>
      </c>
      <c r="X1452" s="5">
        <f>_xlfn.XLOOKUP(Table2[[#This Row],[Acuerdo de nivel de servicio]],SLA!B:B,SLA!C:C)</f>
        <v>120</v>
      </c>
      <c r="Y1452" s="5">
        <f>IFERROR(ROUND(Table2[[#This Row],[Fecha cierre/actualización]]-Table2[[#This Row],[Fecha creación]],0)*14,"Revisar")</f>
        <v>14</v>
      </c>
      <c r="Z1452" s="5">
        <f>+Table2[[#This Row],[SLA horas - base ]]+Table2[[#This Row],[SLA horas - adic por cambio días]]</f>
        <v>134</v>
      </c>
      <c r="AA1452" s="19" t="str">
        <f>IF(Table2[[#This Row],[SLA horas - base ]]=0,"No tiene SLA",IF(Table2[[#This Row],[Horas resolución/en proceso]]&lt;=Table2[[#This Row],[SLA horas - total]],"Cumplido","Vencido"))</f>
        <v>Cumplido</v>
      </c>
      <c r="AC1452"/>
    </row>
    <row r="1453" spans="1:29">
      <c r="A1453" t="s">
        <v>6895</v>
      </c>
      <c r="B1453" t="s">
        <v>6896</v>
      </c>
      <c r="C1453" t="s">
        <v>119</v>
      </c>
      <c r="D1453" t="s">
        <v>2</v>
      </c>
      <c r="E1453" t="s">
        <v>55</v>
      </c>
      <c r="F1453" t="s">
        <v>96</v>
      </c>
      <c r="G1453" t="s">
        <v>106</v>
      </c>
      <c r="H1453" t="s">
        <v>32</v>
      </c>
      <c r="I1453" t="s">
        <v>6897</v>
      </c>
      <c r="J1453" t="s">
        <v>6898</v>
      </c>
      <c r="K1453" t="s">
        <v>6897</v>
      </c>
      <c r="L1453" t="s">
        <v>6897</v>
      </c>
      <c r="M1453" t="s">
        <v>153</v>
      </c>
      <c r="N1453" t="s">
        <v>154</v>
      </c>
      <c r="O1453" t="s">
        <v>36</v>
      </c>
      <c r="P1453" t="s">
        <v>6896</v>
      </c>
      <c r="Q1453" t="s">
        <v>6897</v>
      </c>
      <c r="R1453" t="s">
        <v>103</v>
      </c>
      <c r="S1453" t="s">
        <v>6897</v>
      </c>
      <c r="T1453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45838.412499999999</v>
      </c>
      <c r="U1453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45838.433333333334</v>
      </c>
      <c r="V1453" s="5">
        <f>IFERROR(Table2[[#This Row],[Fecha cierre/actualización]]-Table2[[#This Row],[Fecha creación]],"Revisar")</f>
        <v>2.0833333335758653E-2</v>
      </c>
      <c r="W1453" s="5">
        <f>IFERROR(Table2[[#This Row],[Días resolución/en proceso]]*24,"Revisar")</f>
        <v>0.50000000005820766</v>
      </c>
      <c r="X1453" s="5">
        <f>_xlfn.XLOOKUP(Table2[[#This Row],[Acuerdo de nivel de servicio]],SLA!B:B,SLA!C:C)</f>
        <v>72</v>
      </c>
      <c r="Y1453" s="5">
        <f>IFERROR(ROUND(Table2[[#This Row],[Fecha cierre/actualización]]-Table2[[#This Row],[Fecha creación]],0)*14,"Revisar")</f>
        <v>0</v>
      </c>
      <c r="Z1453" s="5">
        <f>+Table2[[#This Row],[SLA horas - base ]]+Table2[[#This Row],[SLA horas - adic por cambio días]]</f>
        <v>72</v>
      </c>
      <c r="AA1453" s="19" t="str">
        <f>IF(Table2[[#This Row],[SLA horas - base ]]=0,"No tiene SLA",IF(Table2[[#This Row],[Horas resolución/en proceso]]&lt;=Table2[[#This Row],[SLA horas - total]],"Cumplido","Vencido"))</f>
        <v>Cumplido</v>
      </c>
      <c r="AC1453"/>
    </row>
    <row r="1454" spans="1:29">
      <c r="A1454" t="s">
        <v>6899</v>
      </c>
      <c r="B1454" t="s">
        <v>6900</v>
      </c>
      <c r="C1454" t="s">
        <v>119</v>
      </c>
      <c r="D1454" t="s">
        <v>2</v>
      </c>
      <c r="E1454" t="s">
        <v>55</v>
      </c>
      <c r="F1454" t="s">
        <v>96</v>
      </c>
      <c r="G1454" t="s">
        <v>106</v>
      </c>
      <c r="H1454" t="s">
        <v>28</v>
      </c>
      <c r="I1454" t="s">
        <v>6901</v>
      </c>
      <c r="J1454" t="s">
        <v>6902</v>
      </c>
      <c r="K1454" t="s">
        <v>6251</v>
      </c>
      <c r="L1454" t="s">
        <v>6251</v>
      </c>
      <c r="M1454" t="s">
        <v>153</v>
      </c>
      <c r="N1454" t="s">
        <v>154</v>
      </c>
      <c r="O1454" t="s">
        <v>36</v>
      </c>
      <c r="P1454" t="s">
        <v>6900</v>
      </c>
      <c r="Q1454" t="s">
        <v>6251</v>
      </c>
      <c r="R1454" t="s">
        <v>103</v>
      </c>
      <c r="S1454" t="s">
        <v>6903</v>
      </c>
      <c r="T1454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45835.62222222222</v>
      </c>
      <c r="U1454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45841.754166666666</v>
      </c>
      <c r="V1454" s="5">
        <f>IFERROR(Table2[[#This Row],[Fecha cierre/actualización]]-Table2[[#This Row],[Fecha creación]],"Revisar")</f>
        <v>6.1319444444452529</v>
      </c>
      <c r="W1454" s="5">
        <f>IFERROR(Table2[[#This Row],[Días resolución/en proceso]]*24,"Revisar")</f>
        <v>147.16666666668607</v>
      </c>
      <c r="X1454" s="5">
        <f>_xlfn.XLOOKUP(Table2[[#This Row],[Acuerdo de nivel de servicio]],SLA!B:B,SLA!C:C)</f>
        <v>72</v>
      </c>
      <c r="Y1454" s="5">
        <f>IFERROR(ROUND(Table2[[#This Row],[Fecha cierre/actualización]]-Table2[[#This Row],[Fecha creación]],0)*14,"Revisar")</f>
        <v>84</v>
      </c>
      <c r="Z1454" s="5">
        <f>+Table2[[#This Row],[SLA horas - base ]]+Table2[[#This Row],[SLA horas - adic por cambio días]]</f>
        <v>156</v>
      </c>
      <c r="AA1454" s="19" t="str">
        <f>IF(Table2[[#This Row],[SLA horas - base ]]=0,"No tiene SLA",IF(Table2[[#This Row],[Horas resolución/en proceso]]&lt;=Table2[[#This Row],[SLA horas - total]],"Cumplido","Vencido"))</f>
        <v>Cumplido</v>
      </c>
      <c r="AC1454"/>
    </row>
    <row r="1455" spans="1:29">
      <c r="A1455" t="s">
        <v>6904</v>
      </c>
      <c r="B1455" t="s">
        <v>6905</v>
      </c>
      <c r="C1455" t="s">
        <v>2317</v>
      </c>
      <c r="D1455" t="s">
        <v>95</v>
      </c>
      <c r="E1455" t="s">
        <v>55</v>
      </c>
      <c r="F1455" t="s">
        <v>18</v>
      </c>
      <c r="G1455" t="s">
        <v>106</v>
      </c>
      <c r="H1455" t="s">
        <v>28</v>
      </c>
      <c r="I1455" t="s">
        <v>6906</v>
      </c>
      <c r="J1455" t="s">
        <v>131</v>
      </c>
      <c r="K1455" t="s">
        <v>36</v>
      </c>
      <c r="L1455" t="s">
        <v>6907</v>
      </c>
      <c r="M1455" t="s">
        <v>101</v>
      </c>
      <c r="N1455" t="s">
        <v>36</v>
      </c>
      <c r="O1455" t="s">
        <v>311</v>
      </c>
      <c r="P1455" t="s">
        <v>6905</v>
      </c>
      <c r="Q1455" t="s">
        <v>36</v>
      </c>
      <c r="R1455" t="s">
        <v>103</v>
      </c>
      <c r="S1455" t="s">
        <v>36</v>
      </c>
      <c r="T1455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45835.624305555553</v>
      </c>
      <c r="U1455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45839.366666666669</v>
      </c>
      <c r="V1455" s="5">
        <f>IFERROR(Table2[[#This Row],[Fecha cierre/actualización]]-Table2[[#This Row],[Fecha creación]],"Revisar")</f>
        <v>3.742361111115315</v>
      </c>
      <c r="W1455" s="5">
        <f>IFERROR(Table2[[#This Row],[Días resolución/en proceso]]*24,"Revisar")</f>
        <v>89.81666666676756</v>
      </c>
      <c r="X1455" s="5">
        <f>_xlfn.XLOOKUP(Table2[[#This Row],[Acuerdo de nivel de servicio]],SLA!B:B,SLA!C:C)</f>
        <v>120</v>
      </c>
      <c r="Y1455" s="5">
        <f>IFERROR(ROUND(Table2[[#This Row],[Fecha cierre/actualización]]-Table2[[#This Row],[Fecha creación]],0)*14,"Revisar")</f>
        <v>56</v>
      </c>
      <c r="Z1455" s="5">
        <f>+Table2[[#This Row],[SLA horas - base ]]+Table2[[#This Row],[SLA horas - adic por cambio días]]</f>
        <v>176</v>
      </c>
      <c r="AA1455" s="19" t="str">
        <f>IF(Table2[[#This Row],[SLA horas - base ]]=0,"No tiene SLA",IF(Table2[[#This Row],[Horas resolución/en proceso]]&lt;=Table2[[#This Row],[SLA horas - total]],"Cumplido","Vencido"))</f>
        <v>Cumplido</v>
      </c>
      <c r="AC1455"/>
    </row>
    <row r="1456" spans="1:29">
      <c r="A1456" t="s">
        <v>6908</v>
      </c>
      <c r="B1456" t="s">
        <v>6909</v>
      </c>
      <c r="C1456" t="s">
        <v>496</v>
      </c>
      <c r="D1456" t="s">
        <v>95</v>
      </c>
      <c r="E1456" t="s">
        <v>42</v>
      </c>
      <c r="F1456" t="s">
        <v>96</v>
      </c>
      <c r="G1456" t="s">
        <v>34</v>
      </c>
      <c r="H1456" t="s">
        <v>34</v>
      </c>
      <c r="I1456" t="s">
        <v>6909</v>
      </c>
      <c r="J1456" t="s">
        <v>6910</v>
      </c>
      <c r="K1456" t="s">
        <v>6911</v>
      </c>
      <c r="L1456" t="s">
        <v>6911</v>
      </c>
      <c r="M1456" t="s">
        <v>101</v>
      </c>
      <c r="N1456" t="s">
        <v>36</v>
      </c>
      <c r="O1456" t="s">
        <v>102</v>
      </c>
      <c r="P1456" t="s">
        <v>6909</v>
      </c>
      <c r="Q1456" t="s">
        <v>6911</v>
      </c>
      <c r="R1456" t="s">
        <v>467</v>
      </c>
      <c r="S1456" t="s">
        <v>6911</v>
      </c>
      <c r="T1456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45835.667361111111</v>
      </c>
      <c r="U1456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45845.467361111114</v>
      </c>
      <c r="V1456" s="5">
        <f>IFERROR(Table2[[#This Row],[Fecha cierre/actualización]]-Table2[[#This Row],[Fecha creación]],"Revisar")</f>
        <v>9.8000000000029104</v>
      </c>
      <c r="W1456" s="5">
        <f>IFERROR(Table2[[#This Row],[Días resolución/en proceso]]*24,"Revisar")</f>
        <v>235.20000000006985</v>
      </c>
      <c r="X1456" s="5">
        <f>_xlfn.XLOOKUP(Table2[[#This Row],[Acuerdo de nivel de servicio]],SLA!B:B,SLA!C:C)</f>
        <v>72</v>
      </c>
      <c r="Y1456" s="5">
        <f>IFERROR(ROUND(Table2[[#This Row],[Fecha cierre/actualización]]-Table2[[#This Row],[Fecha creación]],0)*14,"Revisar")</f>
        <v>140</v>
      </c>
      <c r="Z1456" s="5">
        <f>+Table2[[#This Row],[SLA horas - base ]]+Table2[[#This Row],[SLA horas - adic por cambio días]]</f>
        <v>212</v>
      </c>
      <c r="AA1456" s="19" t="str">
        <f>IF(Table2[[#This Row],[SLA horas - base ]]=0,"No tiene SLA",IF(Table2[[#This Row],[Horas resolución/en proceso]]&lt;=Table2[[#This Row],[SLA horas - total]],"Cumplido","Vencido"))</f>
        <v>Vencido</v>
      </c>
      <c r="AC1456"/>
    </row>
    <row r="1457" spans="1:29">
      <c r="A1457" t="s">
        <v>6912</v>
      </c>
      <c r="B1457" t="s">
        <v>6913</v>
      </c>
      <c r="C1457" t="s">
        <v>119</v>
      </c>
      <c r="D1457" t="s">
        <v>2</v>
      </c>
      <c r="E1457" t="s">
        <v>55</v>
      </c>
      <c r="F1457" t="s">
        <v>6914</v>
      </c>
      <c r="G1457" t="s">
        <v>106</v>
      </c>
      <c r="H1457" t="s">
        <v>28</v>
      </c>
      <c r="I1457" t="s">
        <v>6915</v>
      </c>
      <c r="J1457" t="s">
        <v>131</v>
      </c>
      <c r="K1457" t="s">
        <v>36</v>
      </c>
      <c r="L1457" t="s">
        <v>6916</v>
      </c>
      <c r="M1457" t="s">
        <v>153</v>
      </c>
      <c r="N1457" t="s">
        <v>154</v>
      </c>
      <c r="O1457" t="s">
        <v>36</v>
      </c>
      <c r="P1457" t="s">
        <v>6913</v>
      </c>
      <c r="Q1457" t="s">
        <v>36</v>
      </c>
      <c r="R1457" t="s">
        <v>467</v>
      </c>
      <c r="S1457" t="s">
        <v>6916</v>
      </c>
      <c r="T1457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45835.700694444444</v>
      </c>
      <c r="U1457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45852.352083333331</v>
      </c>
      <c r="V1457" s="5">
        <f>IFERROR(Table2[[#This Row],[Fecha cierre/actualización]]-Table2[[#This Row],[Fecha creación]],"Revisar")</f>
        <v>16.651388888887595</v>
      </c>
      <c r="W1457" s="5">
        <f>IFERROR(Table2[[#This Row],[Días resolución/en proceso]]*24,"Revisar")</f>
        <v>399.63333333330229</v>
      </c>
      <c r="X1457" s="5">
        <f>_xlfn.XLOOKUP(Table2[[#This Row],[Acuerdo de nivel de servicio]],SLA!B:B,SLA!C:C)</f>
        <v>72</v>
      </c>
      <c r="Y1457" s="5">
        <f>IFERROR(ROUND(Table2[[#This Row],[Fecha cierre/actualización]]-Table2[[#This Row],[Fecha creación]],0)*14,"Revisar")</f>
        <v>238</v>
      </c>
      <c r="Z1457" s="5">
        <f>+Table2[[#This Row],[SLA horas - base ]]+Table2[[#This Row],[SLA horas - adic por cambio días]]</f>
        <v>310</v>
      </c>
      <c r="AA1457" s="19" t="str">
        <f>IF(Table2[[#This Row],[SLA horas - base ]]=0,"No tiene SLA",IF(Table2[[#This Row],[Horas resolución/en proceso]]&lt;=Table2[[#This Row],[SLA horas - total]],"Cumplido","Vencido"))</f>
        <v>Vencido</v>
      </c>
      <c r="AC1457"/>
    </row>
    <row r="1458" spans="1:29">
      <c r="A1458" t="s">
        <v>6917</v>
      </c>
      <c r="B1458" t="s">
        <v>6918</v>
      </c>
      <c r="C1458" t="s">
        <v>157</v>
      </c>
      <c r="D1458" t="s">
        <v>2</v>
      </c>
      <c r="E1458" t="s">
        <v>55</v>
      </c>
      <c r="F1458" t="s">
        <v>96</v>
      </c>
      <c r="G1458" t="s">
        <v>106</v>
      </c>
      <c r="H1458" t="s">
        <v>27</v>
      </c>
      <c r="I1458" t="s">
        <v>6919</v>
      </c>
      <c r="J1458" t="s">
        <v>6920</v>
      </c>
      <c r="K1458" t="s">
        <v>6921</v>
      </c>
      <c r="L1458" t="s">
        <v>6921</v>
      </c>
      <c r="M1458" t="s">
        <v>101</v>
      </c>
      <c r="N1458" t="s">
        <v>154</v>
      </c>
      <c r="O1458" t="s">
        <v>102</v>
      </c>
      <c r="P1458" t="s">
        <v>6918</v>
      </c>
      <c r="Q1458" t="s">
        <v>6921</v>
      </c>
      <c r="R1458" t="s">
        <v>103</v>
      </c>
      <c r="S1458" t="s">
        <v>6921</v>
      </c>
      <c r="T1458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45838.634722222225</v>
      </c>
      <c r="U1458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45838.643055555556</v>
      </c>
      <c r="V1458" s="5">
        <f>IFERROR(Table2[[#This Row],[Fecha cierre/actualización]]-Table2[[#This Row],[Fecha creación]],"Revisar")</f>
        <v>8.333333331393078E-3</v>
      </c>
      <c r="W1458" s="5">
        <f>IFERROR(Table2[[#This Row],[Días resolución/en proceso]]*24,"Revisar")</f>
        <v>0.19999999995343387</v>
      </c>
      <c r="X1458" s="5">
        <f>_xlfn.XLOOKUP(Table2[[#This Row],[Acuerdo de nivel de servicio]],SLA!B:B,SLA!C:C)</f>
        <v>12.5</v>
      </c>
      <c r="Y1458" s="5">
        <f>IFERROR(ROUND(Table2[[#This Row],[Fecha cierre/actualización]]-Table2[[#This Row],[Fecha creación]],0)*14,"Revisar")</f>
        <v>0</v>
      </c>
      <c r="Z1458" s="5">
        <f>+Table2[[#This Row],[SLA horas - base ]]+Table2[[#This Row],[SLA horas - adic por cambio días]]</f>
        <v>12.5</v>
      </c>
      <c r="AA1458" s="19" t="str">
        <f>IF(Table2[[#This Row],[SLA horas - base ]]=0,"No tiene SLA",IF(Table2[[#This Row],[Horas resolución/en proceso]]&lt;=Table2[[#This Row],[SLA horas - total]],"Cumplido","Vencido"))</f>
        <v>Cumplido</v>
      </c>
      <c r="AC1458"/>
    </row>
    <row r="1459" spans="1:29">
      <c r="A1459" t="s">
        <v>6922</v>
      </c>
      <c r="B1459" t="s">
        <v>6923</v>
      </c>
      <c r="C1459" t="s">
        <v>36</v>
      </c>
      <c r="D1459" t="s">
        <v>269</v>
      </c>
      <c r="E1459" t="s">
        <v>48</v>
      </c>
      <c r="F1459" t="s">
        <v>96</v>
      </c>
      <c r="G1459" t="s">
        <v>270</v>
      </c>
      <c r="H1459" t="s">
        <v>36</v>
      </c>
      <c r="I1459" t="s">
        <v>6924</v>
      </c>
      <c r="J1459" t="s">
        <v>6925</v>
      </c>
      <c r="K1459" t="s">
        <v>6926</v>
      </c>
      <c r="L1459" t="s">
        <v>6926</v>
      </c>
      <c r="M1459" t="s">
        <v>36</v>
      </c>
      <c r="N1459" t="s">
        <v>36</v>
      </c>
      <c r="O1459" t="s">
        <v>36</v>
      </c>
      <c r="P1459" t="s">
        <v>6923</v>
      </c>
      <c r="Q1459" t="s">
        <v>6926</v>
      </c>
      <c r="R1459" t="s">
        <v>103</v>
      </c>
      <c r="S1459" t="s">
        <v>6927</v>
      </c>
      <c r="T1459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45838.440972222219</v>
      </c>
      <c r="U1459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45847.756249999999</v>
      </c>
      <c r="V1459" s="5">
        <f>IFERROR(Table2[[#This Row],[Fecha cierre/actualización]]-Table2[[#This Row],[Fecha creación]],"Revisar")</f>
        <v>9.3152777777795563</v>
      </c>
      <c r="W1459" s="5">
        <f>IFERROR(Table2[[#This Row],[Días resolución/en proceso]]*24,"Revisar")</f>
        <v>223.56666666670935</v>
      </c>
      <c r="X1459" s="5">
        <f>_xlfn.XLOOKUP(Table2[[#This Row],[Acuerdo de nivel de servicio]],SLA!B:B,SLA!C:C)</f>
        <v>0</v>
      </c>
      <c r="Y1459" s="5">
        <f>IFERROR(ROUND(Table2[[#This Row],[Fecha cierre/actualización]]-Table2[[#This Row],[Fecha creación]],0)*14,"Revisar")</f>
        <v>126</v>
      </c>
      <c r="Z1459" s="5">
        <f>+Table2[[#This Row],[SLA horas - base ]]+Table2[[#This Row],[SLA horas - adic por cambio días]]</f>
        <v>126</v>
      </c>
      <c r="AA1459" s="19" t="str">
        <f>IF(Table2[[#This Row],[SLA horas - base ]]=0,"No tiene SLA",IF(Table2[[#This Row],[Horas resolución/en proceso]]&lt;=Table2[[#This Row],[SLA horas - total]],"Cumplido","Vencido"))</f>
        <v>No tiene SLA</v>
      </c>
      <c r="AC1459"/>
    </row>
    <row r="1460" spans="1:29">
      <c r="A1460" t="s">
        <v>6928</v>
      </c>
      <c r="B1460" t="s">
        <v>6929</v>
      </c>
      <c r="C1460" t="s">
        <v>119</v>
      </c>
      <c r="D1460" t="s">
        <v>2</v>
      </c>
      <c r="E1460" t="s">
        <v>55</v>
      </c>
      <c r="F1460" t="s">
        <v>22</v>
      </c>
      <c r="G1460" t="s">
        <v>106</v>
      </c>
      <c r="H1460" t="s">
        <v>28</v>
      </c>
      <c r="I1460" t="s">
        <v>6930</v>
      </c>
      <c r="J1460" t="s">
        <v>131</v>
      </c>
      <c r="K1460" t="s">
        <v>36</v>
      </c>
      <c r="L1460" t="s">
        <v>6931</v>
      </c>
      <c r="M1460" t="s">
        <v>153</v>
      </c>
      <c r="N1460" t="s">
        <v>154</v>
      </c>
      <c r="O1460" t="s">
        <v>36</v>
      </c>
      <c r="P1460" t="s">
        <v>6929</v>
      </c>
      <c r="Q1460" t="s">
        <v>36</v>
      </c>
      <c r="R1460" t="s">
        <v>103</v>
      </c>
      <c r="S1460" t="s">
        <v>36</v>
      </c>
      <c r="T1460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45838.445833333331</v>
      </c>
      <c r="U1460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45839.549305555556</v>
      </c>
      <c r="V1460" s="5">
        <f>IFERROR(Table2[[#This Row],[Fecha cierre/actualización]]-Table2[[#This Row],[Fecha creación]],"Revisar")</f>
        <v>1.1034722222248092</v>
      </c>
      <c r="W1460" s="5">
        <f>IFERROR(Table2[[#This Row],[Días resolución/en proceso]]*24,"Revisar")</f>
        <v>26.483333333395422</v>
      </c>
      <c r="X1460" s="5">
        <f>_xlfn.XLOOKUP(Table2[[#This Row],[Acuerdo de nivel de servicio]],SLA!B:B,SLA!C:C)</f>
        <v>72</v>
      </c>
      <c r="Y1460" s="5">
        <f>IFERROR(ROUND(Table2[[#This Row],[Fecha cierre/actualización]]-Table2[[#This Row],[Fecha creación]],0)*14,"Revisar")</f>
        <v>14</v>
      </c>
      <c r="Z1460" s="5">
        <f>+Table2[[#This Row],[SLA horas - base ]]+Table2[[#This Row],[SLA horas - adic por cambio días]]</f>
        <v>86</v>
      </c>
      <c r="AA1460" s="19" t="str">
        <f>IF(Table2[[#This Row],[SLA horas - base ]]=0,"No tiene SLA",IF(Table2[[#This Row],[Horas resolución/en proceso]]&lt;=Table2[[#This Row],[SLA horas - total]],"Cumplido","Vencido"))</f>
        <v>Cumplido</v>
      </c>
      <c r="AC1460"/>
    </row>
    <row r="1461" spans="1:29">
      <c r="A1461" t="s">
        <v>6932</v>
      </c>
      <c r="B1461" t="s">
        <v>6933</v>
      </c>
      <c r="C1461" t="s">
        <v>2317</v>
      </c>
      <c r="D1461" t="s">
        <v>95</v>
      </c>
      <c r="E1461" t="s">
        <v>55</v>
      </c>
      <c r="F1461" t="s">
        <v>96</v>
      </c>
      <c r="G1461" t="s">
        <v>97</v>
      </c>
      <c r="H1461" t="s">
        <v>30</v>
      </c>
      <c r="I1461" t="s">
        <v>6934</v>
      </c>
      <c r="J1461" t="s">
        <v>6935</v>
      </c>
      <c r="K1461" t="s">
        <v>6936</v>
      </c>
      <c r="L1461" t="s">
        <v>6936</v>
      </c>
      <c r="M1461" t="s">
        <v>524</v>
      </c>
      <c r="N1461" t="s">
        <v>36</v>
      </c>
      <c r="O1461" t="s">
        <v>36</v>
      </c>
      <c r="P1461" t="s">
        <v>6933</v>
      </c>
      <c r="Q1461" t="s">
        <v>6936</v>
      </c>
      <c r="R1461" t="s">
        <v>103</v>
      </c>
      <c r="S1461" t="s">
        <v>6936</v>
      </c>
      <c r="T1461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45838.61041666667</v>
      </c>
      <c r="U1461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45838.67083333333</v>
      </c>
      <c r="V1461" s="5">
        <f>IFERROR(Table2[[#This Row],[Fecha cierre/actualización]]-Table2[[#This Row],[Fecha creación]],"Revisar")</f>
        <v>6.0416666659875773E-2</v>
      </c>
      <c r="W1461" s="5">
        <f>IFERROR(Table2[[#This Row],[Días resolución/en proceso]]*24,"Revisar")</f>
        <v>1.4499999998370185</v>
      </c>
      <c r="X1461" s="5">
        <f>_xlfn.XLOOKUP(Table2[[#This Row],[Acuerdo de nivel de servicio]],SLA!B:B,SLA!C:C)</f>
        <v>120</v>
      </c>
      <c r="Y1461" s="5">
        <f>IFERROR(ROUND(Table2[[#This Row],[Fecha cierre/actualización]]-Table2[[#This Row],[Fecha creación]],0)*14,"Revisar")</f>
        <v>0</v>
      </c>
      <c r="Z1461" s="5">
        <f>+Table2[[#This Row],[SLA horas - base ]]+Table2[[#This Row],[SLA horas - adic por cambio días]]</f>
        <v>120</v>
      </c>
      <c r="AA1461" s="19" t="str">
        <f>IF(Table2[[#This Row],[SLA horas - base ]]=0,"No tiene SLA",IF(Table2[[#This Row],[Horas resolución/en proceso]]&lt;=Table2[[#This Row],[SLA horas - total]],"Cumplido","Vencido"))</f>
        <v>Cumplido</v>
      </c>
      <c r="AC1461"/>
    </row>
    <row r="1462" spans="1:29">
      <c r="A1462" t="s">
        <v>6937</v>
      </c>
      <c r="B1462" t="s">
        <v>6938</v>
      </c>
      <c r="C1462" t="s">
        <v>496</v>
      </c>
      <c r="D1462" t="s">
        <v>95</v>
      </c>
      <c r="E1462" t="s">
        <v>66</v>
      </c>
      <c r="F1462" t="s">
        <v>96</v>
      </c>
      <c r="G1462" t="s">
        <v>97</v>
      </c>
      <c r="H1462" t="s">
        <v>46</v>
      </c>
      <c r="I1462" t="s">
        <v>6939</v>
      </c>
      <c r="J1462" t="s">
        <v>6940</v>
      </c>
      <c r="K1462" t="s">
        <v>6941</v>
      </c>
      <c r="L1462" t="s">
        <v>6941</v>
      </c>
      <c r="M1462" t="s">
        <v>101</v>
      </c>
      <c r="N1462" t="s">
        <v>36</v>
      </c>
      <c r="O1462" t="s">
        <v>102</v>
      </c>
      <c r="P1462" t="s">
        <v>6938</v>
      </c>
      <c r="Q1462" t="s">
        <v>6941</v>
      </c>
      <c r="R1462" t="s">
        <v>103</v>
      </c>
      <c r="S1462" t="s">
        <v>6941</v>
      </c>
      <c r="T1462" s="3">
        <f>DATE(MID(Table2[[#This Row],[Hora de creación]],7,4),LEFT(Table2[[#This Row],[Hora de creación]],2),MID(Table2[[#This Row],[Hora de creación]],4,2))
+TIME(MID(Table2[[#This Row],[Hora de creación]],12,2),MID(Table2[[#This Row],[Hora de creación]],15,2),0)</f>
        <v>45838.668749999997</v>
      </c>
      <c r="U1462" s="3">
        <f>DATE(MID(Table2[[#This Row],[Hora de última actualización]],7,4),LEFT(Table2[[#This Row],[Hora de última actualización]],2),MID(Table2[[#This Row],[Hora de última actualización]],4,2))
+TIME(MID(Table2[[#This Row],[Hora de última actualización]],12,2),MID(Table2[[#This Row],[Hora de última actualización]],15,2),0)</f>
        <v>45841.447222222225</v>
      </c>
      <c r="V1462" s="5">
        <f>IFERROR(Table2[[#This Row],[Fecha cierre/actualización]]-Table2[[#This Row],[Fecha creación]],"Revisar")</f>
        <v>2.7784722222277196</v>
      </c>
      <c r="W1462" s="5">
        <f>IFERROR(Table2[[#This Row],[Días resolución/en proceso]]*24,"Revisar")</f>
        <v>66.683333333465271</v>
      </c>
      <c r="X1462" s="5">
        <f>_xlfn.XLOOKUP(Table2[[#This Row],[Acuerdo de nivel de servicio]],SLA!B:B,SLA!C:C)</f>
        <v>72</v>
      </c>
      <c r="Y1462" s="5">
        <f>IFERROR(ROUND(Table2[[#This Row],[Fecha cierre/actualización]]-Table2[[#This Row],[Fecha creación]],0)*14,"Revisar")</f>
        <v>42</v>
      </c>
      <c r="Z1462" s="5">
        <f>+Table2[[#This Row],[SLA horas - base ]]+Table2[[#This Row],[SLA horas - adic por cambio días]]</f>
        <v>114</v>
      </c>
      <c r="AA1462" s="19" t="str">
        <f>IF(Table2[[#This Row],[SLA horas - base ]]=0,"No tiene SLA",IF(Table2[[#This Row],[Horas resolución/en proceso]]&lt;=Table2[[#This Row],[SLA horas - total]],"Cumplido","Vencido"))</f>
        <v>Cumplido</v>
      </c>
      <c r="AC1462"/>
    </row>
  </sheetData>
  <phoneticPr fontId="4" type="noConversion"/>
  <hyperlinks>
    <hyperlink ref="A2" r:id="rId1" display="url" xr:uid="{DD27C3C3-7607-4AA4-B231-8353BB6CFE66}"/>
    <hyperlink ref="A3" r:id="rId2" display="url" xr:uid="{2D088D50-51EF-4284-AC2B-39AC5F805FF9}"/>
    <hyperlink ref="A4" r:id="rId3" display="url" xr:uid="{6BCFC20F-4178-4256-84A1-C953CD9D35FC}"/>
    <hyperlink ref="A5" r:id="rId4" display="url" xr:uid="{2B213865-5CEA-45B7-BFE0-3BCBC29A9B77}"/>
    <hyperlink ref="A6" r:id="rId5" display="url" xr:uid="{AFF1A918-0A5C-4BF4-A33F-12FA16D3AB1C}"/>
    <hyperlink ref="A7" r:id="rId6" display="url" xr:uid="{17C361D5-678C-4540-932D-AE122580F51B}"/>
    <hyperlink ref="A8" r:id="rId7" display="url" xr:uid="{E3429190-EEA2-4F2C-A156-2B68E82BFB89}"/>
    <hyperlink ref="A9" r:id="rId8" display="url" xr:uid="{24B36607-547B-4075-8B53-94B82254DB13}"/>
    <hyperlink ref="A10" r:id="rId9" display="url" xr:uid="{99116302-F90A-41C8-BA74-0295FA9BDD39}"/>
    <hyperlink ref="A11" r:id="rId10" display="url" xr:uid="{6EC2A3FA-99EA-49F9-94C0-82C65BB2257B}"/>
    <hyperlink ref="A12" r:id="rId11" display="url" xr:uid="{3A76C50E-66AE-4B90-9020-4CF924C4310B}"/>
    <hyperlink ref="A13" r:id="rId12" display="url" xr:uid="{C9FADB30-97CF-4AEE-AD2D-B0B86700AEC2}"/>
    <hyperlink ref="A14" r:id="rId13" display="url" xr:uid="{DDB0AF86-011F-4498-BED5-DB5C7C44B1E4}"/>
    <hyperlink ref="A15" r:id="rId14" display="url" xr:uid="{A93705C5-AFF6-4835-B682-FCF0D5FE3796}"/>
    <hyperlink ref="A16" r:id="rId15" display="url" xr:uid="{6E43EF24-EFE8-4794-A509-1D0C38B6A1DE}"/>
    <hyperlink ref="A17" r:id="rId16" display="url" xr:uid="{146C4992-2DAD-41CC-B41C-007C441FF751}"/>
    <hyperlink ref="A18" r:id="rId17" display="url" xr:uid="{6405CD5F-E407-4C7F-B19F-40E27F318C1B}"/>
    <hyperlink ref="A19" r:id="rId18" display="url" xr:uid="{D95CF206-A227-4520-8A7F-DEC45A41F55A}"/>
    <hyperlink ref="A20" r:id="rId19" display="url" xr:uid="{D3292152-3117-45D1-A56C-8235FE7049F5}"/>
    <hyperlink ref="A21" r:id="rId20" display="url" xr:uid="{F89CCC3C-F0BA-4290-AEA9-21ABB781079B}"/>
    <hyperlink ref="A22" r:id="rId21" display="url" xr:uid="{C4568C2D-8569-44EA-BB6C-AD76B7B2E696}"/>
    <hyperlink ref="A23" r:id="rId22" display="url" xr:uid="{62044CEC-2F50-4B59-80D4-774D52908B38}"/>
    <hyperlink ref="A24" r:id="rId23" display="url" xr:uid="{743A2EDB-6CF8-41A4-923A-31CADFD219BF}"/>
    <hyperlink ref="A25" r:id="rId24" display="url" xr:uid="{8264F076-06B8-412D-8C7D-84C429420AE7}"/>
    <hyperlink ref="A26" r:id="rId25" display="url" xr:uid="{348B4D5A-008D-4D5D-9E7C-084CC84DA8F4}"/>
    <hyperlink ref="A27" r:id="rId26" display="url" xr:uid="{21720333-ECF6-4863-9FE9-F2D6D0A2AAF6}"/>
    <hyperlink ref="A28" r:id="rId27" display="url" xr:uid="{8AF910AA-5BBC-4259-A1FC-B0303E32AB69}"/>
    <hyperlink ref="A29" r:id="rId28" display="url" xr:uid="{687E1F92-F3E4-46F6-BCD2-B7D393FAB0D1}"/>
    <hyperlink ref="A30" r:id="rId29" display="url" xr:uid="{159323B3-40F8-49AF-A678-E0A47AD09D2D}"/>
    <hyperlink ref="A31" r:id="rId30" display="url" xr:uid="{D25407E7-033E-4167-BF20-94EACF7CA9AD}"/>
    <hyperlink ref="A32" r:id="rId31" display="url" xr:uid="{D7AC02B5-E0FB-4AC0-B2EE-57AE6CF28B30}"/>
    <hyperlink ref="A33" r:id="rId32" display="url" xr:uid="{47C2F878-F4A0-4175-93FC-97E0CDDD1A1B}"/>
    <hyperlink ref="A34" r:id="rId33" display="url" xr:uid="{A0C2CFA7-4B9D-4A0D-B4C4-42E8EA033975}"/>
    <hyperlink ref="A35" r:id="rId34" display="url" xr:uid="{BB7A3FF4-3E0E-4409-AE0D-20485A788BC2}"/>
    <hyperlink ref="A36" r:id="rId35" display="url" xr:uid="{731E07F8-5106-4234-A58D-834494258D82}"/>
    <hyperlink ref="A37" r:id="rId36" display="url" xr:uid="{42E95F87-79EB-4CB2-A81B-AC3F3CC2B644}"/>
    <hyperlink ref="A38" r:id="rId37" display="url" xr:uid="{7A54835D-DC7D-4A9B-B959-B48B09482D04}"/>
    <hyperlink ref="A39" r:id="rId38" display="url" xr:uid="{22B8F7CA-C83A-4048-BE12-2ABB9E88F86C}"/>
    <hyperlink ref="A40" r:id="rId39" display="url" xr:uid="{F84F689D-D1CC-42E3-9C10-2BFEE0B4DCF1}"/>
    <hyperlink ref="A41" r:id="rId40" display="url" xr:uid="{2323D217-2E7E-4DD4-B682-9A02C1B3EF97}"/>
    <hyperlink ref="A42" r:id="rId41" display="url" xr:uid="{192F4A21-72FA-47B8-A086-EE1FB88EA3A3}"/>
    <hyperlink ref="A43" r:id="rId42" display="url" xr:uid="{400DF82F-0FEB-48E5-8056-230001357B26}"/>
    <hyperlink ref="A44" r:id="rId43" display="url" xr:uid="{74FA571D-81CD-4511-B8F8-001002DD3D7F}"/>
    <hyperlink ref="A45" r:id="rId44" display="url" xr:uid="{612FF740-A378-4873-B791-A584887CC058}"/>
    <hyperlink ref="A46" r:id="rId45" display="url" xr:uid="{96D15B34-8E76-4B24-9F62-64F2E760F78A}"/>
    <hyperlink ref="A47" r:id="rId46" display="url" xr:uid="{4A42538A-F289-4409-BDDF-32357164365E}"/>
    <hyperlink ref="A48" r:id="rId47" display="url" xr:uid="{A031264E-B340-4746-A56C-C3BD59845D93}"/>
    <hyperlink ref="A49" r:id="rId48" display="url" xr:uid="{41A54C9C-1C10-416C-8D57-8078DCA49355}"/>
    <hyperlink ref="A50" r:id="rId49" display="url" xr:uid="{7FD2BAA4-9D5D-4F07-A293-D4E423085B34}"/>
    <hyperlink ref="A51" r:id="rId50" display="url" xr:uid="{4DE37E19-9273-4287-BA82-4193AFC71488}"/>
    <hyperlink ref="A52" r:id="rId51" display="url" xr:uid="{BD034030-2BCD-4235-856F-7C03CA08658F}"/>
    <hyperlink ref="A53" r:id="rId52" display="url" xr:uid="{11D2E3F8-364D-443C-BA13-4C770FC8840D}"/>
    <hyperlink ref="A54" r:id="rId53" display="url" xr:uid="{561E3E72-6E17-4BAD-9250-499F071E4CE0}"/>
    <hyperlink ref="A55" r:id="rId54" display="url" xr:uid="{F3316359-56E1-491C-B23E-FC32E8742449}"/>
    <hyperlink ref="A56" r:id="rId55" display="url" xr:uid="{39003ABA-C4DC-4349-AFDE-CCE3F9FBCDB3}"/>
    <hyperlink ref="A57" r:id="rId56" display="url" xr:uid="{AE79DF6C-02AD-4B85-8E58-0B826E12BD31}"/>
    <hyperlink ref="A58" r:id="rId57" display="url" xr:uid="{0C31E7CD-8CF3-47EB-8EA1-A86FCC48F314}"/>
    <hyperlink ref="A59" r:id="rId58" display="url" xr:uid="{510A1D31-57E3-4675-8FDB-CD3A0BBE2605}"/>
    <hyperlink ref="A60" r:id="rId59" display="url" xr:uid="{0BF468DA-DC07-4F57-BB01-8A72014710BD}"/>
    <hyperlink ref="A61" r:id="rId60" display="url" xr:uid="{91E63F88-C8FE-477C-812F-DC6501295F5E}"/>
    <hyperlink ref="A62" r:id="rId61" display="url" xr:uid="{503EAC18-7A5E-48A6-A804-3A047C97F504}"/>
    <hyperlink ref="A63" r:id="rId62" display="url" xr:uid="{F578BBAD-701E-42CB-AF72-2EF9606C6F0A}"/>
    <hyperlink ref="A64" r:id="rId63" display="url" xr:uid="{7C406B1D-E9E0-4533-B200-5787CFF9F842}"/>
    <hyperlink ref="A65" r:id="rId64" display="url" xr:uid="{41F7C3F5-2424-4CDB-8264-1FBC9965F2C0}"/>
    <hyperlink ref="A66" r:id="rId65" display="url" xr:uid="{54E1AF41-82B1-445F-9AFB-E57D9271E7E1}"/>
    <hyperlink ref="A67" r:id="rId66" display="url" xr:uid="{07DB3752-220C-44F8-8259-2944C898F201}"/>
    <hyperlink ref="A68" r:id="rId67" display="url" xr:uid="{18044502-FCD1-40FE-A811-39E41427DB19}"/>
    <hyperlink ref="A69" r:id="rId68" display="url" xr:uid="{C43EBD27-6C4D-40E6-B62D-59F24B2D039D}"/>
    <hyperlink ref="A70" r:id="rId69" display="url" xr:uid="{0D06B4F2-B718-425A-8978-136D0F477B3E}"/>
    <hyperlink ref="A71" r:id="rId70" display="url" xr:uid="{8B8AABF7-0FD1-4463-9B6B-7ABF2053FD1D}"/>
    <hyperlink ref="A72" r:id="rId71" display="url" xr:uid="{D2FC3C79-7F09-43C8-B77C-2CAF2836E770}"/>
    <hyperlink ref="A73" r:id="rId72" display="url" xr:uid="{98B0D3F8-815F-407A-8355-D836D9356FFC}"/>
    <hyperlink ref="A74" r:id="rId73" display="url" xr:uid="{77CE47CB-623C-48A7-A8A9-CDCD3DDC7305}"/>
    <hyperlink ref="A75" r:id="rId74" display="url" xr:uid="{170D12D9-1529-4745-84B6-81F3CF1919BF}"/>
    <hyperlink ref="A76" r:id="rId75" display="url" xr:uid="{485E81A6-49C9-42D2-9BDF-6BF12BA5BE80}"/>
    <hyperlink ref="A77" r:id="rId76" display="url" xr:uid="{66E9612C-7996-4201-862C-C2F44AAB0924}"/>
    <hyperlink ref="A78" r:id="rId77" display="url" xr:uid="{3E9DB314-427A-4E20-BA99-5E51B292D712}"/>
    <hyperlink ref="A79" r:id="rId78" display="url" xr:uid="{0ECD8E23-9E91-4977-A15F-3B3CC7145A42}"/>
    <hyperlink ref="A80" r:id="rId79" display="url" xr:uid="{F6C1524E-6135-4D3E-B5E9-DF1890CCFCF4}"/>
    <hyperlink ref="A81" r:id="rId80" display="url" xr:uid="{A2B21A07-0F20-4B0B-9D48-1A7B781687D1}"/>
    <hyperlink ref="A82" r:id="rId81" display="url" xr:uid="{61F84039-DBD1-40BF-B515-5225D761F5A1}"/>
    <hyperlink ref="A83" r:id="rId82" display="url" xr:uid="{748F41BA-886F-4B50-AE4B-926D03AD8F10}"/>
    <hyperlink ref="A84" r:id="rId83" display="url" xr:uid="{5085D991-39EC-4216-B3AF-AF8C326FD6E7}"/>
    <hyperlink ref="A85" r:id="rId84" display="url" xr:uid="{95F99A43-91DC-467A-A5FA-6CC6990FDC52}"/>
    <hyperlink ref="A86" r:id="rId85" display="url" xr:uid="{37FC0823-74B1-4FAB-B534-06BDC801DD70}"/>
    <hyperlink ref="A87" r:id="rId86" display="url" xr:uid="{8A02229A-DBEF-4EB3-9A87-0871FA85F202}"/>
    <hyperlink ref="A88" r:id="rId87" display="url" xr:uid="{E600A4BF-951B-4A22-8F6B-047F2AB83E69}"/>
    <hyperlink ref="A89" r:id="rId88" display="url" xr:uid="{0A7E7ECF-0239-41C9-A006-87FEECCEA388}"/>
    <hyperlink ref="A90" r:id="rId89" display="url" xr:uid="{4A074AE0-7691-4F72-8418-E8BCCFC5B22A}"/>
    <hyperlink ref="A91" r:id="rId90" display="url" xr:uid="{05CDE1CB-F910-43D1-BA8D-0FFCD9D5153D}"/>
    <hyperlink ref="A92" r:id="rId91" display="url" xr:uid="{A105E4B6-D087-4F27-88FF-8AA398CC7A1A}"/>
    <hyperlink ref="A93" r:id="rId92" display="url" xr:uid="{B74B3458-FB21-4682-8568-30D7C8CD98F8}"/>
    <hyperlink ref="A94" r:id="rId93" display="url" xr:uid="{1F039E74-D6A6-4CAA-B430-AE223233E6FA}"/>
    <hyperlink ref="A95" r:id="rId94" display="url" xr:uid="{0EE4BA31-0434-4DD0-809C-111EF40CFD3C}"/>
    <hyperlink ref="A96" r:id="rId95" display="url" xr:uid="{45AA1446-EBB4-4582-9DFD-2DFDC2D4CF61}"/>
    <hyperlink ref="A97" r:id="rId96" display="url" xr:uid="{EC3B6FB6-E00D-4AE0-BB93-9D9F2EE02050}"/>
    <hyperlink ref="A98" r:id="rId97" display="url" xr:uid="{D0FDE5BA-A99A-430E-AB8C-FC67A0674FED}"/>
    <hyperlink ref="A99" r:id="rId98" display="url" xr:uid="{6E8B2B3A-0792-4C7A-AECF-D1692D197AA9}"/>
    <hyperlink ref="A100" r:id="rId99" display="url" xr:uid="{DDC9BFEB-1435-4E61-82BB-FE3F7D698625}"/>
    <hyperlink ref="A101" r:id="rId100" display="url" xr:uid="{8B590784-20CE-4B81-B776-6892C19C20DB}"/>
    <hyperlink ref="A102" r:id="rId101" display="url" xr:uid="{25C8C47D-7E2B-438B-837C-650A9602881E}"/>
    <hyperlink ref="A103" r:id="rId102" display="url" xr:uid="{23730633-A90A-4344-A9B2-8B08A3C6B551}"/>
    <hyperlink ref="A104" r:id="rId103" display="url" xr:uid="{9F1E0ABB-1768-4EB9-9997-020CD7DCDBF5}"/>
    <hyperlink ref="A105" r:id="rId104" display="url" xr:uid="{162ACA33-1418-44CB-903F-3C5C8B735593}"/>
    <hyperlink ref="A106" r:id="rId105" display="url" xr:uid="{66AA3F5B-B357-4982-B5B2-A22836C7E0CE}"/>
    <hyperlink ref="A107" r:id="rId106" display="url" xr:uid="{4511E796-7C9A-4709-B496-3F22FF2E8E51}"/>
    <hyperlink ref="A108" r:id="rId107" display="url" xr:uid="{B5437579-537C-4247-BC4F-C1ED3EDD18F4}"/>
    <hyperlink ref="A109" r:id="rId108" display="url" xr:uid="{24C24F59-0418-44B1-B41C-8E609B9997DF}"/>
    <hyperlink ref="A110" r:id="rId109" display="url" xr:uid="{AD7ACB61-896C-49A9-A276-12BAA961A476}"/>
    <hyperlink ref="A111" r:id="rId110" display="url" xr:uid="{0C90B79D-9AC2-459B-998E-DD04C32CC7A4}"/>
    <hyperlink ref="A112" r:id="rId111" display="url" xr:uid="{893D7386-81C8-47FB-BA80-6984AFCC23A0}"/>
    <hyperlink ref="A113" r:id="rId112" display="url" xr:uid="{3E91DB50-CAEF-4B1C-93CE-7DBAC0CE6ADF}"/>
    <hyperlink ref="A114" r:id="rId113" display="url" xr:uid="{0EBC50E1-AB9F-4440-8B5C-29061B863A09}"/>
    <hyperlink ref="A115" r:id="rId114" display="url" xr:uid="{7BF1AC21-7282-4A36-91A4-D27194F03E05}"/>
    <hyperlink ref="A116" r:id="rId115" display="url" xr:uid="{E8F85AC4-2174-4475-9B1B-42879898409C}"/>
    <hyperlink ref="A117" r:id="rId116" display="url" xr:uid="{C80BB9D3-9E06-4CBE-ADCB-A9720D2BCAD0}"/>
    <hyperlink ref="A118" r:id="rId117" display="url" xr:uid="{0F0FB314-6495-4916-B751-D75B584E483E}"/>
    <hyperlink ref="A119" r:id="rId118" display="url" xr:uid="{CD6149B9-8A8B-4B16-B949-A247C1F3A1E0}"/>
    <hyperlink ref="A120" r:id="rId119" display="url" xr:uid="{7EEED5D9-1EB0-4D56-8679-80D4DDF7C16E}"/>
    <hyperlink ref="A121" r:id="rId120" display="url" xr:uid="{01DEFC63-6F29-4142-A82C-ED29D20F22F7}"/>
    <hyperlink ref="A122" r:id="rId121" display="url" xr:uid="{2A8CA6BC-21D9-494A-87B6-4FDD5A5500F6}"/>
    <hyperlink ref="A123" r:id="rId122" display="url" xr:uid="{16FDB4FA-4A5A-4620-A0CF-D453950B7595}"/>
    <hyperlink ref="A124" r:id="rId123" display="url" xr:uid="{514BC790-27E6-47B4-9990-6306F471F2EB}"/>
    <hyperlink ref="A125" r:id="rId124" display="url" xr:uid="{C1231CE1-D43E-49C4-B92E-4D5C3A3AE285}"/>
    <hyperlink ref="A126" r:id="rId125" display="url" xr:uid="{7A5D49B4-F10E-4191-A139-183FE760DBB2}"/>
    <hyperlink ref="A127" r:id="rId126" display="url" xr:uid="{DB6AB03B-2DF5-4BF2-B5F6-38862D14AC08}"/>
    <hyperlink ref="A128" r:id="rId127" display="url" xr:uid="{881E0B44-F358-4180-B524-B0CCB0650B58}"/>
    <hyperlink ref="A129" r:id="rId128" display="url" xr:uid="{ABBF15E0-79A6-49C5-A60E-06BED32CDB4E}"/>
    <hyperlink ref="A130" r:id="rId129" display="url" xr:uid="{1EEE2A19-E592-4640-B57E-CE816776B1DD}"/>
    <hyperlink ref="A131" r:id="rId130" display="url" xr:uid="{D044A249-AE28-46BF-B7A0-BEFDECF51B0A}"/>
    <hyperlink ref="A132" r:id="rId131" display="url" xr:uid="{E7B6BF02-5243-40C2-849B-60EDDFAF1088}"/>
    <hyperlink ref="A133" r:id="rId132" display="url" xr:uid="{246879FF-2069-4B51-95E3-098EF54E723B}"/>
    <hyperlink ref="A134" r:id="rId133" display="url" xr:uid="{57BB60D2-B04B-4A59-8A02-04E5321DD9A1}"/>
    <hyperlink ref="A135" r:id="rId134" display="url" xr:uid="{B96408A3-B720-4A9A-AE77-1C5C1020B085}"/>
    <hyperlink ref="A136" r:id="rId135" display="url" xr:uid="{239B7F0A-540A-4B9D-935D-1ABD8C7E60CD}"/>
    <hyperlink ref="A137" r:id="rId136" display="url" xr:uid="{CD76E0E3-9957-4F84-BCE0-A2BC496B00B1}"/>
    <hyperlink ref="A138" r:id="rId137" display="url" xr:uid="{1810C02B-6643-4E70-AF5E-2924303AAF5E}"/>
    <hyperlink ref="A139" r:id="rId138" display="url" xr:uid="{077258A1-4AF6-42A7-9435-09C14EEDBB05}"/>
    <hyperlink ref="A140" r:id="rId139" display="url" xr:uid="{2E3196A3-F67A-4E0B-B548-DCE74D6F44C8}"/>
    <hyperlink ref="A141" r:id="rId140" display="url" xr:uid="{ACF09AA3-B280-4659-BAD4-C8D606C4420D}"/>
    <hyperlink ref="A142" r:id="rId141" display="url" xr:uid="{1FAB5B7A-5D6C-4123-A8D5-7272B976CB74}"/>
    <hyperlink ref="A143" r:id="rId142" display="url" xr:uid="{A70E5101-A633-4CCC-AC9D-F067B219239E}"/>
    <hyperlink ref="A144" r:id="rId143" display="url" xr:uid="{4F9F8A86-C7B8-4A70-ADCF-57E91D58D674}"/>
    <hyperlink ref="A145" r:id="rId144" display="url" xr:uid="{604FC73A-E9A9-4338-851D-6C20E7ABFB3A}"/>
    <hyperlink ref="A146" r:id="rId145" display="url" xr:uid="{F5DC3771-1A32-455B-B01F-3AB75F22E87F}"/>
    <hyperlink ref="A147" r:id="rId146" display="url" xr:uid="{C80F0B2E-5E89-4CB8-A95F-176B984938B8}"/>
    <hyperlink ref="A148" r:id="rId147" display="url" xr:uid="{89BF8954-D361-4B53-BF9F-AD2A2AC048F3}"/>
    <hyperlink ref="A149" r:id="rId148" display="url" xr:uid="{A502C6EE-08D8-4A50-B93A-2292873611E4}"/>
    <hyperlink ref="A150" r:id="rId149" display="url" xr:uid="{560A6076-9AB2-4434-8767-E403D0E3703B}"/>
    <hyperlink ref="A151" r:id="rId150" display="url" xr:uid="{81F90691-6265-4D15-8C79-0D2F3A5FBDBD}"/>
    <hyperlink ref="A152" r:id="rId151" display="url" xr:uid="{1E98867B-983A-4AD3-BD36-A48F3DE41319}"/>
    <hyperlink ref="A153" r:id="rId152" display="url" xr:uid="{BB2775BC-B02D-43EB-B9C3-D723853DADD0}"/>
    <hyperlink ref="A154" r:id="rId153" display="url" xr:uid="{58D094AC-EB9A-44BE-B897-AEB7636ACD02}"/>
    <hyperlink ref="A155" r:id="rId154" display="url" xr:uid="{C4E25EC3-0ADE-4477-9D90-8D723F6C81D2}"/>
    <hyperlink ref="A156" r:id="rId155" display="url" xr:uid="{01B39C28-5B24-414B-817E-C1A2D74B7777}"/>
    <hyperlink ref="A157" r:id="rId156" display="url" xr:uid="{201C6E1B-A81A-405E-8FE0-681631EB5641}"/>
    <hyperlink ref="A158" r:id="rId157" display="url" xr:uid="{1D9B570B-AA8F-4849-9351-53C55D18DB7F}"/>
    <hyperlink ref="A159" r:id="rId158" display="url" xr:uid="{02C71E71-B520-4730-BA5C-8EA9D217383A}"/>
    <hyperlink ref="A160" r:id="rId159" display="url" xr:uid="{041A94C3-4BD3-4A86-9ABA-E3BA1185D73F}"/>
    <hyperlink ref="A161" r:id="rId160" display="url" xr:uid="{D6E43AB5-7814-4B89-B3B7-684A4D3E6EB7}"/>
    <hyperlink ref="A162" r:id="rId161" display="url" xr:uid="{6DFA3727-054D-4AF7-91C2-760584FA61C3}"/>
    <hyperlink ref="A163" r:id="rId162" display="url" xr:uid="{5DCBA6A3-31E8-4F54-908A-5437087AA085}"/>
    <hyperlink ref="A164" r:id="rId163" display="url" xr:uid="{B379D573-51D0-4652-897F-73C26210B010}"/>
    <hyperlink ref="A165" r:id="rId164" display="url" xr:uid="{A7F18362-1934-4661-813F-839999FC6F98}"/>
    <hyperlink ref="A166" r:id="rId165" display="url" xr:uid="{12EA4763-E973-4EB1-BD7C-8FB5CEDD87B8}"/>
    <hyperlink ref="A167" r:id="rId166" display="url" xr:uid="{160784F6-E750-4998-B241-6ED63B17DDA7}"/>
    <hyperlink ref="A168" r:id="rId167" display="url" xr:uid="{1C7713F6-B804-4707-910C-45999163AB3D}"/>
    <hyperlink ref="A169" r:id="rId168" display="url" xr:uid="{B2AFADCC-2B62-409E-8254-BC49031DCDA3}"/>
    <hyperlink ref="A170" r:id="rId169" display="url" xr:uid="{76D56D9C-710A-4701-B772-8EFC9AD16CB7}"/>
    <hyperlink ref="A171" r:id="rId170" display="url" xr:uid="{5450BD8C-5D7E-467E-B5B8-5F5843DAD41A}"/>
    <hyperlink ref="A172" r:id="rId171" display="url" xr:uid="{5954F9BE-10D1-4991-9569-43CD54DF5BC5}"/>
    <hyperlink ref="A173" r:id="rId172" display="url" xr:uid="{24F8286C-31FF-4355-91D6-841A149CC3DE}"/>
    <hyperlink ref="A174" r:id="rId173" display="url" xr:uid="{707B9543-4AD0-4AD4-9682-D2AA61EF3961}"/>
    <hyperlink ref="A175" r:id="rId174" display="url" xr:uid="{883F9339-B2C1-4CA9-8518-7AF8523115AF}"/>
    <hyperlink ref="A176" r:id="rId175" display="url" xr:uid="{A23EF31F-1C61-46CB-A446-A4F2700D42C1}"/>
    <hyperlink ref="A177" r:id="rId176" display="url" xr:uid="{93444D11-E8ED-4FE7-94B4-1265BC979E33}"/>
    <hyperlink ref="A178" r:id="rId177" display="url" xr:uid="{8741E112-5571-4CCC-95A6-91B26673A560}"/>
    <hyperlink ref="A179" r:id="rId178" display="url" xr:uid="{8A59B5A8-C881-4652-84CF-8BDE1F3DACBA}"/>
    <hyperlink ref="A180" r:id="rId179" display="url" xr:uid="{A3975F95-5F37-4E88-8891-D9C05A098248}"/>
    <hyperlink ref="A181" r:id="rId180" display="url" xr:uid="{699EDFB3-4078-49C3-925E-585F8E6680F9}"/>
    <hyperlink ref="A182" r:id="rId181" display="url" xr:uid="{A52B6810-D8FB-40A3-BDBA-3C3951A4B6B4}"/>
    <hyperlink ref="A183" r:id="rId182" display="url" xr:uid="{B1AF3BE4-75F9-4BE4-9B68-69B6F69852FF}"/>
    <hyperlink ref="A184" r:id="rId183" display="url" xr:uid="{62A99ED7-3A38-4132-9103-35FF049EBD12}"/>
    <hyperlink ref="A185" r:id="rId184" display="url" xr:uid="{A61EE4D2-7FF8-4703-A9E5-E80D835407A6}"/>
    <hyperlink ref="A186" r:id="rId185" display="url" xr:uid="{73C580A5-EDE6-4562-94BE-FAC8D4E1DA0B}"/>
    <hyperlink ref="A187" r:id="rId186" display="url" xr:uid="{C46C7FF6-BF18-4B2E-A87A-E597E8B6F77C}"/>
    <hyperlink ref="A188" r:id="rId187" display="url" xr:uid="{376F4DEA-F80B-448D-8630-DE9746603496}"/>
    <hyperlink ref="A189" r:id="rId188" display="url" xr:uid="{04499C6C-214C-4B44-9688-B5F53ECB3072}"/>
    <hyperlink ref="A190" r:id="rId189" display="url" xr:uid="{406DD789-9C06-4113-989E-D2A2179B16E4}"/>
    <hyperlink ref="A191" r:id="rId190" display="url" xr:uid="{1276AB42-4ADD-4B34-A138-26A7F632D61F}"/>
    <hyperlink ref="A192" r:id="rId191" display="url" xr:uid="{09625BB5-AE6B-4188-B7A1-39AE9FFD328D}"/>
    <hyperlink ref="A193" r:id="rId192" display="url" xr:uid="{DF9D63B9-B570-4384-9E73-FD31CE3B47BD}"/>
    <hyperlink ref="A194" r:id="rId193" display="url" xr:uid="{7F4C0264-78EB-44F8-9E35-C9BE0D5E5C42}"/>
    <hyperlink ref="A195" r:id="rId194" display="url" xr:uid="{84D47AF0-BB6B-402D-AF84-108527AB8073}"/>
    <hyperlink ref="A196" r:id="rId195" display="url" xr:uid="{3789685B-8F97-435F-A3E2-A94FE7D3B29B}"/>
    <hyperlink ref="A197" r:id="rId196" display="url" xr:uid="{27A7A964-8098-4C79-B989-E75F61454CAB}"/>
    <hyperlink ref="A198" r:id="rId197" display="url" xr:uid="{34C0AF9F-D1E2-419E-9FCA-DBE40031413B}"/>
    <hyperlink ref="A199" r:id="rId198" display="url" xr:uid="{E6FD03A8-A6CF-4FC4-86AE-BF8DEB7E7812}"/>
    <hyperlink ref="A200" r:id="rId199" display="url" xr:uid="{01118078-4758-4FAF-BF7E-790C1D13D9C6}"/>
    <hyperlink ref="A201" r:id="rId200" display="url" xr:uid="{DD17DF2B-0AC3-4FEE-BC63-1178E130CB5B}"/>
    <hyperlink ref="A202" r:id="rId201" display="url" xr:uid="{C75B071C-780E-4ED3-A20F-1DC0F15F40A6}"/>
    <hyperlink ref="A203" r:id="rId202" display="url" xr:uid="{FDAAB305-55EC-432A-AE21-142D36077413}"/>
    <hyperlink ref="A204" r:id="rId203" display="url" xr:uid="{7C77432B-0B8B-43A1-9F63-ED37DE656F68}"/>
    <hyperlink ref="A205" r:id="rId204" display="url" xr:uid="{F0CDC371-B7D1-4597-8A08-1CCEB9A12F83}"/>
    <hyperlink ref="A206" r:id="rId205" display="url" xr:uid="{0744BF34-1AEA-4A9E-A18E-EDC68112EDBF}"/>
    <hyperlink ref="A207" r:id="rId206" display="url" xr:uid="{002CE6EF-76D5-4641-A508-BB55E6E50055}"/>
    <hyperlink ref="A208" r:id="rId207" display="url" xr:uid="{5D583472-8EA8-4749-BCC4-D7BA48991AD1}"/>
    <hyperlink ref="A209" r:id="rId208" display="url" xr:uid="{DFDFA737-D340-4C21-8E77-DED12D2728D5}"/>
    <hyperlink ref="A210" r:id="rId209" display="url" xr:uid="{5B5260B8-39F3-48F1-87EF-E85833CB6986}"/>
    <hyperlink ref="A211" r:id="rId210" display="url" xr:uid="{EE9C39DA-31E2-4235-AC8B-8BB0463DC857}"/>
    <hyperlink ref="A212" r:id="rId211" display="url" xr:uid="{2DE433D2-135D-4B25-8AB3-810D70AD0634}"/>
    <hyperlink ref="A213" r:id="rId212" display="url" xr:uid="{1F942D05-4FB8-4A75-9AE2-743C72FA7706}"/>
    <hyperlink ref="A214" r:id="rId213" display="url" xr:uid="{C91528AE-02CD-4412-BAAD-AA0C3CE762FB}"/>
    <hyperlink ref="A215" r:id="rId214" display="url" xr:uid="{2CEA65C1-63D4-44E9-91EF-9BA483804C5E}"/>
    <hyperlink ref="A216" r:id="rId215" display="url" xr:uid="{797C7123-065A-4DFA-8CAE-644459E0774A}"/>
    <hyperlink ref="A217" r:id="rId216" display="url" xr:uid="{3AC6C38F-130A-43D1-8561-84280E806488}"/>
    <hyperlink ref="A218" r:id="rId217" display="url" xr:uid="{2A68F517-F201-4A2C-A283-6FEDA2C092D9}"/>
    <hyperlink ref="A219" r:id="rId218" display="url" xr:uid="{EBC58B7D-6634-41DA-82B8-203D5298293C}"/>
    <hyperlink ref="A220" r:id="rId219" display="url" xr:uid="{515D9B2E-30ED-4091-BC8E-A0D0B997A1CB}"/>
    <hyperlink ref="A221" r:id="rId220" display="url" xr:uid="{08109A1D-8AA2-4350-8C0E-697013963D64}"/>
    <hyperlink ref="A222" r:id="rId221" display="url" xr:uid="{71D2ED7D-3EEB-4C69-8B27-A311643070A9}"/>
    <hyperlink ref="A223" r:id="rId222" display="url" xr:uid="{E88B44C0-A6F0-43F2-B033-548D0C46FFD3}"/>
    <hyperlink ref="A224" r:id="rId223" display="url" xr:uid="{41E6DDF2-CB9B-4D69-AC1D-A8BCF7AE8930}"/>
    <hyperlink ref="A225" r:id="rId224" display="url" xr:uid="{2B0B4384-F3CD-423B-A857-B6CAAACD1D4C}"/>
    <hyperlink ref="A226" r:id="rId225" display="url" xr:uid="{5851D8BE-29DF-422E-ADF6-A34D8E4CA07B}"/>
    <hyperlink ref="A227" r:id="rId226" display="url" xr:uid="{214246B0-30CB-4675-9DA1-556FE8E98012}"/>
    <hyperlink ref="A228" r:id="rId227" display="url" xr:uid="{B30DDD47-BCD6-4925-88A5-FD83FFB3118C}"/>
    <hyperlink ref="A229" r:id="rId228" display="url" xr:uid="{21B08DB9-B657-4C7D-90E5-4FB416AE8074}"/>
    <hyperlink ref="A230" r:id="rId229" display="url" xr:uid="{A0C05F65-3670-46FC-ABE2-C6B63B5E1E6A}"/>
    <hyperlink ref="A231" r:id="rId230" display="url" xr:uid="{F11854C9-DEE1-464F-A222-D4241C92D11B}"/>
    <hyperlink ref="A232" r:id="rId231" display="url" xr:uid="{9AAF0B86-A09D-4ED7-B531-E9EF825217B5}"/>
    <hyperlink ref="A233" r:id="rId232" display="url" xr:uid="{4DE2473D-7A31-4AAF-B381-BC7552351E5A}"/>
    <hyperlink ref="A234" r:id="rId233" display="url" xr:uid="{C9FF0360-22AA-41D8-B4B9-67069D08DC69}"/>
    <hyperlink ref="A235" r:id="rId234" display="url" xr:uid="{D78F6BA1-FCC2-455F-B851-6758617C690E}"/>
    <hyperlink ref="A236" r:id="rId235" display="url" xr:uid="{EB2F6F98-10EE-46F9-9B29-FD5673591A88}"/>
    <hyperlink ref="A237" r:id="rId236" display="url" xr:uid="{C6FE6606-CC1B-4CEE-AFF8-F8235FCA64AC}"/>
    <hyperlink ref="A238" r:id="rId237" display="url" xr:uid="{A420AEE9-BDEB-454A-BBDD-8885E00C2E84}"/>
    <hyperlink ref="A239" r:id="rId238" display="url" xr:uid="{F0199931-5791-449D-957F-848E40876ACC}"/>
    <hyperlink ref="A240" r:id="rId239" display="url" xr:uid="{FE7941D6-91EA-4DB7-85B7-B5633BC9481D}"/>
    <hyperlink ref="A241" r:id="rId240" display="url" xr:uid="{09550C44-4C9E-4DFF-8D35-08CF252000F6}"/>
    <hyperlink ref="A242" r:id="rId241" display="url" xr:uid="{0F57E59C-D90B-4AED-B0E7-A5B6CD47DBEF}"/>
    <hyperlink ref="A243" r:id="rId242" display="url" xr:uid="{81FB200F-F6AC-41A0-BC62-2207EB7D65BE}"/>
    <hyperlink ref="A244" r:id="rId243" display="url" xr:uid="{2AB8CF88-2B06-4E8E-8344-EDFCA4031DB0}"/>
    <hyperlink ref="A245" r:id="rId244" display="url" xr:uid="{8ABC1B11-FD02-45A5-BD00-1EF20F0A9BC5}"/>
    <hyperlink ref="A246" r:id="rId245" display="url" xr:uid="{92D83B70-A950-400C-9E8B-D7CB34B93DC5}"/>
    <hyperlink ref="A247" r:id="rId246" display="url" xr:uid="{6BF55ADD-AEF1-4C9F-AFD4-5497488743E2}"/>
    <hyperlink ref="A248" r:id="rId247" display="url" xr:uid="{B5BD0FCF-D8E5-4445-802E-C657206C3DA7}"/>
    <hyperlink ref="A249" r:id="rId248" display="url" xr:uid="{49F8F62E-D751-4C65-BF19-63FE1D922AE4}"/>
    <hyperlink ref="A250" r:id="rId249" display="url" xr:uid="{B72685F1-D8BE-4769-8E86-C20DE35E2C0D}"/>
    <hyperlink ref="A251" r:id="rId250" display="url" xr:uid="{48B49BBA-9458-4C0A-8B33-A95906155F6B}"/>
    <hyperlink ref="A252" r:id="rId251" display="url" xr:uid="{4386EE1B-3008-45AD-AC35-2E879C5976DD}"/>
    <hyperlink ref="A253" r:id="rId252" display="url" xr:uid="{37C29982-8CC7-4B89-91D2-A269B0D71888}"/>
    <hyperlink ref="A254" r:id="rId253" display="url" xr:uid="{7F81C141-67E1-4691-8DCA-06EC836FC493}"/>
    <hyperlink ref="A255" r:id="rId254" display="url" xr:uid="{954D7DF2-7ACA-4F26-88D1-51BA7C2F35E7}"/>
    <hyperlink ref="A256" r:id="rId255" display="url" xr:uid="{EEC34ADA-862B-4489-88C1-19E15DD24668}"/>
    <hyperlink ref="A257" r:id="rId256" display="url" xr:uid="{E85ED23B-2BB9-4DA4-9742-8CD48D2BFA91}"/>
    <hyperlink ref="A258" r:id="rId257" display="url" xr:uid="{E6B3BA8C-EBEC-4FAA-87D5-970CB28F0939}"/>
    <hyperlink ref="A259" r:id="rId258" display="url" xr:uid="{198CAC1D-2890-4BA3-9823-BCAD620E60B0}"/>
    <hyperlink ref="A260" r:id="rId259" display="url" xr:uid="{C2372A04-A8CE-4A41-BE63-6DF6468492D4}"/>
    <hyperlink ref="A261" r:id="rId260" display="url" xr:uid="{09DB49FB-1D64-4CE6-9A88-244DBBF5CF88}"/>
    <hyperlink ref="A262" r:id="rId261" display="url" xr:uid="{7A4CEF95-BB78-43CA-876E-EE4338549021}"/>
    <hyperlink ref="A263" r:id="rId262" display="url" xr:uid="{EBCA0F80-F2CF-4202-8EB3-9930E5361F94}"/>
    <hyperlink ref="A264" r:id="rId263" display="url" xr:uid="{447F5B31-3B27-4EB7-8580-23D6E22A24EA}"/>
    <hyperlink ref="A265" r:id="rId264" display="url" xr:uid="{B604653C-8E74-49CA-B332-3D6194ADC68D}"/>
    <hyperlink ref="A266" r:id="rId265" display="url" xr:uid="{7FA87453-B0ED-4922-A4CF-E0E50159996A}"/>
    <hyperlink ref="A267" r:id="rId266" display="url" xr:uid="{2FD9A0CC-AF02-427D-8894-8105B4F8F902}"/>
    <hyperlink ref="A268" r:id="rId267" display="url" xr:uid="{B5DC127D-9A83-4B02-AA5E-ED695C98ABFA}"/>
    <hyperlink ref="A269" r:id="rId268" display="url" xr:uid="{495F6282-186A-4F3F-9FD0-7D6FCD37EEC0}"/>
    <hyperlink ref="A270" r:id="rId269" display="url" xr:uid="{715D24A4-3D6F-47A5-A2CB-4C0B166F3587}"/>
    <hyperlink ref="A271" r:id="rId270" display="url" xr:uid="{651DC9F1-6453-4911-ABF6-A52AE8301399}"/>
    <hyperlink ref="A272" r:id="rId271" display="url" xr:uid="{6AB6FC63-8BA5-41ED-9A32-9C0EB54F43A5}"/>
    <hyperlink ref="A273" r:id="rId272" display="url" xr:uid="{CA1566E5-9827-4A29-B428-E771000CFF58}"/>
    <hyperlink ref="A274" r:id="rId273" display="url" xr:uid="{04C8F6C6-EE06-477C-A496-A6CF812B468A}"/>
    <hyperlink ref="A275" r:id="rId274" display="url" xr:uid="{285F183A-9056-4D2A-AA3E-CB76935B049E}"/>
    <hyperlink ref="A276" r:id="rId275" display="url" xr:uid="{5AF6522C-0EE0-4535-89B4-D54D85AAB7FC}"/>
    <hyperlink ref="A277" r:id="rId276" display="url" xr:uid="{54A58843-0EBE-412C-A976-3D710D79B956}"/>
    <hyperlink ref="A278" r:id="rId277" display="url" xr:uid="{3CA7D1E9-B854-4450-8D23-3CB28C414912}"/>
    <hyperlink ref="A279" r:id="rId278" display="url" xr:uid="{FE19E538-176F-47EE-BEAA-C63C71C92946}"/>
    <hyperlink ref="A280" r:id="rId279" display="url" xr:uid="{70060D46-E88D-4605-B0EA-9BC2E829AE0A}"/>
    <hyperlink ref="A281" r:id="rId280" display="url" xr:uid="{0F00DD72-561C-4092-804C-199EB287DB87}"/>
    <hyperlink ref="A282" r:id="rId281" display="url" xr:uid="{E5D5F89C-D115-4CA3-B3F1-5E938A4608B6}"/>
    <hyperlink ref="A283" r:id="rId282" display="url" xr:uid="{1965EB65-1741-4B2C-96BC-B61BCF79407D}"/>
    <hyperlink ref="A284" r:id="rId283" display="url" xr:uid="{BE0D78AE-9CC4-455C-B3CF-23F240A41E3B}"/>
    <hyperlink ref="A285" r:id="rId284" display="url" xr:uid="{BAFA96E2-FF25-4FCB-8BE1-DDF847FD1FCC}"/>
    <hyperlink ref="A286" r:id="rId285" display="url" xr:uid="{987FFC86-09B1-45A2-BAC5-31ABA8E5B9EC}"/>
    <hyperlink ref="A287" r:id="rId286" display="url" xr:uid="{9B84CE0C-F5ED-4D2A-A806-5F8E5C6CB784}"/>
    <hyperlink ref="A288" r:id="rId287" display="url" xr:uid="{8C01FB80-7DB9-4CFF-8BEB-8C34ED4F6247}"/>
    <hyperlink ref="A289" r:id="rId288" display="url" xr:uid="{845065B7-8B26-4754-9A17-D43FEA47AC21}"/>
    <hyperlink ref="A290" r:id="rId289" display="url" xr:uid="{4DFFA9B6-9C34-4012-B979-B69C4D4F1F20}"/>
    <hyperlink ref="A291" r:id="rId290" display="url" xr:uid="{B259BB40-11DE-4B11-A30B-064186C75620}"/>
    <hyperlink ref="A292" r:id="rId291" display="url" xr:uid="{3D5CC3BC-A498-41D9-B5E6-1E81ABC6C8EE}"/>
    <hyperlink ref="A293" r:id="rId292" display="url" xr:uid="{C4312353-1906-4246-9C66-079F8C49929E}"/>
    <hyperlink ref="A294" r:id="rId293" display="url" xr:uid="{80DBDD64-F0B8-4427-81D4-DE3064F8EA96}"/>
    <hyperlink ref="A295" r:id="rId294" display="url" xr:uid="{E7FCBA50-1120-490B-9154-00153DE729C1}"/>
    <hyperlink ref="A296" r:id="rId295" display="url" xr:uid="{197E993E-6896-45DF-B8E8-B47D72B01800}"/>
    <hyperlink ref="A297" r:id="rId296" display="url" xr:uid="{8AD7D470-3B11-4A08-803F-030BF8BAF1DC}"/>
    <hyperlink ref="A298" r:id="rId297" display="url" xr:uid="{05A5FF66-4538-4516-A5D4-0E7AD027619E}"/>
    <hyperlink ref="A299" r:id="rId298" display="url" xr:uid="{AA89BB2C-71AC-4128-B7B7-FB174A7B8428}"/>
    <hyperlink ref="A300" r:id="rId299" display="url" xr:uid="{CE070DCC-8CEB-43F1-853B-C2E806548D1F}"/>
    <hyperlink ref="A301" r:id="rId300" display="url" xr:uid="{F4E8147D-C6CF-4985-8771-979009D01F06}"/>
    <hyperlink ref="A302" r:id="rId301" display="url" xr:uid="{87F2B27A-C813-41AD-8885-180EFDF6D2DE}"/>
    <hyperlink ref="A303" r:id="rId302" display="url" xr:uid="{79338D37-322D-4F75-B9B7-0638C6BCB25F}"/>
    <hyperlink ref="A304" r:id="rId303" display="url" xr:uid="{5AB448E2-5CEC-4879-8296-BFAB51EE0AB9}"/>
    <hyperlink ref="A305" r:id="rId304" display="url" xr:uid="{269B0526-51AB-4AC3-93A2-38A3E552A9C5}"/>
    <hyperlink ref="A306" r:id="rId305" display="url" xr:uid="{BDD606F3-4BA5-4EDD-8051-28B13AC77801}"/>
    <hyperlink ref="A307" r:id="rId306" display="url" xr:uid="{A01CAB41-B9E6-423F-A34A-9DB2E529ABA5}"/>
    <hyperlink ref="A308" r:id="rId307" display="url" xr:uid="{944A5078-2D23-4BD1-9F1F-79BFA5A189E4}"/>
    <hyperlink ref="A309" r:id="rId308" display="url" xr:uid="{C3717897-5CAE-4540-9EDC-43D7E4CB08DF}"/>
    <hyperlink ref="A310" r:id="rId309" display="url" xr:uid="{8AE8DB86-18E8-4EC3-96BA-DFB1EC6444FC}"/>
    <hyperlink ref="A311" r:id="rId310" display="url" xr:uid="{A61156EE-0465-4FD3-8204-74DB045F0986}"/>
    <hyperlink ref="A312" r:id="rId311" display="url" xr:uid="{BC225859-72E9-43FF-99DD-CCCE468ACB90}"/>
    <hyperlink ref="A313" r:id="rId312" display="url" xr:uid="{A4EEAD9C-CEFE-4F3B-AA06-1966A6F51CAE}"/>
    <hyperlink ref="A314" r:id="rId313" display="url" xr:uid="{A0C680E5-52CD-43AE-8CF1-24402889C03B}"/>
    <hyperlink ref="A315" r:id="rId314" display="url" xr:uid="{E16C1295-CF76-4039-AA92-D31F54657F15}"/>
    <hyperlink ref="A316" r:id="rId315" display="url" xr:uid="{65FAC647-84EC-49E8-8CFF-E4F322E9B58F}"/>
    <hyperlink ref="A317" r:id="rId316" display="url" xr:uid="{FBC73C1D-EB96-4F60-855C-05BFECDBE87E}"/>
    <hyperlink ref="A318" r:id="rId317" display="url" xr:uid="{C3731F53-AB15-4F92-B67A-16FC9F860AD8}"/>
    <hyperlink ref="A319" r:id="rId318" display="url" xr:uid="{3390B580-510A-4E6D-887D-E5AA270ACA56}"/>
    <hyperlink ref="A320" r:id="rId319" display="url" xr:uid="{5176D92C-FA41-4959-97A9-127FFD1B0F95}"/>
    <hyperlink ref="A321" r:id="rId320" display="url" xr:uid="{4BB4E122-E177-40F2-97A0-AEB37E523836}"/>
    <hyperlink ref="A322" r:id="rId321" display="url" xr:uid="{94DBB9C4-17A2-4EEC-ABA8-870CFAB6B2DE}"/>
    <hyperlink ref="A323" r:id="rId322" display="url" xr:uid="{0E2725C0-FD78-4C0F-A658-538DB05AF2D3}"/>
    <hyperlink ref="A324" r:id="rId323" display="url" xr:uid="{648357BE-84EE-4329-8572-6625FB5DD3D2}"/>
    <hyperlink ref="A325" r:id="rId324" display="url" xr:uid="{AB67ED95-5DB1-4519-BFA1-3775047611FE}"/>
    <hyperlink ref="A326" r:id="rId325" display="url" xr:uid="{C111E66E-A25F-4848-98A4-4F0534F4F68B}"/>
    <hyperlink ref="A327" r:id="rId326" display="url" xr:uid="{C1D362E5-FB4A-461F-BD50-5A0F8EE6C094}"/>
    <hyperlink ref="A328" r:id="rId327" display="url" xr:uid="{12F4BD4D-C8B4-42F6-A14F-7B2FAABCDE38}"/>
    <hyperlink ref="A329" r:id="rId328" display="url" xr:uid="{2719FA08-E32C-45FF-AB57-79E17965A0AF}"/>
    <hyperlink ref="A330" r:id="rId329" display="url" xr:uid="{4623202A-7C82-42C0-859E-54924B2D10DC}"/>
    <hyperlink ref="A331" r:id="rId330" display="url" xr:uid="{0763F86A-6A94-46D7-9401-E9A39F953F2A}"/>
    <hyperlink ref="A332" r:id="rId331" display="url" xr:uid="{6A9DD726-1B90-44E4-9E26-8D3EB42DCFBB}"/>
    <hyperlink ref="A333" r:id="rId332" display="url" xr:uid="{126705D7-7EC3-469A-8C22-39871E4DA2A3}"/>
    <hyperlink ref="A334" r:id="rId333" display="url" xr:uid="{59E2F3CA-8367-400F-BBD0-A9FC7CFD83EF}"/>
    <hyperlink ref="A335" r:id="rId334" display="url" xr:uid="{597E3B6B-3B87-40C7-AF6C-4373AC0478CF}"/>
    <hyperlink ref="A336" r:id="rId335" display="url" xr:uid="{4B3F2071-2A71-4C70-8CBF-390A059132A2}"/>
    <hyperlink ref="A337" r:id="rId336" display="url" xr:uid="{2DA052D7-0AFB-48F2-9530-4BA9B3A2AFDB}"/>
    <hyperlink ref="A338" r:id="rId337" display="url" xr:uid="{88924BE0-547B-4070-BB04-0948837A554E}"/>
    <hyperlink ref="A339" r:id="rId338" display="url" xr:uid="{E8E0CCFE-F300-4256-8336-B59CBC8591DE}"/>
    <hyperlink ref="A340" r:id="rId339" display="url" xr:uid="{B2A74D18-B22A-4822-8715-EE8EC278006B}"/>
    <hyperlink ref="A341" r:id="rId340" display="url" xr:uid="{FF34E294-E52A-41BE-A48A-75A6570C0B02}"/>
    <hyperlink ref="A342" r:id="rId341" display="url" xr:uid="{B0107D8D-C01A-44B2-BB32-AD4E3099C458}"/>
    <hyperlink ref="A343" r:id="rId342" display="url" xr:uid="{2ACDCDEC-8EF0-42D7-B127-3F9552A969D0}"/>
    <hyperlink ref="A344" r:id="rId343" display="url" xr:uid="{C96817B3-E8F9-4413-B0D3-A196E56A27DB}"/>
    <hyperlink ref="A345" r:id="rId344" display="url" xr:uid="{AFFD0754-9EEC-40FA-BC8A-C1FE8F2CC86F}"/>
    <hyperlink ref="A346" r:id="rId345" display="url" xr:uid="{CFD3BEF0-DED9-4B01-835F-FBD46AEDF639}"/>
    <hyperlink ref="A347" r:id="rId346" display="url" xr:uid="{CC36E462-9E4D-46E7-9C00-94B9ECF4B044}"/>
    <hyperlink ref="A348" r:id="rId347" display="url" xr:uid="{94D7D8B4-E932-421E-9276-B6454F14F05C}"/>
    <hyperlink ref="A349" r:id="rId348" display="url" xr:uid="{1F9E0D45-0AC4-4616-9364-343FF2BC8F51}"/>
    <hyperlink ref="A350" r:id="rId349" display="url" xr:uid="{74CB7917-E4BB-4239-9ECD-17B92484CB46}"/>
    <hyperlink ref="A351" r:id="rId350" display="url" xr:uid="{FE12698A-5501-402E-B260-03CCEEFD857A}"/>
    <hyperlink ref="A352" r:id="rId351" display="url" xr:uid="{B37C80F9-3F53-478E-BE79-7D9155AC7E53}"/>
    <hyperlink ref="A353" r:id="rId352" display="url" xr:uid="{D8AF924A-E926-4170-9ED5-ADC1EF29244E}"/>
    <hyperlink ref="A354" r:id="rId353" display="url" xr:uid="{7A75A3A2-8619-45D1-9ADB-324FCED6A897}"/>
    <hyperlink ref="A355" r:id="rId354" display="url" xr:uid="{08D5AD5D-C543-4EFF-A149-3B869512E0B5}"/>
    <hyperlink ref="A356" r:id="rId355" display="url" xr:uid="{C4C3838F-89E6-4571-AD89-23624BC84A2E}"/>
    <hyperlink ref="A357" r:id="rId356" display="url" xr:uid="{96510815-036E-4E13-AA25-2AD3ED8D9318}"/>
    <hyperlink ref="A358" r:id="rId357" display="url" xr:uid="{CBEE4C99-0727-42C5-B3E5-44ED94B87DD2}"/>
    <hyperlink ref="A359" r:id="rId358" display="url" xr:uid="{3CBB7732-6200-4129-8974-39DFD63CDEDA}"/>
    <hyperlink ref="A360" r:id="rId359" display="url" xr:uid="{10EAF277-7424-460C-8689-0E6212C2FB86}"/>
    <hyperlink ref="A361" r:id="rId360" display="url" xr:uid="{D94A25C0-210D-4F66-A377-107661CE80D0}"/>
    <hyperlink ref="A362" r:id="rId361" display="url" xr:uid="{EF523C2A-7F6A-4C46-97E2-518DD3444D57}"/>
    <hyperlink ref="A363" r:id="rId362" display="url" xr:uid="{F1799816-AC21-462F-A13E-BB534A22D91B}"/>
    <hyperlink ref="A364" r:id="rId363" display="url" xr:uid="{566227C7-E7FE-46C2-8CDB-264F89344344}"/>
    <hyperlink ref="A365" r:id="rId364" display="url" xr:uid="{AA2144EB-CA63-4505-93D2-449269580EBA}"/>
    <hyperlink ref="A366" r:id="rId365" display="url" xr:uid="{0AF08650-C8DA-4103-B383-BD848032CCF1}"/>
    <hyperlink ref="A367" r:id="rId366" display="url" xr:uid="{808B04A9-30B4-4C2E-9115-45A799F2700C}"/>
    <hyperlink ref="A368" r:id="rId367" display="url" xr:uid="{156E8FE2-A0D4-4393-B177-A052968A810F}"/>
    <hyperlink ref="A369" r:id="rId368" display="url" xr:uid="{9C1F30DD-79BC-424A-8FC5-A752D15F8250}"/>
    <hyperlink ref="A370" r:id="rId369" display="url" xr:uid="{719D81B3-BCE1-442A-99E9-B8BCF62C5200}"/>
    <hyperlink ref="A371" r:id="rId370" display="url" xr:uid="{DEBC1B69-1F17-48A3-9799-FBADD95372E6}"/>
    <hyperlink ref="A372" r:id="rId371" display="url" xr:uid="{76189437-5346-4349-BA4E-4907D327B091}"/>
    <hyperlink ref="A373" r:id="rId372" display="url" xr:uid="{EB51AD27-AD1E-4020-9300-4C69835F7B7D}"/>
    <hyperlink ref="A374" r:id="rId373" display="url" xr:uid="{7E795AE2-2305-4768-9351-AF067DD9E50F}"/>
    <hyperlink ref="A375" r:id="rId374" display="url" xr:uid="{0C4E4F1D-8B9C-4CEA-AEF1-595E6C93D27F}"/>
    <hyperlink ref="A376" r:id="rId375" display="url" xr:uid="{13697473-62FA-4169-82FF-10D7587CC08C}"/>
    <hyperlink ref="A377" r:id="rId376" display="url" xr:uid="{09328917-16D6-4493-B927-51102AB3D58D}"/>
    <hyperlink ref="A378" r:id="rId377" display="url" xr:uid="{A923A255-2248-4444-AB5C-0D89E72DA295}"/>
    <hyperlink ref="A379" r:id="rId378" display="url" xr:uid="{A9022F8C-0A35-4EC1-9AF0-59ABBB390BE9}"/>
    <hyperlink ref="A380" r:id="rId379" display="url" xr:uid="{5C781D56-B0DA-44DC-AE3B-8EECEC4F62F4}"/>
    <hyperlink ref="A381" r:id="rId380" display="url" xr:uid="{318503BE-E1A2-4C37-9134-99A729E11F1F}"/>
    <hyperlink ref="A382" r:id="rId381" display="url" xr:uid="{07855FD5-B949-4249-8D71-9D19389BF28F}"/>
    <hyperlink ref="A383" r:id="rId382" display="url" xr:uid="{14B97D41-14DF-44E6-B5EF-63DEFFF24FE2}"/>
    <hyperlink ref="A384" r:id="rId383" display="url" xr:uid="{4A62CBED-7C7C-4746-985F-D390FE129535}"/>
    <hyperlink ref="A385" r:id="rId384" display="url" xr:uid="{720A7C7A-FA84-4365-957A-7F73F747B392}"/>
    <hyperlink ref="A386" r:id="rId385" display="url" xr:uid="{6687EA55-C920-4768-AE49-A9CF959D30D6}"/>
    <hyperlink ref="A387" r:id="rId386" display="url" xr:uid="{2EB5EDF6-B904-4ECA-BFCB-5914AF2B948E}"/>
    <hyperlink ref="A388" r:id="rId387" display="url" xr:uid="{3B3B9094-16F3-4D77-8F4A-51A1E9E7C17F}"/>
    <hyperlink ref="A389" r:id="rId388" display="url" xr:uid="{F1B6EF44-3CA5-4E89-9786-5EBBFDED7715}"/>
    <hyperlink ref="A390" r:id="rId389" display="url" xr:uid="{FB0F8D89-0E9F-40C4-BA0B-C6C0C1783F1A}"/>
    <hyperlink ref="A391" r:id="rId390" display="url" xr:uid="{1972A93B-8655-4259-A308-F34FA67BB4B1}"/>
    <hyperlink ref="A392" r:id="rId391" display="url" xr:uid="{F8FAABE2-2511-428C-8C66-929BF09DB883}"/>
    <hyperlink ref="A393" r:id="rId392" display="url" xr:uid="{16B562A7-4AEA-424A-90F1-907703A9C69A}"/>
    <hyperlink ref="A394" r:id="rId393" display="url" xr:uid="{060A6C04-2856-43E0-AA2D-BE2935020126}"/>
    <hyperlink ref="A395" r:id="rId394" display="url" xr:uid="{EC9FD82B-5672-48E6-A289-753F0BB5C472}"/>
    <hyperlink ref="A396" r:id="rId395" display="url" xr:uid="{43E5FB8B-ACD4-4CEA-8798-A89DEB60E994}"/>
    <hyperlink ref="A397" r:id="rId396" display="url" xr:uid="{B62A6ED3-6F66-4EDC-8DF0-3FCD00DCA087}"/>
    <hyperlink ref="A398" r:id="rId397" display="url" xr:uid="{8BD29259-0C1D-4626-94CD-321147E70E2E}"/>
    <hyperlink ref="A399" r:id="rId398" display="url" xr:uid="{41A2EE6D-6BEC-45FB-B080-59F3F14294D6}"/>
    <hyperlink ref="A400" r:id="rId399" display="url" xr:uid="{51A2895B-31A7-4806-B60A-281161DACD37}"/>
    <hyperlink ref="A401" r:id="rId400" display="url" xr:uid="{62E6D397-51E9-4EFB-A957-ECA5EC4F98B3}"/>
    <hyperlink ref="A402" r:id="rId401" display="url" xr:uid="{FD674E7E-743D-433A-AA9E-4099FB7EBFA6}"/>
    <hyperlink ref="A403" r:id="rId402" display="url" xr:uid="{055FDBAB-FF59-4600-8DB3-ECE858D2D1A8}"/>
    <hyperlink ref="A404" r:id="rId403" display="url" xr:uid="{4502EA41-0563-4731-BC13-9FEA272CD796}"/>
    <hyperlink ref="A405" r:id="rId404" display="url" xr:uid="{31AE2BD7-A043-4B22-9274-32EEE36F7372}"/>
    <hyperlink ref="A406" r:id="rId405" display="url" xr:uid="{1F71E5CD-C09F-4EEF-B8F2-41F57FD0BB23}"/>
    <hyperlink ref="A407" r:id="rId406" display="url" xr:uid="{18FCC36B-718A-4DF2-9725-1E3B842B45B2}"/>
    <hyperlink ref="A408" r:id="rId407" display="url" xr:uid="{AA747A13-EB89-47B1-8211-6BAC0FB64C63}"/>
    <hyperlink ref="A409" r:id="rId408" display="url" xr:uid="{1D7D5E01-87D5-4CAA-B97D-86C246ACE022}"/>
    <hyperlink ref="A410" r:id="rId409" display="url" xr:uid="{42C7DF47-2791-41DD-8828-AB6BDC776678}"/>
    <hyperlink ref="A411" r:id="rId410" display="url" xr:uid="{76644AE1-5F1E-4932-9580-C6DA66EC4EB6}"/>
    <hyperlink ref="A412" r:id="rId411" display="url" xr:uid="{05385997-8FBD-497F-85A2-97092E4AD5BA}"/>
    <hyperlink ref="A413" r:id="rId412" display="url" xr:uid="{53DE1FFA-5874-4887-BDF1-E9F3F2623E28}"/>
    <hyperlink ref="A414" r:id="rId413" display="url" xr:uid="{9B243E95-9474-4578-AC14-144E81D54F8F}"/>
    <hyperlink ref="A415" r:id="rId414" display="url" xr:uid="{4C8CD959-D20B-4FF2-BF15-4CAC7B6A49C1}"/>
    <hyperlink ref="A416" r:id="rId415" display="url" xr:uid="{837B3C18-6585-441B-8730-0D194D6BAFF5}"/>
    <hyperlink ref="A417" r:id="rId416" display="url" xr:uid="{CB2405A4-F33B-4C74-92C3-122ABEF2951B}"/>
    <hyperlink ref="A418" r:id="rId417" display="url" xr:uid="{8DDC1829-69D2-4739-8667-1AA7E1D65B19}"/>
    <hyperlink ref="A419" r:id="rId418" display="url" xr:uid="{6ECC793A-834A-4C30-897B-3B33AD9D2615}"/>
    <hyperlink ref="A420" r:id="rId419" display="url" xr:uid="{96BB2D94-C5E0-4210-9802-F98E72AE6317}"/>
    <hyperlink ref="A421" r:id="rId420" display="url" xr:uid="{A848FC5B-7569-4F54-BE68-2E3703C9BBEA}"/>
    <hyperlink ref="A422" r:id="rId421" display="url" xr:uid="{7D6E6A7E-7D92-4F8D-9F14-0AB7AFAAA530}"/>
    <hyperlink ref="A423" r:id="rId422" display="url" xr:uid="{3F28BB25-0AE4-4EA8-B9FB-9CDE105D227E}"/>
    <hyperlink ref="A424" r:id="rId423" display="url" xr:uid="{301B4771-1C8C-4497-B159-B83B7449AD6E}"/>
    <hyperlink ref="A425" r:id="rId424" display="url" xr:uid="{D206230B-5379-4913-8813-5947C5FE91B7}"/>
    <hyperlink ref="A426" r:id="rId425" display="url" xr:uid="{E42825D0-C4F5-4794-BF01-723D332969E6}"/>
    <hyperlink ref="A427" r:id="rId426" display="url" xr:uid="{C01EC708-DDF7-41F3-BB95-7F293CAABF0A}"/>
    <hyperlink ref="A428" r:id="rId427" display="url" xr:uid="{DC01A684-C6F2-4F45-9095-75BD7ED4A989}"/>
    <hyperlink ref="A429" r:id="rId428" display="url" xr:uid="{1D5BEEAD-1300-467D-B588-DF62143C1D73}"/>
    <hyperlink ref="A430" r:id="rId429" display="url" xr:uid="{AE09F3F7-CCFA-40F3-93EB-E5EB6B857A66}"/>
    <hyperlink ref="A431" r:id="rId430" display="url" xr:uid="{A59CBE72-CD75-434B-AAAD-58F1A877FCEF}"/>
    <hyperlink ref="A432" r:id="rId431" display="url" xr:uid="{1B430678-4584-4A6A-A82B-693FF3BB3392}"/>
    <hyperlink ref="A433" r:id="rId432" display="url" xr:uid="{42AB2F40-4D26-465D-AC44-F9160278EA87}"/>
    <hyperlink ref="A434" r:id="rId433" display="url" xr:uid="{8955B03E-D457-477B-BA4D-D2A3FD14C951}"/>
    <hyperlink ref="A435" r:id="rId434" display="url" xr:uid="{D6A56E85-7326-49FE-A75A-C23419E32E77}"/>
    <hyperlink ref="A436" r:id="rId435" display="url" xr:uid="{BD6D934C-68D6-4537-969F-55A516AEC558}"/>
    <hyperlink ref="A437" r:id="rId436" display="url" xr:uid="{002B38BB-A2CA-4052-95A4-6EE4D826ACCF}"/>
    <hyperlink ref="A438" r:id="rId437" display="url" xr:uid="{ECDD82D3-8082-49BE-96F3-7E2D99F5F52A}"/>
    <hyperlink ref="A439" r:id="rId438" display="url" xr:uid="{7D672771-CD20-4698-9AFC-2B204921D5C3}"/>
    <hyperlink ref="A440" r:id="rId439" display="url" xr:uid="{85FEB7DF-6C36-432B-A19F-CBAB4AE76929}"/>
    <hyperlink ref="A441" r:id="rId440" display="url" xr:uid="{B71036DF-DBF6-4EAC-8C6B-B5B2AF13F841}"/>
    <hyperlink ref="A442" r:id="rId441" display="url" xr:uid="{7C385474-DCB9-4090-8ECA-256E63A46D98}"/>
    <hyperlink ref="A443" r:id="rId442" display="url" xr:uid="{DE2DF562-8118-4567-943E-94E1C1C0A5B0}"/>
    <hyperlink ref="A444" r:id="rId443" display="url" xr:uid="{CC9444B8-7521-4509-8551-FD2A08393A08}"/>
    <hyperlink ref="A445" r:id="rId444" display="url" xr:uid="{62529780-EB08-40D7-9147-49D7B7FB7D8D}"/>
    <hyperlink ref="A446" r:id="rId445" display="url" xr:uid="{963B87D7-0AF1-4611-BC02-A6D1BF6EB5FC}"/>
    <hyperlink ref="A447" r:id="rId446" display="url" xr:uid="{28103DA6-DC36-4646-8F62-9BB44A7F5A3B}"/>
    <hyperlink ref="A448" r:id="rId447" display="url" xr:uid="{74532BD5-3D80-4012-83C8-D12DFD8CBEE7}"/>
    <hyperlink ref="A449" r:id="rId448" display="url" xr:uid="{8832C2BC-40EF-45D6-B09C-69D657B86EBD}"/>
    <hyperlink ref="A450" r:id="rId449" display="url" xr:uid="{230C117E-35A6-4139-86EB-C15D4C35C064}"/>
    <hyperlink ref="A451" r:id="rId450" display="url" xr:uid="{A8A62A65-F155-403F-9317-5C05DE485650}"/>
    <hyperlink ref="A452" r:id="rId451" display="url" xr:uid="{C77E70D1-9748-49A3-9916-BCD5FFD24C3F}"/>
    <hyperlink ref="A453" r:id="rId452" display="url" xr:uid="{56E4955F-F405-45AF-9CB4-6E0F0569D28A}"/>
    <hyperlink ref="A454" r:id="rId453" display="url" xr:uid="{4C1BC278-E71A-4221-ABB3-70AD7EC0A4C9}"/>
    <hyperlink ref="A455" r:id="rId454" display="url" xr:uid="{4DC4C641-65EE-401C-B9E8-ECA94CE63DC9}"/>
    <hyperlink ref="A456" r:id="rId455" display="url" xr:uid="{77DE4C99-72C2-4E10-96F2-33A794E72982}"/>
    <hyperlink ref="A457" r:id="rId456" display="url" xr:uid="{562AD71D-03B1-4CC3-AC1C-C26E184ABE43}"/>
    <hyperlink ref="A458" r:id="rId457" display="url" xr:uid="{96EFADA1-8486-47E4-A891-428F53FAE6F6}"/>
    <hyperlink ref="A459" r:id="rId458" display="url" xr:uid="{0FEE0068-43A6-4A28-B67C-D2AC1C15B39E}"/>
    <hyperlink ref="A460" r:id="rId459" display="url" xr:uid="{51909C92-302B-474E-8917-EA39B4E62811}"/>
    <hyperlink ref="A461" r:id="rId460" display="url" xr:uid="{FAA459FA-A35A-4996-AD63-80CD2ED32D6F}"/>
    <hyperlink ref="A462" r:id="rId461" display="url" xr:uid="{A5A63B98-DB8F-4748-A506-2B51BFA315EE}"/>
    <hyperlink ref="A463" r:id="rId462" display="url" xr:uid="{10421312-8455-444C-BC2D-8944FDC6A04D}"/>
    <hyperlink ref="A464" r:id="rId463" display="url" xr:uid="{8160EC3B-6524-4664-B070-4545EEF7B875}"/>
    <hyperlink ref="A465" r:id="rId464" display="url" xr:uid="{9950A84F-AB79-43E7-A2EB-3E52D6AAFB2A}"/>
    <hyperlink ref="A466" r:id="rId465" display="url" xr:uid="{5683FDE8-E4EC-4CEB-8DE1-E363DDF20A14}"/>
    <hyperlink ref="A467" r:id="rId466" display="url" xr:uid="{D42364F6-D0EF-44D9-917B-DDEE2F38D26E}"/>
    <hyperlink ref="A468" r:id="rId467" display="url" xr:uid="{3163E751-A81D-4C66-9098-B30991FACB57}"/>
    <hyperlink ref="A469" r:id="rId468" display="url" xr:uid="{39D7202F-AE37-463D-B950-A75375DEA388}"/>
    <hyperlink ref="A470" r:id="rId469" display="url" xr:uid="{F56BB0CF-317F-420A-BAE8-F00915D2CD64}"/>
    <hyperlink ref="A471" r:id="rId470" display="url" xr:uid="{9787F096-F9F3-479B-A75E-38229DC73183}"/>
    <hyperlink ref="A472" r:id="rId471" display="url" xr:uid="{067664DF-6677-49B6-9020-15E12789F7DF}"/>
    <hyperlink ref="A473" r:id="rId472" display="url" xr:uid="{E78BFB1F-D04B-4BFC-956A-856680225A88}"/>
    <hyperlink ref="A474" r:id="rId473" display="url" xr:uid="{C35E3B0C-AA44-460C-B145-B4844447E7F1}"/>
    <hyperlink ref="A475" r:id="rId474" display="url" xr:uid="{426D8231-7073-4B9D-B20C-BC629C8E5834}"/>
    <hyperlink ref="A476" r:id="rId475" display="url" xr:uid="{7942F687-E6F5-4E8C-8A3B-4815E50D340A}"/>
    <hyperlink ref="A477" r:id="rId476" display="url" xr:uid="{E00DDB17-425F-4C5A-B6A7-FFB58E5B298C}"/>
    <hyperlink ref="A478" r:id="rId477" display="url" xr:uid="{62D48C7B-656F-4FBF-A3CC-53EF952DD925}"/>
    <hyperlink ref="A479" r:id="rId478" display="url" xr:uid="{9CACC0BC-D158-434C-8864-1F290325ED0C}"/>
    <hyperlink ref="A480" r:id="rId479" display="url" xr:uid="{A7172191-9B0A-4361-B2DD-B03C670B0A79}"/>
    <hyperlink ref="A481" r:id="rId480" display="url" xr:uid="{112C52DE-9AF9-4241-9E8E-3486E108B0F3}"/>
    <hyperlink ref="A482" r:id="rId481" display="url" xr:uid="{BAE6CE2C-C18E-4754-93E1-57571E227DB2}"/>
    <hyperlink ref="A483" r:id="rId482" display="url" xr:uid="{12F24F0C-414C-4815-BDCD-2AD34E6A92DE}"/>
    <hyperlink ref="A484" r:id="rId483" display="url" xr:uid="{0AEB0815-93F9-4E8C-AE71-37BAA299BA7A}"/>
    <hyperlink ref="A485" r:id="rId484" display="url" xr:uid="{B71FB96F-732F-4622-BAAD-FBBBABF6E5CE}"/>
    <hyperlink ref="A486" r:id="rId485" display="url" xr:uid="{73314A2E-E625-4944-9C7C-0362A6DCC280}"/>
    <hyperlink ref="A487" r:id="rId486" display="url" xr:uid="{C145A981-B7F4-47C6-9C40-BDB5B99D960D}"/>
    <hyperlink ref="A488" r:id="rId487" display="url" xr:uid="{23B22CEC-5734-490A-8048-C3C1DB3D4C76}"/>
    <hyperlink ref="A489" r:id="rId488" display="url" xr:uid="{FCD738E0-9F59-428A-BDB9-3E794A47AC52}"/>
    <hyperlink ref="A490" r:id="rId489" display="url" xr:uid="{12BACC7D-500C-4934-BD36-577B938CE2EC}"/>
    <hyperlink ref="A491" r:id="rId490" display="url" xr:uid="{4855CDAA-3A11-4263-8AAF-D785D9BFE762}"/>
    <hyperlink ref="A492" r:id="rId491" display="url" xr:uid="{C937D360-DC8E-4562-A0B4-9B1D315549DE}"/>
    <hyperlink ref="A493" r:id="rId492" display="url" xr:uid="{E0E264CD-114C-4E2E-A47A-CA4C0E188E4E}"/>
    <hyperlink ref="A494" r:id="rId493" display="url" xr:uid="{8E695DDD-664D-4CD5-9771-01220399573B}"/>
    <hyperlink ref="A495" r:id="rId494" display="url" xr:uid="{A68BFB72-347A-4D85-ADCC-9643EE60440C}"/>
    <hyperlink ref="A496" r:id="rId495" display="url" xr:uid="{DC836902-E0E5-4089-9E28-B6383364F8B6}"/>
    <hyperlink ref="A497" r:id="rId496" display="url" xr:uid="{0A46A755-BFD2-49AF-98A2-FE4092012188}"/>
    <hyperlink ref="A498" r:id="rId497" display="url" xr:uid="{7828C7D4-480F-4C3F-B1A4-CE231E87E446}"/>
    <hyperlink ref="A499" r:id="rId498" display="url" xr:uid="{AE57A07D-18D6-42E6-BD1C-B8ACA52C8822}"/>
    <hyperlink ref="A500" r:id="rId499" display="url" xr:uid="{B34987DF-0747-48FD-AB20-444435749D28}"/>
    <hyperlink ref="A501" r:id="rId500" display="url" xr:uid="{EECB3B75-AA51-4A00-8C87-DE120C199B06}"/>
    <hyperlink ref="A502" r:id="rId501" display="url" xr:uid="{293F9930-B657-49B6-AB31-DAAA093C044D}"/>
    <hyperlink ref="A503" r:id="rId502" display="url" xr:uid="{A4D0B45C-1E9F-42BC-B8BD-074B7B934480}"/>
    <hyperlink ref="A504" r:id="rId503" display="url" xr:uid="{1EE948A9-9539-4332-90F2-7582B3D71674}"/>
    <hyperlink ref="A505" r:id="rId504" display="url" xr:uid="{3C48CDF2-0F36-48E5-AFF7-B032FF7C51F2}"/>
    <hyperlink ref="A506" r:id="rId505" display="url" xr:uid="{C6E946CB-FE04-490E-98F7-BAB168F6D103}"/>
    <hyperlink ref="A507" r:id="rId506" display="url" xr:uid="{E7E97955-7777-44F5-A96D-74E7418C5EC5}"/>
    <hyperlink ref="A508" r:id="rId507" display="url" xr:uid="{7E4C603E-B345-4F26-BA9D-67392137FCB7}"/>
    <hyperlink ref="A509" r:id="rId508" display="url" xr:uid="{1E67C7B0-8E6C-4DC2-BCDB-156E5E332525}"/>
    <hyperlink ref="A510" r:id="rId509" display="url" xr:uid="{33C2C50F-9961-4183-AF0D-B0DBD5105B19}"/>
    <hyperlink ref="A511" r:id="rId510" display="url" xr:uid="{044DF9E2-FC48-4D2F-A733-152DFAD45966}"/>
    <hyperlink ref="A512" r:id="rId511" display="url" xr:uid="{2619675B-8083-4591-9B62-61947BCA4A79}"/>
    <hyperlink ref="A513" r:id="rId512" display="url" xr:uid="{C400DB1C-6F1C-4BEC-B082-47C306BF02C5}"/>
    <hyperlink ref="A514" r:id="rId513" display="url" xr:uid="{AEA2065E-92F3-47B7-8665-B673373121F9}"/>
    <hyperlink ref="A515" r:id="rId514" display="url" xr:uid="{E3640C24-70F5-4435-9AF3-823D712164EC}"/>
    <hyperlink ref="A516" r:id="rId515" display="url" xr:uid="{1326D736-D50E-4E08-AE36-420D6213A2E9}"/>
    <hyperlink ref="A517" r:id="rId516" display="url" xr:uid="{959393F2-A215-4BD6-9E33-B9CEB812D56D}"/>
    <hyperlink ref="A518" r:id="rId517" display="url" xr:uid="{E49A5DAC-7241-40D2-9091-0A06C3605A46}"/>
    <hyperlink ref="A519" r:id="rId518" display="url" xr:uid="{4F69A21F-27D4-4B7C-AA6C-69ECCDE5EBEB}"/>
    <hyperlink ref="A520" r:id="rId519" display="url" xr:uid="{0F192CA2-08B3-44AE-98C0-673EBC9FA14A}"/>
    <hyperlink ref="A521" r:id="rId520" display="url" xr:uid="{A2AEAB50-861A-4865-98E2-54265869CBA1}"/>
    <hyperlink ref="A522" r:id="rId521" display="url" xr:uid="{1BE465EC-1F3C-42DD-AA36-FE8620C6405F}"/>
    <hyperlink ref="A523" r:id="rId522" display="url" xr:uid="{957130AB-988B-47A6-8FE8-0DD9039693D2}"/>
    <hyperlink ref="A524" r:id="rId523" display="url" xr:uid="{A35632E6-C600-4199-A88D-FA8BB1363642}"/>
    <hyperlink ref="A525" r:id="rId524" display="url" xr:uid="{65E95AAD-8FE1-42E3-BFF6-7EE6605C56FF}"/>
    <hyperlink ref="A526" r:id="rId525" display="url" xr:uid="{F2866137-C26D-411C-AC4C-9440A639FC32}"/>
    <hyperlink ref="A527" r:id="rId526" display="url" xr:uid="{5A6845F3-1819-4BC4-9D16-3CA6D6858431}"/>
    <hyperlink ref="A528" r:id="rId527" display="url" xr:uid="{3B877C83-D684-4F8C-97F0-597D5D30EBCC}"/>
    <hyperlink ref="A529" r:id="rId528" display="url" xr:uid="{F577CBA0-DC24-4CF9-BA52-A2FE9F1EC10C}"/>
    <hyperlink ref="A530" r:id="rId529" display="url" xr:uid="{182D8117-14ED-48FC-B7F4-B6555B58A492}"/>
    <hyperlink ref="A531" r:id="rId530" display="url" xr:uid="{DCCDB0A1-3916-4A05-BB87-A8CB22002E65}"/>
    <hyperlink ref="A532" r:id="rId531" display="url" xr:uid="{24710868-CD63-472D-9269-2984C4680379}"/>
    <hyperlink ref="A533" r:id="rId532" display="url" xr:uid="{ACAA2C5C-6E22-40DD-86F9-D4C59BC8A3DB}"/>
    <hyperlink ref="A534" r:id="rId533" display="url" xr:uid="{78967852-A950-4944-AB2E-11F8C70970EF}"/>
    <hyperlink ref="A535" r:id="rId534" display="url" xr:uid="{6009F5AF-513F-4A78-9538-E9541AE4D996}"/>
    <hyperlink ref="A536" r:id="rId535" display="url" xr:uid="{686A31AE-9255-4D6D-B20E-1390D3C17C5A}"/>
    <hyperlink ref="A537" r:id="rId536" display="url" xr:uid="{F8FFC7F7-14EA-46B0-BB77-666E0BF5E865}"/>
    <hyperlink ref="A538" r:id="rId537" display="url" xr:uid="{675CA15F-0829-452E-8313-63778D4B4E06}"/>
    <hyperlink ref="A539" r:id="rId538" display="url" xr:uid="{E72F40B1-1CD5-407D-83DA-7008A6AF55FD}"/>
    <hyperlink ref="A540" r:id="rId539" display="url" xr:uid="{3F59583E-D281-4E3A-A531-D0887543CD6C}"/>
    <hyperlink ref="A541" r:id="rId540" display="url" xr:uid="{9D71B5E7-61FB-4EB7-AF93-209858FF07B1}"/>
    <hyperlink ref="A542" r:id="rId541" display="url" xr:uid="{B9D5925C-A46B-47DE-B908-007CB087B732}"/>
    <hyperlink ref="A543" r:id="rId542" display="url" xr:uid="{8285A135-E41D-4DFF-ACA0-1527E7F69479}"/>
    <hyperlink ref="A544" r:id="rId543" display="url" xr:uid="{F5F4071A-B9A6-4B44-9F0D-3FDB3B62EFB9}"/>
    <hyperlink ref="A545" r:id="rId544" display="url" xr:uid="{27E15726-15D4-4A50-B430-8CC9C775C1B1}"/>
    <hyperlink ref="A546" r:id="rId545" display="url" xr:uid="{413B99B3-6793-4112-8E3E-AC862CAA62C6}"/>
    <hyperlink ref="A547" r:id="rId546" display="url" xr:uid="{2AF46AF3-9A53-4799-A875-043A9FD5955E}"/>
    <hyperlink ref="A548" r:id="rId547" display="url" xr:uid="{C6185EA5-C700-4B06-8F50-FE569E1DEC41}"/>
    <hyperlink ref="A549" r:id="rId548" display="url" xr:uid="{BCC43687-EC39-4953-844F-B1781482B05B}"/>
    <hyperlink ref="A550" r:id="rId549" display="url" xr:uid="{C31CD6A9-E4D9-44F1-852E-F26820160B77}"/>
    <hyperlink ref="A551" r:id="rId550" display="url" xr:uid="{6AE92843-3D11-4BAD-836C-A834F4F0C724}"/>
    <hyperlink ref="A552" r:id="rId551" display="url" xr:uid="{08A51E03-EA78-4C34-8E59-9592DDD26377}"/>
    <hyperlink ref="A553" r:id="rId552" display="url" xr:uid="{BDF3B89B-F392-4909-B07F-7107BC6E0709}"/>
    <hyperlink ref="A554" r:id="rId553" display="url" xr:uid="{B6ECFDEE-6877-4089-A6A3-B5D7A8A5069E}"/>
    <hyperlink ref="A555" r:id="rId554" display="url" xr:uid="{77730886-8A2A-45BB-A18F-9DE2D6E80A02}"/>
    <hyperlink ref="A556" r:id="rId555" display="url" xr:uid="{AA15DAD1-980D-4432-8D5B-6238D996D737}"/>
    <hyperlink ref="A557" r:id="rId556" display="url" xr:uid="{7BE47FB7-B8BD-48E4-BE13-4950B2328C4E}"/>
    <hyperlink ref="A558" r:id="rId557" display="url" xr:uid="{7E2A8397-8DD4-491A-A184-5A84381D5C1B}"/>
    <hyperlink ref="A559" r:id="rId558" display="url" xr:uid="{4419A170-1CF3-47F7-8651-FBB5A0E5B479}"/>
    <hyperlink ref="A560" r:id="rId559" display="url" xr:uid="{824BCBB9-5626-4CD5-BA6A-9C158516FBD0}"/>
    <hyperlink ref="A561" r:id="rId560" display="url" xr:uid="{DA892C2D-024B-47EC-A53F-08997AF838F9}"/>
    <hyperlink ref="A562" r:id="rId561" display="url" xr:uid="{0BB3D5EA-81BC-4282-98A0-8AFAC31FE61B}"/>
    <hyperlink ref="A563" r:id="rId562" display="url" xr:uid="{A81E8067-96DE-4EE6-B993-5C2608834B27}"/>
    <hyperlink ref="A564" r:id="rId563" display="url" xr:uid="{EE01A880-D39F-4FF0-8459-BDD8CF8C5060}"/>
    <hyperlink ref="A565" r:id="rId564" display="url" xr:uid="{407DAA4B-4F9A-462F-A494-82A27C99F526}"/>
    <hyperlink ref="A566" r:id="rId565" display="url" xr:uid="{8C890DB0-2F99-43AF-BA9C-6B9E29E04D99}"/>
    <hyperlink ref="A567" r:id="rId566" display="url" xr:uid="{BC62A221-6FDF-41C6-B8CB-5D2C584B9E5C}"/>
    <hyperlink ref="A568" r:id="rId567" display="url" xr:uid="{6B265CDE-6B32-4CFB-955E-015196FECA3D}"/>
    <hyperlink ref="A569" r:id="rId568" display="url" xr:uid="{A160FF71-F686-4FE0-929D-B7C8D2690195}"/>
    <hyperlink ref="A570" r:id="rId569" display="url" xr:uid="{126889BF-A730-4891-A0FD-6B6FDE408A62}"/>
    <hyperlink ref="A571" r:id="rId570" display="url" xr:uid="{DBB28BC4-9AD8-40B2-9962-23C70CFDA04E}"/>
    <hyperlink ref="A572" r:id="rId571" display="url" xr:uid="{D28B7A06-0483-47B4-87E5-96704A0C93BD}"/>
    <hyperlink ref="A573" r:id="rId572" display="url" xr:uid="{7CCFFB2E-4B86-4674-9142-DB4385839D47}"/>
    <hyperlink ref="A574" r:id="rId573" display="url" xr:uid="{39149B49-88A1-41C9-A79B-05989A108559}"/>
    <hyperlink ref="A575" r:id="rId574" display="url" xr:uid="{EF08663F-BE31-4705-952F-54A147B7FF2B}"/>
    <hyperlink ref="A576" r:id="rId575" display="url" xr:uid="{BA99A540-86EF-4AB9-8567-9BB52E04A68F}"/>
    <hyperlink ref="A577" r:id="rId576" display="url" xr:uid="{06D61E76-1F44-4A1E-BB91-C25EAAC4A22A}"/>
    <hyperlink ref="A578" r:id="rId577" display="url" xr:uid="{692D015F-8418-43CB-82FC-E92E0336DE5E}"/>
    <hyperlink ref="A579" r:id="rId578" display="url" xr:uid="{F7087576-F964-4EF6-8993-E73540EB1AB3}"/>
    <hyperlink ref="A580" r:id="rId579" display="url" xr:uid="{876F9598-94C5-414D-AB1E-B2B8F60913B5}"/>
    <hyperlink ref="A581" r:id="rId580" display="url" xr:uid="{DA67634B-B5B8-4238-B064-6A405B30A3D1}"/>
    <hyperlink ref="A582" r:id="rId581" display="url" xr:uid="{A14C9656-A837-416A-ABAF-0BA6FE0937BB}"/>
    <hyperlink ref="A583" r:id="rId582" display="url" xr:uid="{95960C22-9C02-44F3-B1F9-B5650C26C4CA}"/>
    <hyperlink ref="A584" r:id="rId583" display="url" xr:uid="{A26759CA-5B0B-4DFE-AAB8-9ADFD2186CCD}"/>
    <hyperlink ref="A585" r:id="rId584" display="url" xr:uid="{B81613F4-7977-4765-AD08-730DF9196CB2}"/>
    <hyperlink ref="A586" r:id="rId585" display="url" xr:uid="{C9CD1EC3-D63E-496C-AD07-87E3EA5C06CC}"/>
    <hyperlink ref="A587" r:id="rId586" display="url" xr:uid="{BDFCA743-ADC1-4FBB-A7B4-C75DB3388D67}"/>
    <hyperlink ref="A588" r:id="rId587" display="url" xr:uid="{8BCC90B2-7937-4F7C-BE2D-229EEC0AA407}"/>
    <hyperlink ref="A589" r:id="rId588" display="url" xr:uid="{0AE7447C-13E8-49D8-A1AD-30AB885C38BB}"/>
    <hyperlink ref="A590" r:id="rId589" display="url" xr:uid="{EEB3A0EE-7139-45D6-ADEB-9B604868EE6B}"/>
    <hyperlink ref="A591" r:id="rId590" display="url" xr:uid="{F04C1D18-4378-4C89-89FD-1FADB84A0766}"/>
    <hyperlink ref="A592" r:id="rId591" display="url" xr:uid="{B46CAC7C-5D38-47B4-8312-C7D4995E5E39}"/>
    <hyperlink ref="A593" r:id="rId592" display="url" xr:uid="{47AAC1A9-91DB-4C3E-A125-99479FC30F58}"/>
    <hyperlink ref="A594" r:id="rId593" display="url" xr:uid="{93C2BEFD-6917-4D1A-A07D-E53A4AF00053}"/>
    <hyperlink ref="A595" r:id="rId594" display="url" xr:uid="{797B38AD-BB23-42CB-8321-71005DCE5BFA}"/>
    <hyperlink ref="A596" r:id="rId595" display="url" xr:uid="{F41DD4BF-2E65-45D8-ABB0-E82F026F5D17}"/>
    <hyperlink ref="A597" r:id="rId596" display="url" xr:uid="{7C8528D7-FB48-4518-9284-1D9A49543107}"/>
    <hyperlink ref="A598" r:id="rId597" display="url" xr:uid="{B878440F-3D8F-41A0-9DD7-294D1846DC4D}"/>
    <hyperlink ref="A599" r:id="rId598" display="url" xr:uid="{DFB2D740-3D02-462E-8D6C-C8F91F98A9A8}"/>
    <hyperlink ref="A600" r:id="rId599" display="url" xr:uid="{A01ED88F-A6D2-4F04-AFF6-707A06C8146C}"/>
    <hyperlink ref="A601" r:id="rId600" display="url" xr:uid="{69AE554C-52A4-4EEE-882F-6467065FA9E5}"/>
    <hyperlink ref="A602" r:id="rId601" display="url" xr:uid="{168D55AA-643C-4517-8A1D-EDE7D54C915E}"/>
    <hyperlink ref="A603" r:id="rId602" display="url" xr:uid="{DA146904-A33E-4961-8085-3CD25D9599B9}"/>
    <hyperlink ref="A604" r:id="rId603" display="url" xr:uid="{77A478F9-C282-4F56-B9A6-1941155A9C44}"/>
    <hyperlink ref="A605" r:id="rId604" display="url" xr:uid="{E730E9BC-4786-4C2E-8962-53C7F63FD5F9}"/>
    <hyperlink ref="A606" r:id="rId605" display="url" xr:uid="{ABED4331-4998-447A-8DF9-992A94962DF3}"/>
    <hyperlink ref="A607" r:id="rId606" display="url" xr:uid="{FE31A207-F9F2-4C9E-91F4-400E05A22339}"/>
    <hyperlink ref="A608" r:id="rId607" display="url" xr:uid="{9D1FF37E-5948-40D1-9BD0-DFE9F3749889}"/>
    <hyperlink ref="A609" r:id="rId608" display="url" xr:uid="{069621A8-1DF0-4E33-B591-C92934E76A30}"/>
    <hyperlink ref="A610" r:id="rId609" display="url" xr:uid="{C2000716-C2CE-4198-A3BC-9277B42E51B5}"/>
    <hyperlink ref="A611" r:id="rId610" display="url" xr:uid="{5696284D-2B90-40E8-9B37-50201791B27A}"/>
    <hyperlink ref="A612" r:id="rId611" display="url" xr:uid="{40E20E39-69B7-4D21-B26A-DEDB8709F609}"/>
    <hyperlink ref="A613" r:id="rId612" display="url" xr:uid="{7D78F160-AFC1-4A19-A0A2-02710DF1DF6B}"/>
    <hyperlink ref="A614" r:id="rId613" display="url" xr:uid="{972CE769-4B4B-4930-AE6E-3007487F9D2B}"/>
    <hyperlink ref="A615" r:id="rId614" display="url" xr:uid="{01848F19-25FA-435A-BCE5-FDC28E9F0FB8}"/>
    <hyperlink ref="A616" r:id="rId615" display="url" xr:uid="{36C952F5-447A-447B-9B1C-F322213D3FD5}"/>
    <hyperlink ref="A617" r:id="rId616" display="url" xr:uid="{70A3B130-BC4C-4770-925C-A76E68F41677}"/>
    <hyperlink ref="A618" r:id="rId617" display="url" xr:uid="{1CD17CC7-ACFA-4279-A58D-A88B5FD909A8}"/>
    <hyperlink ref="A619" r:id="rId618" display="url" xr:uid="{16D53263-6035-42D2-8871-AA81E16BC8A7}"/>
    <hyperlink ref="A620" r:id="rId619" display="url" xr:uid="{66871666-5D55-457F-ADF1-0E0C2965AA0F}"/>
    <hyperlink ref="A621" r:id="rId620" display="url" xr:uid="{574A3986-11ED-4AE1-9C35-B4CA7CB66A98}"/>
    <hyperlink ref="A622" r:id="rId621" display="url" xr:uid="{4D276014-C153-44DA-AEA4-82CF5C3A7246}"/>
    <hyperlink ref="A623" r:id="rId622" display="url" xr:uid="{E189662B-13C1-46C5-9E90-AC7293393CC6}"/>
    <hyperlink ref="A624" r:id="rId623" display="url" xr:uid="{BF4CDF88-71C0-4636-A8D1-0D7D6FA56F9A}"/>
    <hyperlink ref="A625" r:id="rId624" display="url" xr:uid="{29E323E8-9B7A-4B62-9515-28085A4ECF6E}"/>
    <hyperlink ref="A626" r:id="rId625" display="url" xr:uid="{7DE37BE0-AA5B-457B-8094-215A35984A59}"/>
    <hyperlink ref="A627" r:id="rId626" display="url" xr:uid="{2EE3D3F3-775E-4AF1-993D-6255C23B194F}"/>
    <hyperlink ref="A628" r:id="rId627" display="url" xr:uid="{6093A3CA-F9B6-4BB1-AD99-1CF8633650AA}"/>
    <hyperlink ref="A629" r:id="rId628" display="url" xr:uid="{A22D8905-EE40-4A46-A7BA-CF09716BF0EF}"/>
    <hyperlink ref="A630" r:id="rId629" display="url" xr:uid="{0572DDDA-8EE8-4F90-9455-A39454DCEAE3}"/>
    <hyperlink ref="A631" r:id="rId630" display="url" xr:uid="{753F13FF-CF90-4A17-999E-0E4E96D96732}"/>
    <hyperlink ref="A632" r:id="rId631" display="url" xr:uid="{3EBCE937-F0C6-4840-946E-35E21E5FCDE8}"/>
    <hyperlink ref="A633" r:id="rId632" display="url" xr:uid="{2CA97AF8-3343-4577-9003-A04AC8A7F8B4}"/>
    <hyperlink ref="A634" r:id="rId633" display="url" xr:uid="{F921CA39-E240-4D28-80A9-A70717ECB362}"/>
    <hyperlink ref="A635" r:id="rId634" display="url" xr:uid="{899A3EBA-DD2C-48B2-8C3B-23577C20A897}"/>
    <hyperlink ref="A636" r:id="rId635" display="url" xr:uid="{8261A06C-D2AE-477F-BDE1-37A0D376BFE1}"/>
    <hyperlink ref="A637" r:id="rId636" display="url" xr:uid="{32271E2F-FDEE-4F25-94A4-AC2C30E1452C}"/>
    <hyperlink ref="A638" r:id="rId637" display="url" xr:uid="{EAA15F97-C75D-4314-9BE1-5CB02AE7697F}"/>
    <hyperlink ref="A639" r:id="rId638" display="url" xr:uid="{CA5FE51E-2124-4BBD-820B-3AD37CE0A6AE}"/>
    <hyperlink ref="A640" r:id="rId639" display="url" xr:uid="{980D4DD2-0B0A-477E-849D-C1490A07AB6B}"/>
    <hyperlink ref="A641" r:id="rId640" display="url" xr:uid="{6AE2684E-1543-42DF-8F56-F1D4BB24DA26}"/>
    <hyperlink ref="A642" r:id="rId641" display="url" xr:uid="{C65D897D-BD43-449C-BAFA-C1FC0F99FAD7}"/>
    <hyperlink ref="A643" r:id="rId642" display="url" xr:uid="{9FE1A2E4-44B6-4CD2-842D-8F2F9AB6AF0E}"/>
    <hyperlink ref="A644" r:id="rId643" display="url" xr:uid="{46BBB885-8B43-475A-B4D3-950D4F1B36C9}"/>
    <hyperlink ref="A645" r:id="rId644" display="url" xr:uid="{6FDA8EA8-CC78-4804-B9CF-68EF9FB67C1F}"/>
    <hyperlink ref="A646" r:id="rId645" display="url" xr:uid="{1DD0311F-F48F-4A89-AD7A-4E04BB0A1B0B}"/>
    <hyperlink ref="A647" r:id="rId646" display="url" xr:uid="{E2E94FA6-FAFE-47A6-AC6B-269CCE9A781E}"/>
    <hyperlink ref="A648" r:id="rId647" display="url" xr:uid="{CAEFF25E-E10D-4BE0-B871-F9584753DBA3}"/>
    <hyperlink ref="A649" r:id="rId648" display="url" xr:uid="{20D7E25D-0820-4B2A-AC3F-9A1A7017BA9F}"/>
    <hyperlink ref="A650" r:id="rId649" display="url" xr:uid="{0044FCB3-8678-4D6A-BF1F-1845E7046696}"/>
    <hyperlink ref="A651" r:id="rId650" display="url" xr:uid="{D2977D00-2A91-46B6-ADE3-E38005730825}"/>
    <hyperlink ref="A652" r:id="rId651" display="url" xr:uid="{D0CE2362-4E9E-4CF0-B297-33EB32255531}"/>
    <hyperlink ref="A653" r:id="rId652" display="url" xr:uid="{4516DD0C-C6C7-4B96-9247-097C79F03653}"/>
    <hyperlink ref="A654" r:id="rId653" display="url" xr:uid="{205DD9AE-2B26-4798-8E9C-2E812A046CEE}"/>
    <hyperlink ref="A655" r:id="rId654" display="url" xr:uid="{AB6030A5-9CF0-466D-8CA3-43361E4DAFE4}"/>
    <hyperlink ref="A656" r:id="rId655" display="url" xr:uid="{BA636517-B1B6-4F8F-96A6-DEFD964D2E9E}"/>
    <hyperlink ref="A657" r:id="rId656" display="url" xr:uid="{270B9675-866C-4A45-B913-4C3A2E89C1C1}"/>
    <hyperlink ref="A658" r:id="rId657" display="url" xr:uid="{3142A7AC-A515-4A41-B6D8-39DE4D22241F}"/>
    <hyperlink ref="A659" r:id="rId658" display="url" xr:uid="{0A978E8E-6B39-41FF-B55E-880803BD9C2B}"/>
    <hyperlink ref="A660" r:id="rId659" display="url" xr:uid="{CC765A2C-296F-4508-B261-B8B62BC89420}"/>
    <hyperlink ref="A661" r:id="rId660" display="url" xr:uid="{B6A95659-54C1-4B48-955B-F072833009F4}"/>
    <hyperlink ref="A662" r:id="rId661" display="url" xr:uid="{F3ED9BA7-DF69-4344-837B-10189D611D2F}"/>
    <hyperlink ref="A663" r:id="rId662" display="url" xr:uid="{841D8DD9-8967-4BA5-B421-45B51C13284C}"/>
    <hyperlink ref="A664" r:id="rId663" display="url" xr:uid="{1FA8F19A-0047-48CC-B768-FE579B1A7474}"/>
    <hyperlink ref="A665" r:id="rId664" display="url" xr:uid="{D258DF2D-3EE2-4C66-9BAA-814B5BDC1709}"/>
    <hyperlink ref="A666" r:id="rId665" display="url" xr:uid="{B70BFA53-387A-4977-ADBE-A6FE47A32C5D}"/>
    <hyperlink ref="A667" r:id="rId666" display="url" xr:uid="{B225FA33-151B-4D0B-83E2-465F38BD16A1}"/>
    <hyperlink ref="A668" r:id="rId667" display="url" xr:uid="{EA7CC25D-F429-4E13-8EA2-25170EA8357F}"/>
    <hyperlink ref="A669" r:id="rId668" display="url" xr:uid="{8ADA44CD-664D-4190-A5C2-AF65BA750F58}"/>
    <hyperlink ref="A670" r:id="rId669" display="url" xr:uid="{65DE7C94-1D3F-4105-9FF1-80D7EC1BBAFB}"/>
    <hyperlink ref="A671" r:id="rId670" display="url" xr:uid="{4472EEB5-BC53-4125-AA9C-E539493E1A86}"/>
    <hyperlink ref="A672" r:id="rId671" display="url" xr:uid="{29A28DDF-5920-43FC-9570-21E563A1AF94}"/>
    <hyperlink ref="A673" r:id="rId672" display="url" xr:uid="{3EB30C4E-6546-4AEC-92D9-76FC0763F0E0}"/>
    <hyperlink ref="A674" r:id="rId673" display="url" xr:uid="{AC92F8FA-6D5A-4523-93B2-09B7F1FEBE8A}"/>
    <hyperlink ref="A675" r:id="rId674" display="url" xr:uid="{48770B74-95AE-482B-B3A7-2047643EFDE7}"/>
    <hyperlink ref="A676" r:id="rId675" display="url" xr:uid="{F9F83B56-62D2-409E-A1C1-F5672BEF4BCC}"/>
    <hyperlink ref="A677" r:id="rId676" display="url" xr:uid="{B20CFD6A-3ED9-4FBC-AEB3-9B3C176E9C3A}"/>
    <hyperlink ref="A678" r:id="rId677" display="url" xr:uid="{E017C86C-5209-416A-9AA2-A9EAAB173032}"/>
    <hyperlink ref="A679" r:id="rId678" display="url" xr:uid="{0297A502-B6D0-43B5-B7CD-1DCA2E0C93B9}"/>
    <hyperlink ref="A680" r:id="rId679" display="url" xr:uid="{900B315C-5B3D-473F-A7F7-223EEB005B55}"/>
    <hyperlink ref="A681" r:id="rId680" display="url" xr:uid="{8B8AE525-27AD-44CC-A49E-4252DB822AF2}"/>
    <hyperlink ref="A682" r:id="rId681" display="url" xr:uid="{C73F31CB-F5AA-43C8-9C63-44F47386E5E4}"/>
    <hyperlink ref="A683" r:id="rId682" display="url" xr:uid="{18F5D398-BDF0-4163-8441-32F0AD0270F4}"/>
    <hyperlink ref="A684" r:id="rId683" display="url" xr:uid="{C8EB865A-9024-4A6F-B9CD-8D2612F9F019}"/>
    <hyperlink ref="A685" r:id="rId684" display="url" xr:uid="{DE2136B0-973A-4BB4-BB56-0AEF1A95A15D}"/>
    <hyperlink ref="A686" r:id="rId685" display="url" xr:uid="{F60F0281-E9EF-4FA9-8D61-8786C43DBEE0}"/>
    <hyperlink ref="A687" r:id="rId686" display="url" xr:uid="{60086FA9-C4AC-4F9C-B763-E3056A80808E}"/>
    <hyperlink ref="A688" r:id="rId687" display="url" xr:uid="{B11CA51C-82DF-403F-A800-EAC9B86B48BE}"/>
    <hyperlink ref="A689" r:id="rId688" display="url" xr:uid="{03FAD46E-5D0D-4DF2-9F3A-C946A3CF85E9}"/>
    <hyperlink ref="A690" r:id="rId689" display="url" xr:uid="{BEE5D4B9-8A12-41FE-9393-93E60A89DCEC}"/>
    <hyperlink ref="A691" r:id="rId690" display="url" xr:uid="{8B595A64-E538-40F5-BF1B-1FA2EAC9A85A}"/>
    <hyperlink ref="A692" r:id="rId691" display="url" xr:uid="{68B82B93-852A-43CE-80CB-A77379D89659}"/>
    <hyperlink ref="A693" r:id="rId692" display="url" xr:uid="{A8C4ABB8-35B2-43E1-B4B1-3E94C4ED5992}"/>
    <hyperlink ref="A694" r:id="rId693" display="url" xr:uid="{E7CB5501-5AD9-40CA-ACFF-05DE79B3876E}"/>
    <hyperlink ref="A695" r:id="rId694" display="url" xr:uid="{7FC16E74-8FDF-4B6D-A16E-780E5E0EC55F}"/>
    <hyperlink ref="A696" r:id="rId695" display="url" xr:uid="{1444A24D-46A8-4E55-B8D8-9FB3B97739E3}"/>
    <hyperlink ref="A697" r:id="rId696" display="url" xr:uid="{489C8763-D64A-462C-8DCD-AB31A1BB6584}"/>
    <hyperlink ref="A698" r:id="rId697" display="url" xr:uid="{B8BE1F1F-13F4-47CC-B52D-BEF8A3DAE702}"/>
    <hyperlink ref="A699" r:id="rId698" display="url" xr:uid="{6727814E-A064-4B75-BD15-ED2DDA42D14B}"/>
    <hyperlink ref="A700" r:id="rId699" display="url" xr:uid="{34DC75CD-9AC8-4656-A6CA-D9E677BAC89B}"/>
    <hyperlink ref="A701" r:id="rId700" display="url" xr:uid="{4694846F-4A17-46D1-8E7B-111E28E49983}"/>
    <hyperlink ref="A702" r:id="rId701" display="url" xr:uid="{71BE6429-1D07-4539-BCC0-DD22D6232C3E}"/>
    <hyperlink ref="A703" r:id="rId702" display="url" xr:uid="{69E206AC-23A2-4E19-A62B-BBF1A9CC5FD5}"/>
    <hyperlink ref="A704" r:id="rId703" display="url" xr:uid="{6D37B80E-E4E2-47D7-A4E9-A3A865B79A5D}"/>
    <hyperlink ref="A705" r:id="rId704" display="url" xr:uid="{1048BF42-3977-4EF9-8FA9-CB70935ED485}"/>
    <hyperlink ref="A706" r:id="rId705" display="url" xr:uid="{C0ED14CB-2696-4724-ADAE-818E30F5C31C}"/>
    <hyperlink ref="A707" r:id="rId706" display="url" xr:uid="{5E02076F-58C2-4611-BFE4-B1E2B1744E76}"/>
    <hyperlink ref="A708" r:id="rId707" display="url" xr:uid="{C8215238-7D5E-478B-842F-2E5E1098FA69}"/>
    <hyperlink ref="A709" r:id="rId708" display="url" xr:uid="{67B0F569-C7CC-48EB-87AF-23797821B5D9}"/>
    <hyperlink ref="A710" r:id="rId709" display="url" xr:uid="{4A1CDC6E-088D-4923-922A-07082C8C02FE}"/>
    <hyperlink ref="A711" r:id="rId710" display="url" xr:uid="{A4C43518-98F8-454E-826C-365380F5E06E}"/>
    <hyperlink ref="A712" r:id="rId711" display="url" xr:uid="{9EAED4E5-B2F8-471C-9CDC-50D18AF0F87D}"/>
    <hyperlink ref="A713" r:id="rId712" display="url" xr:uid="{27C2748A-314F-4F90-AFE4-DF061963E326}"/>
    <hyperlink ref="A714" r:id="rId713" display="url" xr:uid="{8612F012-AE2E-4ADC-81C2-03715B2DA37B}"/>
    <hyperlink ref="A715" r:id="rId714" display="url" xr:uid="{95DDBFF4-86EE-4810-9FFC-963EFCABF48A}"/>
    <hyperlink ref="A716" r:id="rId715" display="url" xr:uid="{B2BD6FB6-18B8-4069-9B5D-854B3160ADA3}"/>
    <hyperlink ref="A717" r:id="rId716" display="url" xr:uid="{0B0946FA-6EAE-4648-BD3C-003F28EFD86A}"/>
    <hyperlink ref="A718" r:id="rId717" display="url" xr:uid="{A09AD79D-A229-4324-893A-F0884E654567}"/>
    <hyperlink ref="A719" r:id="rId718" display="url" xr:uid="{5BA53061-8FD9-40A9-9607-F005903F1EF0}"/>
    <hyperlink ref="A720" r:id="rId719" display="url" xr:uid="{A361036D-2BC4-4AE2-BC82-258CC3E02CAD}"/>
    <hyperlink ref="A721" r:id="rId720" display="url" xr:uid="{898FD09E-65B3-432E-8546-C8E48F12DB53}"/>
    <hyperlink ref="A722" r:id="rId721" display="url" xr:uid="{EBBBD188-F82E-4327-9497-D1894109CBEC}"/>
    <hyperlink ref="A723" r:id="rId722" display="url" xr:uid="{65940E9C-8AA5-4FFF-B954-90D44FAC7A92}"/>
    <hyperlink ref="A724" r:id="rId723" display="url" xr:uid="{CD6A0C6F-BBE8-483C-A14D-FC5A02B4D5DB}"/>
    <hyperlink ref="A725" r:id="rId724" display="url" xr:uid="{152ECA9D-5553-4894-8E06-2B69BCA5E5CC}"/>
    <hyperlink ref="A726" r:id="rId725" display="url" xr:uid="{AFD37B28-DCE2-41CA-880F-A6A22FF6FB76}"/>
    <hyperlink ref="A727" r:id="rId726" display="url" xr:uid="{299085B3-4167-45C8-BCC5-685B79F7B8A9}"/>
    <hyperlink ref="A728" r:id="rId727" display="url" xr:uid="{9FC468B1-97D0-402C-BD69-685DF6C29871}"/>
    <hyperlink ref="A729" r:id="rId728" display="url" xr:uid="{F5673097-F9B1-4EAD-8459-39C55DCA4C45}"/>
    <hyperlink ref="A730" r:id="rId729" display="url" xr:uid="{227F411C-ECD2-49BD-817C-64284BF3E6A9}"/>
    <hyperlink ref="A731" r:id="rId730" display="url" xr:uid="{654054A5-8EA9-420F-A8A1-9152C08A4072}"/>
    <hyperlink ref="A732" r:id="rId731" display="url" xr:uid="{C613C8A6-C317-4FC7-B913-CF4D39E7507F}"/>
    <hyperlink ref="A733" r:id="rId732" display="url" xr:uid="{FAF6A2A1-B86B-455C-97AA-18B3BE7AF370}"/>
    <hyperlink ref="A734" r:id="rId733" display="url" xr:uid="{E1BE6EB5-21C1-4FB7-A214-BEC6CDC34B81}"/>
    <hyperlink ref="A735" r:id="rId734" display="url" xr:uid="{A17746DC-C502-44B0-944E-F5A634FC8225}"/>
    <hyperlink ref="A736" r:id="rId735" display="url" xr:uid="{180B9E30-82CC-4EB3-8378-56B5E6127C12}"/>
    <hyperlink ref="A737" r:id="rId736" display="url" xr:uid="{01BCEDB4-5D0D-404B-91A9-695AB7C787D5}"/>
    <hyperlink ref="A738" r:id="rId737" display="url" xr:uid="{D68F790B-9B40-4F10-BE8D-042470CC7C34}"/>
    <hyperlink ref="A739" r:id="rId738" display="url" xr:uid="{9AC5DF0F-F552-42A1-A76C-BD3A85DF8CB8}"/>
    <hyperlink ref="A740" r:id="rId739" display="url" xr:uid="{4A26B4DD-5629-40AC-8645-FB43B4D5539B}"/>
    <hyperlink ref="A741" r:id="rId740" display="url" xr:uid="{258E3FD2-BB2F-469E-B599-0147A243E9FE}"/>
    <hyperlink ref="A742" r:id="rId741" display="url" xr:uid="{1A9B097D-DB84-4384-BB16-3F08F22DC0D0}"/>
    <hyperlink ref="A743" r:id="rId742" display="url" xr:uid="{7AB670CA-26BB-4199-A842-0E10D872BA8D}"/>
    <hyperlink ref="A744" r:id="rId743" display="url" xr:uid="{789FB91A-9459-45AD-A196-498FDF07AA75}"/>
    <hyperlink ref="A745" r:id="rId744" display="url" xr:uid="{2A95EA7F-1BC7-4D4A-AA41-14C533D81524}"/>
    <hyperlink ref="A746" r:id="rId745" display="url" xr:uid="{78F567CD-62B9-4011-88AC-FB712F857F18}"/>
    <hyperlink ref="A747" r:id="rId746" display="url" xr:uid="{359CDDB2-E06B-4726-90F1-6AFF74A06662}"/>
    <hyperlink ref="A748" r:id="rId747" display="url" xr:uid="{94FBBC5B-B478-4925-BAB0-F62EC0369FF8}"/>
    <hyperlink ref="A749" r:id="rId748" display="url" xr:uid="{231DD087-C1C7-488B-BA64-9FD7D412A0A6}"/>
    <hyperlink ref="A750" r:id="rId749" display="url" xr:uid="{CC7DF9DE-E2B2-4A78-8D1A-0184CBB2D0E0}"/>
    <hyperlink ref="A751" r:id="rId750" display="url" xr:uid="{78F90424-687D-48B6-B16C-3EDA60EA0538}"/>
    <hyperlink ref="A752" r:id="rId751" display="url" xr:uid="{AFC3DB1E-0FA6-4FB1-A7F0-DCF855E52AFF}"/>
    <hyperlink ref="A753" r:id="rId752" display="url" xr:uid="{4F36C3B3-3510-4ED5-9DAF-A65ACA004CB5}"/>
    <hyperlink ref="A754" r:id="rId753" display="url" xr:uid="{A8FFD48C-C56D-4DF7-846D-A959D1D256A8}"/>
    <hyperlink ref="A755" r:id="rId754" display="url" xr:uid="{A1E8C42E-DDDF-4779-B75B-3CBCCCC8B288}"/>
    <hyperlink ref="A756" r:id="rId755" display="url" xr:uid="{966FB231-77A8-471B-A123-040FA5D97223}"/>
    <hyperlink ref="A757" r:id="rId756" display="url" xr:uid="{2BC522E3-C874-42D3-81E4-A25A90EE5B89}"/>
    <hyperlink ref="A758" r:id="rId757" display="url" xr:uid="{54768C3E-6490-4478-AE9A-9261D09D1191}"/>
    <hyperlink ref="A759" r:id="rId758" display="url" xr:uid="{03412CF7-632F-46BF-B0A4-A85DD9FBF4B7}"/>
    <hyperlink ref="A760" r:id="rId759" display="url" xr:uid="{FA1186D1-BF1D-464D-AB99-A824C7AC970F}"/>
    <hyperlink ref="A761" r:id="rId760" display="url" xr:uid="{40FC4F61-FB21-4BF1-8026-9A3788C152C5}"/>
    <hyperlink ref="A762" r:id="rId761" display="url" xr:uid="{5D5BDC30-199D-4165-A014-9EDC56216BDD}"/>
    <hyperlink ref="A763" r:id="rId762" display="url" xr:uid="{19060824-0EBC-4ECF-A2DF-FA068D927A95}"/>
    <hyperlink ref="A764" r:id="rId763" display="url" xr:uid="{85995FEA-1702-423F-ADC4-2EDD353A2415}"/>
    <hyperlink ref="A765" r:id="rId764" display="url" xr:uid="{26F179CA-B88D-4E6D-9A00-2794E9A08103}"/>
    <hyperlink ref="A766" r:id="rId765" display="url" xr:uid="{52A7E25A-5C88-4094-8F21-F367C97251A2}"/>
    <hyperlink ref="A767" r:id="rId766" display="url" xr:uid="{2A5C5CB8-E134-4AA9-9616-26950017941D}"/>
    <hyperlink ref="A768" r:id="rId767" display="url" xr:uid="{022C6BFB-8488-4EDA-BB48-DB65010ED322}"/>
    <hyperlink ref="A769" r:id="rId768" display="url" xr:uid="{698EB311-D932-4D0D-9E4C-B23A22DEC00B}"/>
    <hyperlink ref="A770" r:id="rId769" display="url" xr:uid="{0C7A4654-3C02-4124-B53C-0EA5FEC72C1E}"/>
    <hyperlink ref="A771" r:id="rId770" display="url" xr:uid="{DE3FD1A7-B736-4067-95FE-143BADD6C585}"/>
    <hyperlink ref="A772" r:id="rId771" display="url" xr:uid="{E08CFA8E-C9B7-4D38-8DA9-3D1A9D394799}"/>
    <hyperlink ref="A773" r:id="rId772" display="url" xr:uid="{4E7DA84D-7EB4-47CE-B045-3967F5AB5148}"/>
    <hyperlink ref="A774" r:id="rId773" display="url" xr:uid="{AD096264-BDFA-4F96-9C2A-34BA0ADC67CF}"/>
    <hyperlink ref="A775" r:id="rId774" display="url" xr:uid="{37D5BE98-7286-464A-AF44-85E6ED4E55C0}"/>
    <hyperlink ref="A776" r:id="rId775" display="url" xr:uid="{F12A5393-13F5-4325-B7C8-E63D99CBA28B}"/>
    <hyperlink ref="A777" r:id="rId776" display="url" xr:uid="{8B9BA608-5352-438D-B9C9-73E3E11573A0}"/>
    <hyperlink ref="A778" r:id="rId777" display="url" xr:uid="{C43E84E1-FDDE-4F5C-AF5C-F6889B001A8E}"/>
    <hyperlink ref="A779" r:id="rId778" display="url" xr:uid="{8306EC06-5AF3-48EE-B5A1-288C381E3927}"/>
    <hyperlink ref="A780" r:id="rId779" display="url" xr:uid="{E773E41D-5148-4ABD-9F69-6E69DB88C5B1}"/>
    <hyperlink ref="A781" r:id="rId780" display="url" xr:uid="{46F82B42-34F7-4082-A9B5-7556B07AAEB9}"/>
    <hyperlink ref="A782" r:id="rId781" display="url" xr:uid="{96037D3E-E5B6-46D6-AE76-69E2C0E66C7D}"/>
    <hyperlink ref="A783" r:id="rId782" display="url" xr:uid="{927C532C-B9FD-443C-92AC-37E25A26A03A}"/>
    <hyperlink ref="A784" r:id="rId783" display="url" xr:uid="{B4DCBFA5-E165-49F1-B693-4633B39004D3}"/>
    <hyperlink ref="A785" r:id="rId784" display="url" xr:uid="{BA8C3CB4-B315-4343-979C-68C862956236}"/>
    <hyperlink ref="A786" r:id="rId785" display="url" xr:uid="{1A0ED5C1-8EFF-457A-A235-52C41085DBB8}"/>
    <hyperlink ref="A787" r:id="rId786" display="url" xr:uid="{4D78C52A-9D05-49C4-914A-45BEE32B1B7F}"/>
    <hyperlink ref="A788" r:id="rId787" display="url" xr:uid="{DF014047-6B36-4183-97AE-39FD9F910B87}"/>
    <hyperlink ref="A789" r:id="rId788" display="url" xr:uid="{FFE0EE87-D95C-4843-ABF4-8DB3CE1816B5}"/>
    <hyperlink ref="A790" r:id="rId789" display="url" xr:uid="{A30B5BD1-9EE6-4907-ADFE-5247D50F2A0A}"/>
    <hyperlink ref="A791" r:id="rId790" display="url" xr:uid="{61436AA6-B695-47CC-A1D2-CD1CDAB0C08A}"/>
    <hyperlink ref="A792" r:id="rId791" display="url" xr:uid="{953EF012-862C-4DFF-8830-8F3FC476676F}"/>
    <hyperlink ref="A793" r:id="rId792" display="url" xr:uid="{CF4BD930-457E-4304-811E-9F80AC71E090}"/>
    <hyperlink ref="A794" r:id="rId793" display="url" xr:uid="{F7B8B668-693A-4344-948E-7D3B6AF3E1AF}"/>
    <hyperlink ref="A795" r:id="rId794" display="url" xr:uid="{C754975B-5863-4D15-89E7-9490971B28F6}"/>
    <hyperlink ref="A796" r:id="rId795" display="url" xr:uid="{B2B599D2-8F7C-49D7-8B5C-BC9D9A79853D}"/>
    <hyperlink ref="A797" r:id="rId796" display="url" xr:uid="{61D90DEF-65A8-44BC-81D6-5320F80CDA5F}"/>
    <hyperlink ref="A798" r:id="rId797" display="url" xr:uid="{BFF9BD97-A45C-4937-B316-69ABCA42F99F}"/>
    <hyperlink ref="A799" r:id="rId798" display="url" xr:uid="{D1E65153-A6C6-4B8C-B5B8-BFA1E60D8290}"/>
    <hyperlink ref="A800" r:id="rId799" display="url" xr:uid="{41BA76F8-2FF4-4124-9BE1-63D78FB6D9A8}"/>
    <hyperlink ref="A801" r:id="rId800" display="url" xr:uid="{4381AA47-CCE0-41C6-897E-1C1F2BD126C4}"/>
    <hyperlink ref="A802" r:id="rId801" display="url" xr:uid="{81C70A38-B33B-4274-AE5F-E01FF212F5D2}"/>
    <hyperlink ref="A803" r:id="rId802" display="url" xr:uid="{1877FEF9-B43E-43DC-BC6D-BBF066459383}"/>
    <hyperlink ref="A804" r:id="rId803" display="url" xr:uid="{EC429D3D-8C8C-4455-90C1-60796B785851}"/>
    <hyperlink ref="A805" r:id="rId804" display="url" xr:uid="{11FC7E90-6BB0-4A9B-86EB-FDB19EF86000}"/>
    <hyperlink ref="A806" r:id="rId805" display="url" xr:uid="{970CD031-46DF-4FD2-A562-37993A5E4950}"/>
    <hyperlink ref="A807" r:id="rId806" display="url" xr:uid="{8469612A-CAF4-415A-BAA4-5D545E3EC5F1}"/>
    <hyperlink ref="A808" r:id="rId807" display="url" xr:uid="{09B3302A-15DF-404E-A4D0-903CA7682E1C}"/>
    <hyperlink ref="A809" r:id="rId808" display="url" xr:uid="{CD970E66-28F2-462F-8645-EA2FEC295888}"/>
    <hyperlink ref="A810" r:id="rId809" display="url" xr:uid="{397AA14E-0BCA-4C52-A35E-CE5CF7CFF5B2}"/>
    <hyperlink ref="A811" r:id="rId810" display="url" xr:uid="{41D422A9-8F88-4EC4-AE78-6FADC834DE13}"/>
    <hyperlink ref="A812" r:id="rId811" display="url" xr:uid="{DA2403DC-BBF5-4D45-BBCD-5FF4BC7A9A49}"/>
    <hyperlink ref="A813" r:id="rId812" display="url" xr:uid="{16A4C598-2A3C-4A00-A08B-B4758BDC7476}"/>
    <hyperlink ref="A814" r:id="rId813" display="url" xr:uid="{4C2F88E3-819D-4EFC-A825-F89CCAD40D4A}"/>
    <hyperlink ref="A815" r:id="rId814" display="url" xr:uid="{DFD88B65-EA90-4370-9FBA-98EFCCF088D1}"/>
    <hyperlink ref="A816" r:id="rId815" display="url" xr:uid="{2BDD7DA8-7CA9-4964-BE5F-B25103D03117}"/>
    <hyperlink ref="A817" r:id="rId816" display="url" xr:uid="{422F3826-A871-47FC-B419-F80AECF128AB}"/>
    <hyperlink ref="A818" r:id="rId817" display="url" xr:uid="{2473CFF9-033F-4DB1-8E08-12C650AB5F83}"/>
    <hyperlink ref="A819" r:id="rId818" display="url" xr:uid="{4E332EC7-CFCB-49D0-809E-F90DB0A33A1D}"/>
    <hyperlink ref="A820" r:id="rId819" display="url" xr:uid="{D63BF740-DD1E-4E15-85E0-B4D4D259558D}"/>
    <hyperlink ref="A821" r:id="rId820" display="url" xr:uid="{467BD2C4-AA13-4138-873A-F664E264372B}"/>
    <hyperlink ref="A822" r:id="rId821" display="url" xr:uid="{D5683BEF-742F-48E8-8397-6CF7188BB716}"/>
    <hyperlink ref="A823" r:id="rId822" display="url" xr:uid="{88D93D11-5E41-4A18-9611-94259F654F5F}"/>
    <hyperlink ref="A824" r:id="rId823" display="url" xr:uid="{F711D762-2D87-4719-87E7-2280DA6C67C8}"/>
    <hyperlink ref="A825" r:id="rId824" display="url" xr:uid="{6E51CEA1-13D2-40EA-918D-D4521299A025}"/>
    <hyperlink ref="A826" r:id="rId825" display="url" xr:uid="{9C38C388-5816-4808-ABC9-9CA80431C97A}"/>
    <hyperlink ref="A827" r:id="rId826" display="url" xr:uid="{A277968D-E939-480F-8977-A9A86B5606B7}"/>
    <hyperlink ref="A828" r:id="rId827" display="url" xr:uid="{98BDC8D3-F821-427B-BDE0-F1D18613D278}"/>
    <hyperlink ref="A829" r:id="rId828" display="url" xr:uid="{372F5FFC-E198-4302-A214-FD5415F01CBC}"/>
    <hyperlink ref="A830" r:id="rId829" display="url" xr:uid="{99FFEBC9-7377-4E5D-A2B6-1E6E2CFB2114}"/>
    <hyperlink ref="A831" r:id="rId830" display="url" xr:uid="{11657DC0-8EC7-4D1F-8DE7-12C961BD944E}"/>
    <hyperlink ref="A832" r:id="rId831" display="url" xr:uid="{1B0AC7A2-D917-48D9-941D-5F9B300729A5}"/>
    <hyperlink ref="A833" r:id="rId832" display="url" xr:uid="{27EC29E1-D3C1-4466-B118-2A6D010B0FFF}"/>
    <hyperlink ref="A834" r:id="rId833" display="url" xr:uid="{83E33854-EFF0-468E-9088-A0B084B1CC82}"/>
    <hyperlink ref="A835" r:id="rId834" display="url" xr:uid="{AA60DDCD-28EF-4E61-A534-4B2531AF2AB8}"/>
    <hyperlink ref="A836" r:id="rId835" display="url" xr:uid="{C0B818F2-B55D-4D0A-BD06-73D463B56F25}"/>
    <hyperlink ref="A837" r:id="rId836" display="url" xr:uid="{08DD029B-75D5-4CB9-A044-5E93BB57E0DB}"/>
    <hyperlink ref="A838" r:id="rId837" display="url" xr:uid="{B905FCFD-9BE4-47D4-BE74-779F0ED2832A}"/>
    <hyperlink ref="A839" r:id="rId838" display="url" xr:uid="{1D3016B9-C911-4D3B-AE7C-FBC5F753B6DD}"/>
    <hyperlink ref="A840" r:id="rId839" display="url" xr:uid="{DD9753D3-1D5B-4627-94A5-72022BEC1FDD}"/>
    <hyperlink ref="A841" r:id="rId840" display="url" xr:uid="{8DD5BAB6-DA02-4474-BD7D-66AB578F7800}"/>
    <hyperlink ref="A842" r:id="rId841" display="url" xr:uid="{1D8494A8-94A6-45DA-B053-C30F28A97FEA}"/>
    <hyperlink ref="A843" r:id="rId842" display="url" xr:uid="{1934DACF-287D-4B6D-8810-84D68E25257E}"/>
    <hyperlink ref="A844" r:id="rId843" display="url" xr:uid="{8057819E-3E61-4920-9FFF-050111EBD8CE}"/>
    <hyperlink ref="A845" r:id="rId844" display="url" xr:uid="{4A6A61A4-D94F-41BE-9E64-3C90801BC81B}"/>
    <hyperlink ref="A846" r:id="rId845" display="url" xr:uid="{76C4BC8E-92DE-4138-9EA1-F3FC8447933A}"/>
    <hyperlink ref="A847" r:id="rId846" display="url" xr:uid="{564E0A0B-FBE8-47EE-8092-660D59A651C4}"/>
    <hyperlink ref="A848" r:id="rId847" display="url" xr:uid="{505B2A57-3409-4494-B252-942408CC330E}"/>
    <hyperlink ref="A849" r:id="rId848" display="url" xr:uid="{F8BEAF34-1D35-45BD-BBA9-20AE6CE1F558}"/>
    <hyperlink ref="A850" r:id="rId849" display="url" xr:uid="{78340F64-A04B-4518-A1A0-AD4C7A714CB0}"/>
    <hyperlink ref="A851" r:id="rId850" display="url" xr:uid="{2E136F41-BBEF-42B7-84DC-DDD2BACD3303}"/>
    <hyperlink ref="A852" r:id="rId851" display="url" xr:uid="{21DD6815-69C3-46A0-8B6F-9F39F0AEF83F}"/>
    <hyperlink ref="A853" r:id="rId852" display="url" xr:uid="{B4E9BAC8-A6EB-4291-9E96-86BF4278CF66}"/>
    <hyperlink ref="A854" r:id="rId853" display="url" xr:uid="{00E8B50E-B45A-42CA-89A1-3A88F7D21CE5}"/>
    <hyperlink ref="A855" r:id="rId854" display="url" xr:uid="{81363C07-A7A8-431D-AD64-853AA0533453}"/>
    <hyperlink ref="A856" r:id="rId855" display="url" xr:uid="{5360ECF6-5D5F-4B3E-A352-1F2F4139B2E6}"/>
    <hyperlink ref="A857" r:id="rId856" display="url" xr:uid="{F1CF5057-E13D-4CA6-9937-57F679E4B022}"/>
    <hyperlink ref="A858" r:id="rId857" display="url" xr:uid="{8CB558DB-A16E-43A0-B6CB-DC9DA10DFF4D}"/>
    <hyperlink ref="A859" r:id="rId858" display="url" xr:uid="{1F5A0A52-9775-47DC-8658-8E9CA577B30E}"/>
    <hyperlink ref="A860" r:id="rId859" display="url" xr:uid="{62648F8E-2618-4FFA-8291-0C93A96EB584}"/>
    <hyperlink ref="A861" r:id="rId860" display="url" xr:uid="{06D3DBD2-0813-4509-A540-9BB791CDDB61}"/>
    <hyperlink ref="A862" r:id="rId861" display="url" xr:uid="{B81E78C0-6916-4401-AF3C-4CF71BB93660}"/>
    <hyperlink ref="A863" r:id="rId862" display="url" xr:uid="{6740E5B8-C14B-4E35-B3C4-77B97D9AB515}"/>
    <hyperlink ref="A864" r:id="rId863" display="url" xr:uid="{6244FBCD-3A28-458B-8B52-785CD8D85034}"/>
    <hyperlink ref="A865" r:id="rId864" display="url" xr:uid="{7961FBB5-CBCF-402A-8834-2FF159DDB89A}"/>
    <hyperlink ref="A866" r:id="rId865" display="url" xr:uid="{287E17A7-DF63-4762-82CE-1A5D34409013}"/>
    <hyperlink ref="A867" r:id="rId866" display="url" xr:uid="{6B971D0F-FA55-49CD-B6FD-E0B0DDD25200}"/>
    <hyperlink ref="A868" r:id="rId867" display="url" xr:uid="{B88D79F4-16AA-4D04-9D46-47BCAEC832E4}"/>
    <hyperlink ref="A869" r:id="rId868" display="url" xr:uid="{D2AEA383-82F6-4021-8B20-5D87E804361E}"/>
    <hyperlink ref="A870" r:id="rId869" display="url" xr:uid="{23B7C513-AC50-4513-878B-8EB27AAEEC0E}"/>
    <hyperlink ref="A871" r:id="rId870" display="url" xr:uid="{74B28D3E-91DC-40CC-ABB9-CABF172A2DA6}"/>
    <hyperlink ref="A872" r:id="rId871" display="url" xr:uid="{E1ED90E3-AC5E-43AB-A0E9-8AF62E53370A}"/>
    <hyperlink ref="A873" r:id="rId872" display="url" xr:uid="{467C0B61-F651-42EB-899A-42ED385E26A8}"/>
    <hyperlink ref="A874" r:id="rId873" display="url" xr:uid="{8784315D-9F67-43E3-9518-3CD3D1669BC6}"/>
    <hyperlink ref="A875" r:id="rId874" display="url" xr:uid="{580FFF3B-A1A0-4FD0-9A88-6460694FE4A5}"/>
    <hyperlink ref="A876" r:id="rId875" display="url" xr:uid="{279B28AD-B3EE-4CDB-A278-3DBE706786F5}"/>
    <hyperlink ref="A877" r:id="rId876" display="url" xr:uid="{FAB8A479-1ED0-4DF5-84C8-6257DCEED695}"/>
    <hyperlink ref="A878" r:id="rId877" display="url" xr:uid="{61137D55-F4A1-46A8-90B6-7ADB1CF53DDF}"/>
    <hyperlink ref="A879" r:id="rId878" display="url" xr:uid="{D440DDFF-F3FE-48B2-8B15-5412ADE33F1B}"/>
    <hyperlink ref="A880" r:id="rId879" display="url" xr:uid="{62DC0EE9-2960-42EA-AAA4-FA18E0893AC7}"/>
    <hyperlink ref="A881" r:id="rId880" display="url" xr:uid="{54C80BCD-5A6F-4365-9F49-E7AD708C6E51}"/>
    <hyperlink ref="A882" r:id="rId881" display="url" xr:uid="{F5060372-F3CE-40B3-B406-98AC662C3B2E}"/>
    <hyperlink ref="A883" r:id="rId882" display="url" xr:uid="{7660D9A7-8EDA-42BF-8E41-759808C24D74}"/>
    <hyperlink ref="A884" r:id="rId883" display="url" xr:uid="{A464E1B1-CD74-4DC4-A19F-2E4AA3AE8AD2}"/>
    <hyperlink ref="A885" r:id="rId884" display="url" xr:uid="{39BF3FBB-C351-4D2F-BE36-A9DC39809861}"/>
    <hyperlink ref="A886" r:id="rId885" display="url" xr:uid="{EDE214AE-73E5-43B0-B6CD-BEA8252DB807}"/>
    <hyperlink ref="A887" r:id="rId886" display="url" xr:uid="{2F2F263E-79CB-4ADD-A65D-6CCD16EF30FE}"/>
    <hyperlink ref="A888" r:id="rId887" display="url" xr:uid="{DD3C64E3-EB99-46BE-ACDC-E288F44A6B52}"/>
    <hyperlink ref="A889" r:id="rId888" display="url" xr:uid="{6FFF10A0-D9A4-47E9-9E51-8388345C4EF2}"/>
    <hyperlink ref="A890" r:id="rId889" display="url" xr:uid="{74957155-B71A-4CAE-9221-E9C302CDE754}"/>
    <hyperlink ref="A891" r:id="rId890" display="url" xr:uid="{E429D900-76E4-4281-B064-29ADA28E5B21}"/>
    <hyperlink ref="A892" r:id="rId891" display="url" xr:uid="{B132EA71-9316-4601-AB21-B2A72A565394}"/>
    <hyperlink ref="A893" r:id="rId892" display="url" xr:uid="{43461079-8C02-40EE-9FE8-071B3B6E1C53}"/>
    <hyperlink ref="A894" r:id="rId893" display="url" xr:uid="{D41785AA-4B90-408A-B020-0433E876D6FA}"/>
    <hyperlink ref="A895" r:id="rId894" display="url" xr:uid="{57D0BA3E-E0D9-4773-B1FD-7F56E746F32C}"/>
    <hyperlink ref="A896" r:id="rId895" display="url" xr:uid="{0209AEC2-C421-44D0-A998-7A6BEE697C97}"/>
    <hyperlink ref="A897" r:id="rId896" display="url" xr:uid="{00B28491-52D2-4378-9987-DB90C213671E}"/>
    <hyperlink ref="A898" r:id="rId897" display="url" xr:uid="{27B380AF-23ED-4C7E-B1EB-E82CA2BDE5F0}"/>
    <hyperlink ref="A899" r:id="rId898" display="url" xr:uid="{82E1D433-3000-4516-BFCB-7F0C61F270BB}"/>
    <hyperlink ref="A900" r:id="rId899" display="url" xr:uid="{17CA70C1-AAA7-41B0-93A2-34FB7BBEB91D}"/>
    <hyperlink ref="A901" r:id="rId900" display="url" xr:uid="{3C16DB01-1E85-4CCE-9E39-1F6A0BA088B3}"/>
    <hyperlink ref="A902" r:id="rId901" display="url" xr:uid="{E8E0F55D-C9D3-4CDD-B491-D51B9E36F1A1}"/>
    <hyperlink ref="A903" r:id="rId902" display="url" xr:uid="{C3ADCB02-32A3-4DE8-8CF9-327CB9CFED3D}"/>
    <hyperlink ref="A904" r:id="rId903" display="url" xr:uid="{6AD1C696-C10B-4809-A890-C04AF19DB63E}"/>
    <hyperlink ref="A905" r:id="rId904" display="url" xr:uid="{5A583135-0859-434B-952D-F4A62C62781C}"/>
    <hyperlink ref="A906" r:id="rId905" display="url" xr:uid="{FD8F9749-0EDF-4446-8A8D-8A1B2D01E940}"/>
    <hyperlink ref="A907" r:id="rId906" display="url" xr:uid="{950391F6-B96F-45D4-B4E1-2A02D98EE405}"/>
    <hyperlink ref="A908" r:id="rId907" display="url" xr:uid="{7D4BB889-E7F3-4AB6-B391-63B93D10BD74}"/>
    <hyperlink ref="A909" r:id="rId908" display="url" xr:uid="{61E706B5-0F72-4023-8217-0033C7749BB0}"/>
    <hyperlink ref="A910" r:id="rId909" display="url" xr:uid="{1088C65B-37D5-45D4-A480-F58017DE150F}"/>
    <hyperlink ref="A911" r:id="rId910" display="url" xr:uid="{ECAB163F-B115-450C-879E-24D4EED0C09A}"/>
    <hyperlink ref="A912" r:id="rId911" display="url" xr:uid="{9E575BE6-ABD5-431F-B291-D567820A5A10}"/>
    <hyperlink ref="A913" r:id="rId912" display="url" xr:uid="{82A10E6B-9063-4219-A452-2FA9FE15F462}"/>
    <hyperlink ref="A914" r:id="rId913" display="url" xr:uid="{2C25377C-DF41-4237-9AE0-C1D6D860584A}"/>
    <hyperlink ref="A915" r:id="rId914" display="url" xr:uid="{C46C0CF6-F7F8-4748-B39C-863CCAE6FE40}"/>
    <hyperlink ref="A916" r:id="rId915" display="url" xr:uid="{C8403254-2F69-4429-AB44-B0E2A488126D}"/>
    <hyperlink ref="A917" r:id="rId916" display="url" xr:uid="{108E42FD-CCE0-407B-B807-02FFCB16A360}"/>
    <hyperlink ref="A918" r:id="rId917" display="url" xr:uid="{73920921-9E21-462A-B336-1F34DE6C4D40}"/>
    <hyperlink ref="A919" r:id="rId918" display="url" xr:uid="{5D8D4DDC-A647-4497-A01E-747644CD5203}"/>
    <hyperlink ref="A920" r:id="rId919" display="url" xr:uid="{74556A5F-199B-4B91-A22A-563FF8F906EC}"/>
    <hyperlink ref="A921" r:id="rId920" display="url" xr:uid="{D0956216-5656-45CA-B230-AC6E109866A4}"/>
    <hyperlink ref="A922" r:id="rId921" display="url" xr:uid="{957DC3F0-1104-4EAF-BF4F-AFFAD59903CF}"/>
    <hyperlink ref="A923" r:id="rId922" display="url" xr:uid="{B2691490-52F2-4DAA-88CE-5C37D6FFED7A}"/>
    <hyperlink ref="A924" r:id="rId923" display="url" xr:uid="{7BEA1F47-099A-4D66-949E-2BCFCC2A2D67}"/>
    <hyperlink ref="A925" r:id="rId924" display="url" xr:uid="{0771719F-BB70-4EFB-8551-D1C79F7B2FC4}"/>
    <hyperlink ref="A926" r:id="rId925" display="url" xr:uid="{90DDBBFC-F19F-4336-9535-65A0773EF3A6}"/>
    <hyperlink ref="A927" r:id="rId926" display="url" xr:uid="{A33A8679-116A-4793-A3F1-E6D77931FE36}"/>
    <hyperlink ref="A928" r:id="rId927" display="url" xr:uid="{07CE3E52-D9E2-41A8-A705-4A86483E0062}"/>
    <hyperlink ref="A929" r:id="rId928" display="url" xr:uid="{57059112-4CE3-4925-93D8-024C25BC8295}"/>
    <hyperlink ref="A930" r:id="rId929" display="url" xr:uid="{5E0C88E8-9406-4EC9-AD48-15DB2873624B}"/>
    <hyperlink ref="A931" r:id="rId930" display="url" xr:uid="{DF8346E4-8D6C-4CC6-B5F8-8881255F7A9C}"/>
    <hyperlink ref="A932" r:id="rId931" display="url" xr:uid="{5629BDCA-D4D5-44C8-BB4B-8C779EB326DA}"/>
    <hyperlink ref="A933" r:id="rId932" display="url" xr:uid="{CC8C21D9-4869-4581-AD06-712D83F635E4}"/>
    <hyperlink ref="A934" r:id="rId933" display="url" xr:uid="{3C83B315-D732-4559-B7FD-E609646523AD}"/>
    <hyperlink ref="A935" r:id="rId934" display="url" xr:uid="{5CEA7E7D-FC15-4709-BF22-48DF51733F8C}"/>
    <hyperlink ref="A936" r:id="rId935" display="url" xr:uid="{BC10941B-A58B-4444-AE57-DBF4C158618F}"/>
    <hyperlink ref="A937" r:id="rId936" display="url" xr:uid="{03225EFD-E6C0-4BC6-8029-335D1D19AA80}"/>
    <hyperlink ref="A938" r:id="rId937" display="url" xr:uid="{CBF03579-A109-41F6-BDEF-14FAAB7A71C5}"/>
    <hyperlink ref="A939" r:id="rId938" display="url" xr:uid="{AAC43112-FD2A-4D66-A725-381857992D50}"/>
    <hyperlink ref="A940" r:id="rId939" display="url" xr:uid="{97090340-608E-44D4-811F-FEAF82C15CFE}"/>
    <hyperlink ref="A941" r:id="rId940" display="url" xr:uid="{52181DC3-AE01-4566-B642-8C5926FE6624}"/>
    <hyperlink ref="A942" r:id="rId941" display="url" xr:uid="{089AC390-1567-4C35-B5CE-EEBC4E75B4EC}"/>
    <hyperlink ref="A943" r:id="rId942" display="url" xr:uid="{C9A1D5C1-263D-488A-9744-9CE6D12FF7F2}"/>
    <hyperlink ref="A944" r:id="rId943" display="url" xr:uid="{946B6F86-4384-4FF9-A1AD-4DB07EF8C347}"/>
    <hyperlink ref="A945" r:id="rId944" display="url" xr:uid="{508BE381-B1B1-495B-A9F3-8D9BA0066E74}"/>
    <hyperlink ref="A946" r:id="rId945" display="url" xr:uid="{41B85F0B-7589-43ED-A0FB-C55415A0C1E9}"/>
    <hyperlink ref="A947" r:id="rId946" display="url" xr:uid="{A3FF820B-EE13-48B6-B6F3-E00010E7A8BC}"/>
    <hyperlink ref="A948" r:id="rId947" display="url" xr:uid="{E6CD63B1-6432-4A6C-80D5-17B04ABD0B4E}"/>
    <hyperlink ref="A949" r:id="rId948" display="url" xr:uid="{BF1A47DD-4BEC-4166-9157-C364A62D82C8}"/>
    <hyperlink ref="A950" r:id="rId949" display="url" xr:uid="{3558DA0A-A9C5-4F70-9408-EACB9DE2AE58}"/>
    <hyperlink ref="A951" r:id="rId950" display="url" xr:uid="{73BE49B6-ABD0-4E9F-9893-8DFB1B96B836}"/>
    <hyperlink ref="A952" r:id="rId951" display="url" xr:uid="{81CE5A9A-EC82-480E-A569-E0C994EDAE5C}"/>
    <hyperlink ref="A953" r:id="rId952" display="url" xr:uid="{F9D6DAF3-3361-4EC8-86A7-DE53008978BB}"/>
    <hyperlink ref="A954" r:id="rId953" display="url" xr:uid="{B5FF6245-0892-4093-ACD6-EDC37A743DEC}"/>
    <hyperlink ref="A955" r:id="rId954" display="url" xr:uid="{4E6B8B05-ACBC-403B-ACD1-B5C886058BB1}"/>
    <hyperlink ref="A956" r:id="rId955" display="url" xr:uid="{33326B11-338F-4FE1-A714-05B804893F79}"/>
    <hyperlink ref="A957" r:id="rId956" display="url" xr:uid="{6E8EF5F5-C3D8-4868-8191-75FA385D2554}"/>
    <hyperlink ref="A958" r:id="rId957" display="url" xr:uid="{65F55302-4099-41F0-8784-006A9A2B5C2E}"/>
    <hyperlink ref="A959" r:id="rId958" display="url" xr:uid="{D04BB7FF-F5C8-4FEB-86E9-46F4324EEF8D}"/>
    <hyperlink ref="A960" r:id="rId959" display="url" xr:uid="{3D4D40BF-8715-4286-9BFA-D070E93D2757}"/>
    <hyperlink ref="A961" r:id="rId960" display="url" xr:uid="{EB72899E-4450-4D85-8D04-3105E51866E3}"/>
    <hyperlink ref="A962" r:id="rId961" display="url" xr:uid="{8521B880-ABBE-4F9C-A32B-7DC103909A7B}"/>
    <hyperlink ref="A963" r:id="rId962" display="url" xr:uid="{42F5AC87-257C-4B96-B738-4A8CC05F6DF4}"/>
    <hyperlink ref="A964" r:id="rId963" display="url" xr:uid="{D9046700-4DAB-4EFE-BA6A-092EAA53A620}"/>
    <hyperlink ref="A965" r:id="rId964" display="url" xr:uid="{425EA4D5-894E-4316-85F4-6B65491BA3BF}"/>
    <hyperlink ref="A966" r:id="rId965" display="url" xr:uid="{C9F2047C-1E1B-4A05-B6EA-630C35C357E2}"/>
    <hyperlink ref="A967" r:id="rId966" display="url" xr:uid="{E4668632-D369-4567-9209-99E353377831}"/>
    <hyperlink ref="A968" r:id="rId967" display="url" xr:uid="{AF3E9D34-43CD-4E84-B2AE-A03035847F23}"/>
    <hyperlink ref="A969" r:id="rId968" display="url" xr:uid="{8DC8E1CF-3564-4D6C-9405-7218865F12CE}"/>
    <hyperlink ref="A970" r:id="rId969" display="url" xr:uid="{669DF57C-A505-48E3-94CD-FB899B7C88F8}"/>
    <hyperlink ref="A971" r:id="rId970" display="url" xr:uid="{FA466AFA-BA2A-43CE-BAC6-FDE2E92036D7}"/>
    <hyperlink ref="A972" r:id="rId971" display="url" xr:uid="{8724224D-F61C-4DB0-943F-7F357993ED4D}"/>
    <hyperlink ref="A973" r:id="rId972" display="url" xr:uid="{1C0F6CA2-2CC8-4827-A6F2-25867832ABE1}"/>
    <hyperlink ref="A974" r:id="rId973" display="url" xr:uid="{257113E8-29F5-42C3-9873-6EDFDCD5B0A1}"/>
    <hyperlink ref="A975" r:id="rId974" display="url" xr:uid="{ACD6C142-3C21-4B96-ACAF-9DF67F6F27BA}"/>
    <hyperlink ref="A976" r:id="rId975" display="url" xr:uid="{85F0801D-9BFF-485B-A20F-F319D46795C4}"/>
    <hyperlink ref="A977" r:id="rId976" display="url" xr:uid="{F696DFC6-DB62-4ECD-A523-862C9EBD0F39}"/>
    <hyperlink ref="A978" r:id="rId977" display="url" xr:uid="{AADBEDC6-52D5-4648-8C74-9423C13AB6C2}"/>
    <hyperlink ref="A979" r:id="rId978" display="url" xr:uid="{F214DA77-A83E-41DD-877B-C23C38B7840B}"/>
    <hyperlink ref="A980" r:id="rId979" display="url" xr:uid="{6E0DF3B0-447F-4C18-BE3C-952794DE98E5}"/>
    <hyperlink ref="A981" r:id="rId980" display="url" xr:uid="{26265333-2690-41E4-AAE5-6EF247F83D6D}"/>
    <hyperlink ref="A982" r:id="rId981" display="url" xr:uid="{92A3DFA7-36E7-4C4A-9898-E8B7822F5FF4}"/>
    <hyperlink ref="A983" r:id="rId982" display="url" xr:uid="{E350F561-0763-410C-95F0-32B513B51948}"/>
    <hyperlink ref="A984" r:id="rId983" display="url" xr:uid="{4372B9C4-81D9-4F30-B04A-90F498CFFC73}"/>
    <hyperlink ref="A985" r:id="rId984" display="url" xr:uid="{927E6A3A-BE2F-4129-BC6B-92304FED6879}"/>
    <hyperlink ref="A986" r:id="rId985" display="url" xr:uid="{E7133EC0-B380-4830-B2C2-0BD5AE6E5651}"/>
    <hyperlink ref="A987" r:id="rId986" display="url" xr:uid="{3E1F2533-8CDE-4E85-A3D0-3BF847B52BA5}"/>
    <hyperlink ref="A988" r:id="rId987" display="url" xr:uid="{12F2F657-8B18-4A01-9C5D-209E6730EBC6}"/>
    <hyperlink ref="A989" r:id="rId988" display="url" xr:uid="{B4429FEE-FBBD-4129-9936-98F9F80D30ED}"/>
    <hyperlink ref="A990" r:id="rId989" display="url" xr:uid="{90179583-E460-4FF7-A9A1-A3EC46FA7E0F}"/>
    <hyperlink ref="A991" r:id="rId990" display="url" xr:uid="{E234A801-BC58-4E19-B7D0-0CF080324269}"/>
    <hyperlink ref="A992" r:id="rId991" display="url" xr:uid="{D6DC5BA2-E401-4E1A-8C99-B524015AA0A8}"/>
    <hyperlink ref="A993" r:id="rId992" display="url" xr:uid="{783D6B95-C67F-49BE-9907-2DA44B00046B}"/>
    <hyperlink ref="A994" r:id="rId993" display="url" xr:uid="{A1710711-AB71-4983-A0EB-A4F88C2F6C46}"/>
    <hyperlink ref="A995" r:id="rId994" display="url" xr:uid="{213D1860-E469-472D-9CC5-1B83AB5F0CF1}"/>
    <hyperlink ref="A996" r:id="rId995" display="url" xr:uid="{FF7529D6-8ABA-46B1-9D03-41AB1AC7AC77}"/>
    <hyperlink ref="A997" r:id="rId996" display="url" xr:uid="{6468E66D-0119-4B93-B96F-A026DA9F60FD}"/>
    <hyperlink ref="A998" r:id="rId997" display="url" xr:uid="{423B3B0E-20F7-4F08-A525-4D90E33B89B4}"/>
    <hyperlink ref="A999" r:id="rId998" display="url" xr:uid="{2FC311DA-A4ED-4B02-A2B9-C7FB261676D0}"/>
    <hyperlink ref="A1000" r:id="rId999" display="url" xr:uid="{71023185-32BF-4C4B-8A73-85F19BD23051}"/>
    <hyperlink ref="A1001" r:id="rId1000" display="url" xr:uid="{460BD3D6-D62B-426F-BA8D-E1AA33F0700D}"/>
    <hyperlink ref="A1002" r:id="rId1001" display="url" xr:uid="{73D3D5C1-A3B6-4B87-A7F1-AE8C734DED64}"/>
    <hyperlink ref="A1003" r:id="rId1002" display="url" xr:uid="{ADF96931-F4B6-489F-9044-5509562682BF}"/>
    <hyperlink ref="A1004" r:id="rId1003" display="url" xr:uid="{1F0E42FD-CCBC-4CB7-9A2A-21358A3D8254}"/>
    <hyperlink ref="A1005" r:id="rId1004" display="url" xr:uid="{0419F75B-E81F-4118-BB9D-E5155FB533BB}"/>
    <hyperlink ref="A1006" r:id="rId1005" display="url" xr:uid="{D7C09D07-B0AD-43C5-8C3C-29BC80B67E29}"/>
    <hyperlink ref="A1007" r:id="rId1006" display="url" xr:uid="{112EDDFB-8D38-4105-9EB6-9D1ABCB72445}"/>
    <hyperlink ref="A1008" r:id="rId1007" display="url" xr:uid="{295EDCC1-292D-4581-B2E1-5051B4CFE83E}"/>
    <hyperlink ref="A1009" r:id="rId1008" display="url" xr:uid="{54E96D2F-EC3C-40E7-A482-F1B27D08EBB4}"/>
    <hyperlink ref="A1010" r:id="rId1009" display="url" xr:uid="{1342A2DA-7F74-4F5B-B4AB-107032347070}"/>
    <hyperlink ref="A1011" r:id="rId1010" display="url" xr:uid="{564B95E0-47F3-4EDC-92A5-FF5FD851CFFD}"/>
    <hyperlink ref="A1012" r:id="rId1011" display="url" xr:uid="{A6247DEE-16BD-453E-9A6C-D382FB930300}"/>
    <hyperlink ref="A1013" r:id="rId1012" display="url" xr:uid="{C04080FE-17C9-46F5-A55A-7F796C8C795D}"/>
    <hyperlink ref="A1014" r:id="rId1013" display="url" xr:uid="{B02E8A25-0CC0-44D9-8B46-4895192818E0}"/>
    <hyperlink ref="A1015" r:id="rId1014" display="url" xr:uid="{0498E509-14E8-4F2C-9852-90BED2ADF7E5}"/>
    <hyperlink ref="A1016" r:id="rId1015" display="url" xr:uid="{5E6FECDE-F4E8-4D89-96CA-3A2D25FB0850}"/>
    <hyperlink ref="A1017" r:id="rId1016" display="url" xr:uid="{E5FF1876-1CAE-4376-8282-4DD324610661}"/>
    <hyperlink ref="A1018" r:id="rId1017" display="url" xr:uid="{A27FB21A-500D-4639-9508-BE801B32313A}"/>
    <hyperlink ref="A1019" r:id="rId1018" display="url" xr:uid="{C775935F-4ECE-4414-A062-992479ECCF7B}"/>
    <hyperlink ref="A1020" r:id="rId1019" display="url" xr:uid="{518735AF-0FA3-419F-A49F-325847E50C83}"/>
    <hyperlink ref="A1021" r:id="rId1020" display="url" xr:uid="{D1EA2538-198D-49D3-85F1-1562C1B63A52}"/>
    <hyperlink ref="A1022" r:id="rId1021" display="url" xr:uid="{FE6A96F8-3EF1-4803-8BF9-65C049FFB96A}"/>
    <hyperlink ref="A1023" r:id="rId1022" display="url" xr:uid="{AE943ED8-4757-4CE9-8B38-341EB2DD16F7}"/>
    <hyperlink ref="A1024" r:id="rId1023" display="url" xr:uid="{B68474DC-8810-4A4B-BD84-A8F587AA081E}"/>
    <hyperlink ref="A1025" r:id="rId1024" display="url" xr:uid="{412B01FC-43C6-4EC6-AE17-3F95F6D90219}"/>
    <hyperlink ref="A1026" r:id="rId1025" display="url" xr:uid="{FCB683E9-FA13-48EC-8951-CF763D6CAD4A}"/>
    <hyperlink ref="A1027" r:id="rId1026" display="url" xr:uid="{DA39D517-1255-48F2-BA23-1DC450A97F45}"/>
    <hyperlink ref="A1028" r:id="rId1027" display="url" xr:uid="{AE7C8EF9-A5DB-4908-AB14-EE7119D67F92}"/>
    <hyperlink ref="A1029" r:id="rId1028" display="url" xr:uid="{AEAC4ECD-9B96-43F8-B3D1-D7C74BB637E3}"/>
    <hyperlink ref="A1030" r:id="rId1029" display="url" xr:uid="{DA32E89D-A056-491B-B715-7D9585D4055B}"/>
    <hyperlink ref="A1031" r:id="rId1030" display="url" xr:uid="{C9448613-AD8C-4306-B27C-0816E24547ED}"/>
    <hyperlink ref="A1032" r:id="rId1031" display="url" xr:uid="{14360882-3677-47ED-B3F9-C92723C8C774}"/>
    <hyperlink ref="A1033" r:id="rId1032" display="url" xr:uid="{37900EB6-E63C-420D-A51C-062FD4650FBC}"/>
    <hyperlink ref="A1034" r:id="rId1033" display="url" xr:uid="{A133E6EA-8FEC-4119-9D69-7D31AD52A42A}"/>
    <hyperlink ref="A1035" r:id="rId1034" display="url" xr:uid="{2946337F-4E0D-4F43-895C-3217CBB93F36}"/>
    <hyperlink ref="A1036" r:id="rId1035" display="url" xr:uid="{BB9FF169-841A-493C-A93F-778DDF0F47A2}"/>
    <hyperlink ref="A1037" r:id="rId1036" display="url" xr:uid="{EC756E2F-617E-4551-BE8F-E3C63DFEEA09}"/>
    <hyperlink ref="A1038" r:id="rId1037" display="url" xr:uid="{076D8F4F-4B31-4B21-8163-E4CCAEFD9578}"/>
    <hyperlink ref="A1039" r:id="rId1038" display="url" xr:uid="{5FA49EA9-0EB3-42AE-A515-90F061CED48E}"/>
    <hyperlink ref="A1040" r:id="rId1039" display="url" xr:uid="{74C5F504-3C2C-4569-A85F-B10567C26B9B}"/>
    <hyperlink ref="A1041" r:id="rId1040" display="url" xr:uid="{7FB4FB05-4D8D-4FA0-8E18-46835480E783}"/>
    <hyperlink ref="A1042" r:id="rId1041" display="url" xr:uid="{F7D44DC1-9C78-4893-958A-7053F20F6A2B}"/>
    <hyperlink ref="A1043" r:id="rId1042" display="url" xr:uid="{B52176F5-A6BE-42F1-8D6E-8BB9AE7E06D8}"/>
    <hyperlink ref="A1044" r:id="rId1043" display="url" xr:uid="{01325CDF-3B7A-4B9D-B7FF-305BA04A22B1}"/>
    <hyperlink ref="A1045" r:id="rId1044" display="url" xr:uid="{2237EC4C-E56A-4B86-913E-2EED653120FD}"/>
    <hyperlink ref="A1046" r:id="rId1045" display="url" xr:uid="{B13E0EB8-F5A3-46D3-A477-A7F474E24620}"/>
    <hyperlink ref="A1047" r:id="rId1046" display="url" xr:uid="{CD53E618-E67D-4BC2-B4A7-43D17A600339}"/>
    <hyperlink ref="A1048" r:id="rId1047" display="url" xr:uid="{7C8BFE7E-C697-43E5-948D-771948DF9E1B}"/>
    <hyperlink ref="A1049" r:id="rId1048" display="url" xr:uid="{AC8D06BF-FBE5-4ACF-994A-32913CA35106}"/>
    <hyperlink ref="A1050" r:id="rId1049" display="url" xr:uid="{469FC8B3-AB3D-4AD7-9600-A9785D35D9DC}"/>
    <hyperlink ref="A1051" r:id="rId1050" display="url" xr:uid="{AF4B38E6-CC0C-474E-A993-6A1513B02E92}"/>
    <hyperlink ref="A1052" r:id="rId1051" display="url" xr:uid="{9F30CB43-6F6C-4E72-8CEB-96D1D1A07E07}"/>
    <hyperlink ref="A1053" r:id="rId1052" display="url" xr:uid="{0955D8C9-BE27-4CEB-923B-1BE7C6A1A506}"/>
    <hyperlink ref="A1054" r:id="rId1053" display="url" xr:uid="{27D714D1-26B8-4162-88BD-ADDE9505D387}"/>
    <hyperlink ref="A1055" r:id="rId1054" display="url" xr:uid="{2AFC9DA2-5D46-460A-B2B7-26C61781CE06}"/>
    <hyperlink ref="A1056" r:id="rId1055" display="url" xr:uid="{DAD70491-2403-485B-BFC3-2594ADD69740}"/>
    <hyperlink ref="A1057" r:id="rId1056" display="url" xr:uid="{0CC8D620-6B44-41BE-ABAD-DFE9BBBFAF05}"/>
    <hyperlink ref="A1058" r:id="rId1057" display="url" xr:uid="{41F493D6-7E36-4D7A-A5C0-49965EAC4D94}"/>
    <hyperlink ref="A1059" r:id="rId1058" display="url" xr:uid="{BEC54F8D-0700-4663-A47F-318A9F0A06D8}"/>
    <hyperlink ref="A1060" r:id="rId1059" display="url" xr:uid="{0F9B78A6-4189-4F4C-91DD-508473211E40}"/>
    <hyperlink ref="A1061" r:id="rId1060" display="url" xr:uid="{2BA97976-50E0-4EFB-9908-04A59EB00DE2}"/>
    <hyperlink ref="A1062" r:id="rId1061" display="url" xr:uid="{47F8DB22-BFA4-4DED-9BDE-AA1F3D82B436}"/>
    <hyperlink ref="A1063" r:id="rId1062" display="url" xr:uid="{8B48A37C-88E5-4CBE-BC1A-11794F527874}"/>
    <hyperlink ref="A1064" r:id="rId1063" display="url" xr:uid="{AE40A4A6-8222-439C-B4CD-12A83CBF62E4}"/>
    <hyperlink ref="A1065" r:id="rId1064" display="url" xr:uid="{5137E75B-5E5F-4BA2-8580-CF85617741AB}"/>
    <hyperlink ref="A1066" r:id="rId1065" display="url" xr:uid="{56400B8D-EBB9-41AA-BF1A-BD781EC75B94}"/>
    <hyperlink ref="A1067" r:id="rId1066" display="url" xr:uid="{DA3FDECE-E90F-4709-A9CF-A756BFB90278}"/>
    <hyperlink ref="A1068" r:id="rId1067" display="url" xr:uid="{6EFA2E62-78D5-43D1-9EE1-3FBFCEC6997D}"/>
    <hyperlink ref="A1069" r:id="rId1068" display="url" xr:uid="{5A47D5CA-662D-49F3-8753-0F2C43E75729}"/>
    <hyperlink ref="A1070" r:id="rId1069" display="url" xr:uid="{A325F468-3BD4-434F-8E37-C97E1442DE9E}"/>
    <hyperlink ref="A1071" r:id="rId1070" display="url" xr:uid="{4CD0FA30-C149-42C6-B859-2A2A2AB6D2A6}"/>
    <hyperlink ref="A1072" r:id="rId1071" display="url" xr:uid="{B9E75CEA-E847-4DC1-823A-44772513BC9A}"/>
    <hyperlink ref="A1073" r:id="rId1072" display="url" xr:uid="{38911510-C553-4329-A507-94B7C083868C}"/>
    <hyperlink ref="A1074" r:id="rId1073" display="url" xr:uid="{9EA7CC76-7535-4663-AAAB-9CDB9990FAA0}"/>
    <hyperlink ref="A1075" r:id="rId1074" display="url" xr:uid="{1C60E83B-1BB2-4ACE-98D2-A6A890F8C23D}"/>
    <hyperlink ref="A1076" r:id="rId1075" display="url" xr:uid="{A39B91C6-2F34-4C42-9BC5-26315CE81219}"/>
    <hyperlink ref="A1077" r:id="rId1076" display="url" xr:uid="{399EFBD0-36A7-4696-A5FC-FC43ACD0810D}"/>
    <hyperlink ref="A1078" r:id="rId1077" display="url" xr:uid="{BC92DEF8-17C9-4BDF-94EF-0E2E47613A26}"/>
    <hyperlink ref="A1079" r:id="rId1078" display="url" xr:uid="{648C1EC5-1BF4-4A6E-B88E-9546460B013F}"/>
    <hyperlink ref="A1080" r:id="rId1079" display="url" xr:uid="{D286E356-184B-45B7-886C-28BBBA07FDF4}"/>
    <hyperlink ref="A1081" r:id="rId1080" display="url" xr:uid="{F2896B1B-5FDC-43CE-8979-5A5BE7449F91}"/>
    <hyperlink ref="A1082" r:id="rId1081" display="url" xr:uid="{CADA40CE-AB33-4499-AE95-716970CFF80E}"/>
    <hyperlink ref="A1083" r:id="rId1082" display="url" xr:uid="{2E37D992-C9B7-47FC-B93F-220CF23274DC}"/>
    <hyperlink ref="A1084" r:id="rId1083" display="url" xr:uid="{9BC31B37-21B4-423C-AFD0-F0518EC23F83}"/>
    <hyperlink ref="A1085" r:id="rId1084" display="url" xr:uid="{37E7789A-2B65-4C0C-BB29-D933FDCEFDDF}"/>
    <hyperlink ref="A1086" r:id="rId1085" display="url" xr:uid="{DC7F6EB1-081E-48AA-8C98-8B016A369D2A}"/>
    <hyperlink ref="A1087" r:id="rId1086" display="url" xr:uid="{6BDA2814-E71D-4290-95B1-C46ABF2AE549}"/>
    <hyperlink ref="A1088" r:id="rId1087" display="url" xr:uid="{7B7B35A0-7FF0-4E05-8462-179F6DEEF701}"/>
    <hyperlink ref="A1089" r:id="rId1088" display="url" xr:uid="{E2E3A3B1-139D-4DA5-8759-E51821C7EF71}"/>
    <hyperlink ref="A1090" r:id="rId1089" display="url" xr:uid="{CFD08FE1-D205-4395-ACDB-6C01D91B94DC}"/>
    <hyperlink ref="A1091" r:id="rId1090" display="url" xr:uid="{279C5A40-3D92-4BF0-8BDD-3B626435F293}"/>
    <hyperlink ref="A1092" r:id="rId1091" display="url" xr:uid="{26277FA4-F10C-4A5B-A0A0-D5C5FD13DA7B}"/>
    <hyperlink ref="A1093" r:id="rId1092" display="url" xr:uid="{47DF586C-EB8D-4A3A-ACDE-FC8C5D03F3BE}"/>
    <hyperlink ref="A1094" r:id="rId1093" display="url" xr:uid="{AA4925F6-8941-4FE8-AF04-326A3B22D849}"/>
    <hyperlink ref="A1095" r:id="rId1094" display="url" xr:uid="{5DA63F08-D7C8-48CB-8886-955232AE1E6A}"/>
    <hyperlink ref="A1096" r:id="rId1095" display="url" xr:uid="{428A2757-467C-4E63-8B19-E0A13DF0C307}"/>
    <hyperlink ref="A1097" r:id="rId1096" display="url" xr:uid="{3D163776-DED5-4DF3-BFD6-D6F81048405A}"/>
    <hyperlink ref="A1098" r:id="rId1097" display="url" xr:uid="{4DDE2A8A-5931-41F9-9F13-943A7A1BDAB1}"/>
    <hyperlink ref="A1099" r:id="rId1098" display="url" xr:uid="{D0058918-2121-44D9-BC25-19D01558E735}"/>
    <hyperlink ref="A1100" r:id="rId1099" display="url" xr:uid="{CF3496E6-1315-4E22-9CA4-FB614AE3ADDA}"/>
    <hyperlink ref="A1101" r:id="rId1100" display="url" xr:uid="{5A62AAE5-3EA2-4732-8768-E89171B4041E}"/>
    <hyperlink ref="A1102" r:id="rId1101" display="url" xr:uid="{6DA3C71A-2CA1-4964-9D95-21878AAB3A93}"/>
    <hyperlink ref="A1103" r:id="rId1102" display="url" xr:uid="{C841BF52-DAE2-4D6D-862A-97A0A5EB1E50}"/>
    <hyperlink ref="A1104" r:id="rId1103" display="url" xr:uid="{8DE93512-1E84-4A88-B6AC-EFC27455E347}"/>
    <hyperlink ref="A1105" r:id="rId1104" display="url" xr:uid="{28AE72A9-0F18-4A4A-A6A6-CA733CD9FFA8}"/>
    <hyperlink ref="A1106" r:id="rId1105" display="url" xr:uid="{D87675F7-6FFA-4BD8-ABDC-F7BBD6FE9176}"/>
    <hyperlink ref="A1107" r:id="rId1106" display="url" xr:uid="{30898A38-33FF-4424-9916-3A89415B1E77}"/>
    <hyperlink ref="A1108" r:id="rId1107" display="url" xr:uid="{069D65FF-5C5E-4E81-B228-D352840AE751}"/>
    <hyperlink ref="A1109" r:id="rId1108" display="url" xr:uid="{53B8B302-294D-476A-9576-B697C0599F4F}"/>
    <hyperlink ref="A1110" r:id="rId1109" display="url" xr:uid="{83BFFF95-B7EB-4EA1-A247-B3076DACC8ED}"/>
    <hyperlink ref="A1111" r:id="rId1110" display="url" xr:uid="{FDD2D334-8456-4FE8-983A-120A2188514F}"/>
    <hyperlink ref="A1112" r:id="rId1111" display="url" xr:uid="{3D42BCB6-D6DC-4532-9FC3-B316D6940F6E}"/>
    <hyperlink ref="A1113" r:id="rId1112" display="url" xr:uid="{CA8D861F-D3F3-45B8-98E7-2DE111C980FE}"/>
    <hyperlink ref="A1114" r:id="rId1113" display="url" xr:uid="{0E19ECAC-02C6-4B44-B2B2-FDC1053252D4}"/>
    <hyperlink ref="A1115" r:id="rId1114" display="url" xr:uid="{01C39893-1A67-48A7-A6D7-53622C79E406}"/>
    <hyperlink ref="A1116" r:id="rId1115" display="url" xr:uid="{BC71102F-D645-4CFF-BFCD-E745A3700C7A}"/>
    <hyperlink ref="A1117" r:id="rId1116" display="url" xr:uid="{B0C69DC2-EA9F-4B09-B4E7-0AA3D0B431B3}"/>
    <hyperlink ref="A1118" r:id="rId1117" display="url" xr:uid="{076BD7BC-F7CE-4BBB-BB2F-B32FE7C9E89F}"/>
    <hyperlink ref="A1119" r:id="rId1118" display="url" xr:uid="{3CD61ABC-CF0B-4751-9433-377A85EA8A2D}"/>
    <hyperlink ref="A1120" r:id="rId1119" display="url" xr:uid="{55B91559-180D-42BF-B679-55D6C9B9441F}"/>
    <hyperlink ref="A1121" r:id="rId1120" display="url" xr:uid="{A84798EB-2B8A-492E-B1B8-8419F3931C3B}"/>
    <hyperlink ref="A1122" r:id="rId1121" display="url" xr:uid="{E0A15D6C-D24E-4546-A644-87A19F31738E}"/>
    <hyperlink ref="A1123" r:id="rId1122" display="url" xr:uid="{9D49CADD-7D6A-42A1-9C68-65449E8C0CA6}"/>
    <hyperlink ref="A1124" r:id="rId1123" display="url" xr:uid="{10D2B538-60C1-45E5-B816-1084A128E089}"/>
    <hyperlink ref="A1125" r:id="rId1124" display="url" xr:uid="{CD4F333E-7311-4FD0-B0DD-50A9D55E783A}"/>
    <hyperlink ref="A1126" r:id="rId1125" display="url" xr:uid="{BE3D155D-190C-442A-8256-C0B948B2E86B}"/>
    <hyperlink ref="A1127" r:id="rId1126" display="url" xr:uid="{7E0382FE-1D78-48A7-8C4E-EAAE89A4C712}"/>
    <hyperlink ref="A1128" r:id="rId1127" display="url" xr:uid="{B7354FDC-759A-436D-B7E4-2BD239154FC2}"/>
    <hyperlink ref="A1129" r:id="rId1128" display="url" xr:uid="{40D2F1B8-17EC-4B7B-A350-DCBABC89D7AB}"/>
    <hyperlink ref="A1130" r:id="rId1129" display="url" xr:uid="{3B7822AB-1B51-4DB6-9060-BF2514C4B6F3}"/>
    <hyperlink ref="A1131" r:id="rId1130" display="url" xr:uid="{C627F5C6-97C5-4B87-A9AA-8FDBEA88A8D2}"/>
    <hyperlink ref="A1132" r:id="rId1131" display="url" xr:uid="{49B53B44-D529-4736-977A-A994B9E5BF0C}"/>
    <hyperlink ref="A1133" r:id="rId1132" display="url" xr:uid="{4FC98A6E-D8A1-4D42-A73D-4F81BE8EA7D5}"/>
    <hyperlink ref="A1134" r:id="rId1133" display="url" xr:uid="{EBA86FA9-5E98-4341-9B0B-9E3F8C389A4A}"/>
    <hyperlink ref="A1135" r:id="rId1134" display="url" xr:uid="{1A25B17C-7A45-41B3-9DB7-D379B575D7EF}"/>
    <hyperlink ref="A1136" r:id="rId1135" display="url" xr:uid="{88200BA1-8A7B-4001-AFBE-AE5CDDD2A837}"/>
    <hyperlink ref="A1137" r:id="rId1136" display="url" xr:uid="{D89FE0A9-DE66-436E-8729-9B4EF0CBE21F}"/>
    <hyperlink ref="A1138" r:id="rId1137" display="url" xr:uid="{BED830B5-54DA-46CC-88B8-136B8EDE19A1}"/>
    <hyperlink ref="A1139" r:id="rId1138" display="url" xr:uid="{46F9A02A-3089-4FA4-95F4-07B80924B36A}"/>
    <hyperlink ref="A1140" r:id="rId1139" display="url" xr:uid="{FF7B4475-B9E9-4AFF-8499-0D220DFE6EAE}"/>
    <hyperlink ref="A1141" r:id="rId1140" display="url" xr:uid="{FEAC9685-9EDE-4491-A6CF-B46655A19475}"/>
    <hyperlink ref="A1142" r:id="rId1141" display="url" xr:uid="{DDDEF03D-9822-4E0A-A025-E23244B39A74}"/>
    <hyperlink ref="A1143" r:id="rId1142" display="url" xr:uid="{6C7C5D26-AA80-4ECC-980A-BA2F8AE01253}"/>
    <hyperlink ref="A1144" r:id="rId1143" display="url" xr:uid="{881E9E45-40BF-4A71-B8FB-866FD9E66FD1}"/>
    <hyperlink ref="A1145" r:id="rId1144" display="url" xr:uid="{CDF0A60F-E176-445C-B917-A6BAB6F7F292}"/>
    <hyperlink ref="A1146" r:id="rId1145" display="url" xr:uid="{9726DB1E-C98E-4EAE-AE62-A676535653A3}"/>
    <hyperlink ref="A1147" r:id="rId1146" display="url" xr:uid="{A2ECADB5-A7A1-4F49-8A7A-2A34A6D01274}"/>
    <hyperlink ref="A1148" r:id="rId1147" display="url" xr:uid="{64EDC4E3-3260-4B36-9C1E-942431284C9B}"/>
    <hyperlink ref="A1149" r:id="rId1148" display="url" xr:uid="{04508F85-3FB2-44B5-B2ED-386FC62B0C89}"/>
    <hyperlink ref="A1150" r:id="rId1149" display="url" xr:uid="{56567F67-1F1C-480A-BB8C-0C1A0ADAFB84}"/>
    <hyperlink ref="A1151" r:id="rId1150" display="url" xr:uid="{CF98DCC3-10FA-4F8D-A389-246EC964CA6B}"/>
    <hyperlink ref="A1152" r:id="rId1151" display="url" xr:uid="{B9DD957B-18C1-4867-86A9-D785CF722141}"/>
    <hyperlink ref="A1153" r:id="rId1152" display="url" xr:uid="{BB7D0EDA-9497-4B19-80E6-BC6B0A720BA6}"/>
    <hyperlink ref="A1154" r:id="rId1153" display="url" xr:uid="{DE3CF907-98A5-4B7A-A94D-C6C995FBE18C}"/>
    <hyperlink ref="A1155" r:id="rId1154" display="url" xr:uid="{C3F3AE10-184E-4FC2-B5FA-B07F32F3BCF1}"/>
    <hyperlink ref="A1156" r:id="rId1155" display="url" xr:uid="{5456B8DA-E44E-4244-AC1B-B0B4A88B453F}"/>
    <hyperlink ref="A1157" r:id="rId1156" display="url" xr:uid="{0CC29F11-4052-488B-95B0-1683D2F14C6F}"/>
    <hyperlink ref="A1158" r:id="rId1157" display="url" xr:uid="{10D130E9-F007-4350-82F7-8055FB1F511E}"/>
    <hyperlink ref="A1159" r:id="rId1158" display="url" xr:uid="{A7B925A2-FBA8-43BC-8CB6-0AEFB2B3F267}"/>
    <hyperlink ref="A1160" r:id="rId1159" display="url" xr:uid="{0E809895-E58F-4957-A284-25FCBC0FCAB7}"/>
    <hyperlink ref="A1161" r:id="rId1160" display="url" xr:uid="{E2BF87F2-DB09-4CA8-80D8-E169D0423E50}"/>
    <hyperlink ref="A1162" r:id="rId1161" display="url" xr:uid="{2F927336-CA26-45EA-AEA2-C7C9CE98252A}"/>
    <hyperlink ref="A1163" r:id="rId1162" display="url" xr:uid="{07D1D223-1719-40B9-A153-FBF864C77B0A}"/>
    <hyperlink ref="A1164" r:id="rId1163" display="url" xr:uid="{92803F9D-ADE9-46FC-B8E6-3C8E671B4431}"/>
    <hyperlink ref="A1165" r:id="rId1164" display="url" xr:uid="{6851B1E3-9031-4DF4-B637-8D46CD35E9F4}"/>
    <hyperlink ref="A1166" r:id="rId1165" display="url" xr:uid="{682BA3EC-16B6-4E42-A112-6DB41157AE65}"/>
    <hyperlink ref="A1167" r:id="rId1166" display="url" xr:uid="{86DB952C-5ED6-457A-B7D4-3E1B0D77D7B6}"/>
    <hyperlink ref="A1168" r:id="rId1167" display="url" xr:uid="{0E349FEE-C3E1-470E-A40E-DE8C0C04F600}"/>
    <hyperlink ref="A1169" r:id="rId1168" display="url" xr:uid="{ECB76D19-96EB-461B-BD1A-D06FC067B57D}"/>
    <hyperlink ref="A1170" r:id="rId1169" display="url" xr:uid="{862C22F4-CEDC-46B6-8BA0-7FFFCE9E81A0}"/>
    <hyperlink ref="A1171" r:id="rId1170" display="url" xr:uid="{7D7B9BFD-8E9E-4FFD-AB04-8D141CB8B6F6}"/>
    <hyperlink ref="A1172" r:id="rId1171" display="url" xr:uid="{F852D3A8-EBB4-4DBC-B4A0-37E8AD65D88A}"/>
    <hyperlink ref="A1173" r:id="rId1172" display="url" xr:uid="{8310D434-2073-4192-AB19-A84856AD8365}"/>
    <hyperlink ref="A1174" r:id="rId1173" display="url" xr:uid="{B2473CFC-160A-421E-96F8-FB43C84730C9}"/>
    <hyperlink ref="A1175" r:id="rId1174" display="url" xr:uid="{2390C924-2804-42FC-9F12-A71E70233923}"/>
    <hyperlink ref="A1176" r:id="rId1175" display="url" xr:uid="{CB2E1BCB-23E7-4D7A-8C2A-08F70AC24DA1}"/>
    <hyperlink ref="A1177" r:id="rId1176" display="url" xr:uid="{F7C13319-E35B-4D16-8DDE-268A125F7557}"/>
    <hyperlink ref="A1178" r:id="rId1177" display="url" xr:uid="{C538D85B-5086-4FA9-92C2-56DFD4091A9F}"/>
    <hyperlink ref="A1179" r:id="rId1178" display="url" xr:uid="{CACDDCC1-AA7E-43A4-B048-AD1550B4DB4B}"/>
    <hyperlink ref="A1180" r:id="rId1179" display="url" xr:uid="{1C5050F1-EE36-4D72-96CC-130FE0560C8E}"/>
    <hyperlink ref="A1181" r:id="rId1180" display="url" xr:uid="{2543A23E-2FAC-4FB2-BA2B-3AE22BC94D0B}"/>
    <hyperlink ref="A1182" r:id="rId1181" display="url" xr:uid="{04993057-B729-4B5C-B46E-626955939FEF}"/>
    <hyperlink ref="A1183" r:id="rId1182" display="url" xr:uid="{74348E5F-6969-464C-A24A-03CF33DB687B}"/>
    <hyperlink ref="A1184" r:id="rId1183" display="url" xr:uid="{553B88D5-CC1F-4F51-90A4-86E8789DAD22}"/>
    <hyperlink ref="A1185" r:id="rId1184" display="url" xr:uid="{4CCDB4EB-EB99-49D0-888D-068A85C03B87}"/>
    <hyperlink ref="A1186" r:id="rId1185" display="url" xr:uid="{8D3A65DD-82C0-453C-8CE7-D1BE80DBB68E}"/>
    <hyperlink ref="A1187" r:id="rId1186" display="url" xr:uid="{1E673FFB-48FD-47D3-9C19-014DC19A4042}"/>
    <hyperlink ref="A1188" r:id="rId1187" display="url" xr:uid="{0D7FE7D8-0D39-47F6-8AEA-4FCC13CDF625}"/>
    <hyperlink ref="A1189" r:id="rId1188" display="url" xr:uid="{DF0F4C34-5798-4CD7-9F7F-C07AA811CE3D}"/>
    <hyperlink ref="A1190" r:id="rId1189" display="url" xr:uid="{B34812CD-0AD6-4553-9FA8-20FB83517A40}"/>
    <hyperlink ref="A1191" r:id="rId1190" display="url" xr:uid="{C64855BE-6DE3-410C-834B-6D79FBD9BB8C}"/>
    <hyperlink ref="A1192" r:id="rId1191" display="url" xr:uid="{ACBAA878-005D-4D2D-A45A-508569921618}"/>
    <hyperlink ref="A1193" r:id="rId1192" display="url" xr:uid="{197F5565-0858-4F9F-A9AF-F537BB361D05}"/>
    <hyperlink ref="A1194" r:id="rId1193" display="url" xr:uid="{470B3BCD-3709-4370-8521-A3A2006E4D2F}"/>
    <hyperlink ref="A1195" r:id="rId1194" display="url" xr:uid="{FCEC9066-A83E-46FE-A921-C2C9A88ABE8C}"/>
    <hyperlink ref="A1196" r:id="rId1195" display="url" xr:uid="{6487C044-0FE8-417B-B082-FF450F9FD439}"/>
    <hyperlink ref="A1197" r:id="rId1196" display="url" xr:uid="{0C5CB2C5-44C5-4ABA-8C43-805637631DE1}"/>
    <hyperlink ref="A1198" r:id="rId1197" display="url" xr:uid="{FF254DA9-03FD-43A4-BDC6-BCB51D5E9C80}"/>
    <hyperlink ref="A1199" r:id="rId1198" display="url" xr:uid="{4D202A2B-C17F-43A3-9DA0-92C0FE9274B0}"/>
    <hyperlink ref="A1200" r:id="rId1199" display="url" xr:uid="{AAE82AB0-17D3-4EB9-8B0C-99ACBB105A75}"/>
    <hyperlink ref="A1201" r:id="rId1200" display="url" xr:uid="{5103BBC4-DFFF-4AF4-AE0D-5CB707968BC4}"/>
    <hyperlink ref="A1202" r:id="rId1201" display="url" xr:uid="{92EA9100-D611-4E70-ACDF-0377D84B1592}"/>
    <hyperlink ref="A1203" r:id="rId1202" display="url" xr:uid="{F939B2A5-7DCC-458A-A0BC-B3AB9D4BB154}"/>
    <hyperlink ref="A1204" r:id="rId1203" display="url" xr:uid="{4A0A3794-4E9E-410D-9148-594B924193B3}"/>
    <hyperlink ref="A1205" r:id="rId1204" display="url" xr:uid="{02293A9C-AA14-4A10-87C1-26C74249F918}"/>
    <hyperlink ref="A1206" r:id="rId1205" display="url" xr:uid="{E575AF17-E0DD-41D0-96E2-5F929F82BC8E}"/>
    <hyperlink ref="A1207" r:id="rId1206" display="url" xr:uid="{10A6C8C6-32E0-4520-878F-89664D29FE1C}"/>
    <hyperlink ref="A1208" r:id="rId1207" display="url" xr:uid="{95F34597-3688-4A84-87C1-69C7C20834FF}"/>
    <hyperlink ref="A1209" r:id="rId1208" display="url" xr:uid="{F24CE423-5B9B-4908-9E38-E4BB251E94A8}"/>
    <hyperlink ref="A1210" r:id="rId1209" display="url" xr:uid="{3584285B-E710-4344-B013-6D924655740C}"/>
    <hyperlink ref="A1211" r:id="rId1210" display="url" xr:uid="{6A75D9A3-9D01-4A22-8980-C96DD48D140C}"/>
    <hyperlink ref="A1212" r:id="rId1211" display="url" xr:uid="{E3CE1F24-0FE0-4C87-A418-9CD9A687E9BB}"/>
    <hyperlink ref="A1213" r:id="rId1212" display="url" xr:uid="{3A1A8E0C-569A-4623-92D7-D3610814D484}"/>
    <hyperlink ref="A1214" r:id="rId1213" display="url" xr:uid="{0D2EC073-BAA8-44B9-A5CC-C26969DB1CA5}"/>
    <hyperlink ref="A1215" r:id="rId1214" display="url" xr:uid="{A710E16A-DD28-476D-83BC-E1ED9CE9EA51}"/>
    <hyperlink ref="A1216" r:id="rId1215" display="url" xr:uid="{2F2FC98E-3E07-4DCE-83E8-15E913144E67}"/>
    <hyperlink ref="A1217" r:id="rId1216" display="url" xr:uid="{DBF1E952-EFDA-4595-BCC4-6E900C80085E}"/>
    <hyperlink ref="A1218" r:id="rId1217" display="url" xr:uid="{723D328C-B30F-4751-A9A9-151633258EDD}"/>
    <hyperlink ref="A1219" r:id="rId1218" display="url" xr:uid="{AC79C158-E993-47CB-BE7F-E0154FA00A61}"/>
    <hyperlink ref="A1220" r:id="rId1219" display="url" xr:uid="{12B74CB0-A28A-4433-949B-8FF668E5ACC8}"/>
    <hyperlink ref="A1221" r:id="rId1220" display="url" xr:uid="{52BF8044-F119-4539-9544-FAE88D8AA5A7}"/>
    <hyperlink ref="A1222" r:id="rId1221" display="url" xr:uid="{250DF111-99DE-4046-8512-8B6277898892}"/>
    <hyperlink ref="A1223" r:id="rId1222" display="url" xr:uid="{73AD0D43-48EB-4AE6-8593-E7A094BB1455}"/>
    <hyperlink ref="A1224" r:id="rId1223" display="url" xr:uid="{EDA0B6A2-3FEF-413C-A7CB-F0C1C06892FA}"/>
    <hyperlink ref="A1225" r:id="rId1224" display="url" xr:uid="{AD475A9E-5CF4-40BF-8B0A-D917DB985CBD}"/>
    <hyperlink ref="A1226" r:id="rId1225" display="url" xr:uid="{12537060-1DB7-42A0-80F2-6CCFFBA838B6}"/>
    <hyperlink ref="A1227" r:id="rId1226" display="url" xr:uid="{67F4E479-9063-4A0B-BA75-2990148C51D2}"/>
    <hyperlink ref="A1228" r:id="rId1227" display="url" xr:uid="{4FBE0CB2-FA2C-4765-93FF-79D351A9E8E7}"/>
    <hyperlink ref="A1229" r:id="rId1228" display="url" xr:uid="{9AFD0D64-5424-4315-9458-26B6AAC8939F}"/>
    <hyperlink ref="A1230" r:id="rId1229" display="url" xr:uid="{B3BD13B0-5027-4852-9243-3B95357FA378}"/>
    <hyperlink ref="A1231" r:id="rId1230" display="url" xr:uid="{187254D8-5D31-4F90-A6F4-8A679CF2C650}"/>
    <hyperlink ref="A1232" r:id="rId1231" display="url" xr:uid="{5EBE6E57-2167-44D2-AF11-887F9A5EB627}"/>
    <hyperlink ref="A1233" r:id="rId1232" display="url" xr:uid="{66D71D3C-5FE9-49C3-AB72-8ED50F6B04B4}"/>
    <hyperlink ref="A1234" r:id="rId1233" display="url" xr:uid="{EDBD9404-1283-44B9-96DB-F4545EFF4613}"/>
    <hyperlink ref="A1235" r:id="rId1234" display="url" xr:uid="{E96971F2-5E64-48C7-BA6F-659A57957F77}"/>
    <hyperlink ref="A1236" r:id="rId1235" display="url" xr:uid="{1AE519CD-9780-4F72-8928-CE6F42806E87}"/>
    <hyperlink ref="A1237" r:id="rId1236" display="url" xr:uid="{96BBC34B-A4AC-4010-AF8B-B50D7ECD4FAE}"/>
    <hyperlink ref="A1238" r:id="rId1237" display="url" xr:uid="{FA93B31D-77FD-4062-8A30-2C03527145C5}"/>
    <hyperlink ref="A1239" r:id="rId1238" display="url" xr:uid="{D6476112-8FB7-492C-A68F-72710879BF37}"/>
    <hyperlink ref="A1240" r:id="rId1239" display="url" xr:uid="{5638ABB8-6266-4D52-B27A-FBC503A017B3}"/>
    <hyperlink ref="A1241" r:id="rId1240" display="url" xr:uid="{05ADA390-ACA2-480C-9D40-9CEC96F53483}"/>
    <hyperlink ref="A1242" r:id="rId1241" display="url" xr:uid="{BCEE12FF-0AE1-4B24-9C0F-BA7171C7BCF9}"/>
    <hyperlink ref="A1243" r:id="rId1242" display="url" xr:uid="{A05A32C0-30C7-4277-9E97-ED3A3E9034CF}"/>
    <hyperlink ref="A1244" r:id="rId1243" display="url" xr:uid="{1C9BCD5E-C5CB-4606-973E-EAC8064FE9ED}"/>
    <hyperlink ref="A1245" r:id="rId1244" display="url" xr:uid="{C685EFD6-21C4-4A6F-AFDA-05CEB047063A}"/>
    <hyperlink ref="A1246" r:id="rId1245" display="url" xr:uid="{509EE355-6A4F-4C31-8A0A-E8E97F08561E}"/>
    <hyperlink ref="A1247" r:id="rId1246" display="url" xr:uid="{721BC8EB-6390-4957-BDB8-88774229FB29}"/>
    <hyperlink ref="A1248" r:id="rId1247" display="url" xr:uid="{98552D1F-A529-4770-93AC-AF4250E8FED3}"/>
    <hyperlink ref="A1249" r:id="rId1248" display="url" xr:uid="{FBD8F362-A70B-493C-ABA8-E6793B6BD2BB}"/>
    <hyperlink ref="A1250" r:id="rId1249" display="url" xr:uid="{A11F9290-4EE2-482D-A6EB-2CCE1C630245}"/>
    <hyperlink ref="A1251" r:id="rId1250" display="url" xr:uid="{5C52FE7B-D085-4530-8378-2443CD900ACA}"/>
    <hyperlink ref="A1252" r:id="rId1251" display="url" xr:uid="{02904F9F-0603-4433-A41C-76EC306AEF20}"/>
    <hyperlink ref="A1253" r:id="rId1252" display="url" xr:uid="{66B8661B-A240-4EA6-A0DB-DC9354D473FC}"/>
    <hyperlink ref="A1254" r:id="rId1253" display="url" xr:uid="{28E40BCD-3D73-4D1A-9AEF-09DD85AA197A}"/>
    <hyperlink ref="A1255" r:id="rId1254" display="url" xr:uid="{A4B19431-6A4D-4CCB-A37D-36D83FDD1899}"/>
    <hyperlink ref="A1256" r:id="rId1255" display="url" xr:uid="{021A9AA7-37D8-4DBF-A465-78011C8C89EC}"/>
    <hyperlink ref="A1257" r:id="rId1256" display="url" xr:uid="{ED29961B-28EB-42AC-A6DC-00DF128F6F43}"/>
    <hyperlink ref="A1258" r:id="rId1257" display="url" xr:uid="{F9E119A9-CBBD-4ABE-B2F0-36B66197E48E}"/>
    <hyperlink ref="A1259" r:id="rId1258" display="url" xr:uid="{51406A0D-6523-4239-9E14-A664EF0C66CD}"/>
    <hyperlink ref="A1260" r:id="rId1259" display="url" xr:uid="{FC0AF567-0938-4F61-814D-9661B58955D0}"/>
    <hyperlink ref="A1261" r:id="rId1260" display="url" xr:uid="{914C69C6-AB32-472A-BC00-5A748B738214}"/>
    <hyperlink ref="A1262" r:id="rId1261" display="url" xr:uid="{6041F0A7-A0D9-4753-A6E3-338363E97508}"/>
    <hyperlink ref="A1263" r:id="rId1262" display="url" xr:uid="{3AEBBBFB-BA13-4E15-A3FA-4D31B3562FBD}"/>
    <hyperlink ref="A1264" r:id="rId1263" display="url" xr:uid="{204C4B03-59E1-4A03-B9E7-E975A90E612B}"/>
    <hyperlink ref="A1265" r:id="rId1264" display="url" xr:uid="{2DAE7714-E489-4E53-90B0-A8645032CAD0}"/>
    <hyperlink ref="A1266" r:id="rId1265" display="url" xr:uid="{07E54B1A-0AF7-4B75-8E07-238B5D917DD6}"/>
    <hyperlink ref="A1267" r:id="rId1266" display="url" xr:uid="{07872C88-485B-41FC-9C5F-21238132F8F7}"/>
    <hyperlink ref="A1268" r:id="rId1267" display="url" xr:uid="{36773336-CF8C-474D-8930-49CE06B664EA}"/>
    <hyperlink ref="A1269" r:id="rId1268" display="url" xr:uid="{7B8046D1-E0A0-4956-AF7E-8FB3503E8664}"/>
    <hyperlink ref="A1270" r:id="rId1269" display="url" xr:uid="{1081CFA6-F14F-481F-97BE-B2825C1635A2}"/>
    <hyperlink ref="A1271" r:id="rId1270" display="url" xr:uid="{18207B3C-912C-4E5C-B1E5-121D8EFD350D}"/>
    <hyperlink ref="A1272" r:id="rId1271" display="url" xr:uid="{9F014728-3A23-45FA-AAB1-454EB0A72DB4}"/>
    <hyperlink ref="A1273" r:id="rId1272" display="url" xr:uid="{E4346149-4503-43FA-BA00-E7F90399BEC8}"/>
    <hyperlink ref="A1274" r:id="rId1273" display="url" xr:uid="{B7D12419-7EB5-4974-BCD8-123E66301DF7}"/>
    <hyperlink ref="A1275" r:id="rId1274" display="url" xr:uid="{AA89EB83-9649-4DA8-88DB-BF32D70E5AEB}"/>
    <hyperlink ref="A1276" r:id="rId1275" display="url" xr:uid="{5F21FD44-5362-4D49-986D-ACDAA2881F59}"/>
    <hyperlink ref="A1277" r:id="rId1276" display="url" xr:uid="{F2393DAE-3853-43FD-8148-9ACBAF79E5E2}"/>
    <hyperlink ref="A1278" r:id="rId1277" display="url" xr:uid="{ABEA1E88-6550-4401-B88D-4C605BED92AF}"/>
    <hyperlink ref="A1279" r:id="rId1278" display="url" xr:uid="{41759569-A4DF-45AD-81C1-C398A7D98C81}"/>
    <hyperlink ref="A1280" r:id="rId1279" display="url" xr:uid="{4A8DCEFC-C1C3-4A48-8F61-7BC130E0F02C}"/>
    <hyperlink ref="A1281" r:id="rId1280" display="url" xr:uid="{CF579FAD-72A7-46AB-9F12-4B372565F679}"/>
    <hyperlink ref="A1282" r:id="rId1281" display="url" xr:uid="{5D8CF35A-A74F-4651-8B1E-530BC2CC53CD}"/>
    <hyperlink ref="A1283" r:id="rId1282" display="url" xr:uid="{6E5BC52A-1EFE-4A95-A3A0-2E23E0C631F1}"/>
    <hyperlink ref="A1284" r:id="rId1283" display="url" xr:uid="{131123E3-05E1-455D-93EB-A24CAD1826BE}"/>
    <hyperlink ref="A1285" r:id="rId1284" display="url" xr:uid="{C9ACCE0D-92F5-47B9-BEC0-02F0AA1FB49F}"/>
    <hyperlink ref="A1286" r:id="rId1285" display="url" xr:uid="{68CE5A07-4811-4632-80EF-C86C2A966CEE}"/>
    <hyperlink ref="A1287" r:id="rId1286" display="url" xr:uid="{297E6F54-977E-4688-B8AF-060368F3F060}"/>
    <hyperlink ref="A1288" r:id="rId1287" display="url" xr:uid="{1ECC7E25-86FD-43BC-B93F-F526352EA9F9}"/>
    <hyperlink ref="A1289" r:id="rId1288" display="url" xr:uid="{60A43E6E-748A-40E6-B34A-87B4CEEA9FF9}"/>
    <hyperlink ref="A1290" r:id="rId1289" display="url" xr:uid="{40A15726-8569-4049-96FD-5F5EACE4816C}"/>
    <hyperlink ref="A1291" r:id="rId1290" display="url" xr:uid="{1392BA8F-0345-4F56-BCD3-027793364DF0}"/>
    <hyperlink ref="A1292" r:id="rId1291" display="url" xr:uid="{68F53176-FBE1-4904-A591-6EECE9E63840}"/>
    <hyperlink ref="A1293" r:id="rId1292" display="url" xr:uid="{6846D8A6-67D5-4F9E-8624-5EBC9F512A58}"/>
    <hyperlink ref="A1294" r:id="rId1293" display="url" xr:uid="{7DAC9C8B-DEBC-43C3-ABCA-099982857588}"/>
    <hyperlink ref="A1295" r:id="rId1294" display="url" xr:uid="{666630DD-8BDB-4928-B76F-628A73C68F44}"/>
    <hyperlink ref="A1296" r:id="rId1295" display="url" xr:uid="{3A26F43F-77B9-4872-8E32-BBF097D8ED3B}"/>
    <hyperlink ref="A1297" r:id="rId1296" display="url" xr:uid="{52620136-CFCA-49B1-89B3-EA4142DA95C2}"/>
    <hyperlink ref="A1298" r:id="rId1297" display="url" xr:uid="{C9D748F3-0668-45E7-A41F-7CA7D1856CB4}"/>
    <hyperlink ref="A1299" r:id="rId1298" display="url" xr:uid="{954B67C7-BF09-4012-8710-CB0F2F1F1698}"/>
    <hyperlink ref="A1300" r:id="rId1299" display="url" xr:uid="{385AF9A5-2DB7-4683-BCEB-3EE6CF96FEB1}"/>
    <hyperlink ref="A1301" r:id="rId1300" display="url" xr:uid="{FB617C29-5E26-4442-A7FC-33264C742DC4}"/>
    <hyperlink ref="A1302" r:id="rId1301" display="url" xr:uid="{6B9B24E9-DF75-41ED-9B1E-59EC7C075AB5}"/>
    <hyperlink ref="A1303" r:id="rId1302" display="url" xr:uid="{667EDA94-FD24-4E53-A8A6-F42B9D268F2C}"/>
    <hyperlink ref="A1304" r:id="rId1303" display="url" xr:uid="{8501CF43-30D6-48E8-8638-4FB86DA321FE}"/>
    <hyperlink ref="A1305" r:id="rId1304" display="url" xr:uid="{5F118981-7B90-48E0-A573-3E410422DE90}"/>
    <hyperlink ref="A1306" r:id="rId1305" display="url" xr:uid="{AD50AADC-13DA-4C01-B6A1-CF18A32AEF3C}"/>
    <hyperlink ref="A1307" r:id="rId1306" display="url" xr:uid="{D9D0B0EB-16A7-4580-9222-E304B9FA7C25}"/>
    <hyperlink ref="A1308" r:id="rId1307" display="url" xr:uid="{8D10ADDF-D09B-4830-AD39-805C63692CB7}"/>
    <hyperlink ref="A1309" r:id="rId1308" display="url" xr:uid="{E4B8E73A-19C6-47F6-8E3B-449868DF0D2A}"/>
    <hyperlink ref="A1310" r:id="rId1309" display="url" xr:uid="{38D418CF-53C0-4230-8224-01E11FDD96E3}"/>
    <hyperlink ref="A1311" r:id="rId1310" display="url" xr:uid="{C2D70254-B6D7-4A85-9948-403D1109BF7E}"/>
    <hyperlink ref="A1312" r:id="rId1311" display="url" xr:uid="{F333083D-23DC-4787-B8CA-F31D871B29A8}"/>
    <hyperlink ref="A1313" r:id="rId1312" display="url" xr:uid="{6133DF93-74A1-49E0-8CDE-877534263011}"/>
    <hyperlink ref="A1314" r:id="rId1313" display="url" xr:uid="{F30DA88E-38EA-4654-AAE5-4D37E7AE3DDF}"/>
    <hyperlink ref="A1315" r:id="rId1314" display="url" xr:uid="{25592841-1FEC-44C9-91C1-195F0B2DCC2B}"/>
    <hyperlink ref="A1316" r:id="rId1315" display="url" xr:uid="{5D31CB6A-8752-4AB2-9CE1-4D39216D58E8}"/>
    <hyperlink ref="A1317" r:id="rId1316" display="url" xr:uid="{DC09C721-843F-4E61-8127-AF2ADBE6F223}"/>
    <hyperlink ref="A1318" r:id="rId1317" display="url" xr:uid="{146FC736-E884-4A1C-BDBF-48443766654A}"/>
    <hyperlink ref="A1319" r:id="rId1318" display="url" xr:uid="{F27E6D70-E10E-4033-A074-6C9CA105137F}"/>
    <hyperlink ref="A1320" r:id="rId1319" display="url" xr:uid="{8CB4364C-0877-42BE-B9FF-B89E563490FD}"/>
    <hyperlink ref="A1321" r:id="rId1320" display="url" xr:uid="{C102AE6D-ED58-4B0A-9833-13EFEA2DC6E8}"/>
    <hyperlink ref="A1322" r:id="rId1321" display="url" xr:uid="{0DACAD70-A591-4D44-9050-F50B17821713}"/>
    <hyperlink ref="A1323" r:id="rId1322" display="url" xr:uid="{C96BBB4B-1D17-414C-96E3-E88563D8891F}"/>
    <hyperlink ref="A1324" r:id="rId1323" display="url" xr:uid="{56907030-42FB-486E-ADCF-83C274624B13}"/>
    <hyperlink ref="A1325" r:id="rId1324" display="url" xr:uid="{D15152DF-BC2C-4186-8A0A-93D9D0AF758E}"/>
    <hyperlink ref="A1326" r:id="rId1325" display="url" xr:uid="{E6FBEE73-FF5C-4BA9-9184-4F2A8E0046CE}"/>
    <hyperlink ref="A1327" r:id="rId1326" display="url" xr:uid="{65115320-17F1-47FB-95A9-D4F326AA719A}"/>
    <hyperlink ref="A1328" r:id="rId1327" display="url" xr:uid="{CA6BED67-4848-4FA8-984F-312FD7F1277E}"/>
    <hyperlink ref="A1329" r:id="rId1328" display="url" xr:uid="{98B30327-7D95-47C6-B3DC-829CA4AB589D}"/>
    <hyperlink ref="A1330" r:id="rId1329" display="url" xr:uid="{3DACF16E-44B5-4793-BD42-6421955C42F7}"/>
    <hyperlink ref="A1331" r:id="rId1330" display="url" xr:uid="{6B1538DD-44EC-4527-B559-C095A4439CE1}"/>
    <hyperlink ref="A1332" r:id="rId1331" display="url" xr:uid="{666B992B-8160-4439-AF2B-1E49C6C1A844}"/>
    <hyperlink ref="A1333" r:id="rId1332" display="url" xr:uid="{BAFA7C7D-182E-455D-B6E2-C30F742F6580}"/>
    <hyperlink ref="A1334" r:id="rId1333" display="url" xr:uid="{A9692996-7A25-456D-A3D0-FE804C5160EB}"/>
    <hyperlink ref="A1335" r:id="rId1334" display="url" xr:uid="{271086EB-795F-4BF0-B5C9-64AC2FC53158}"/>
    <hyperlink ref="A1336" r:id="rId1335" display="url" xr:uid="{B7D948E9-5430-44F3-8F7C-0AEE733E8168}"/>
    <hyperlink ref="A1337" r:id="rId1336" display="url" xr:uid="{A1E36323-BED8-4F0C-908C-EBF43FFCF6B4}"/>
    <hyperlink ref="A1338" r:id="rId1337" display="url" xr:uid="{50F0E4B5-0AAF-4533-BA4A-E0C8E0462CD6}"/>
    <hyperlink ref="A1339" r:id="rId1338" display="url" xr:uid="{05798BC5-8757-4E00-9C6C-8BA30A4876F0}"/>
    <hyperlink ref="A1340" r:id="rId1339" display="url" xr:uid="{C91CE5DB-86E1-4032-A2D9-1811EB9027C7}"/>
    <hyperlink ref="A1341" r:id="rId1340" display="url" xr:uid="{4C8E1F33-BFDE-454D-AC82-DAC7039B6554}"/>
    <hyperlink ref="A1342" r:id="rId1341" display="url" xr:uid="{4031B793-D6E1-4216-9062-5EC5BB465247}"/>
    <hyperlink ref="A1343" r:id="rId1342" display="url" xr:uid="{06B10D34-5FBE-44B7-9BD9-F910ACE9C816}"/>
    <hyperlink ref="A1344" r:id="rId1343" display="url" xr:uid="{9A40B6CC-425A-415B-9322-AC5A5E37B304}"/>
    <hyperlink ref="A1345" r:id="rId1344" display="url" xr:uid="{F097C814-9131-4DC2-9F4F-7166312D786E}"/>
    <hyperlink ref="A1346" r:id="rId1345" display="url" xr:uid="{50AFF2F3-9663-4277-9AE4-0B710A95D004}"/>
    <hyperlink ref="A1347" r:id="rId1346" display="url" xr:uid="{4B4F2006-2421-4DBC-B453-31DF00E64BA5}"/>
    <hyperlink ref="A1348" r:id="rId1347" display="url" xr:uid="{E478D04E-7BD4-4FAE-A0BD-3C4EE9126AC9}"/>
    <hyperlink ref="A1349" r:id="rId1348" display="url" xr:uid="{EC468F00-2FBA-4E11-A1B6-CC77204D00B1}"/>
    <hyperlink ref="A1350" r:id="rId1349" display="url" xr:uid="{2E0228B4-3829-4B76-80CA-A64906F91B45}"/>
    <hyperlink ref="A1351" r:id="rId1350" display="url" xr:uid="{870B8543-DF1F-4EAD-B015-33CDBDE386EA}"/>
    <hyperlink ref="A1352" r:id="rId1351" display="url" xr:uid="{624A1AAF-B256-4B51-823F-227A0A19D572}"/>
    <hyperlink ref="A1353" r:id="rId1352" display="url" xr:uid="{87D36B26-DA9B-4045-8C5A-6BD1163765FC}"/>
    <hyperlink ref="A1354" r:id="rId1353" display="url" xr:uid="{D45E4FBF-979A-45FC-B132-F3068E31668D}"/>
    <hyperlink ref="A1355" r:id="rId1354" display="url" xr:uid="{636EFECC-8997-4A9B-9E5D-6901AE3B902F}"/>
    <hyperlink ref="A1356" r:id="rId1355" display="url" xr:uid="{73E6C9D9-9704-4427-AD97-2DB1B648039F}"/>
    <hyperlink ref="A1357" r:id="rId1356" display="url" xr:uid="{0994A391-26A0-41A2-9148-A388B1D37023}"/>
    <hyperlink ref="A1358" r:id="rId1357" display="url" xr:uid="{0D36271F-BD5F-4D4C-A054-049D4C317685}"/>
    <hyperlink ref="A1359" r:id="rId1358" display="url" xr:uid="{C570A511-E180-4B1F-A616-BB69B8A15669}"/>
    <hyperlink ref="A1360" r:id="rId1359" display="url" xr:uid="{A41067A4-FDA8-4910-8BD8-7DD8D5775EA6}"/>
    <hyperlink ref="A1361" r:id="rId1360" display="url" xr:uid="{8E69C597-5422-4DC6-9D61-D150DF7A19DD}"/>
    <hyperlink ref="A1362" r:id="rId1361" display="url" xr:uid="{DF13941C-CB58-4EBB-A476-379F2307B138}"/>
    <hyperlink ref="A1363" r:id="rId1362" display="url" xr:uid="{31623514-25E5-457C-824B-125CB9B83A6D}"/>
    <hyperlink ref="A1364" r:id="rId1363" display="url" xr:uid="{8A2F0776-20EA-4900-82DC-E63A2E2B07FF}"/>
    <hyperlink ref="A1365" r:id="rId1364" display="url" xr:uid="{15580B9A-270A-4257-8BDB-1513A693EECD}"/>
    <hyperlink ref="A1366" r:id="rId1365" display="url" xr:uid="{E41D2DC5-068C-40FF-9818-104901D5BC16}"/>
    <hyperlink ref="A1367" r:id="rId1366" display="url" xr:uid="{77CEAAF9-8C42-4FE2-808A-7A4221FE17B2}"/>
    <hyperlink ref="A1368" r:id="rId1367" display="url" xr:uid="{27EF46B5-4C86-42DA-A3BA-161FF7F4B82B}"/>
    <hyperlink ref="A1369" r:id="rId1368" display="url" xr:uid="{1BFED11E-CA13-4B08-B66D-0D97FBF8DCB1}"/>
    <hyperlink ref="A1370" r:id="rId1369" display="url" xr:uid="{BE0B2E32-2F9D-4807-8C10-ED2B15DD261C}"/>
    <hyperlink ref="A1371" r:id="rId1370" display="url" xr:uid="{FBEE6A7F-FF90-44BC-B83F-AEC964ECADA1}"/>
    <hyperlink ref="A1372" r:id="rId1371" display="url" xr:uid="{9E645947-9887-4A1D-9082-2AA5D0E2871C}"/>
    <hyperlink ref="A1373" r:id="rId1372" display="url" xr:uid="{4245A173-E472-4C8D-9E65-10F312733BC1}"/>
    <hyperlink ref="A1374" r:id="rId1373" display="url" xr:uid="{8C1D0B35-83C3-4572-8130-446ABFF78B2D}"/>
    <hyperlink ref="A1375" r:id="rId1374" display="url" xr:uid="{F2110416-B627-4732-B652-D50BAB781F40}"/>
    <hyperlink ref="A1376" r:id="rId1375" display="url" xr:uid="{26A7B207-C8C8-410E-A623-DCEDB49E14D5}"/>
    <hyperlink ref="A1377" r:id="rId1376" display="url" xr:uid="{39C945FE-35D6-4FC8-9C24-13C8590F0DB8}"/>
    <hyperlink ref="A1378" r:id="rId1377" display="url" xr:uid="{A68107E6-C368-4575-B030-81D54598CACB}"/>
    <hyperlink ref="A1379" r:id="rId1378" display="url" xr:uid="{91A2199E-4FC0-4D92-8907-9759EB892DFC}"/>
    <hyperlink ref="A1380" r:id="rId1379" display="url" xr:uid="{0F95FBD9-C137-4002-A288-8C2C06853541}"/>
    <hyperlink ref="A1381" r:id="rId1380" display="url" xr:uid="{6708ED79-D6BE-4E2D-9AB8-A24F9CADE252}"/>
    <hyperlink ref="A1382" r:id="rId1381" display="url" xr:uid="{6C02A25B-6FB7-4CDF-B071-5D30A3D21D67}"/>
    <hyperlink ref="A1383" r:id="rId1382" display="url" xr:uid="{B0F7848F-AEF5-48C7-B80B-2392B67AF9E3}"/>
    <hyperlink ref="A1384" r:id="rId1383" display="url" xr:uid="{64DAC259-174A-49ED-9DD5-054A4B526EF0}"/>
    <hyperlink ref="A1385" r:id="rId1384" display="url" xr:uid="{2C64BFFA-E8ED-4591-BA32-2DDFF9584D36}"/>
    <hyperlink ref="A1386" r:id="rId1385" display="url" xr:uid="{7AF64AC2-9263-4E10-B0E7-98B21941E547}"/>
    <hyperlink ref="A1387" r:id="rId1386" display="url" xr:uid="{82870B58-628C-463E-9E99-9EBBB17AA680}"/>
    <hyperlink ref="A1388" r:id="rId1387" display="url" xr:uid="{1DFC8BC4-EBA1-4B24-8D6C-08043368E16F}"/>
    <hyperlink ref="A1389" r:id="rId1388" display="url" xr:uid="{88CA4019-3D5A-4BD0-A9F8-296263D8A674}"/>
    <hyperlink ref="A1390" r:id="rId1389" display="url" xr:uid="{C43D6312-2211-46FC-B0A5-5426A2DC5840}"/>
    <hyperlink ref="A1391" r:id="rId1390" display="url" xr:uid="{A961BC89-93FB-4635-AFF1-FCB6ED604720}"/>
    <hyperlink ref="A1392" r:id="rId1391" display="url" xr:uid="{DBE08F07-3EBA-4202-8444-C55272941AC2}"/>
    <hyperlink ref="A1393" r:id="rId1392" display="url" xr:uid="{799C106A-441D-42CE-AECE-4B8E0D80A2F1}"/>
    <hyperlink ref="A1394" r:id="rId1393" display="url" xr:uid="{39D86D57-E0F1-42CA-B2E4-95EBF8BFDA14}"/>
    <hyperlink ref="A1395" r:id="rId1394" display="url" xr:uid="{12B10768-CDE3-42CA-8155-B6EDB53793E5}"/>
    <hyperlink ref="A1396" r:id="rId1395" display="url" xr:uid="{8A7EF72F-8AC1-47A5-A2F4-342FD8A45C97}"/>
    <hyperlink ref="A1397" r:id="rId1396" display="url" xr:uid="{4DA55793-F4A7-431E-B06B-F80A77C77F13}"/>
    <hyperlink ref="A1398" r:id="rId1397" display="url" xr:uid="{3AB81C18-983F-46E4-B0DF-7114BF3FA1FB}"/>
    <hyperlink ref="A1399" r:id="rId1398" display="url" xr:uid="{84452D55-C217-4415-BA64-392AA59C3FE5}"/>
    <hyperlink ref="A1400" r:id="rId1399" display="url" xr:uid="{194F5EFD-3C5C-4AB0-8129-1586A932C869}"/>
    <hyperlink ref="A1401" r:id="rId1400" display="url" xr:uid="{87B5F042-4A90-4D6A-B58F-683DF28C7BB1}"/>
    <hyperlink ref="A1402" r:id="rId1401" display="url" xr:uid="{D4AA88C5-23C5-44FF-8B59-E770A3585BC4}"/>
    <hyperlink ref="A1403" r:id="rId1402" display="url" xr:uid="{956C82C7-4C36-4E5F-8C3C-9F36DD3F2183}"/>
    <hyperlink ref="A1404" r:id="rId1403" display="url" xr:uid="{7D2C47EF-C50C-4571-AD05-15ECC20E9D03}"/>
    <hyperlink ref="A1405" r:id="rId1404" display="url" xr:uid="{729AC771-3F20-4189-8D71-31EDCA9343A1}"/>
    <hyperlink ref="A1406" r:id="rId1405" display="url" xr:uid="{F539AFB1-547E-41CD-A0CF-C61E75FA2178}"/>
    <hyperlink ref="A1407" r:id="rId1406" display="url" xr:uid="{D4EE0424-842D-45E5-9B84-28AD101F287D}"/>
    <hyperlink ref="A1408" r:id="rId1407" display="url" xr:uid="{0C6D0369-405E-4C9E-9A1D-2FC2079BF5DA}"/>
    <hyperlink ref="A1409" r:id="rId1408" display="url" xr:uid="{F0A0B71E-C789-4AD3-9B26-B7CC5099B7F4}"/>
    <hyperlink ref="A1410" r:id="rId1409" display="url" xr:uid="{F8B4EEF1-FC0A-46B3-9E31-40EAAC589F9D}"/>
    <hyperlink ref="A1411" r:id="rId1410" display="url" xr:uid="{4DF30D21-E996-45FD-8780-5304912BD8CD}"/>
    <hyperlink ref="A1412" r:id="rId1411" display="url" xr:uid="{563A751B-5598-49A1-ACF6-AF1166290CDD}"/>
    <hyperlink ref="A1413" r:id="rId1412" display="url" xr:uid="{6168B1AE-D0FF-4626-8871-667629140889}"/>
    <hyperlink ref="A1414" r:id="rId1413" display="url" xr:uid="{6A92AD1C-512F-4126-86C8-A3F4E0470539}"/>
    <hyperlink ref="A1415" r:id="rId1414" display="url" xr:uid="{5A9CF18F-9780-41FB-BF9D-7BFDF2AA8AB6}"/>
    <hyperlink ref="A1416" r:id="rId1415" display="url" xr:uid="{C06E9FE1-4359-4B03-AB65-721368637E24}"/>
    <hyperlink ref="A1417" r:id="rId1416" display="url" xr:uid="{EEBEF7E5-2E6D-494D-BAB9-7B739C3208BD}"/>
    <hyperlink ref="A1418" r:id="rId1417" display="url" xr:uid="{2C44DA15-F626-4143-8757-6FDB794C8FEB}"/>
    <hyperlink ref="A1419" r:id="rId1418" display="url" xr:uid="{861A7677-611B-4533-AFFB-E683DB95EF4B}"/>
    <hyperlink ref="A1420" r:id="rId1419" display="url" xr:uid="{3CD0F717-59A8-4C3B-B926-7066096E0432}"/>
    <hyperlink ref="A1421" r:id="rId1420" display="url" xr:uid="{3116D407-E10A-4B78-ADD9-E23EEB065D9D}"/>
    <hyperlink ref="A1422" r:id="rId1421" display="url" xr:uid="{72305DED-EA05-42F9-876B-7A7121CBBE4D}"/>
    <hyperlink ref="A1423" r:id="rId1422" display="url" xr:uid="{F1F3C1F6-251F-49EF-AC3E-FA3DD45A52FE}"/>
    <hyperlink ref="A1424" r:id="rId1423" display="url" xr:uid="{AFA32376-A8FD-49D4-9945-F4E65E2AD414}"/>
    <hyperlink ref="A1425" r:id="rId1424" display="url" xr:uid="{99D40AB1-5E58-45A3-B116-D737A6329658}"/>
    <hyperlink ref="A1426" r:id="rId1425" display="url" xr:uid="{99114E18-172C-4D47-B5D1-DBDE36F6DDFB}"/>
    <hyperlink ref="A1427" r:id="rId1426" display="url" xr:uid="{680736B9-9898-42C0-9C49-602F7AC98249}"/>
    <hyperlink ref="A1428" r:id="rId1427" display="url" xr:uid="{06B065DD-2280-4E90-AF64-B446412E200B}"/>
    <hyperlink ref="A1429" r:id="rId1428" display="url" xr:uid="{17B14229-E00F-4604-AE2C-6735B1A28048}"/>
    <hyperlink ref="A1430" r:id="rId1429" display="url" xr:uid="{AA0F21EB-1391-4E17-A9C0-0F87DB7923AC}"/>
    <hyperlink ref="A1431" r:id="rId1430" display="url" xr:uid="{4429410A-4968-4570-A2C0-7B70F20014FE}"/>
    <hyperlink ref="A1432" r:id="rId1431" display="url" xr:uid="{4EC8FB35-E45C-43EF-8F97-0146FE4010EC}"/>
    <hyperlink ref="A1433" r:id="rId1432" display="url" xr:uid="{0E7BB1E8-958B-4674-AAFF-266125DC514E}"/>
    <hyperlink ref="A1434" r:id="rId1433" display="url" xr:uid="{3CE65C35-1A2F-4D13-AC88-8C54C5F59766}"/>
    <hyperlink ref="A1435" r:id="rId1434" display="url" xr:uid="{8E6C0357-F081-4EF4-9908-46A6D95CB8F0}"/>
    <hyperlink ref="A1436" r:id="rId1435" display="url" xr:uid="{C1D95D96-5751-4FEB-AF70-4FE61F642603}"/>
    <hyperlink ref="A1437" r:id="rId1436" display="url" xr:uid="{B8D390B1-478F-49CC-85AB-B2DF42EC3FFA}"/>
    <hyperlink ref="A1438" r:id="rId1437" display="url" xr:uid="{7B420367-4183-409E-8263-FB1F5A48230E}"/>
    <hyperlink ref="A1439" r:id="rId1438" display="url" xr:uid="{BBB64E37-B9C4-460B-91C0-D17473A3BB52}"/>
    <hyperlink ref="A1440" r:id="rId1439" display="url" xr:uid="{968AE90F-D701-42CC-9991-B5FFB8C498FA}"/>
    <hyperlink ref="A1441" r:id="rId1440" display="url" xr:uid="{F32BD3CF-1DB6-4F21-B277-B89E5BE11173}"/>
    <hyperlink ref="A1442" r:id="rId1441" display="url" xr:uid="{B6E332A3-CE49-46D7-A791-9AB6F63D2435}"/>
    <hyperlink ref="A1443" r:id="rId1442" display="url" xr:uid="{81306122-1E2F-453B-892C-3B623DBE7DA7}"/>
    <hyperlink ref="A1444" r:id="rId1443" display="url" xr:uid="{9643A19C-DCBD-4421-9055-4403CC99D9A2}"/>
    <hyperlink ref="A1445" r:id="rId1444" display="url" xr:uid="{500B8E12-7761-40E6-833E-5837CFE9D835}"/>
    <hyperlink ref="A1446" r:id="rId1445" display="url" xr:uid="{0E88C8EE-01F0-4877-9027-3D822A8C13C6}"/>
    <hyperlink ref="A1447" r:id="rId1446" display="url" xr:uid="{622D45AA-CCB9-4429-AB5C-97FAADF49AA9}"/>
    <hyperlink ref="A1448" r:id="rId1447" display="url" xr:uid="{996272B9-7DEF-4DD4-A4EF-2669958ADAA8}"/>
    <hyperlink ref="A1449" r:id="rId1448" display="url" xr:uid="{06267BC5-5267-4D05-A0CE-F39FA2ED5710}"/>
    <hyperlink ref="A1450" r:id="rId1449" display="url" xr:uid="{25BEDF43-C08C-4FA2-BD83-DB95AF5848C6}"/>
    <hyperlink ref="A1451" r:id="rId1450" display="url" xr:uid="{F626188E-739E-41A3-BD70-C925AF2910A0}"/>
    <hyperlink ref="A1452" r:id="rId1451" display="url" xr:uid="{FED8C9EB-BC2D-4544-96C0-2BBF5C1D2170}"/>
    <hyperlink ref="A1453" r:id="rId1452" display="url" xr:uid="{E90F82AD-97BA-484D-B088-70C828AF6474}"/>
    <hyperlink ref="A1454" r:id="rId1453" display="url" xr:uid="{5483B13A-18D6-49C7-B340-89B73075940E}"/>
    <hyperlink ref="A1455" r:id="rId1454" display="url" xr:uid="{34C29B6E-1890-4BEF-9914-68E5914849D7}"/>
    <hyperlink ref="A1456" r:id="rId1455" display="url" xr:uid="{C9A03C9B-E5C6-4D20-ADF0-CC5725BCAD5B}"/>
    <hyperlink ref="A1457" r:id="rId1456" display="url" xr:uid="{9A515C4A-CB9A-4E66-91E5-95BFD3886EC6}"/>
    <hyperlink ref="A1458" r:id="rId1457" display="url" xr:uid="{8E4244A3-6AFB-48BD-A6C4-44D93FAB6C89}"/>
    <hyperlink ref="A1459" r:id="rId1458" display="url" xr:uid="{EFE47FAE-BDB8-4ED3-8A09-9E46E0A0BE49}"/>
    <hyperlink ref="A1460" r:id="rId1459" display="url" xr:uid="{ED514F9C-E2FB-46C3-B4DC-E78B81EB33BA}"/>
    <hyperlink ref="A1461" r:id="rId1460" display="url" xr:uid="{D68D4EFD-A6F5-4784-BF2F-B54CB1A45325}"/>
    <hyperlink ref="A1462" r:id="rId1461" display="url" xr:uid="{D5E59E7E-5D7C-4A6D-8411-F468DB8963D4}"/>
  </hyperlinks>
  <pageMargins left="0.7" right="0.7" top="0.75" bottom="0.75" header="0.3" footer="0.3"/>
  <tableParts count="1">
    <tablePart r:id="rId146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3CEA-AB6E-45DB-9EA8-6F4620407E3A}">
  <dimension ref="B2:D21"/>
  <sheetViews>
    <sheetView showGridLines="0" zoomScale="150" zoomScaleNormal="150" workbookViewId="0">
      <selection activeCell="D13" sqref="B13:D19"/>
    </sheetView>
  </sheetViews>
  <sheetFormatPr defaultRowHeight="12.75"/>
  <cols>
    <col min="2" max="2" width="30.7109375" bestFit="1" customWidth="1"/>
  </cols>
  <sheetData>
    <row r="2" spans="2:4">
      <c r="B2" s="11" t="s">
        <v>81</v>
      </c>
      <c r="C2" s="13" t="s">
        <v>6942</v>
      </c>
      <c r="D2" s="13" t="s">
        <v>6943</v>
      </c>
    </row>
    <row r="3" spans="2:4">
      <c r="B3" s="17" t="s">
        <v>36</v>
      </c>
      <c r="C3" s="14"/>
      <c r="D3" s="14"/>
    </row>
    <row r="4" spans="2:4">
      <c r="B4" s="17" t="s">
        <v>102</v>
      </c>
      <c r="C4" s="14">
        <f>C6</f>
        <v>72</v>
      </c>
      <c r="D4" s="14">
        <f>D6</f>
        <v>3</v>
      </c>
    </row>
    <row r="5" spans="2:4">
      <c r="B5" t="s">
        <v>311</v>
      </c>
      <c r="C5" s="5">
        <f>D5*24</f>
        <v>120</v>
      </c>
      <c r="D5" s="5">
        <v>5</v>
      </c>
    </row>
    <row r="6" spans="2:4">
      <c r="B6" t="s">
        <v>513</v>
      </c>
      <c r="C6" s="5">
        <f>D6*24</f>
        <v>72</v>
      </c>
      <c r="D6" s="5">
        <v>3</v>
      </c>
    </row>
    <row r="7" spans="2:4">
      <c r="B7" t="s">
        <v>781</v>
      </c>
      <c r="C7" s="5">
        <v>12.5</v>
      </c>
      <c r="D7" s="5">
        <f>C7/24</f>
        <v>0.52083333333333337</v>
      </c>
    </row>
    <row r="8" spans="2:4">
      <c r="B8" s="15" t="s">
        <v>6944</v>
      </c>
      <c r="C8" s="16">
        <v>8.5</v>
      </c>
      <c r="D8" s="16">
        <f>D7</f>
        <v>0.52083333333333337</v>
      </c>
    </row>
    <row r="11" spans="2:4">
      <c r="B11" s="11" t="s">
        <v>70</v>
      </c>
      <c r="C11" s="13" t="s">
        <v>6942</v>
      </c>
      <c r="D11" s="13" t="s">
        <v>6943</v>
      </c>
    </row>
    <row r="12" spans="2:4">
      <c r="B12" s="17" t="s">
        <v>36</v>
      </c>
      <c r="C12" s="17"/>
      <c r="D12" s="17"/>
    </row>
    <row r="13" spans="2:4">
      <c r="B13" s="17" t="s">
        <v>167</v>
      </c>
      <c r="C13" s="16">
        <f>C5</f>
        <v>120</v>
      </c>
      <c r="D13" s="16">
        <f>D5</f>
        <v>5</v>
      </c>
    </row>
    <row r="14" spans="2:4">
      <c r="B14" t="s">
        <v>119</v>
      </c>
      <c r="C14" s="12">
        <f>C4</f>
        <v>72</v>
      </c>
      <c r="D14" s="12">
        <f>D4</f>
        <v>3</v>
      </c>
    </row>
    <row r="15" spans="2:4">
      <c r="B15" t="s">
        <v>149</v>
      </c>
      <c r="C15" s="12">
        <f>C7</f>
        <v>12.5</v>
      </c>
      <c r="D15" s="12">
        <f>D7</f>
        <v>0.52083333333333337</v>
      </c>
    </row>
    <row r="16" spans="2:4">
      <c r="B16" t="s">
        <v>157</v>
      </c>
      <c r="C16" s="12">
        <f>C7</f>
        <v>12.5</v>
      </c>
      <c r="D16" s="12">
        <f>D7</f>
        <v>0.52083333333333337</v>
      </c>
    </row>
    <row r="17" spans="2:4">
      <c r="B17" t="s">
        <v>2317</v>
      </c>
      <c r="C17" s="12">
        <f>C5</f>
        <v>120</v>
      </c>
      <c r="D17" s="12">
        <f>D5</f>
        <v>5</v>
      </c>
    </row>
    <row r="18" spans="2:4">
      <c r="B18" t="s">
        <v>496</v>
      </c>
      <c r="C18" s="12">
        <f>C6</f>
        <v>72</v>
      </c>
      <c r="D18" s="12">
        <f>D6</f>
        <v>3</v>
      </c>
    </row>
    <row r="19" spans="2:4">
      <c r="B19" t="s">
        <v>220</v>
      </c>
      <c r="C19" s="12">
        <f>C5</f>
        <v>120</v>
      </c>
      <c r="D19" s="12">
        <f>D5</f>
        <v>5</v>
      </c>
    </row>
    <row r="20" spans="2:4">
      <c r="B20" t="s">
        <v>113</v>
      </c>
      <c r="C20" s="12">
        <f>C4</f>
        <v>72</v>
      </c>
      <c r="D20" s="12">
        <f>D4</f>
        <v>3</v>
      </c>
    </row>
    <row r="21" spans="2:4">
      <c r="B21" t="s">
        <v>446</v>
      </c>
      <c r="C21" s="12">
        <f>C7</f>
        <v>12.5</v>
      </c>
      <c r="D21" s="12">
        <f>D7</f>
        <v>0.52083333333333337</v>
      </c>
    </row>
  </sheetData>
  <pageMargins left="0.7" right="0.7" top="0.75" bottom="0.75" header="0.3" footer="0.3"/>
  <ignoredErrors>
    <ignoredError sqref="C14:D14 C20:D20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2a00f-66bb-4e82-b436-350690c342ed">
      <Terms xmlns="http://schemas.microsoft.com/office/infopath/2007/PartnerControls"/>
    </lcf76f155ced4ddcb4097134ff3c332f>
    <TaxCatchAll xmlns="d16e082a-2b7a-4bf4-aaf8-4fbe7bd9759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DABD85C3F0EB4C98B5802C67D5455C" ma:contentTypeVersion="20" ma:contentTypeDescription="Crear nuevo documento." ma:contentTypeScope="" ma:versionID="5cb3fa118d6f235d6ef79ee8e0d1e745">
  <xsd:schema xmlns:xsd="http://www.w3.org/2001/XMLSchema" xmlns:xs="http://www.w3.org/2001/XMLSchema" xmlns:p="http://schemas.microsoft.com/office/2006/metadata/properties" xmlns:ns1="http://schemas.microsoft.com/sharepoint/v3" xmlns:ns2="8912a00f-66bb-4e82-b436-350690c342ed" xmlns:ns3="d16e082a-2b7a-4bf4-aaf8-4fbe7bd97593" targetNamespace="http://schemas.microsoft.com/office/2006/metadata/properties" ma:root="true" ma:fieldsID="0e318b40610e7e87aacdf85dcd751b25" ns1:_="" ns2:_="" ns3:_="">
    <xsd:import namespace="http://schemas.microsoft.com/sharepoint/v3"/>
    <xsd:import namespace="8912a00f-66bb-4e82-b436-350690c342ed"/>
    <xsd:import namespace="d16e082a-2b7a-4bf4-aaf8-4fbe7bd97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Billing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2a00f-66bb-4e82-b436-350690c34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28df4a75-206f-4a76-9621-9e20d06b96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e082a-2b7a-4bf4-aaf8-4fbe7bd9759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63589fc-daea-4043-be75-2bfe56a5d0dc}" ma:internalName="TaxCatchAll" ma:showField="CatchAllData" ma:web="d16e082a-2b7a-4bf4-aaf8-4fbe7bd975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DD308-7B7A-4CE2-98D9-B1316AC86543}"/>
</file>

<file path=customXml/itemProps2.xml><?xml version="1.0" encoding="utf-8"?>
<ds:datastoreItem xmlns:ds="http://schemas.openxmlformats.org/officeDocument/2006/customXml" ds:itemID="{FB0AA64C-D7B4-430C-930E-23655D2512EA}"/>
</file>

<file path=customXml/itemProps3.xml><?xml version="1.0" encoding="utf-8"?>
<ds:datastoreItem xmlns:ds="http://schemas.openxmlformats.org/officeDocument/2006/customXml" ds:itemID="{0423862F-1805-4837-BE85-E51F96D592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2025-06-12T13:51:10Z</dcterms:created>
  <dcterms:modified xsi:type="dcterms:W3CDTF">2025-08-04T14:34:26Z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fc703-c109-4289-92e0-bac8954fbaa7_Enabled">
    <vt:lpwstr>True</vt:lpwstr>
  </property>
  <property fmtid="{D5CDD505-2E9C-101B-9397-08002B2CF9AE}" pid="3" name="MSIP_Label_638fc703-c109-4289-92e0-bac8954fbaa7_SiteId">
    <vt:lpwstr>b2faa736-1074-4aa5-9574-7ccc9d3041c8</vt:lpwstr>
  </property>
  <property fmtid="{D5CDD505-2E9C-101B-9397-08002B2CF9AE}" pid="4" name="MSIP_Label_638fc703-c109-4289-92e0-bac8954fbaa7_SetDate">
    <vt:lpwstr>2025-06-12T14:02:54Z</vt:lpwstr>
  </property>
  <property fmtid="{D5CDD505-2E9C-101B-9397-08002B2CF9AE}" pid="5" name="MSIP_Label_638fc703-c109-4289-92e0-bac8954fbaa7_Name">
    <vt:lpwstr>USO INTERNO</vt:lpwstr>
  </property>
  <property fmtid="{D5CDD505-2E9C-101B-9397-08002B2CF9AE}" pid="6" name="MSIP_Label_638fc703-c109-4289-92e0-bac8954fbaa7_ActionId">
    <vt:lpwstr>5434f9ea-a257-4d04-b048-9e9465b36712</vt:lpwstr>
  </property>
  <property fmtid="{D5CDD505-2E9C-101B-9397-08002B2CF9AE}" pid="7" name="MSIP_Label_638fc703-c109-4289-92e0-bac8954fbaa7_Removed">
    <vt:lpwstr>False</vt:lpwstr>
  </property>
  <property fmtid="{D5CDD505-2E9C-101B-9397-08002B2CF9AE}" pid="8" name="MSIP_Label_638fc703-c109-4289-92e0-bac8954fbaa7_Extended_MSFT_Method">
    <vt:lpwstr>Standard</vt:lpwstr>
  </property>
  <property fmtid="{D5CDD505-2E9C-101B-9397-08002B2CF9AE}" pid="9" name="Sensitivity">
    <vt:lpwstr>USO INTERNO</vt:lpwstr>
  </property>
  <property fmtid="{D5CDD505-2E9C-101B-9397-08002B2CF9AE}" pid="10" name="ContentTypeId">
    <vt:lpwstr>0x01010093DABD85C3F0EB4C98B5802C67D5455C</vt:lpwstr>
  </property>
  <property fmtid="{D5CDD505-2E9C-101B-9397-08002B2CF9AE}" pid="11" name="MediaServiceImageTags">
    <vt:lpwstr/>
  </property>
</Properties>
</file>