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kylel/ai2/bert/results/"/>
    </mc:Choice>
  </mc:AlternateContent>
  <bookViews>
    <workbookView xWindow="0" yWindow="460" windowWidth="28800" windowHeight="164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J12" i="2"/>
  <c r="J8" i="2"/>
  <c r="J5" i="2"/>
  <c r="H36" i="2"/>
  <c r="H41" i="2"/>
  <c r="U18" i="1"/>
  <c r="H32" i="1"/>
  <c r="H30" i="1"/>
  <c r="O30" i="1"/>
  <c r="U30" i="1"/>
  <c r="W30" i="1"/>
  <c r="W24" i="1"/>
  <c r="W18" i="1"/>
  <c r="W12" i="1"/>
  <c r="U12" i="1"/>
  <c r="U24" i="1"/>
  <c r="O24" i="1"/>
  <c r="L20" i="1"/>
  <c r="L18" i="1"/>
  <c r="O18" i="1"/>
  <c r="O12" i="1"/>
  <c r="L19" i="1"/>
  <c r="L17" i="1"/>
  <c r="H29" i="1"/>
  <c r="H32" i="2"/>
  <c r="H29" i="2"/>
  <c r="H26" i="2"/>
  <c r="H23" i="2"/>
  <c r="H20" i="2"/>
  <c r="H17" i="2"/>
  <c r="H14" i="2"/>
  <c r="H11" i="2"/>
  <c r="H8" i="2"/>
  <c r="H5" i="2"/>
  <c r="H25" i="1"/>
  <c r="H23" i="1"/>
  <c r="Q24" i="1"/>
  <c r="AC40" i="1"/>
  <c r="AC39" i="1"/>
  <c r="AC38" i="1"/>
  <c r="AC36" i="1"/>
  <c r="AC35" i="1"/>
  <c r="AC34" i="1"/>
  <c r="AC33" i="1"/>
  <c r="AC32" i="1"/>
  <c r="AC30" i="1"/>
  <c r="AC29" i="1"/>
  <c r="AC22" i="1"/>
  <c r="AC21" i="1"/>
  <c r="AC20" i="1"/>
  <c r="AC18" i="1"/>
  <c r="AC17" i="1"/>
  <c r="AC16" i="1"/>
  <c r="AC15" i="1"/>
  <c r="AC14" i="1"/>
  <c r="AC12" i="1"/>
  <c r="AC11" i="1"/>
  <c r="AB40" i="1"/>
  <c r="AB39" i="1"/>
  <c r="AB38" i="1"/>
  <c r="AB36" i="1"/>
  <c r="AB35" i="1"/>
  <c r="AB34" i="1"/>
  <c r="AB33" i="1"/>
  <c r="AB32" i="1"/>
  <c r="AB30" i="1"/>
  <c r="AB29" i="1"/>
  <c r="AB11" i="1"/>
  <c r="AB12" i="1"/>
  <c r="AB22" i="1"/>
  <c r="AB21" i="1"/>
  <c r="AB20" i="1"/>
  <c r="AB18" i="1"/>
  <c r="AB17" i="1"/>
  <c r="AB16" i="1"/>
  <c r="AB15" i="1"/>
  <c r="AB14" i="1"/>
  <c r="Q30" i="1"/>
  <c r="H26" i="1"/>
  <c r="H24" i="1"/>
  <c r="Q18" i="1"/>
  <c r="Q12" i="1"/>
  <c r="G14" i="1"/>
  <c r="G13" i="1"/>
  <c r="G12" i="1"/>
  <c r="G11" i="1"/>
</calcChain>
</file>

<file path=xl/sharedStrings.xml><?xml version="1.0" encoding="utf-8"?>
<sst xmlns="http://schemas.openxmlformats.org/spreadsheetml/2006/main" count="170" uniqueCount="60">
  <si>
    <t>Multidomain</t>
  </si>
  <si>
    <t>Frozen</t>
  </si>
  <si>
    <t>Finetune</t>
  </si>
  <si>
    <t>Base</t>
  </si>
  <si>
    <t>Sci</t>
  </si>
  <si>
    <t>scibert - base (finetune)</t>
  </si>
  <si>
    <t>scibert - base (frozen)</t>
  </si>
  <si>
    <t>Bio</t>
  </si>
  <si>
    <t>CS</t>
  </si>
  <si>
    <t>finetune - not (scibert)</t>
  </si>
  <si>
    <t>finetune - not (bert)</t>
  </si>
  <si>
    <t>Table 1</t>
  </si>
  <si>
    <t>Avg over Tasks</t>
  </si>
  <si>
    <t>Avg over Tasks (all domains)</t>
  </si>
  <si>
    <t>Scibert vs Base</t>
  </si>
  <si>
    <t>Finetune vs Frozen</t>
  </si>
  <si>
    <t>Finetune vs Frozen
Scibert</t>
  </si>
  <si>
    <t>mag</t>
  </si>
  <si>
    <t>scicite</t>
  </si>
  <si>
    <t>bc5cdr</t>
  </si>
  <si>
    <t>jnlpba</t>
  </si>
  <si>
    <t>ncbi</t>
  </si>
  <si>
    <t>ebmnlp</t>
  </si>
  <si>
    <t>chemprot</t>
  </si>
  <si>
    <t>scierc-ner</t>
  </si>
  <si>
    <t>scierc-rel</t>
  </si>
  <si>
    <t>arc-acl</t>
  </si>
  <si>
    <t>Finetune vs Frozen
Base</t>
  </si>
  <si>
    <t>ner/NCBI-disease</t>
  </si>
  <si>
    <t>scibert_scivocab_cased</t>
  </si>
  <si>
    <t>(2e-05, 4)</t>
  </si>
  <si>
    <t>bertbase_basevocab_cased</t>
  </si>
  <si>
    <t>(2e-05, 5)</t>
  </si>
  <si>
    <t>scibert_basevocab_cased</t>
  </si>
  <si>
    <t>(5e-05, 3)</t>
  </si>
  <si>
    <t>ner/bc5cdr</t>
  </si>
  <si>
    <t>ner/JNLPBA</t>
  </si>
  <si>
    <t>(5e-05, 2)</t>
  </si>
  <si>
    <t>ner/sciie</t>
  </si>
  <si>
    <t>(2e-05, 3)</t>
  </si>
  <si>
    <t>pico/ebmnlp</t>
  </si>
  <si>
    <t>bertbase_basevocab_uncased</t>
  </si>
  <si>
    <t>scibert_scivocab_uncased</t>
  </si>
  <si>
    <t>text_classification/chemprot</t>
  </si>
  <si>
    <t>scibert_basevocab_uncased</t>
  </si>
  <si>
    <t>text_classification/citation_intent</t>
  </si>
  <si>
    <t>(5e-05, 5)</t>
  </si>
  <si>
    <t>text_classification/sciie-relation-extraction</t>
  </si>
  <si>
    <t>(1e-05, 5)</t>
  </si>
  <si>
    <t>text_classification/sci-cite</t>
  </si>
  <si>
    <t>(5e-06, 5)</t>
  </si>
  <si>
    <t>(1e-05, 2)</t>
  </si>
  <si>
    <t>text_classification/mag</t>
  </si>
  <si>
    <t>(2e-05, 2)</t>
  </si>
  <si>
    <t>(5e-05, 4)</t>
  </si>
  <si>
    <t>AVG Diff</t>
  </si>
  <si>
    <t>BIO</t>
  </si>
  <si>
    <t>MULTI</t>
  </si>
  <si>
    <t>LAS</t>
  </si>
  <si>
    <t>parsing/genia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</si>
</sst>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Finetune improvements correlate with Sample size?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(Sheet1!$AA$11:$AA$22,Sheet1!$AA$29:$AA$40)</c:f>
              <c:numCache>
                <c:formatCode>General</c:formatCode>
                <c:ptCount val="24"/>
                <c:pt idx="0">
                  <c:v>111998.0</c:v>
                </c:pt>
                <c:pt idx="1">
                  <c:v>10104.0</c:v>
                </c:pt>
                <c:pt idx="3">
                  <c:v>15030.0</c:v>
                </c:pt>
                <c:pt idx="4">
                  <c:v>24806.0</c:v>
                </c:pt>
                <c:pt idx="5">
                  <c:v>7287.0</c:v>
                </c:pt>
                <c:pt idx="6">
                  <c:v>50362.0</c:v>
                </c:pt>
                <c:pt idx="7">
                  <c:v>10065.0</c:v>
                </c:pt>
                <c:pt idx="9">
                  <c:v>3187.0</c:v>
                </c:pt>
                <c:pt idx="10">
                  <c:v>4648.0</c:v>
                </c:pt>
                <c:pt idx="11">
                  <c:v>1941.0</c:v>
                </c:pt>
                <c:pt idx="12">
                  <c:v>111998.0</c:v>
                </c:pt>
                <c:pt idx="13">
                  <c:v>10104.0</c:v>
                </c:pt>
                <c:pt idx="15">
                  <c:v>15030.0</c:v>
                </c:pt>
                <c:pt idx="16">
                  <c:v>24806.0</c:v>
                </c:pt>
                <c:pt idx="17">
                  <c:v>7287.0</c:v>
                </c:pt>
                <c:pt idx="18">
                  <c:v>50362.0</c:v>
                </c:pt>
                <c:pt idx="19">
                  <c:v>10065.0</c:v>
                </c:pt>
                <c:pt idx="21">
                  <c:v>3187.0</c:v>
                </c:pt>
                <c:pt idx="22">
                  <c:v>4648.0</c:v>
                </c:pt>
                <c:pt idx="23">
                  <c:v>1941.0</c:v>
                </c:pt>
              </c:numCache>
            </c:numRef>
          </c:xVal>
          <c:yVal>
            <c:numRef>
              <c:f>(Sheet1!$AB$11:$AB$22,Sheet1!$AB$29:$AB$40)</c:f>
              <c:numCache>
                <c:formatCode>General</c:formatCode>
                <c:ptCount val="24"/>
                <c:pt idx="0">
                  <c:v>1.329999999999998</c:v>
                </c:pt>
                <c:pt idx="1">
                  <c:v>0.0699999999999932</c:v>
                </c:pt>
                <c:pt idx="3">
                  <c:v>1.280000000000001</c:v>
                </c:pt>
                <c:pt idx="4">
                  <c:v>1.510000000000005</c:v>
                </c:pt>
                <c:pt idx="5">
                  <c:v>2.179999999999993</c:v>
                </c:pt>
                <c:pt idx="6">
                  <c:v>3.980000000000004</c:v>
                </c:pt>
                <c:pt idx="7">
                  <c:v>8.61</c:v>
                </c:pt>
                <c:pt idx="9">
                  <c:v>1.799999999999997</c:v>
                </c:pt>
                <c:pt idx="10">
                  <c:v>4.719999999999999</c:v>
                </c:pt>
                <c:pt idx="11">
                  <c:v>10.24</c:v>
                </c:pt>
                <c:pt idx="12">
                  <c:v>1.730000000000004</c:v>
                </c:pt>
                <c:pt idx="13">
                  <c:v>0.539999999999992</c:v>
                </c:pt>
                <c:pt idx="15">
                  <c:v>1.64</c:v>
                </c:pt>
                <c:pt idx="16">
                  <c:v>2.040000000000006</c:v>
                </c:pt>
                <c:pt idx="17">
                  <c:v>2.819999999999993</c:v>
                </c:pt>
                <c:pt idx="18">
                  <c:v>10.09</c:v>
                </c:pt>
                <c:pt idx="19">
                  <c:v>10.93000000000001</c:v>
                </c:pt>
                <c:pt idx="21">
                  <c:v>1.659999999999996</c:v>
                </c:pt>
                <c:pt idx="22">
                  <c:v>5.969999999999999</c:v>
                </c:pt>
                <c:pt idx="23">
                  <c:v>1.869999999999997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30432"/>
        <c:axId val="412034624"/>
      </c:scatterChart>
      <c:valAx>
        <c:axId val="4120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4624"/>
        <c:crosses val="autoZero"/>
        <c:crossBetween val="midCat"/>
      </c:valAx>
      <c:valAx>
        <c:axId val="4120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152400</xdr:colOff>
      <xdr:row>11</xdr:row>
      <xdr:rowOff>158750</xdr:rowOff>
    </xdr:from>
    <xdr:to>
      <xdr:col>35</xdr:col>
      <xdr:colOff>596900</xdr:colOff>
      <xdr:row>23</xdr:row>
      <xdr:rowOff>209550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C55"/>
  <sheetViews>
    <sheetView tabSelected="1" topLeftCell="D3" workbookViewId="0">
      <selection activeCell="N27" sqref="N27"/>
    </sheetView>
  </sheetViews>
  <sheetFormatPr baseColWidth="10" defaultRowHeight="16" x14ac:dyDescent="0.2"/>
  <cols>
    <col min="3" max="5" width="10.83203125" customWidth="1"/>
  </cols>
  <sheetData>
    <row r="7" spans="3:29" x14ac:dyDescent="0.2">
      <c r="C7" s="5" t="s">
        <v>11</v>
      </c>
      <c r="D7" s="6"/>
      <c r="E7" s="6"/>
      <c r="F7" s="6"/>
      <c r="G7" s="6"/>
      <c r="H7" s="6"/>
      <c r="O7" s="5" t="s">
        <v>14</v>
      </c>
      <c r="P7" s="5"/>
      <c r="Q7" s="5"/>
      <c r="R7" s="5"/>
      <c r="S7" s="4"/>
      <c r="T7" s="4"/>
      <c r="U7" s="5" t="s">
        <v>15</v>
      </c>
      <c r="V7" s="5"/>
      <c r="W7" s="5"/>
      <c r="X7" s="5"/>
      <c r="Z7" s="7" t="s">
        <v>16</v>
      </c>
      <c r="AA7" s="5"/>
      <c r="AB7" s="5"/>
      <c r="AC7" s="5"/>
    </row>
    <row r="8" spans="3:29" x14ac:dyDescent="0.2">
      <c r="C8" s="6"/>
      <c r="D8" s="6"/>
      <c r="E8" s="6"/>
      <c r="F8" s="6"/>
      <c r="G8" s="6"/>
      <c r="H8" s="6"/>
      <c r="O8" s="5"/>
      <c r="P8" s="5"/>
      <c r="Q8" s="5"/>
      <c r="R8" s="5"/>
      <c r="S8" s="4"/>
      <c r="T8" s="4"/>
      <c r="U8" s="5"/>
      <c r="V8" s="5"/>
      <c r="W8" s="5"/>
      <c r="X8" s="5"/>
      <c r="Z8" s="5"/>
      <c r="AA8" s="5"/>
      <c r="AB8" s="5"/>
      <c r="AC8" s="5"/>
    </row>
    <row r="10" spans="3:29" x14ac:dyDescent="0.2">
      <c r="C10" s="2"/>
      <c r="D10" s="2" t="s">
        <v>0</v>
      </c>
      <c r="G10" s="2" t="s">
        <v>12</v>
      </c>
    </row>
    <row r="11" spans="3:29" ht="18" x14ac:dyDescent="0.2">
      <c r="C11" s="2" t="s">
        <v>3</v>
      </c>
      <c r="D11" s="3" t="s">
        <v>1</v>
      </c>
      <c r="E11" s="1">
        <v>63.64</v>
      </c>
      <c r="F11" s="1">
        <v>84.31</v>
      </c>
      <c r="G11" s="2">
        <f>AVERAGE(E11:F11)</f>
        <v>73.974999999999994</v>
      </c>
      <c r="O11" s="2" t="s">
        <v>5</v>
      </c>
      <c r="Q11" s="2" t="s">
        <v>6</v>
      </c>
      <c r="U11" s="2" t="s">
        <v>9</v>
      </c>
      <c r="W11" s="2" t="s">
        <v>10</v>
      </c>
      <c r="Z11" t="s">
        <v>17</v>
      </c>
      <c r="AA11">
        <v>111998</v>
      </c>
      <c r="AB11">
        <f>E14-E13</f>
        <v>1.3299999999999983</v>
      </c>
      <c r="AC11">
        <f>LOG(AA11, 2)</f>
        <v>16.773113444078223</v>
      </c>
    </row>
    <row r="12" spans="3:29" ht="18" x14ac:dyDescent="0.2">
      <c r="C12" s="2"/>
      <c r="D12" s="3" t="s">
        <v>2</v>
      </c>
      <c r="E12" s="1">
        <v>65.37</v>
      </c>
      <c r="F12" s="1">
        <v>84.85</v>
      </c>
      <c r="G12" s="2">
        <f>AVERAGE(E12:F12)</f>
        <v>75.11</v>
      </c>
      <c r="O12">
        <f>G14-G12</f>
        <v>0.48999999999999488</v>
      </c>
      <c r="Q12">
        <f>G13-G11</f>
        <v>0.92500000000001137</v>
      </c>
      <c r="U12">
        <f>AVERAGE(E14:F14)-AVERAGE(E13:F13)</f>
        <v>0.69999999999998863</v>
      </c>
      <c r="W12">
        <f>AVERAGE(E12:F12)-AVERAGE(E11:F11)</f>
        <v>1.1350000000000051</v>
      </c>
      <c r="Z12" t="s">
        <v>18</v>
      </c>
      <c r="AA12">
        <v>10104</v>
      </c>
      <c r="AB12">
        <f>F14-F13</f>
        <v>6.9999999999993179E-2</v>
      </c>
      <c r="AC12">
        <f>LOG(AA12, 2)</f>
        <v>13.302638923787551</v>
      </c>
    </row>
    <row r="13" spans="3:29" ht="18" x14ac:dyDescent="0.2">
      <c r="C13" s="2" t="s">
        <v>4</v>
      </c>
      <c r="D13" s="3" t="s">
        <v>1</v>
      </c>
      <c r="E13" s="1">
        <v>64.38</v>
      </c>
      <c r="F13" s="1">
        <v>85.42</v>
      </c>
      <c r="G13" s="2">
        <f>AVERAGE(E13:F13)</f>
        <v>74.900000000000006</v>
      </c>
    </row>
    <row r="14" spans="3:29" ht="18" x14ac:dyDescent="0.2">
      <c r="C14" s="2"/>
      <c r="D14" s="3" t="s">
        <v>2</v>
      </c>
      <c r="E14" s="1">
        <v>65.709999999999994</v>
      </c>
      <c r="F14" s="1">
        <v>85.49</v>
      </c>
      <c r="G14" s="2">
        <f>AVERAGE(E14:F14)</f>
        <v>75.599999999999994</v>
      </c>
      <c r="Z14" t="s">
        <v>19</v>
      </c>
      <c r="AA14">
        <v>15030</v>
      </c>
      <c r="AB14">
        <f>E20-E19</f>
        <v>1.2800000000000011</v>
      </c>
      <c r="AC14">
        <f>LOG(AA14, 2)</f>
        <v>13.875557388803726</v>
      </c>
    </row>
    <row r="15" spans="3:29" x14ac:dyDescent="0.2">
      <c r="Z15" t="s">
        <v>20</v>
      </c>
      <c r="AA15">
        <v>24806</v>
      </c>
      <c r="AB15">
        <f>F20-F19</f>
        <v>1.5100000000000051</v>
      </c>
      <c r="AC15">
        <f>LOG(AA15, 2)</f>
        <v>14.598401497068732</v>
      </c>
    </row>
    <row r="16" spans="3:29" ht="18" x14ac:dyDescent="0.2">
      <c r="C16" s="2"/>
      <c r="D16" s="3" t="s">
        <v>7</v>
      </c>
      <c r="J16" t="s">
        <v>58</v>
      </c>
      <c r="L16" s="2" t="s">
        <v>12</v>
      </c>
      <c r="Z16" t="s">
        <v>21</v>
      </c>
      <c r="AA16">
        <v>7287</v>
      </c>
      <c r="AB16">
        <f>G20-G19</f>
        <v>2.1799999999999926</v>
      </c>
      <c r="AC16">
        <f>LOG(AA16, 2)</f>
        <v>12.831109275357022</v>
      </c>
    </row>
    <row r="17" spans="3:29" ht="18" x14ac:dyDescent="0.2">
      <c r="C17" s="2" t="s">
        <v>3</v>
      </c>
      <c r="D17" s="3" t="s">
        <v>1</v>
      </c>
      <c r="E17" s="1">
        <v>85.08</v>
      </c>
      <c r="F17" s="1">
        <v>74.05</v>
      </c>
      <c r="G17" s="1">
        <v>84.06</v>
      </c>
      <c r="H17" s="1">
        <v>61.44</v>
      </c>
      <c r="I17" s="1">
        <v>68.209999999999994</v>
      </c>
      <c r="J17" s="1">
        <v>90.22</v>
      </c>
      <c r="K17" s="1">
        <v>91.79</v>
      </c>
      <c r="L17" s="2">
        <f>AVERAGE(E17:J17)</f>
        <v>77.176666666666662</v>
      </c>
      <c r="O17" s="2" t="s">
        <v>5</v>
      </c>
      <c r="Q17" s="2" t="s">
        <v>6</v>
      </c>
      <c r="U17" s="2" t="s">
        <v>9</v>
      </c>
      <c r="W17" s="2" t="s">
        <v>10</v>
      </c>
      <c r="Z17" t="s">
        <v>22</v>
      </c>
      <c r="AA17">
        <v>50362</v>
      </c>
      <c r="AB17">
        <f>H20-H19</f>
        <v>3.980000000000004</v>
      </c>
      <c r="AC17">
        <f>LOG(AA17, 2)</f>
        <v>15.620047956744347</v>
      </c>
    </row>
    <row r="18" spans="3:29" ht="18" x14ac:dyDescent="0.2">
      <c r="C18" s="2"/>
      <c r="D18" s="3" t="s">
        <v>2</v>
      </c>
      <c r="E18" s="1">
        <v>86.72</v>
      </c>
      <c r="F18" s="1">
        <v>76.09</v>
      </c>
      <c r="G18" s="1">
        <v>86.88</v>
      </c>
      <c r="H18" s="1">
        <v>71.53</v>
      </c>
      <c r="I18" s="1">
        <v>79.14</v>
      </c>
      <c r="J18" s="1">
        <v>90.33</v>
      </c>
      <c r="K18" s="1">
        <v>91.89</v>
      </c>
      <c r="L18" s="2">
        <f>AVERAGE(E18:J18)</f>
        <v>81.781666666666666</v>
      </c>
      <c r="O18">
        <f>L20-L18</f>
        <v>1.9200000000000017</v>
      </c>
      <c r="Q18">
        <f>L19-L17</f>
        <v>3.5866666666666731</v>
      </c>
      <c r="U18">
        <f>AVERAGE(E20:J20)-AVERAGE(E19:J19)</f>
        <v>2.9383333333333326</v>
      </c>
      <c r="W18">
        <f>AVERAGE(E18:J18)-AVERAGE(E17:J17)</f>
        <v>4.605000000000004</v>
      </c>
      <c r="Z18" t="s">
        <v>23</v>
      </c>
      <c r="AA18">
        <v>10065</v>
      </c>
      <c r="AB18">
        <f>I20-I19</f>
        <v>8.61</v>
      </c>
      <c r="AC18">
        <f>LOG(AA18, 2)</f>
        <v>13.297059551808703</v>
      </c>
    </row>
    <row r="19" spans="3:29" ht="18" x14ac:dyDescent="0.2">
      <c r="C19" s="2" t="s">
        <v>4</v>
      </c>
      <c r="D19" s="3" t="s">
        <v>1</v>
      </c>
      <c r="E19" s="1">
        <v>88.73</v>
      </c>
      <c r="F19" s="1">
        <v>75.77</v>
      </c>
      <c r="G19" s="1">
        <v>86.39</v>
      </c>
      <c r="H19" s="1">
        <v>68.3</v>
      </c>
      <c r="I19" s="1">
        <v>75.03</v>
      </c>
      <c r="J19" s="1">
        <v>90.36</v>
      </c>
      <c r="K19" s="1">
        <v>91.96</v>
      </c>
      <c r="L19" s="2">
        <f>AVERAGE(E19:J19)</f>
        <v>80.763333333333335</v>
      </c>
    </row>
    <row r="20" spans="3:29" ht="18" x14ac:dyDescent="0.2">
      <c r="C20" s="2"/>
      <c r="D20" s="3" t="s">
        <v>2</v>
      </c>
      <c r="E20" s="1">
        <v>90.01</v>
      </c>
      <c r="F20" s="1">
        <v>77.28</v>
      </c>
      <c r="G20" s="1">
        <v>88.57</v>
      </c>
      <c r="H20" s="1">
        <v>72.28</v>
      </c>
      <c r="I20" s="1">
        <v>83.64</v>
      </c>
      <c r="J20" s="1">
        <v>90.43</v>
      </c>
      <c r="K20" s="1">
        <v>91.99</v>
      </c>
      <c r="L20" s="2">
        <f>AVERAGE(E20:J20)</f>
        <v>83.701666666666668</v>
      </c>
      <c r="Z20" t="s">
        <v>24</v>
      </c>
      <c r="AA20">
        <v>3187</v>
      </c>
      <c r="AB20">
        <f>E26-E25</f>
        <v>1.7999999999999972</v>
      </c>
      <c r="AC20">
        <f>LOG(AA20, 2)</f>
        <v>11.637983303777853</v>
      </c>
    </row>
    <row r="21" spans="3:29" x14ac:dyDescent="0.2">
      <c r="Z21" t="s">
        <v>25</v>
      </c>
      <c r="AA21">
        <v>4648</v>
      </c>
      <c r="AB21">
        <f>F26-F25</f>
        <v>4.7199999999999989</v>
      </c>
      <c r="AC21">
        <f>LOG(AA21, 2)</f>
        <v>12.182394353404531</v>
      </c>
    </row>
    <row r="22" spans="3:29" ht="18" x14ac:dyDescent="0.2">
      <c r="C22" s="2"/>
      <c r="D22" s="3" t="s">
        <v>8</v>
      </c>
      <c r="E22" s="1"/>
      <c r="H22" s="2" t="s">
        <v>12</v>
      </c>
      <c r="Z22" t="s">
        <v>26</v>
      </c>
      <c r="AA22">
        <v>1941</v>
      </c>
      <c r="AB22">
        <f>G26-G25</f>
        <v>10.240000000000002</v>
      </c>
      <c r="AC22">
        <f>LOG(AA22, 2)</f>
        <v>10.922584402713664</v>
      </c>
    </row>
    <row r="23" spans="3:29" ht="18" x14ac:dyDescent="0.2">
      <c r="C23" s="2" t="s">
        <v>3</v>
      </c>
      <c r="D23" s="3" t="s">
        <v>1</v>
      </c>
      <c r="E23" s="1">
        <v>63.58</v>
      </c>
      <c r="F23" s="1">
        <v>72.739999999999995</v>
      </c>
      <c r="G23" s="1">
        <v>62.04</v>
      </c>
      <c r="H23" s="2">
        <f>AVERAGE(E23:G23)</f>
        <v>66.11999999999999</v>
      </c>
      <c r="O23" s="2" t="s">
        <v>5</v>
      </c>
      <c r="Q23" s="2" t="s">
        <v>6</v>
      </c>
      <c r="U23" s="2" t="s">
        <v>9</v>
      </c>
      <c r="W23" s="2" t="s">
        <v>10</v>
      </c>
    </row>
    <row r="24" spans="3:29" ht="18" x14ac:dyDescent="0.2">
      <c r="C24" s="2"/>
      <c r="D24" s="3" t="s">
        <v>2</v>
      </c>
      <c r="E24" s="1">
        <v>65.239999999999995</v>
      </c>
      <c r="F24" s="1">
        <v>78.709999999999994</v>
      </c>
      <c r="G24" s="1">
        <v>63.91</v>
      </c>
      <c r="H24" s="2">
        <f>AVERAGE(E24:G24)</f>
        <v>69.286666666666662</v>
      </c>
      <c r="O24">
        <f>H26-H24</f>
        <v>3.5533333333333275</v>
      </c>
      <c r="Q24">
        <f>H25-H23</f>
        <v>1.13333333333334</v>
      </c>
      <c r="U24">
        <f>AVERAGE(E26:G26)-AVERAGE(E25:G25)</f>
        <v>5.5866666666666589</v>
      </c>
      <c r="W24">
        <f>AVERAGE(E24:G24)-AVERAGE(E23:G23)</f>
        <v>3.1666666666666714</v>
      </c>
    </row>
    <row r="25" spans="3:29" ht="18" x14ac:dyDescent="0.2">
      <c r="C25" s="2" t="s">
        <v>4</v>
      </c>
      <c r="D25" s="3" t="s">
        <v>1</v>
      </c>
      <c r="E25" s="1">
        <v>65.77</v>
      </c>
      <c r="F25" s="1">
        <v>75.25</v>
      </c>
      <c r="G25" s="1">
        <v>60.74</v>
      </c>
      <c r="H25" s="2">
        <f>AVERAGE(E25:G25)</f>
        <v>67.25333333333333</v>
      </c>
      <c r="Z25" s="7" t="s">
        <v>27</v>
      </c>
      <c r="AA25" s="5"/>
      <c r="AB25" s="5"/>
      <c r="AC25" s="5"/>
    </row>
    <row r="26" spans="3:29" ht="18" x14ac:dyDescent="0.2">
      <c r="C26" s="2"/>
      <c r="D26" s="3" t="s">
        <v>2</v>
      </c>
      <c r="E26" s="1">
        <v>67.569999999999993</v>
      </c>
      <c r="F26" s="1">
        <v>79.97</v>
      </c>
      <c r="G26" s="1">
        <v>70.98</v>
      </c>
      <c r="H26" s="2">
        <f>AVERAGE(E26:G26)</f>
        <v>72.839999999999989</v>
      </c>
      <c r="Z26" s="5"/>
      <c r="AA26" s="5"/>
      <c r="AB26" s="5"/>
      <c r="AC26" s="5"/>
    </row>
    <row r="28" spans="3:29" x14ac:dyDescent="0.2">
      <c r="H28" s="2" t="s">
        <v>13</v>
      </c>
    </row>
    <row r="29" spans="3:29" x14ac:dyDescent="0.2">
      <c r="H29" s="2">
        <f>AVERAGE(E11:F11,E17:J17,E23:G23)</f>
        <v>73.579090909090908</v>
      </c>
      <c r="O29" s="2" t="s">
        <v>5</v>
      </c>
      <c r="Q29" s="2" t="s">
        <v>6</v>
      </c>
      <c r="U29" s="2" t="s">
        <v>9</v>
      </c>
      <c r="W29" s="2" t="s">
        <v>10</v>
      </c>
      <c r="Z29" t="s">
        <v>17</v>
      </c>
      <c r="AA29">
        <v>111998</v>
      </c>
      <c r="AB29">
        <f>E12-E11</f>
        <v>1.730000000000004</v>
      </c>
      <c r="AC29">
        <f>LOG(AA29, 2)</f>
        <v>16.773113444078223</v>
      </c>
    </row>
    <row r="30" spans="3:29" x14ac:dyDescent="0.2">
      <c r="H30" s="2">
        <f>AVERAGE(E12:F12,E18:J18,E24:G24)</f>
        <v>77.160909090909087</v>
      </c>
      <c r="O30">
        <f>H32-H30</f>
        <v>2.105454545454549</v>
      </c>
      <c r="Q30">
        <f>H31-H29</f>
        <v>2.4336363636363672</v>
      </c>
      <c r="U30">
        <f>AVERAGE(E26:G26,E20:J20,E14:F14)-AVERAGE(E25:G25,E19:J19,E13:F13)</f>
        <v>3.2536363636363745</v>
      </c>
      <c r="W30">
        <f>AVERAGE(E24:G24,E18:J18,E12:F12)-AVERAGE(E23:G23,E17:J17,E11:F11)</f>
        <v>3.5818181818181642</v>
      </c>
      <c r="Z30" t="s">
        <v>18</v>
      </c>
      <c r="AA30">
        <v>10104</v>
      </c>
      <c r="AB30">
        <f>F12-F11</f>
        <v>0.53999999999999204</v>
      </c>
      <c r="AC30">
        <f>LOG(AA30, 2)</f>
        <v>13.302638923787551</v>
      </c>
    </row>
    <row r="31" spans="3:29" x14ac:dyDescent="0.2">
      <c r="H31" s="2">
        <f>AVERAGE(E13:F13,E19:J19,E25:G25)</f>
        <v>76.012727272727275</v>
      </c>
    </row>
    <row r="32" spans="3:29" x14ac:dyDescent="0.2">
      <c r="H32" s="2">
        <f>AVERAGE(E14:F14,E20:J20,E26:G26)</f>
        <v>79.266363636363636</v>
      </c>
      <c r="Z32" t="s">
        <v>19</v>
      </c>
      <c r="AA32">
        <v>15030</v>
      </c>
      <c r="AB32">
        <f>E18-E17</f>
        <v>1.6400000000000006</v>
      </c>
      <c r="AC32">
        <f>LOG(AA32, 2)</f>
        <v>13.875557388803726</v>
      </c>
    </row>
    <row r="33" spans="3:29" x14ac:dyDescent="0.2">
      <c r="Z33" t="s">
        <v>20</v>
      </c>
      <c r="AA33">
        <v>24806</v>
      </c>
      <c r="AB33">
        <f>F18-F17</f>
        <v>2.0400000000000063</v>
      </c>
      <c r="AC33">
        <f>LOG(AA33, 2)</f>
        <v>14.598401497068732</v>
      </c>
    </row>
    <row r="34" spans="3:29" x14ac:dyDescent="0.2">
      <c r="C34" s="2"/>
      <c r="D34" s="2"/>
      <c r="G34" s="2"/>
      <c r="Z34" t="s">
        <v>21</v>
      </c>
      <c r="AA34">
        <v>7287</v>
      </c>
      <c r="AB34">
        <f>G18-G17</f>
        <v>2.8199999999999932</v>
      </c>
      <c r="AC34">
        <f>LOG(AA34, 2)</f>
        <v>12.831109275357022</v>
      </c>
    </row>
    <row r="35" spans="3:29" ht="18" x14ac:dyDescent="0.2">
      <c r="C35" s="2"/>
      <c r="D35" s="3"/>
      <c r="E35" s="1"/>
      <c r="F35" s="1"/>
      <c r="G35" s="2"/>
      <c r="Z35" t="s">
        <v>22</v>
      </c>
      <c r="AA35">
        <v>50362</v>
      </c>
      <c r="AB35">
        <f>H18-H17</f>
        <v>10.090000000000003</v>
      </c>
      <c r="AC35">
        <f>LOG(AA35, 2)</f>
        <v>15.620047956744347</v>
      </c>
    </row>
    <row r="36" spans="3:29" ht="18" x14ac:dyDescent="0.2">
      <c r="C36" s="2"/>
      <c r="D36" s="3"/>
      <c r="E36" s="1"/>
      <c r="F36" s="1"/>
      <c r="G36" s="2"/>
      <c r="Z36" t="s">
        <v>23</v>
      </c>
      <c r="AA36">
        <v>10065</v>
      </c>
      <c r="AB36">
        <f>I18-I17</f>
        <v>10.930000000000007</v>
      </c>
      <c r="AC36">
        <f>LOG(AA36, 2)</f>
        <v>13.297059551808703</v>
      </c>
    </row>
    <row r="37" spans="3:29" ht="18" x14ac:dyDescent="0.2">
      <c r="C37" s="2"/>
      <c r="D37" s="3"/>
      <c r="E37" s="1"/>
      <c r="F37" s="1"/>
      <c r="G37" s="2"/>
    </row>
    <row r="38" spans="3:29" x14ac:dyDescent="0.2">
      <c r="Z38" t="s">
        <v>24</v>
      </c>
      <c r="AA38">
        <v>3187</v>
      </c>
      <c r="AB38">
        <f>E24-E23</f>
        <v>1.6599999999999966</v>
      </c>
      <c r="AC38">
        <f>LOG(AA38, 2)</f>
        <v>11.637983303777853</v>
      </c>
    </row>
    <row r="39" spans="3:29" x14ac:dyDescent="0.2">
      <c r="C39" s="2"/>
      <c r="D39" s="2"/>
      <c r="G39" s="2"/>
      <c r="Z39" t="s">
        <v>25</v>
      </c>
      <c r="AA39">
        <v>4648</v>
      </c>
      <c r="AB39">
        <f>F24-F23</f>
        <v>5.9699999999999989</v>
      </c>
      <c r="AC39">
        <f>LOG(AA39, 2)</f>
        <v>12.182394353404531</v>
      </c>
    </row>
    <row r="40" spans="3:29" ht="18" x14ac:dyDescent="0.2">
      <c r="C40" s="2"/>
      <c r="D40" s="3"/>
      <c r="E40" s="1"/>
      <c r="F40" s="1"/>
      <c r="G40" s="2"/>
      <c r="Z40" t="s">
        <v>26</v>
      </c>
      <c r="AA40">
        <v>1941</v>
      </c>
      <c r="AB40">
        <f>G24-G23</f>
        <v>1.8699999999999974</v>
      </c>
      <c r="AC40">
        <f>LOG(AA40, 2)</f>
        <v>10.922584402713664</v>
      </c>
    </row>
    <row r="41" spans="3:29" ht="18" x14ac:dyDescent="0.2">
      <c r="C41" s="2"/>
      <c r="D41" s="3"/>
      <c r="E41" s="1"/>
      <c r="F41" s="1"/>
      <c r="G41" s="2"/>
    </row>
    <row r="42" spans="3:29" ht="18" x14ac:dyDescent="0.2">
      <c r="C42" s="2"/>
      <c r="D42" s="3"/>
      <c r="E42" s="1"/>
      <c r="F42" s="1"/>
      <c r="G42" s="2"/>
    </row>
    <row r="43" spans="3:29" ht="18" x14ac:dyDescent="0.2">
      <c r="C43" s="2"/>
      <c r="D43" s="3"/>
      <c r="E43" s="1"/>
      <c r="F43" s="1"/>
      <c r="G43" s="2"/>
    </row>
    <row r="45" spans="3:29" ht="18" x14ac:dyDescent="0.2">
      <c r="C45" s="2"/>
      <c r="D45" s="3"/>
    </row>
    <row r="46" spans="3:29" ht="18" x14ac:dyDescent="0.2">
      <c r="C46" s="2"/>
      <c r="D46" s="3"/>
      <c r="E46" s="1"/>
      <c r="F46" s="1"/>
      <c r="G46" s="1"/>
      <c r="H46" s="1"/>
      <c r="I46" s="1"/>
      <c r="J46" s="1"/>
      <c r="K46" s="1"/>
    </row>
    <row r="47" spans="3:29" ht="18" x14ac:dyDescent="0.2">
      <c r="C47" s="2"/>
      <c r="D47" s="3"/>
      <c r="E47" s="1"/>
      <c r="F47" s="1"/>
      <c r="G47" s="1"/>
      <c r="H47" s="1"/>
      <c r="I47" s="1"/>
      <c r="J47" s="1"/>
      <c r="K47" s="1"/>
    </row>
    <row r="48" spans="3:29" ht="18" x14ac:dyDescent="0.2">
      <c r="C48" s="2"/>
      <c r="D48" s="3"/>
      <c r="E48" s="1"/>
      <c r="F48" s="1"/>
      <c r="G48" s="1"/>
      <c r="H48" s="1"/>
      <c r="I48" s="1"/>
      <c r="J48" s="1"/>
      <c r="K48" s="1"/>
    </row>
    <row r="49" spans="3:11" ht="18" x14ac:dyDescent="0.2">
      <c r="C49" s="2"/>
      <c r="D49" s="3"/>
      <c r="E49" s="1"/>
      <c r="F49" s="1"/>
      <c r="G49" s="1"/>
      <c r="H49" s="1"/>
      <c r="I49" s="1"/>
      <c r="J49" s="1"/>
      <c r="K49" s="1"/>
    </row>
    <row r="51" spans="3:11" ht="18" x14ac:dyDescent="0.2">
      <c r="C51" s="2"/>
      <c r="D51" s="3"/>
      <c r="E51" s="1"/>
      <c r="H51" s="2"/>
    </row>
    <row r="52" spans="3:11" ht="18" x14ac:dyDescent="0.2">
      <c r="C52" s="2"/>
      <c r="D52" s="3"/>
      <c r="E52" s="1"/>
      <c r="F52" s="1"/>
      <c r="G52" s="1"/>
      <c r="H52" s="2"/>
    </row>
    <row r="53" spans="3:11" ht="18" x14ac:dyDescent="0.2">
      <c r="C53" s="2"/>
      <c r="D53" s="3"/>
      <c r="E53" s="1"/>
      <c r="F53" s="1"/>
      <c r="G53" s="1"/>
      <c r="H53" s="2"/>
    </row>
    <row r="54" spans="3:11" ht="18" x14ac:dyDescent="0.2">
      <c r="C54" s="2"/>
      <c r="D54" s="3"/>
      <c r="E54" s="1"/>
      <c r="F54" s="1"/>
      <c r="G54" s="1"/>
      <c r="H54" s="2"/>
    </row>
    <row r="55" spans="3:11" ht="18" x14ac:dyDescent="0.2">
      <c r="C55" s="2"/>
      <c r="D55" s="3"/>
      <c r="E55" s="1"/>
      <c r="F55" s="1"/>
      <c r="G55" s="1"/>
      <c r="H55" s="2"/>
    </row>
  </sheetData>
  <mergeCells count="5">
    <mergeCell ref="C7:H8"/>
    <mergeCell ref="O7:R8"/>
    <mergeCell ref="U7:X8"/>
    <mergeCell ref="Z7:AC8"/>
    <mergeCell ref="Z25:AC2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1"/>
  <sheetViews>
    <sheetView topLeftCell="A3" workbookViewId="0">
      <selection activeCell="H15" sqref="H15"/>
    </sheetView>
  </sheetViews>
  <sheetFormatPr baseColWidth="10" defaultRowHeight="16" x14ac:dyDescent="0.2"/>
  <cols>
    <col min="2" max="2" width="35.83203125" bestFit="1" customWidth="1"/>
    <col min="3" max="3" width="25.6640625" bestFit="1" customWidth="1"/>
    <col min="4" max="4" width="8.83203125" bestFit="1" customWidth="1"/>
    <col min="5" max="5" width="6.1640625" bestFit="1" customWidth="1"/>
    <col min="6" max="6" width="5.1640625" bestFit="1" customWidth="1"/>
  </cols>
  <sheetData>
    <row r="4" spans="2:10" x14ac:dyDescent="0.2">
      <c r="J4" s="2" t="s">
        <v>56</v>
      </c>
    </row>
    <row r="5" spans="2:10" x14ac:dyDescent="0.2">
      <c r="B5" t="s">
        <v>35</v>
      </c>
      <c r="C5" t="s">
        <v>29</v>
      </c>
      <c r="D5" t="s">
        <v>30</v>
      </c>
      <c r="E5">
        <v>90.01</v>
      </c>
      <c r="F5">
        <v>0.02</v>
      </c>
      <c r="H5">
        <f>E5-E6</f>
        <v>0.79000000000000625</v>
      </c>
      <c r="J5">
        <f>AVERAGE(H5,H8,H11,H17,H20,H36)</f>
        <v>0.75666666666666538</v>
      </c>
    </row>
    <row r="6" spans="2:10" x14ac:dyDescent="0.2">
      <c r="B6" t="s">
        <v>35</v>
      </c>
      <c r="C6" t="s">
        <v>33</v>
      </c>
      <c r="D6" t="s">
        <v>30</v>
      </c>
      <c r="E6">
        <v>89.22</v>
      </c>
      <c r="F6">
        <v>0.15</v>
      </c>
    </row>
    <row r="7" spans="2:10" x14ac:dyDescent="0.2">
      <c r="B7" t="s">
        <v>35</v>
      </c>
      <c r="C7" t="s">
        <v>31</v>
      </c>
      <c r="D7" t="s">
        <v>30</v>
      </c>
      <c r="E7">
        <v>86.72</v>
      </c>
      <c r="F7">
        <v>0.17</v>
      </c>
      <c r="J7" s="2" t="s">
        <v>8</v>
      </c>
    </row>
    <row r="8" spans="2:10" x14ac:dyDescent="0.2">
      <c r="B8" t="s">
        <v>36</v>
      </c>
      <c r="C8" t="s">
        <v>29</v>
      </c>
      <c r="D8" t="s">
        <v>37</v>
      </c>
      <c r="E8">
        <v>77.28</v>
      </c>
      <c r="F8">
        <v>0.03</v>
      </c>
      <c r="H8">
        <f>E8-E9</f>
        <v>0.43999999999999773</v>
      </c>
      <c r="J8">
        <f>AVERAGE(H14,H23,H32)</f>
        <v>0.60999999999999943</v>
      </c>
    </row>
    <row r="9" spans="2:10" x14ac:dyDescent="0.2">
      <c r="B9" t="s">
        <v>36</v>
      </c>
      <c r="C9" t="s">
        <v>33</v>
      </c>
      <c r="D9" t="s">
        <v>37</v>
      </c>
      <c r="E9">
        <v>76.84</v>
      </c>
      <c r="F9">
        <v>0.18</v>
      </c>
    </row>
    <row r="10" spans="2:10" x14ac:dyDescent="0.2">
      <c r="B10" t="s">
        <v>36</v>
      </c>
      <c r="C10" t="s">
        <v>31</v>
      </c>
      <c r="D10" t="s">
        <v>37</v>
      </c>
      <c r="E10">
        <v>76.09</v>
      </c>
      <c r="F10">
        <v>0.34</v>
      </c>
    </row>
    <row r="11" spans="2:10" x14ac:dyDescent="0.2">
      <c r="B11" t="s">
        <v>28</v>
      </c>
      <c r="C11" t="s">
        <v>29</v>
      </c>
      <c r="D11" t="s">
        <v>30</v>
      </c>
      <c r="E11">
        <v>88.57</v>
      </c>
      <c r="F11">
        <v>0.34</v>
      </c>
      <c r="H11">
        <f>E11-E12</f>
        <v>0.55999999999998806</v>
      </c>
      <c r="J11" s="2" t="s">
        <v>57</v>
      </c>
    </row>
    <row r="12" spans="2:10" x14ac:dyDescent="0.2">
      <c r="B12" t="s">
        <v>28</v>
      </c>
      <c r="C12" t="s">
        <v>33</v>
      </c>
      <c r="D12" t="s">
        <v>34</v>
      </c>
      <c r="E12">
        <v>88.01</v>
      </c>
      <c r="F12">
        <v>0.23</v>
      </c>
      <c r="J12">
        <f>AVERAGE(H26, H29)</f>
        <v>0.10999999999999233</v>
      </c>
    </row>
    <row r="13" spans="2:10" x14ac:dyDescent="0.2">
      <c r="B13" t="s">
        <v>28</v>
      </c>
      <c r="C13" t="s">
        <v>31</v>
      </c>
      <c r="D13" t="s">
        <v>32</v>
      </c>
      <c r="E13">
        <v>86.88</v>
      </c>
      <c r="F13">
        <v>0.8</v>
      </c>
    </row>
    <row r="14" spans="2:10" x14ac:dyDescent="0.2">
      <c r="B14" t="s">
        <v>38</v>
      </c>
      <c r="C14" t="s">
        <v>29</v>
      </c>
      <c r="D14" t="s">
        <v>39</v>
      </c>
      <c r="E14">
        <v>67.569999999999993</v>
      </c>
      <c r="F14">
        <v>0.48</v>
      </c>
      <c r="H14">
        <f>E14-E15</f>
        <v>0.73999999999999488</v>
      </c>
    </row>
    <row r="15" spans="2:10" x14ac:dyDescent="0.2">
      <c r="B15" t="s">
        <v>38</v>
      </c>
      <c r="C15" t="s">
        <v>33</v>
      </c>
      <c r="D15" t="s">
        <v>39</v>
      </c>
      <c r="E15">
        <v>66.83</v>
      </c>
      <c r="F15">
        <v>1.29</v>
      </c>
    </row>
    <row r="16" spans="2:10" x14ac:dyDescent="0.2">
      <c r="B16" t="s">
        <v>38</v>
      </c>
      <c r="C16" t="s">
        <v>31</v>
      </c>
      <c r="D16" t="s">
        <v>32</v>
      </c>
      <c r="E16">
        <v>65.239999999999995</v>
      </c>
      <c r="F16">
        <v>0.57999999999999996</v>
      </c>
    </row>
    <row r="17" spans="2:8" x14ac:dyDescent="0.2">
      <c r="B17" t="s">
        <v>40</v>
      </c>
      <c r="C17" t="s">
        <v>42</v>
      </c>
      <c r="D17" t="s">
        <v>37</v>
      </c>
      <c r="E17">
        <v>72.28</v>
      </c>
      <c r="F17">
        <v>0.35</v>
      </c>
      <c r="H17">
        <f>E17-E18</f>
        <v>0.82999999999999829</v>
      </c>
    </row>
    <row r="18" spans="2:8" x14ac:dyDescent="0.2">
      <c r="B18" t="s">
        <v>40</v>
      </c>
      <c r="C18" t="s">
        <v>44</v>
      </c>
      <c r="D18" t="s">
        <v>53</v>
      </c>
      <c r="E18">
        <v>71.45</v>
      </c>
      <c r="F18">
        <v>0.42</v>
      </c>
    </row>
    <row r="19" spans="2:8" x14ac:dyDescent="0.2">
      <c r="B19" t="s">
        <v>40</v>
      </c>
      <c r="C19" t="s">
        <v>41</v>
      </c>
      <c r="D19" t="s">
        <v>37</v>
      </c>
      <c r="E19">
        <v>71.53</v>
      </c>
      <c r="F19">
        <v>0.39</v>
      </c>
    </row>
    <row r="20" spans="2:8" x14ac:dyDescent="0.2">
      <c r="B20" t="s">
        <v>43</v>
      </c>
      <c r="C20" t="s">
        <v>42</v>
      </c>
      <c r="D20" t="s">
        <v>30</v>
      </c>
      <c r="E20">
        <v>83.64</v>
      </c>
      <c r="F20">
        <v>0.31</v>
      </c>
      <c r="H20">
        <f>E20-E21</f>
        <v>2.1299999999999955</v>
      </c>
    </row>
    <row r="21" spans="2:8" x14ac:dyDescent="0.2">
      <c r="B21" t="s">
        <v>43</v>
      </c>
      <c r="C21" t="s">
        <v>44</v>
      </c>
      <c r="D21" t="s">
        <v>30</v>
      </c>
      <c r="E21">
        <v>81.510000000000005</v>
      </c>
      <c r="F21">
        <v>0.38</v>
      </c>
    </row>
    <row r="22" spans="2:8" x14ac:dyDescent="0.2">
      <c r="B22" t="s">
        <v>43</v>
      </c>
      <c r="C22" t="s">
        <v>41</v>
      </c>
      <c r="D22" t="s">
        <v>30</v>
      </c>
      <c r="E22">
        <v>79.14</v>
      </c>
      <c r="F22">
        <v>0.25</v>
      </c>
    </row>
    <row r="23" spans="2:8" x14ac:dyDescent="0.2">
      <c r="B23" t="s">
        <v>45</v>
      </c>
      <c r="C23" t="s">
        <v>42</v>
      </c>
      <c r="D23" t="s">
        <v>54</v>
      </c>
      <c r="E23">
        <v>70.98</v>
      </c>
      <c r="F23">
        <v>3.18</v>
      </c>
      <c r="H23">
        <f>E23-E24</f>
        <v>2.3200000000000074</v>
      </c>
    </row>
    <row r="24" spans="2:8" x14ac:dyDescent="0.2">
      <c r="B24" t="s">
        <v>45</v>
      </c>
      <c r="C24" t="s">
        <v>44</v>
      </c>
      <c r="D24" t="s">
        <v>39</v>
      </c>
      <c r="E24">
        <v>68.66</v>
      </c>
      <c r="F24">
        <v>3.76</v>
      </c>
    </row>
    <row r="25" spans="2:8" x14ac:dyDescent="0.2">
      <c r="B25" t="s">
        <v>45</v>
      </c>
      <c r="C25" t="s">
        <v>41</v>
      </c>
      <c r="D25" t="s">
        <v>46</v>
      </c>
      <c r="E25">
        <v>63.91</v>
      </c>
      <c r="F25">
        <v>1.1599999999999999</v>
      </c>
    </row>
    <row r="26" spans="2:8" x14ac:dyDescent="0.2">
      <c r="B26" t="s">
        <v>52</v>
      </c>
      <c r="C26" t="s">
        <v>42</v>
      </c>
      <c r="D26" t="s">
        <v>53</v>
      </c>
      <c r="E26">
        <v>65.709999999999994</v>
      </c>
      <c r="F26">
        <v>0.04</v>
      </c>
      <c r="H26">
        <f>E26-E27</f>
        <v>-0.1600000000000108</v>
      </c>
    </row>
    <row r="27" spans="2:8" x14ac:dyDescent="0.2">
      <c r="B27" t="s">
        <v>52</v>
      </c>
      <c r="C27" t="s">
        <v>44</v>
      </c>
      <c r="D27" t="s">
        <v>53</v>
      </c>
      <c r="E27">
        <v>65.87</v>
      </c>
      <c r="F27">
        <v>0.01</v>
      </c>
    </row>
    <row r="28" spans="2:8" x14ac:dyDescent="0.2">
      <c r="B28" t="s">
        <v>52</v>
      </c>
      <c r="C28" t="s">
        <v>41</v>
      </c>
      <c r="D28" t="s">
        <v>53</v>
      </c>
      <c r="E28">
        <v>65.37</v>
      </c>
      <c r="F28">
        <v>0.1</v>
      </c>
    </row>
    <row r="29" spans="2:8" x14ac:dyDescent="0.2">
      <c r="B29" t="s">
        <v>49</v>
      </c>
      <c r="C29" t="s">
        <v>42</v>
      </c>
      <c r="D29" t="s">
        <v>50</v>
      </c>
      <c r="E29">
        <v>85.49</v>
      </c>
      <c r="F29">
        <v>0.27</v>
      </c>
      <c r="H29">
        <f>E29-E30</f>
        <v>0.37999999999999545</v>
      </c>
    </row>
    <row r="30" spans="2:8" x14ac:dyDescent="0.2">
      <c r="B30" t="s">
        <v>49</v>
      </c>
      <c r="C30" t="s">
        <v>44</v>
      </c>
      <c r="D30" t="s">
        <v>50</v>
      </c>
      <c r="E30">
        <v>85.11</v>
      </c>
      <c r="F30">
        <v>0.15</v>
      </c>
    </row>
    <row r="31" spans="2:8" x14ac:dyDescent="0.2">
      <c r="B31" t="s">
        <v>49</v>
      </c>
      <c r="C31" t="s">
        <v>41</v>
      </c>
      <c r="D31" t="s">
        <v>51</v>
      </c>
      <c r="E31">
        <v>84.85</v>
      </c>
      <c r="F31">
        <v>0.36</v>
      </c>
    </row>
    <row r="32" spans="2:8" x14ac:dyDescent="0.2">
      <c r="B32" t="s">
        <v>47</v>
      </c>
      <c r="C32" t="s">
        <v>42</v>
      </c>
      <c r="D32" t="s">
        <v>48</v>
      </c>
      <c r="E32">
        <v>79.97</v>
      </c>
      <c r="F32">
        <v>0.79</v>
      </c>
      <c r="H32">
        <f>E32-E33</f>
        <v>-1.230000000000004</v>
      </c>
    </row>
    <row r="33" spans="2:8" x14ac:dyDescent="0.2">
      <c r="B33" t="s">
        <v>47</v>
      </c>
      <c r="C33" t="s">
        <v>44</v>
      </c>
      <c r="D33" t="s">
        <v>30</v>
      </c>
      <c r="E33">
        <v>81.2</v>
      </c>
      <c r="F33">
        <v>0.2</v>
      </c>
    </row>
    <row r="34" spans="2:8" x14ac:dyDescent="0.2">
      <c r="B34" t="s">
        <v>47</v>
      </c>
      <c r="C34" t="s">
        <v>41</v>
      </c>
      <c r="D34" t="s">
        <v>32</v>
      </c>
      <c r="E34">
        <v>78.709999999999994</v>
      </c>
      <c r="F34">
        <v>1.31</v>
      </c>
    </row>
    <row r="36" spans="2:8" x14ac:dyDescent="0.2">
      <c r="B36" t="s">
        <v>59</v>
      </c>
      <c r="C36" t="s">
        <v>29</v>
      </c>
      <c r="D36" t="s">
        <v>54</v>
      </c>
      <c r="E36">
        <v>90.43</v>
      </c>
      <c r="F36">
        <v>0.1</v>
      </c>
      <c r="H36">
        <f>E36-E37</f>
        <v>-0.20999999999999375</v>
      </c>
    </row>
    <row r="37" spans="2:8" x14ac:dyDescent="0.2">
      <c r="B37" t="s">
        <v>59</v>
      </c>
      <c r="C37" t="s">
        <v>33</v>
      </c>
      <c r="D37" t="s">
        <v>54</v>
      </c>
      <c r="E37">
        <v>90.64</v>
      </c>
      <c r="F37">
        <v>0.1</v>
      </c>
    </row>
    <row r="38" spans="2:8" x14ac:dyDescent="0.2">
      <c r="B38" t="s">
        <v>59</v>
      </c>
      <c r="C38" t="s">
        <v>31</v>
      </c>
      <c r="D38" t="s">
        <v>54</v>
      </c>
      <c r="E38">
        <v>90.33</v>
      </c>
      <c r="F38">
        <v>0.11</v>
      </c>
    </row>
    <row r="40" spans="2:8" x14ac:dyDescent="0.2">
      <c r="H40" s="2" t="s">
        <v>55</v>
      </c>
    </row>
    <row r="41" spans="2:8" x14ac:dyDescent="0.2">
      <c r="H41" s="2">
        <f>AVERAGE(H5:H38)</f>
        <v>0.59909090909090679</v>
      </c>
    </row>
  </sheetData>
  <sortState ref="B5:F35">
    <sortCondition ref="B5:B35"/>
    <sortCondition descending="1" ref="C5:C3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2019-05-19T21:33:07Z</dcterms:created>
  <dcterms:modified xsi:type="dcterms:W3CDTF">2019-05-22T21:36:05Z</dcterms:modified>
</cp:coreProperties>
</file>