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Local weights" sheetId="21" r:id="rId1"/>
    <sheet name="8" sheetId="20" r:id="rId2"/>
    <sheet name="Exp's" sheetId="22" r:id="rId3"/>
    <sheet name="7" sheetId="19" r:id="rId4"/>
    <sheet name="6" sheetId="18" r:id="rId5"/>
    <sheet name="5" sheetId="17" r:id="rId6"/>
    <sheet name="1" sheetId="1" r:id="rId7"/>
    <sheet name="2" sheetId="10" r:id="rId8"/>
    <sheet name="3" sheetId="15" r:id="rId9"/>
    <sheet name="4" sheetId="16" r:id="rId10"/>
    <sheet name="Data-Org" sheetId="11" r:id="rId11"/>
    <sheet name="Normalized Data" sheetId="14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8" i="20" l="1"/>
  <c r="AB18" i="20"/>
  <c r="Z18" i="20"/>
  <c r="AG18" i="19"/>
  <c r="Z18" i="19"/>
  <c r="T18" i="19"/>
  <c r="AD18" i="18"/>
  <c r="AB18" i="18"/>
  <c r="AA18" i="18"/>
  <c r="V18" i="18"/>
  <c r="AC18" i="17"/>
  <c r="Z18" i="17"/>
  <c r="X18" i="17"/>
  <c r="AE18" i="16"/>
  <c r="AC18" i="16"/>
  <c r="Z18" i="16"/>
  <c r="X18" i="16"/>
  <c r="V18" i="16"/>
  <c r="U18" i="16"/>
  <c r="AE18" i="15"/>
  <c r="AA18" i="15"/>
  <c r="T18" i="15"/>
  <c r="AC18" i="10"/>
  <c r="AA18" i="10"/>
  <c r="Y18" i="10"/>
  <c r="W18" i="10"/>
  <c r="U18" i="10"/>
  <c r="R18" i="10"/>
  <c r="AB21" i="1"/>
  <c r="Z21" i="1"/>
  <c r="E3" i="22"/>
  <c r="F17" i="21" l="1"/>
  <c r="F18" i="21"/>
  <c r="F19" i="21"/>
  <c r="F20" i="21"/>
  <c r="F21" i="21"/>
  <c r="F22" i="21"/>
  <c r="F16" i="21"/>
  <c r="E17" i="21"/>
  <c r="E18" i="21"/>
  <c r="E19" i="21"/>
  <c r="E20" i="21"/>
  <c r="E21" i="21"/>
  <c r="E22" i="21"/>
  <c r="E16" i="21"/>
  <c r="D103" i="14" l="1"/>
  <c r="E103" i="14"/>
  <c r="F103" i="14"/>
  <c r="G103" i="14"/>
  <c r="H103" i="14"/>
  <c r="I103" i="14"/>
  <c r="C103" i="14"/>
  <c r="D102" i="14"/>
  <c r="E102" i="14"/>
  <c r="F102" i="14"/>
  <c r="G102" i="14"/>
  <c r="H102" i="14"/>
  <c r="I102" i="14"/>
  <c r="C102" i="14"/>
  <c r="D101" i="14"/>
  <c r="E101" i="14"/>
  <c r="F101" i="14"/>
  <c r="G101" i="14"/>
  <c r="H101" i="14"/>
  <c r="I101" i="14"/>
  <c r="C101" i="14"/>
  <c r="AH16" i="20" l="1"/>
  <c r="AH15" i="20"/>
  <c r="AH14" i="20"/>
  <c r="AH13" i="20"/>
  <c r="AH12" i="20"/>
  <c r="AH13" i="19" l="1"/>
  <c r="AH14" i="19"/>
  <c r="AH15" i="19"/>
  <c r="AH16" i="19"/>
  <c r="AH12" i="19"/>
  <c r="AH16" i="18" l="1"/>
  <c r="AH15" i="18"/>
  <c r="AH14" i="18"/>
  <c r="AH13" i="18"/>
  <c r="AH12" i="18"/>
  <c r="AG16" i="17" l="1"/>
  <c r="AG15" i="17"/>
  <c r="AG14" i="17"/>
  <c r="AG13" i="17"/>
  <c r="AG12" i="17"/>
  <c r="AG16" i="16" l="1"/>
  <c r="AG15" i="16"/>
  <c r="AG14" i="16"/>
  <c r="AG13" i="16"/>
  <c r="AG12" i="16"/>
  <c r="AG16" i="15" l="1"/>
  <c r="AG15" i="15"/>
  <c r="AG14" i="15"/>
  <c r="AG13" i="15"/>
  <c r="AG12" i="15"/>
  <c r="AC18" i="1" l="1"/>
  <c r="AC17" i="1" l="1"/>
  <c r="AC16" i="1"/>
  <c r="AC15" i="1"/>
  <c r="AC14" i="1"/>
  <c r="I56" i="14" l="1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55" i="14"/>
  <c r="H100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55" i="14"/>
  <c r="D52" i="14"/>
  <c r="E52" i="14"/>
  <c r="F52" i="14"/>
  <c r="G52" i="14"/>
  <c r="H52" i="14"/>
  <c r="I52" i="14"/>
  <c r="C52" i="14"/>
  <c r="I51" i="14"/>
  <c r="H51" i="14"/>
  <c r="G51" i="14"/>
  <c r="F51" i="14"/>
  <c r="E51" i="14"/>
  <c r="D51" i="14"/>
  <c r="C51" i="14"/>
  <c r="I50" i="14"/>
  <c r="H50" i="14"/>
  <c r="G50" i="14"/>
  <c r="F50" i="14"/>
  <c r="E50" i="14"/>
  <c r="D50" i="14"/>
  <c r="C50" i="14"/>
  <c r="D50" i="11"/>
  <c r="E50" i="11"/>
  <c r="F50" i="11"/>
  <c r="G50" i="11"/>
  <c r="H50" i="11"/>
  <c r="I50" i="11"/>
  <c r="D51" i="11"/>
  <c r="E51" i="11"/>
  <c r="F51" i="11"/>
  <c r="G51" i="11"/>
  <c r="H51" i="11"/>
  <c r="I51" i="11"/>
  <c r="C51" i="11"/>
  <c r="C50" i="11"/>
  <c r="AD16" i="10" l="1"/>
  <c r="AD15" i="10"/>
  <c r="AD13" i="10"/>
  <c r="AD14" i="10"/>
  <c r="AD12" i="10"/>
</calcChain>
</file>

<file path=xl/sharedStrings.xml><?xml version="1.0" encoding="utf-8"?>
<sst xmlns="http://schemas.openxmlformats.org/spreadsheetml/2006/main" count="786" uniqueCount="175">
  <si>
    <t>قیمت ( ریال)</t>
  </si>
  <si>
    <t>بکارگیری کود و سم به ازای هر هکتار</t>
  </si>
  <si>
    <t>میزان مصرف آب به ازای هر هکتار</t>
  </si>
  <si>
    <t>درگیر بودن مزرعه</t>
  </si>
  <si>
    <t>سود خالص (به ازای هر کیلو)</t>
  </si>
  <si>
    <t>گندم</t>
  </si>
  <si>
    <t>خربزه</t>
  </si>
  <si>
    <t>سیب زمینی</t>
  </si>
  <si>
    <t>جو</t>
  </si>
  <si>
    <t>چغنذرقند</t>
  </si>
  <si>
    <t>اولویت</t>
  </si>
  <si>
    <t>7 ماه</t>
  </si>
  <si>
    <r>
      <t xml:space="preserve">700  </t>
    </r>
    <r>
      <rPr>
        <sz val="11"/>
        <color theme="1"/>
        <rFont val="Calibri"/>
        <family val="2"/>
      </rPr>
      <t xml:space="preserve"> Kg</t>
    </r>
  </si>
  <si>
    <r>
      <t xml:space="preserve">8500  </t>
    </r>
    <r>
      <rPr>
        <sz val="11"/>
        <color theme="1"/>
        <rFont val="Calibri"/>
        <family val="2"/>
      </rPr>
      <t xml:space="preserve"> m</t>
    </r>
    <r>
      <rPr>
        <vertAlign val="superscript"/>
        <sz val="11"/>
        <color theme="1"/>
        <rFont val="Calibri"/>
        <family val="2"/>
      </rPr>
      <t>3</t>
    </r>
  </si>
  <si>
    <r>
      <t xml:space="preserve">700  </t>
    </r>
    <r>
      <rPr>
        <sz val="11"/>
        <color theme="1"/>
        <rFont val="Calibri"/>
        <family val="2"/>
      </rPr>
      <t>Kg</t>
    </r>
  </si>
  <si>
    <r>
      <t xml:space="preserve">18500  </t>
    </r>
    <r>
      <rPr>
        <sz val="11"/>
        <color theme="1"/>
        <rFont val="Calibri"/>
        <family val="2"/>
      </rPr>
      <t>m</t>
    </r>
    <r>
      <rPr>
        <vertAlign val="superscript"/>
        <sz val="11"/>
        <color theme="1"/>
        <rFont val="Calibri"/>
        <family val="2"/>
      </rPr>
      <t>3</t>
    </r>
  </si>
  <si>
    <t>5 ماه</t>
  </si>
  <si>
    <r>
      <t xml:space="preserve">500 </t>
    </r>
    <r>
      <rPr>
        <sz val="11"/>
        <color theme="1"/>
        <rFont val="Calibri"/>
        <family val="2"/>
      </rPr>
      <t>kg</t>
    </r>
  </si>
  <si>
    <r>
      <t xml:space="preserve">12150  </t>
    </r>
    <r>
      <rPr>
        <sz val="11"/>
        <color theme="1"/>
        <rFont val="Calibri"/>
        <family val="2"/>
      </rPr>
      <t xml:space="preserve"> m</t>
    </r>
    <r>
      <rPr>
        <vertAlign val="superscript"/>
        <sz val="11"/>
        <color theme="1"/>
        <rFont val="Calibri"/>
        <family val="2"/>
      </rPr>
      <t>3</t>
    </r>
  </si>
  <si>
    <r>
      <t xml:space="preserve">6800  </t>
    </r>
    <r>
      <rPr>
        <sz val="11"/>
        <color theme="1"/>
        <rFont val="Calibri"/>
        <family val="2"/>
      </rPr>
      <t xml:space="preserve"> m</t>
    </r>
    <r>
      <rPr>
        <vertAlign val="superscript"/>
        <sz val="11"/>
        <color theme="1"/>
        <rFont val="Calibri"/>
        <family val="2"/>
      </rPr>
      <t>3</t>
    </r>
  </si>
  <si>
    <r>
      <t xml:space="preserve">650 </t>
    </r>
    <r>
      <rPr>
        <sz val="11"/>
        <color theme="1"/>
        <rFont val="Calibri"/>
        <family val="2"/>
      </rPr>
      <t>kg</t>
    </r>
  </si>
  <si>
    <r>
      <t xml:space="preserve">14650  </t>
    </r>
    <r>
      <rPr>
        <sz val="11"/>
        <color theme="1"/>
        <rFont val="Calibri"/>
        <family val="2"/>
      </rPr>
      <t xml:space="preserve"> m</t>
    </r>
    <r>
      <rPr>
        <vertAlign val="superscript"/>
        <sz val="11"/>
        <color theme="1"/>
        <rFont val="Calibri"/>
        <family val="2"/>
      </rPr>
      <t>3</t>
    </r>
  </si>
  <si>
    <t>w11</t>
  </si>
  <si>
    <t>w12</t>
  </si>
  <si>
    <t>Utility</t>
  </si>
  <si>
    <t>w21</t>
  </si>
  <si>
    <t>w22</t>
  </si>
  <si>
    <t>w31</t>
  </si>
  <si>
    <t>w32</t>
  </si>
  <si>
    <t>w41</t>
  </si>
  <si>
    <t>w42</t>
  </si>
  <si>
    <t>w51</t>
  </si>
  <si>
    <t>w52</t>
  </si>
  <si>
    <t>منداب</t>
  </si>
  <si>
    <t>عدس</t>
  </si>
  <si>
    <t>گلرنگ</t>
  </si>
  <si>
    <t>جارو</t>
  </si>
  <si>
    <r>
      <t xml:space="preserve">6800 </t>
    </r>
    <r>
      <rPr>
        <sz val="11"/>
        <color theme="1"/>
        <rFont val="Calibri"/>
        <family val="2"/>
      </rPr>
      <t xml:space="preserve"> m</t>
    </r>
    <r>
      <rPr>
        <vertAlign val="superscript"/>
        <sz val="11"/>
        <color theme="1"/>
        <rFont val="Calibri"/>
        <family val="2"/>
      </rPr>
      <t>3</t>
    </r>
  </si>
  <si>
    <t>قیمت</t>
  </si>
  <si>
    <t>کود</t>
  </si>
  <si>
    <t>آب</t>
  </si>
  <si>
    <t>مزرعه</t>
  </si>
  <si>
    <t>سود</t>
  </si>
  <si>
    <t>راحتی حمل و نقل محصول</t>
  </si>
  <si>
    <t>دسترسی به ماشین الات</t>
  </si>
  <si>
    <t>w61</t>
  </si>
  <si>
    <t>w62</t>
  </si>
  <si>
    <t>w71</t>
  </si>
  <si>
    <t>w72</t>
  </si>
  <si>
    <t>first obj</t>
  </si>
  <si>
    <t>RHS</t>
  </si>
  <si>
    <t>A1</t>
  </si>
  <si>
    <t>A2</t>
  </si>
  <si>
    <t>A3</t>
  </si>
  <si>
    <t>A4</t>
  </si>
  <si>
    <t>A5</t>
  </si>
  <si>
    <t>sum</t>
  </si>
  <si>
    <t>Max utility</t>
  </si>
  <si>
    <t>Min sigma's</t>
  </si>
  <si>
    <t>باقلا تا زه</t>
  </si>
  <si>
    <t>پیاز</t>
  </si>
  <si>
    <t>گوجه فرنگی</t>
  </si>
  <si>
    <t>فلفل قرمز</t>
  </si>
  <si>
    <t>سبزیجات برگی</t>
  </si>
  <si>
    <t>سبزیجات غدهای</t>
  </si>
  <si>
    <t>سیر خشک</t>
  </si>
  <si>
    <t>سنگلک</t>
  </si>
  <si>
    <t>شبدر</t>
  </si>
  <si>
    <t>شلغم وهویج علوفه ای</t>
  </si>
  <si>
    <t>ارزن</t>
  </si>
  <si>
    <t>خصیل (جو و ارزن علوفه ای)</t>
  </si>
  <si>
    <t>چغندر علوفه ای</t>
  </si>
  <si>
    <t>ذرت علوفه ای</t>
  </si>
  <si>
    <t>ذرت خوشه ای (سورگم (</t>
  </si>
  <si>
    <t>یونجه</t>
  </si>
  <si>
    <t>ذرت بذری</t>
  </si>
  <si>
    <t>خاکشیر</t>
  </si>
  <si>
    <t>دسترسی به ماشین آلات</t>
  </si>
  <si>
    <t>هندوانه بذری</t>
  </si>
  <si>
    <t>افتا بگردان</t>
  </si>
  <si>
    <t>کدو بذری</t>
  </si>
  <si>
    <t>ذرت دانه ای</t>
  </si>
  <si>
    <t>شلتوك</t>
  </si>
  <si>
    <t>کلزا</t>
  </si>
  <si>
    <t>کنجد</t>
  </si>
  <si>
    <t>شا ه دانه</t>
  </si>
  <si>
    <t>چغندر قند</t>
  </si>
  <si>
    <t>پنبه</t>
  </si>
  <si>
    <t>توتون و تنبا کو</t>
  </si>
  <si>
    <t>نخود</t>
  </si>
  <si>
    <t>با قالاخشک</t>
  </si>
  <si>
    <t>لوبیا</t>
  </si>
  <si>
    <t>ماش</t>
  </si>
  <si>
    <t>خیار</t>
  </si>
  <si>
    <t>انواع کدو</t>
  </si>
  <si>
    <t>هندوانه</t>
  </si>
  <si>
    <t>طالبی</t>
  </si>
  <si>
    <t>بادمجان</t>
  </si>
  <si>
    <t>max</t>
  </si>
  <si>
    <t>min</t>
  </si>
  <si>
    <t>Diff</t>
  </si>
  <si>
    <t>w1</t>
  </si>
  <si>
    <t>w2</t>
  </si>
  <si>
    <t>w3</t>
  </si>
  <si>
    <t>w4</t>
  </si>
  <si>
    <t>w5</t>
  </si>
  <si>
    <t>w6</t>
  </si>
  <si>
    <t>w7</t>
  </si>
  <si>
    <t>utiliy</t>
  </si>
  <si>
    <t>حمل</t>
  </si>
  <si>
    <t>دسترسی</t>
  </si>
  <si>
    <t>اب</t>
  </si>
  <si>
    <t>ذرت خوشه ای</t>
  </si>
  <si>
    <t>خصیل</t>
  </si>
  <si>
    <t>Exp#</t>
  </si>
  <si>
    <t>L</t>
  </si>
  <si>
    <t>U</t>
  </si>
  <si>
    <t>mean</t>
  </si>
  <si>
    <t>std</t>
  </si>
  <si>
    <t>c.v</t>
  </si>
  <si>
    <t>lower bound</t>
  </si>
  <si>
    <t>upper bound</t>
  </si>
  <si>
    <t>rank</t>
  </si>
  <si>
    <t>Environment</t>
  </si>
  <si>
    <t>Social</t>
  </si>
  <si>
    <t>Economic</t>
  </si>
  <si>
    <t>Ex1</t>
  </si>
  <si>
    <t>Ex2</t>
  </si>
  <si>
    <t>Ex3</t>
  </si>
  <si>
    <t>Ex4</t>
  </si>
  <si>
    <t>Ex5</t>
  </si>
  <si>
    <t>Ex6</t>
  </si>
  <si>
    <t>Ex7</t>
  </si>
  <si>
    <t>Ex8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</si>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</sst>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0"/>
    <numFmt numFmtId="166" formatCode="0.000"/>
  </numFmts>
  <fonts count="6" x14ac:knownFonts="1">
    <font>
      <sz val="11"/>
      <color theme="1"/>
      <name val="Arial"/>
      <family val="2"/>
      <scheme val="minor"/>
    </font>
    <font>
      <sz val="11"/>
      <color theme="1"/>
      <name val="Calibri"/>
      <family val="2"/>
    </font>
    <font>
      <b/>
      <sz val="11"/>
      <color theme="1"/>
      <name val="B Nazanin"/>
      <charset val="178"/>
    </font>
    <font>
      <sz val="11"/>
      <color rgb="FF000000"/>
      <name val="B Nazanin"/>
      <charset val="178"/>
    </font>
    <font>
      <sz val="11"/>
      <color theme="1"/>
      <name val="B Nazanin"/>
      <charset val="178"/>
    </font>
    <font>
      <vertAlign val="superscript"/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1" xfId="0" applyFont="1" applyBorder="1" applyAlignment="1">
      <alignment horizontal="center" vertical="center" wrapText="1" readingOrder="2"/>
    </xf>
    <xf numFmtId="0" fontId="2" fillId="0" borderId="2" xfId="0" applyFont="1" applyBorder="1" applyAlignment="1">
      <alignment horizontal="center" vertical="center" wrapText="1" readingOrder="2"/>
    </xf>
    <xf numFmtId="0" fontId="3" fillId="0" borderId="1" xfId="0" applyFont="1" applyBorder="1" applyAlignment="1">
      <alignment horizontal="center" vertical="center" readingOrder="2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 readingOrder="2"/>
    </xf>
    <xf numFmtId="0" fontId="4" fillId="0" borderId="2" xfId="0" applyFont="1" applyBorder="1" applyAlignment="1">
      <alignment horizontal="center" vertical="center" wrapText="1" readingOrder="2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 readingOrder="2"/>
    </xf>
    <xf numFmtId="0" fontId="0" fillId="3" borderId="0" xfId="0" applyFill="1" applyAlignme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Border="1"/>
    <xf numFmtId="0" fontId="0" fillId="2" borderId="0" xfId="0" applyFill="1" applyAlignment="1"/>
    <xf numFmtId="0" fontId="2" fillId="0" borderId="0" xfId="0" applyFont="1" applyFill="1" applyBorder="1" applyAlignment="1">
      <alignment horizontal="center" vertical="center" wrapText="1" readingOrder="2"/>
    </xf>
    <xf numFmtId="0" fontId="4" fillId="0" borderId="0" xfId="0" applyFont="1"/>
    <xf numFmtId="0" fontId="2" fillId="0" borderId="4" xfId="0" applyFont="1" applyFill="1" applyBorder="1" applyAlignment="1">
      <alignment horizontal="center" vertical="center" wrapText="1" readingOrder="2"/>
    </xf>
    <xf numFmtId="0" fontId="4" fillId="0" borderId="4" xfId="0" applyFont="1" applyFill="1" applyBorder="1" applyAlignment="1">
      <alignment horizontal="center" vertical="center" wrapText="1" readingOrder="2"/>
    </xf>
    <xf numFmtId="0" fontId="4" fillId="0" borderId="5" xfId="0" applyFont="1" applyBorder="1"/>
    <xf numFmtId="0" fontId="4" fillId="0" borderId="5" xfId="0" applyFont="1" applyBorder="1" applyAlignment="1">
      <alignment horizontal="center" vertical="center" wrapText="1" readingOrder="2"/>
    </xf>
    <xf numFmtId="0" fontId="2" fillId="0" borderId="5" xfId="0" applyFont="1" applyBorder="1" applyAlignment="1">
      <alignment horizontal="center" vertical="center" wrapText="1" readingOrder="2"/>
    </xf>
    <xf numFmtId="0" fontId="2" fillId="0" borderId="5" xfId="0" applyFont="1" applyFill="1" applyBorder="1" applyAlignment="1">
      <alignment horizontal="center" vertical="center" wrapText="1" readingOrder="2"/>
    </xf>
    <xf numFmtId="0" fontId="4" fillId="0" borderId="5" xfId="0" applyFont="1" applyFill="1" applyBorder="1" applyAlignment="1">
      <alignment horizontal="center" vertical="center" wrapText="1" readingOrder="2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10" borderId="0" xfId="0" applyFill="1"/>
    <xf numFmtId="0" fontId="0" fillId="9" borderId="0" xfId="0" applyFill="1"/>
    <xf numFmtId="0" fontId="0" fillId="0" borderId="5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2"/>
  <sheetViews>
    <sheetView workbookViewId="0">
      <selection activeCell="B16" sqref="B16"/>
    </sheetView>
  </sheetViews>
  <sheetFormatPr defaultRowHeight="14.25" x14ac:dyDescent="0.2"/>
  <cols>
    <col min="3" max="3" width="10.75" bestFit="1" customWidth="1"/>
    <col min="4" max="4" width="11" bestFit="1" customWidth="1"/>
    <col min="5" max="5" width="10.875" bestFit="1" customWidth="1"/>
  </cols>
  <sheetData>
    <row r="1" spans="2:16" ht="15" thickBot="1" x14ac:dyDescent="0.25"/>
    <row r="2" spans="2:16" ht="15" thickBot="1" x14ac:dyDescent="0.25">
      <c r="C2" s="42" t="s">
        <v>101</v>
      </c>
      <c r="D2" s="40"/>
      <c r="E2" s="40" t="s">
        <v>102</v>
      </c>
      <c r="F2" s="40"/>
      <c r="G2" s="43" t="s">
        <v>103</v>
      </c>
      <c r="H2" s="43"/>
      <c r="I2" s="40" t="s">
        <v>104</v>
      </c>
      <c r="J2" s="40"/>
      <c r="K2" s="43" t="s">
        <v>105</v>
      </c>
      <c r="L2" s="43"/>
      <c r="M2" s="43" t="s">
        <v>106</v>
      </c>
      <c r="N2" s="43"/>
      <c r="O2" s="40" t="s">
        <v>107</v>
      </c>
      <c r="P2" s="41"/>
    </row>
    <row r="3" spans="2:16" x14ac:dyDescent="0.2">
      <c r="B3" s="11" t="s">
        <v>114</v>
      </c>
      <c r="C3" s="31" t="s">
        <v>115</v>
      </c>
      <c r="D3" s="32" t="s">
        <v>116</v>
      </c>
      <c r="E3" s="31" t="s">
        <v>115</v>
      </c>
      <c r="F3" s="32" t="s">
        <v>116</v>
      </c>
      <c r="G3" s="31" t="s">
        <v>115</v>
      </c>
      <c r="H3" s="32" t="s">
        <v>116</v>
      </c>
      <c r="I3" s="31" t="s">
        <v>115</v>
      </c>
      <c r="J3" s="32" t="s">
        <v>116</v>
      </c>
      <c r="K3" s="31" t="s">
        <v>115</v>
      </c>
      <c r="L3" s="32" t="s">
        <v>116</v>
      </c>
      <c r="M3" s="31" t="s">
        <v>115</v>
      </c>
      <c r="N3" s="32" t="s">
        <v>116</v>
      </c>
      <c r="O3" s="31" t="s">
        <v>115</v>
      </c>
      <c r="P3" s="32" t="s">
        <v>116</v>
      </c>
    </row>
    <row r="4" spans="2:16" x14ac:dyDescent="0.2">
      <c r="B4" s="11">
        <v>1</v>
      </c>
      <c r="C4" s="33">
        <v>0</v>
      </c>
      <c r="D4" s="34">
        <v>0</v>
      </c>
      <c r="E4" s="33">
        <v>0</v>
      </c>
      <c r="F4" s="34">
        <v>0</v>
      </c>
      <c r="G4" s="33">
        <v>0</v>
      </c>
      <c r="H4" s="34">
        <v>0</v>
      </c>
      <c r="I4" s="33">
        <v>0</v>
      </c>
      <c r="J4" s="34">
        <v>3.2191920000000001E-3</v>
      </c>
      <c r="K4" s="33">
        <v>0</v>
      </c>
      <c r="L4" s="34">
        <v>0</v>
      </c>
      <c r="M4" s="33">
        <v>0.50824309999999995</v>
      </c>
      <c r="N4" s="34">
        <v>0.52648519999999999</v>
      </c>
      <c r="O4" s="33">
        <v>0</v>
      </c>
      <c r="P4" s="34">
        <v>0.4917569</v>
      </c>
    </row>
    <row r="5" spans="2:16" x14ac:dyDescent="0.2">
      <c r="B5" s="11">
        <v>2</v>
      </c>
      <c r="C5" s="33">
        <v>0</v>
      </c>
      <c r="D5" s="34">
        <v>0.42499999999999999</v>
      </c>
      <c r="E5" s="33">
        <v>0</v>
      </c>
      <c r="F5" s="34">
        <v>0</v>
      </c>
      <c r="G5" s="33">
        <v>0</v>
      </c>
      <c r="H5" s="34">
        <v>0.4439515</v>
      </c>
      <c r="I5" s="33">
        <v>0.29171019999999998</v>
      </c>
      <c r="J5" s="34">
        <v>0.9</v>
      </c>
      <c r="K5" s="33">
        <v>0</v>
      </c>
      <c r="L5" s="34">
        <v>0.20802850000000001</v>
      </c>
      <c r="M5" s="33">
        <v>0</v>
      </c>
      <c r="N5" s="34">
        <v>0.1</v>
      </c>
      <c r="O5" s="33">
        <v>0</v>
      </c>
      <c r="P5" s="34">
        <v>2.262805E-2</v>
      </c>
    </row>
    <row r="6" spans="2:16" x14ac:dyDescent="0.2">
      <c r="B6" s="11">
        <v>3</v>
      </c>
      <c r="C6" s="33">
        <v>0</v>
      </c>
      <c r="D6" s="34">
        <v>0.72428729999999997</v>
      </c>
      <c r="E6" s="33">
        <v>0</v>
      </c>
      <c r="F6" s="34">
        <v>0</v>
      </c>
      <c r="G6" s="33">
        <v>0</v>
      </c>
      <c r="H6" s="34">
        <v>0</v>
      </c>
      <c r="I6" s="33">
        <v>0</v>
      </c>
      <c r="J6" s="34">
        <v>0</v>
      </c>
      <c r="K6" s="33">
        <v>6.8039550000000004E-2</v>
      </c>
      <c r="L6" s="34">
        <v>8.3595429999999998E-2</v>
      </c>
      <c r="M6" s="33">
        <v>0</v>
      </c>
      <c r="N6" s="34">
        <v>0</v>
      </c>
      <c r="O6" s="33">
        <v>0</v>
      </c>
      <c r="P6" s="34">
        <v>0.41258840000000002</v>
      </c>
    </row>
    <row r="7" spans="2:16" x14ac:dyDescent="0.2">
      <c r="B7" s="11">
        <v>4</v>
      </c>
      <c r="C7" s="33">
        <v>0</v>
      </c>
      <c r="D7" s="34">
        <v>0.3658537</v>
      </c>
      <c r="E7" s="33">
        <v>6.341463E-2</v>
      </c>
      <c r="F7" s="34">
        <v>0.44374999999999998</v>
      </c>
      <c r="G7" s="33">
        <v>0</v>
      </c>
      <c r="H7" s="34">
        <v>0.22037039999999999</v>
      </c>
      <c r="I7" s="33">
        <v>0</v>
      </c>
      <c r="J7" s="34">
        <v>0.33750000000000002</v>
      </c>
      <c r="K7" s="33">
        <v>0</v>
      </c>
      <c r="L7" s="34">
        <v>0</v>
      </c>
      <c r="M7" s="33">
        <v>0</v>
      </c>
      <c r="N7" s="34">
        <v>0.51249999999999996</v>
      </c>
      <c r="O7" s="33">
        <v>0</v>
      </c>
      <c r="P7" s="34">
        <v>0.32926830000000001</v>
      </c>
    </row>
    <row r="8" spans="2:16" x14ac:dyDescent="0.2">
      <c r="B8" s="11">
        <v>5</v>
      </c>
      <c r="C8" s="33">
        <v>0</v>
      </c>
      <c r="D8" s="34">
        <v>0</v>
      </c>
      <c r="E8" s="33">
        <v>0</v>
      </c>
      <c r="F8" s="34">
        <v>0</v>
      </c>
      <c r="G8" s="33">
        <v>0</v>
      </c>
      <c r="H8" s="34">
        <v>0.40919929999999999</v>
      </c>
      <c r="I8" s="33">
        <v>0</v>
      </c>
      <c r="J8" s="34">
        <v>0.34464830000000002</v>
      </c>
      <c r="K8" s="33">
        <v>0</v>
      </c>
      <c r="L8" s="34">
        <v>0</v>
      </c>
      <c r="M8" s="33">
        <v>0</v>
      </c>
      <c r="N8" s="34">
        <v>0.902003</v>
      </c>
      <c r="O8" s="33">
        <v>0</v>
      </c>
      <c r="P8" s="34">
        <v>0</v>
      </c>
    </row>
    <row r="9" spans="2:16" x14ac:dyDescent="0.2">
      <c r="B9" s="11">
        <v>6</v>
      </c>
      <c r="C9" s="33">
        <v>0</v>
      </c>
      <c r="D9" s="34">
        <v>0</v>
      </c>
      <c r="E9" s="33">
        <v>0</v>
      </c>
      <c r="F9" s="34">
        <v>1.847509E-2</v>
      </c>
      <c r="G9" s="33">
        <v>0</v>
      </c>
      <c r="H9" s="34">
        <v>0</v>
      </c>
      <c r="I9" s="33">
        <v>0</v>
      </c>
      <c r="J9" s="34">
        <v>0.54161809999999999</v>
      </c>
      <c r="K9" s="33">
        <v>0</v>
      </c>
      <c r="L9" s="34">
        <v>0.43563299999999999</v>
      </c>
      <c r="M9" s="33">
        <v>0</v>
      </c>
      <c r="N9" s="34">
        <v>6.0258890000000002E-2</v>
      </c>
      <c r="O9" s="33">
        <v>0</v>
      </c>
      <c r="P9" s="34">
        <v>0</v>
      </c>
    </row>
    <row r="10" spans="2:16" x14ac:dyDescent="0.2">
      <c r="B10" s="11">
        <v>7</v>
      </c>
      <c r="C10" s="33">
        <v>0</v>
      </c>
      <c r="D10" s="34">
        <v>5.2642939999999999E-2</v>
      </c>
      <c r="E10" s="33">
        <v>0</v>
      </c>
      <c r="F10" s="34">
        <v>0</v>
      </c>
      <c r="G10" s="33">
        <v>0</v>
      </c>
      <c r="H10" s="34">
        <v>0</v>
      </c>
      <c r="I10" s="33">
        <v>0</v>
      </c>
      <c r="J10" s="34">
        <v>1</v>
      </c>
      <c r="K10" s="33">
        <v>0</v>
      </c>
      <c r="L10" s="34">
        <v>0</v>
      </c>
      <c r="M10" s="33">
        <v>0</v>
      </c>
      <c r="N10" s="34">
        <v>0</v>
      </c>
      <c r="O10" s="33">
        <v>0</v>
      </c>
      <c r="P10" s="34">
        <v>4.5499980000000002E-2</v>
      </c>
    </row>
    <row r="11" spans="2:16" ht="15" thickBot="1" x14ac:dyDescent="0.25">
      <c r="B11" s="11">
        <v>8</v>
      </c>
      <c r="C11" s="35">
        <v>0</v>
      </c>
      <c r="D11" s="36">
        <v>0</v>
      </c>
      <c r="E11" s="35">
        <v>0</v>
      </c>
      <c r="F11" s="36">
        <v>0</v>
      </c>
      <c r="G11" s="35">
        <v>0</v>
      </c>
      <c r="H11" s="36">
        <v>0</v>
      </c>
      <c r="I11" s="35">
        <v>0.90335430000000005</v>
      </c>
      <c r="J11" s="36">
        <v>0.9</v>
      </c>
      <c r="K11" s="35">
        <v>0</v>
      </c>
      <c r="L11" s="36">
        <v>9.6645700000000001E-2</v>
      </c>
      <c r="M11" s="35">
        <v>0</v>
      </c>
      <c r="N11" s="36">
        <v>0</v>
      </c>
      <c r="O11" s="35">
        <v>0</v>
      </c>
      <c r="P11" s="36">
        <v>8.1982089999999997E-3</v>
      </c>
    </row>
    <row r="15" spans="2:16" x14ac:dyDescent="0.2">
      <c r="C15" s="12" t="s">
        <v>120</v>
      </c>
      <c r="D15" s="12" t="s">
        <v>121</v>
      </c>
      <c r="E15" s="12" t="s">
        <v>117</v>
      </c>
      <c r="F15" s="12" t="s">
        <v>122</v>
      </c>
    </row>
    <row r="16" spans="2:16" x14ac:dyDescent="0.2">
      <c r="B16" s="11" t="s">
        <v>101</v>
      </c>
      <c r="C16" s="39">
        <v>0</v>
      </c>
      <c r="D16" s="39">
        <v>0.72428729999999997</v>
      </c>
      <c r="E16" s="39">
        <f>(C16+D16)/2</f>
        <v>0.36214364999999998</v>
      </c>
      <c r="F16" s="39">
        <f>RANK(E16,$E$16:$E$22)</f>
        <v>3</v>
      </c>
    </row>
    <row r="17" spans="2:6" x14ac:dyDescent="0.2">
      <c r="B17" s="11" t="s">
        <v>102</v>
      </c>
      <c r="C17" s="39">
        <v>0</v>
      </c>
      <c r="D17" s="39">
        <v>0.44374999999999998</v>
      </c>
      <c r="E17" s="39">
        <f t="shared" ref="E17:E22" si="0">(C17+D17)/2</f>
        <v>0.22187499999999999</v>
      </c>
      <c r="F17" s="39">
        <f t="shared" ref="F17:F22" si="1">RANK(E17,$E$16:$E$22)</f>
        <v>6</v>
      </c>
    </row>
    <row r="18" spans="2:6" x14ac:dyDescent="0.2">
      <c r="B18" s="11" t="s">
        <v>103</v>
      </c>
      <c r="C18" s="39">
        <v>0</v>
      </c>
      <c r="D18" s="39">
        <v>0.4439515</v>
      </c>
      <c r="E18" s="39">
        <f t="shared" si="0"/>
        <v>0.22197575</v>
      </c>
      <c r="F18" s="39">
        <f t="shared" si="1"/>
        <v>5</v>
      </c>
    </row>
    <row r="19" spans="2:6" x14ac:dyDescent="0.2">
      <c r="B19" s="11" t="s">
        <v>104</v>
      </c>
      <c r="C19" s="39">
        <v>0</v>
      </c>
      <c r="D19" s="39">
        <v>0.90335430000000005</v>
      </c>
      <c r="E19" s="39">
        <f t="shared" si="0"/>
        <v>0.45167715000000003</v>
      </c>
      <c r="F19" s="39">
        <f t="shared" si="1"/>
        <v>1</v>
      </c>
    </row>
    <row r="20" spans="2:6" x14ac:dyDescent="0.2">
      <c r="B20" s="11" t="s">
        <v>105</v>
      </c>
      <c r="C20" s="39">
        <v>0</v>
      </c>
      <c r="D20" s="39">
        <v>0.43563299999999999</v>
      </c>
      <c r="E20" s="39">
        <f t="shared" si="0"/>
        <v>0.2178165</v>
      </c>
      <c r="F20" s="39">
        <f t="shared" si="1"/>
        <v>7</v>
      </c>
    </row>
    <row r="21" spans="2:6" x14ac:dyDescent="0.2">
      <c r="B21" s="11" t="s">
        <v>106</v>
      </c>
      <c r="C21" s="39">
        <v>0</v>
      </c>
      <c r="D21" s="39">
        <v>0.902003</v>
      </c>
      <c r="E21" s="39">
        <f t="shared" si="0"/>
        <v>0.4510015</v>
      </c>
      <c r="F21" s="39">
        <f t="shared" si="1"/>
        <v>2</v>
      </c>
    </row>
    <row r="22" spans="2:6" x14ac:dyDescent="0.2">
      <c r="B22" s="11" t="s">
        <v>107</v>
      </c>
      <c r="C22" s="39">
        <v>0</v>
      </c>
      <c r="D22" s="39">
        <v>0.4917569</v>
      </c>
      <c r="E22" s="39">
        <f t="shared" si="0"/>
        <v>0.24587845</v>
      </c>
      <c r="F22" s="39">
        <f t="shared" si="1"/>
        <v>4</v>
      </c>
    </row>
  </sheetData>
  <mergeCells count="7">
    <mergeCell ref="O2:P2"/>
    <mergeCell ref="C2:D2"/>
    <mergeCell ref="E2:F2"/>
    <mergeCell ref="G2:H2"/>
    <mergeCell ref="I2:J2"/>
    <mergeCell ref="K2:L2"/>
    <mergeCell ref="M2:N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41"/>
  <sheetViews>
    <sheetView topLeftCell="G6" zoomScale="70" zoomScaleNormal="70" workbookViewId="0">
      <selection activeCell="T12" sqref="T12:AF16"/>
    </sheetView>
  </sheetViews>
  <sheetFormatPr defaultRowHeight="14.25" x14ac:dyDescent="0.2"/>
  <cols>
    <col min="16" max="16" width="10.375" bestFit="1" customWidth="1"/>
  </cols>
  <sheetData>
    <row r="2" spans="1:33" ht="15" thickBot="1" x14ac:dyDescent="0.25"/>
    <row r="3" spans="1:33" ht="18.75" thickBot="1" x14ac:dyDescent="0.25">
      <c r="L3" s="5">
        <v>58000</v>
      </c>
      <c r="M3" s="5">
        <v>65000</v>
      </c>
      <c r="N3" s="5">
        <v>35000</v>
      </c>
      <c r="O3" s="5">
        <v>63000</v>
      </c>
      <c r="P3" s="5">
        <v>25000</v>
      </c>
    </row>
    <row r="4" spans="1:33" ht="78.75" thickBot="1" x14ac:dyDescent="0.25">
      <c r="B4" t="s">
        <v>10</v>
      </c>
      <c r="D4" s="1" t="s">
        <v>0</v>
      </c>
      <c r="E4" s="2" t="s">
        <v>43</v>
      </c>
      <c r="F4" s="2" t="s">
        <v>1</v>
      </c>
      <c r="G4" s="2" t="s">
        <v>44</v>
      </c>
      <c r="H4" s="2" t="s">
        <v>2</v>
      </c>
      <c r="I4" s="2" t="s">
        <v>3</v>
      </c>
      <c r="J4" s="2" t="s">
        <v>4</v>
      </c>
      <c r="L4" s="2">
        <v>3</v>
      </c>
      <c r="M4" s="2">
        <v>3</v>
      </c>
      <c r="N4" s="2">
        <v>2</v>
      </c>
      <c r="O4" s="2">
        <v>3</v>
      </c>
      <c r="P4" s="2">
        <v>3</v>
      </c>
    </row>
    <row r="5" spans="1:33" ht="20.25" thickBot="1" x14ac:dyDescent="0.25">
      <c r="A5" s="3" t="s">
        <v>81</v>
      </c>
      <c r="B5">
        <v>1</v>
      </c>
      <c r="D5" s="5">
        <v>58000</v>
      </c>
      <c r="E5" s="2">
        <v>3</v>
      </c>
      <c r="F5" s="6">
        <v>850</v>
      </c>
      <c r="G5" s="2">
        <v>3</v>
      </c>
      <c r="H5" s="6">
        <v>12000</v>
      </c>
      <c r="I5" s="6">
        <v>6</v>
      </c>
      <c r="J5" s="6">
        <v>14500</v>
      </c>
      <c r="L5" s="6">
        <v>850</v>
      </c>
      <c r="M5" s="6">
        <v>700</v>
      </c>
      <c r="N5" s="6">
        <v>700</v>
      </c>
      <c r="O5" s="6">
        <v>700</v>
      </c>
      <c r="P5" s="6">
        <v>650</v>
      </c>
    </row>
    <row r="6" spans="1:33" ht="20.25" thickBot="1" x14ac:dyDescent="0.25">
      <c r="A6" s="4" t="s">
        <v>5</v>
      </c>
      <c r="B6">
        <v>2</v>
      </c>
      <c r="D6" s="5">
        <v>65000</v>
      </c>
      <c r="E6" s="2">
        <v>3</v>
      </c>
      <c r="F6" s="6">
        <v>700</v>
      </c>
      <c r="G6" s="2">
        <v>3</v>
      </c>
      <c r="H6" s="6">
        <v>8500</v>
      </c>
      <c r="I6" s="6">
        <v>7</v>
      </c>
      <c r="J6" s="6">
        <v>16250</v>
      </c>
      <c r="L6" s="2">
        <v>3</v>
      </c>
      <c r="M6" s="2">
        <v>3</v>
      </c>
      <c r="N6" s="2">
        <v>1</v>
      </c>
      <c r="O6" s="2">
        <v>3</v>
      </c>
      <c r="P6" s="2">
        <v>3</v>
      </c>
    </row>
    <row r="7" spans="1:33" ht="20.25" thickBot="1" x14ac:dyDescent="0.25">
      <c r="A7" s="4" t="s">
        <v>6</v>
      </c>
      <c r="B7">
        <v>3</v>
      </c>
      <c r="D7" s="5">
        <v>35000</v>
      </c>
      <c r="E7" s="2">
        <v>2</v>
      </c>
      <c r="F7" s="6">
        <v>700</v>
      </c>
      <c r="G7" s="2">
        <v>1</v>
      </c>
      <c r="H7" s="6">
        <v>18500</v>
      </c>
      <c r="I7" s="6">
        <v>5</v>
      </c>
      <c r="J7" s="6">
        <v>8750</v>
      </c>
      <c r="L7" s="6">
        <v>12000</v>
      </c>
      <c r="M7" s="6">
        <v>8500</v>
      </c>
      <c r="N7" s="6">
        <v>18500</v>
      </c>
      <c r="O7" s="6">
        <v>6800</v>
      </c>
      <c r="P7" s="6">
        <v>14650</v>
      </c>
      <c r="S7" t="s">
        <v>58</v>
      </c>
    </row>
    <row r="8" spans="1:33" ht="20.25" thickBot="1" x14ac:dyDescent="0.25">
      <c r="A8" s="4" t="s">
        <v>8</v>
      </c>
      <c r="B8">
        <v>4</v>
      </c>
      <c r="D8" s="5">
        <v>63000</v>
      </c>
      <c r="E8" s="2">
        <v>3</v>
      </c>
      <c r="F8" s="6">
        <v>700</v>
      </c>
      <c r="G8" s="2">
        <v>3</v>
      </c>
      <c r="H8" s="6">
        <v>6800</v>
      </c>
      <c r="I8" s="6">
        <v>7</v>
      </c>
      <c r="J8" s="6">
        <v>15750</v>
      </c>
      <c r="L8" s="6">
        <v>6</v>
      </c>
      <c r="M8" s="6">
        <v>7</v>
      </c>
      <c r="N8" s="6">
        <v>5</v>
      </c>
      <c r="O8" s="6">
        <v>7</v>
      </c>
      <c r="P8" s="6">
        <v>7</v>
      </c>
      <c r="R8" t="s">
        <v>50</v>
      </c>
      <c r="S8" t="s">
        <v>49</v>
      </c>
    </row>
    <row r="9" spans="1:33" ht="20.25" thickBot="1" x14ac:dyDescent="0.25">
      <c r="A9" s="4" t="s">
        <v>86</v>
      </c>
      <c r="B9">
        <v>5</v>
      </c>
      <c r="D9" s="5">
        <v>25000</v>
      </c>
      <c r="E9" s="2">
        <v>3</v>
      </c>
      <c r="F9" s="6">
        <v>650</v>
      </c>
      <c r="G9" s="2">
        <v>3</v>
      </c>
      <c r="H9" s="6">
        <v>14650</v>
      </c>
      <c r="I9" s="6">
        <v>7</v>
      </c>
      <c r="J9" s="6">
        <v>6250</v>
      </c>
      <c r="L9" s="6">
        <v>14500</v>
      </c>
      <c r="M9" s="6">
        <v>16250</v>
      </c>
      <c r="N9" s="6">
        <v>8750</v>
      </c>
      <c r="O9" s="6">
        <v>15750</v>
      </c>
      <c r="P9" s="6">
        <v>6250</v>
      </c>
      <c r="R9">
        <v>0.05</v>
      </c>
      <c r="S9">
        <v>0</v>
      </c>
    </row>
    <row r="10" spans="1:33" x14ac:dyDescent="0.2">
      <c r="B10" s="11" t="s">
        <v>22</v>
      </c>
      <c r="C10" s="11" t="s">
        <v>23</v>
      </c>
      <c r="D10" s="11" t="s">
        <v>25</v>
      </c>
      <c r="E10" s="11" t="s">
        <v>26</v>
      </c>
      <c r="F10" s="11" t="s">
        <v>27</v>
      </c>
      <c r="G10" s="11" t="s">
        <v>28</v>
      </c>
      <c r="H10" s="11" t="s">
        <v>29</v>
      </c>
      <c r="I10" s="11" t="s">
        <v>30</v>
      </c>
      <c r="J10" s="11" t="s">
        <v>31</v>
      </c>
      <c r="K10" s="11" t="s">
        <v>32</v>
      </c>
      <c r="L10" s="11" t="s">
        <v>45</v>
      </c>
      <c r="M10" s="11" t="s">
        <v>46</v>
      </c>
      <c r="N10" s="11" t="s">
        <v>47</v>
      </c>
      <c r="O10" s="11" t="s">
        <v>48</v>
      </c>
    </row>
    <row r="11" spans="1:33" ht="18.75" thickBot="1" x14ac:dyDescent="0.25">
      <c r="A11" s="7" t="s">
        <v>24</v>
      </c>
      <c r="B11" s="44" t="s">
        <v>38</v>
      </c>
      <c r="C11" s="44"/>
      <c r="D11" s="44" t="s">
        <v>43</v>
      </c>
      <c r="E11" s="44"/>
      <c r="F11" s="45" t="s">
        <v>39</v>
      </c>
      <c r="G11" s="45"/>
      <c r="H11" s="44" t="s">
        <v>44</v>
      </c>
      <c r="I11" s="44"/>
      <c r="J11" s="21" t="s">
        <v>40</v>
      </c>
      <c r="K11" s="21"/>
      <c r="L11" s="21" t="s">
        <v>41</v>
      </c>
      <c r="M11" s="21"/>
      <c r="N11" s="9" t="s">
        <v>42</v>
      </c>
      <c r="O11" s="9"/>
      <c r="S11" t="s">
        <v>57</v>
      </c>
      <c r="T11" t="s">
        <v>22</v>
      </c>
      <c r="U11" t="s">
        <v>23</v>
      </c>
      <c r="V11" t="s">
        <v>25</v>
      </c>
      <c r="W11" t="s">
        <v>26</v>
      </c>
      <c r="X11" t="s">
        <v>27</v>
      </c>
      <c r="Y11" t="s">
        <v>28</v>
      </c>
      <c r="Z11" t="s">
        <v>29</v>
      </c>
      <c r="AA11" t="s">
        <v>31</v>
      </c>
      <c r="AB11" t="s">
        <v>32</v>
      </c>
      <c r="AC11" t="s">
        <v>45</v>
      </c>
      <c r="AD11" t="s">
        <v>46</v>
      </c>
      <c r="AE11" t="s">
        <v>47</v>
      </c>
      <c r="AF11" t="s">
        <v>48</v>
      </c>
      <c r="AG11" s="11" t="s">
        <v>56</v>
      </c>
    </row>
    <row r="12" spans="1:33" ht="20.25" thickBot="1" x14ac:dyDescent="0.25">
      <c r="A12" s="3" t="s">
        <v>81</v>
      </c>
      <c r="B12" s="10">
        <v>1</v>
      </c>
      <c r="C12" s="10">
        <v>0.65</v>
      </c>
      <c r="D12" s="8">
        <v>1</v>
      </c>
      <c r="E12" s="22"/>
      <c r="F12" s="10">
        <v>0</v>
      </c>
      <c r="G12" s="10">
        <v>0</v>
      </c>
      <c r="H12" s="8">
        <v>1</v>
      </c>
      <c r="I12" s="8"/>
      <c r="J12" s="10">
        <v>1</v>
      </c>
      <c r="K12" s="10">
        <v>0.11</v>
      </c>
      <c r="L12" s="8">
        <v>1</v>
      </c>
      <c r="M12" s="8">
        <v>0</v>
      </c>
      <c r="N12" s="10">
        <v>1</v>
      </c>
      <c r="O12" s="10">
        <v>0.65</v>
      </c>
      <c r="S12" t="s">
        <v>51</v>
      </c>
      <c r="V12">
        <v>0.1</v>
      </c>
      <c r="Z12">
        <v>0.33750000000000002</v>
      </c>
      <c r="AC12" s="51">
        <v>0.51249999999999996</v>
      </c>
      <c r="AE12">
        <v>0.05</v>
      </c>
      <c r="AG12">
        <f>SUM(T12:AF12)</f>
        <v>1</v>
      </c>
    </row>
    <row r="13" spans="1:33" ht="20.25" thickBot="1" x14ac:dyDescent="0.25">
      <c r="A13" s="4" t="s">
        <v>5</v>
      </c>
      <c r="B13" s="10">
        <v>1</v>
      </c>
      <c r="C13" s="10">
        <v>1</v>
      </c>
      <c r="D13" s="8">
        <v>1</v>
      </c>
      <c r="E13" s="22"/>
      <c r="F13" s="10">
        <v>1</v>
      </c>
      <c r="G13" s="10">
        <v>0.5</v>
      </c>
      <c r="H13" s="8">
        <v>1</v>
      </c>
      <c r="I13" s="8"/>
      <c r="J13" s="10">
        <v>1</v>
      </c>
      <c r="K13" s="10">
        <v>0.70940199999999998</v>
      </c>
      <c r="L13" s="8">
        <v>0</v>
      </c>
      <c r="M13" s="8">
        <v>0</v>
      </c>
      <c r="N13" s="10">
        <v>1</v>
      </c>
      <c r="O13" s="10">
        <v>1</v>
      </c>
      <c r="S13" t="s">
        <v>52</v>
      </c>
      <c r="U13" s="50">
        <v>2.7777779999999998E-2</v>
      </c>
      <c r="V13" s="50">
        <v>0.44374999999999998</v>
      </c>
      <c r="AC13" s="51">
        <v>0.50347220000000004</v>
      </c>
      <c r="AE13">
        <v>2.5000000000000001E-2</v>
      </c>
      <c r="AG13">
        <f t="shared" ref="AG13:AG15" si="0">SUM(T13:AF13)</f>
        <v>0.99999998000000001</v>
      </c>
    </row>
    <row r="14" spans="1:33" ht="20.25" thickBot="1" x14ac:dyDescent="0.25">
      <c r="A14" s="4" t="s">
        <v>6</v>
      </c>
      <c r="B14" s="10">
        <v>0.5</v>
      </c>
      <c r="C14" s="10">
        <v>1</v>
      </c>
      <c r="D14" s="8">
        <v>0</v>
      </c>
      <c r="E14" s="22"/>
      <c r="F14" s="10">
        <v>1</v>
      </c>
      <c r="G14" s="10">
        <v>0.5</v>
      </c>
      <c r="H14" s="8">
        <v>0</v>
      </c>
      <c r="I14" s="8"/>
      <c r="J14" s="10">
        <v>0</v>
      </c>
      <c r="K14" s="10">
        <v>0</v>
      </c>
      <c r="L14" s="8">
        <v>1</v>
      </c>
      <c r="M14" s="8">
        <v>1</v>
      </c>
      <c r="N14" s="10">
        <v>0.5</v>
      </c>
      <c r="O14" s="10">
        <v>0</v>
      </c>
      <c r="S14" t="s">
        <v>53</v>
      </c>
      <c r="U14" s="50">
        <v>0.3658537</v>
      </c>
      <c r="V14" s="50">
        <v>6.341463E-2</v>
      </c>
      <c r="AC14" s="51">
        <v>0.24146339999999999</v>
      </c>
      <c r="AE14" s="50">
        <v>0.32926830000000001</v>
      </c>
      <c r="AG14">
        <f t="shared" si="0"/>
        <v>1.00000003</v>
      </c>
    </row>
    <row r="15" spans="1:33" ht="20.25" thickBot="1" x14ac:dyDescent="0.25">
      <c r="A15" s="4" t="s">
        <v>8</v>
      </c>
      <c r="B15" s="10">
        <v>1</v>
      </c>
      <c r="C15" s="10">
        <v>0.9</v>
      </c>
      <c r="D15" s="8">
        <v>1</v>
      </c>
      <c r="E15" s="22"/>
      <c r="F15" s="10">
        <v>1</v>
      </c>
      <c r="G15" s="10">
        <v>0.5</v>
      </c>
      <c r="H15" s="8">
        <v>1</v>
      </c>
      <c r="I15" s="8"/>
      <c r="J15" s="10">
        <v>1</v>
      </c>
      <c r="K15" s="10">
        <v>1</v>
      </c>
      <c r="L15" s="8">
        <v>0</v>
      </c>
      <c r="M15" s="8">
        <v>0</v>
      </c>
      <c r="N15" s="10">
        <v>1</v>
      </c>
      <c r="O15" s="10">
        <v>0.9</v>
      </c>
      <c r="S15" t="s">
        <v>54</v>
      </c>
      <c r="U15" s="50">
        <v>0.3658537</v>
      </c>
      <c r="V15" s="50">
        <v>6.341463E-2</v>
      </c>
      <c r="AC15" s="51">
        <v>0.24146339999999999</v>
      </c>
      <c r="AE15" s="50">
        <v>0.32926830000000001</v>
      </c>
      <c r="AG15">
        <f t="shared" si="0"/>
        <v>1.00000003</v>
      </c>
    </row>
    <row r="16" spans="1:33" ht="20.25" thickBot="1" x14ac:dyDescent="0.25">
      <c r="A16" s="4" t="s">
        <v>86</v>
      </c>
      <c r="B16" s="10">
        <v>0</v>
      </c>
      <c r="C16" s="10">
        <v>0</v>
      </c>
      <c r="D16" s="8">
        <v>1</v>
      </c>
      <c r="E16" s="22"/>
      <c r="F16" s="10">
        <v>1</v>
      </c>
      <c r="G16" s="10">
        <v>1</v>
      </c>
      <c r="H16" s="8">
        <v>1</v>
      </c>
      <c r="I16" s="8"/>
      <c r="J16" s="10">
        <v>0.65812000000000004</v>
      </c>
      <c r="K16" s="10">
        <v>0</v>
      </c>
      <c r="L16" s="8">
        <v>0</v>
      </c>
      <c r="M16" s="8">
        <v>0</v>
      </c>
      <c r="N16" s="10">
        <v>0</v>
      </c>
      <c r="O16" s="10">
        <v>0</v>
      </c>
      <c r="S16" t="s">
        <v>55</v>
      </c>
      <c r="U16" s="50">
        <v>5.5555559999999997E-2</v>
      </c>
      <c r="V16" s="50">
        <v>9.4444440000000004E-2</v>
      </c>
      <c r="X16" s="50">
        <v>0.22037039999999999</v>
      </c>
      <c r="Z16" s="50">
        <v>0.24537039999999999</v>
      </c>
      <c r="AC16" s="51">
        <v>0.38425930000000003</v>
      </c>
      <c r="AG16">
        <f>SUM(U16:AF16)</f>
        <v>1.0000001000000001</v>
      </c>
    </row>
    <row r="17" spans="1:31" ht="18.75" thickBot="1" x14ac:dyDescent="0.25">
      <c r="A17" s="4"/>
    </row>
    <row r="18" spans="1:31" ht="15" thickBot="1" x14ac:dyDescent="0.25">
      <c r="U18">
        <f>U15/2</f>
        <v>0.18292685</v>
      </c>
      <c r="V18">
        <f>V13/2</f>
        <v>0.22187499999999999</v>
      </c>
      <c r="X18">
        <f>X16/2</f>
        <v>0.1101852</v>
      </c>
      <c r="Z18">
        <f>Z12/2</f>
        <v>0.16875000000000001</v>
      </c>
      <c r="AC18">
        <f>AC12/2</f>
        <v>0.25624999999999998</v>
      </c>
      <c r="AE18">
        <f>AE15/2</f>
        <v>0.16463415000000001</v>
      </c>
    </row>
    <row r="19" spans="1:31" ht="18.75" thickBot="1" x14ac:dyDescent="0.25">
      <c r="A19" s="6"/>
    </row>
    <row r="20" spans="1:31" ht="18.75" thickBot="1" x14ac:dyDescent="0.25">
      <c r="A20" s="6"/>
    </row>
    <row r="21" spans="1:31" ht="18.75" thickBot="1" x14ac:dyDescent="0.25">
      <c r="A21" s="6"/>
    </row>
    <row r="22" spans="1:31" ht="18.75" thickBot="1" x14ac:dyDescent="0.25">
      <c r="A22" s="6"/>
    </row>
    <row r="23" spans="1:31" ht="18.75" thickBot="1" x14ac:dyDescent="0.25">
      <c r="A23" s="6"/>
    </row>
    <row r="24" spans="1:31" ht="15" thickBot="1" x14ac:dyDescent="0.25"/>
    <row r="25" spans="1:31" ht="18.75" thickBot="1" x14ac:dyDescent="0.25">
      <c r="A25" s="6"/>
    </row>
    <row r="26" spans="1:31" ht="18.75" thickBot="1" x14ac:dyDescent="0.25">
      <c r="A26" s="6"/>
    </row>
    <row r="27" spans="1:31" ht="18.75" thickBot="1" x14ac:dyDescent="0.25">
      <c r="A27" s="6"/>
    </row>
    <row r="28" spans="1:31" ht="18.75" thickBot="1" x14ac:dyDescent="0.25">
      <c r="A28" s="6"/>
    </row>
    <row r="29" spans="1:31" ht="18.75" thickBot="1" x14ac:dyDescent="0.25">
      <c r="A29" s="6"/>
    </row>
    <row r="30" spans="1:31" ht="15" thickBot="1" x14ac:dyDescent="0.25"/>
    <row r="31" spans="1:31" ht="18.75" thickBot="1" x14ac:dyDescent="0.25">
      <c r="A31" s="6"/>
    </row>
    <row r="32" spans="1:31" ht="18.75" thickBot="1" x14ac:dyDescent="0.25">
      <c r="A32" s="6"/>
    </row>
    <row r="33" spans="1:1" ht="18.75" thickBot="1" x14ac:dyDescent="0.25">
      <c r="A33" s="6"/>
    </row>
    <row r="34" spans="1:1" ht="18.75" thickBot="1" x14ac:dyDescent="0.25">
      <c r="A34" s="6"/>
    </row>
    <row r="35" spans="1:1" ht="18.75" thickBot="1" x14ac:dyDescent="0.25">
      <c r="A35" s="6"/>
    </row>
    <row r="36" spans="1:1" ht="15" thickBot="1" x14ac:dyDescent="0.25"/>
    <row r="37" spans="1:1" ht="18.75" thickBot="1" x14ac:dyDescent="0.25">
      <c r="A37" s="6"/>
    </row>
    <row r="38" spans="1:1" ht="18.75" thickBot="1" x14ac:dyDescent="0.25">
      <c r="A38" s="6"/>
    </row>
    <row r="39" spans="1:1" ht="18.75" thickBot="1" x14ac:dyDescent="0.25">
      <c r="A39" s="6"/>
    </row>
    <row r="40" spans="1:1" ht="18.75" thickBot="1" x14ac:dyDescent="0.25">
      <c r="A40" s="6"/>
    </row>
    <row r="41" spans="1:1" ht="18.75" thickBot="1" x14ac:dyDescent="0.25">
      <c r="A41" s="6"/>
    </row>
  </sheetData>
  <mergeCells count="4">
    <mergeCell ref="B11:C11"/>
    <mergeCell ref="D11:E11"/>
    <mergeCell ref="F11:G11"/>
    <mergeCell ref="H11:I1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1"/>
  <sheetViews>
    <sheetView topLeftCell="C9" zoomScale="90" zoomScaleNormal="90" workbookViewId="0">
      <selection activeCell="O13" sqref="O13"/>
    </sheetView>
  </sheetViews>
  <sheetFormatPr defaultRowHeight="14.25" x14ac:dyDescent="0.2"/>
  <cols>
    <col min="2" max="2" width="19.625" bestFit="1" customWidth="1"/>
    <col min="3" max="3" width="8.5" bestFit="1" customWidth="1"/>
    <col min="4" max="4" width="17.625" bestFit="1" customWidth="1"/>
    <col min="5" max="5" width="24.875" bestFit="1" customWidth="1"/>
    <col min="6" max="6" width="15.25" bestFit="1" customWidth="1"/>
    <col min="7" max="7" width="23.75" bestFit="1" customWidth="1"/>
    <col min="8" max="8" width="12.625" bestFit="1" customWidth="1"/>
    <col min="9" max="9" width="19.25" bestFit="1" customWidth="1"/>
  </cols>
  <sheetData>
    <row r="1" spans="2:9" x14ac:dyDescent="0.2">
      <c r="C1" s="49" t="s">
        <v>125</v>
      </c>
      <c r="D1" s="49"/>
      <c r="E1" s="12" t="s">
        <v>124</v>
      </c>
      <c r="F1" s="12" t="s">
        <v>125</v>
      </c>
      <c r="G1" s="49" t="s">
        <v>123</v>
      </c>
      <c r="H1" s="49"/>
      <c r="I1" s="12" t="s">
        <v>125</v>
      </c>
    </row>
    <row r="2" spans="2:9" x14ac:dyDescent="0.2">
      <c r="C2" s="13" t="s">
        <v>0</v>
      </c>
      <c r="D2" s="13" t="s">
        <v>43</v>
      </c>
      <c r="E2" s="14" t="s">
        <v>1</v>
      </c>
      <c r="F2" s="13" t="s">
        <v>77</v>
      </c>
      <c r="G2" s="14" t="s">
        <v>2</v>
      </c>
      <c r="H2" s="14" t="s">
        <v>3</v>
      </c>
      <c r="I2" s="13" t="s">
        <v>4</v>
      </c>
    </row>
    <row r="3" spans="2:9" x14ac:dyDescent="0.2">
      <c r="B3" t="s">
        <v>59</v>
      </c>
      <c r="C3">
        <v>50000</v>
      </c>
      <c r="D3">
        <v>2</v>
      </c>
      <c r="E3">
        <v>650</v>
      </c>
      <c r="F3">
        <v>1</v>
      </c>
      <c r="G3">
        <v>7780</v>
      </c>
      <c r="H3">
        <v>7</v>
      </c>
      <c r="I3">
        <v>15000</v>
      </c>
    </row>
    <row r="4" spans="2:9" x14ac:dyDescent="0.2">
      <c r="B4" t="s">
        <v>60</v>
      </c>
      <c r="C4">
        <v>80000</v>
      </c>
      <c r="D4">
        <v>2</v>
      </c>
      <c r="E4">
        <v>550</v>
      </c>
      <c r="F4">
        <v>1</v>
      </c>
      <c r="G4">
        <v>11660</v>
      </c>
      <c r="H4">
        <v>5</v>
      </c>
      <c r="I4">
        <v>20000</v>
      </c>
    </row>
    <row r="5" spans="2:9" x14ac:dyDescent="0.2">
      <c r="B5" t="s">
        <v>61</v>
      </c>
      <c r="C5">
        <v>60000</v>
      </c>
      <c r="D5">
        <v>1</v>
      </c>
      <c r="E5">
        <v>600</v>
      </c>
      <c r="F5">
        <v>1</v>
      </c>
      <c r="G5">
        <v>24000</v>
      </c>
      <c r="H5">
        <v>5</v>
      </c>
      <c r="I5">
        <v>15000</v>
      </c>
    </row>
    <row r="6" spans="2:9" x14ac:dyDescent="0.2">
      <c r="B6" t="s">
        <v>62</v>
      </c>
      <c r="C6">
        <v>40000</v>
      </c>
      <c r="D6">
        <v>3</v>
      </c>
      <c r="E6">
        <v>400</v>
      </c>
      <c r="F6">
        <v>2</v>
      </c>
      <c r="G6">
        <v>15600</v>
      </c>
      <c r="H6">
        <v>8</v>
      </c>
      <c r="I6">
        <v>10000</v>
      </c>
    </row>
    <row r="7" spans="2:9" x14ac:dyDescent="0.2">
      <c r="B7" t="s">
        <v>63</v>
      </c>
      <c r="C7">
        <v>80000</v>
      </c>
      <c r="D7">
        <v>2</v>
      </c>
      <c r="E7">
        <v>600</v>
      </c>
      <c r="F7">
        <v>1</v>
      </c>
      <c r="G7">
        <v>30000</v>
      </c>
      <c r="H7">
        <v>7</v>
      </c>
      <c r="I7">
        <v>20000</v>
      </c>
    </row>
    <row r="8" spans="2:9" x14ac:dyDescent="0.2">
      <c r="B8" t="s">
        <v>64</v>
      </c>
      <c r="C8">
        <v>250000</v>
      </c>
      <c r="D8">
        <v>3</v>
      </c>
      <c r="E8">
        <v>700</v>
      </c>
      <c r="F8">
        <v>2</v>
      </c>
      <c r="G8">
        <v>14580</v>
      </c>
      <c r="H8">
        <v>6</v>
      </c>
      <c r="I8">
        <v>6250</v>
      </c>
    </row>
    <row r="9" spans="2:9" x14ac:dyDescent="0.2">
      <c r="B9" t="s">
        <v>7</v>
      </c>
      <c r="C9">
        <v>50000</v>
      </c>
      <c r="D9">
        <v>3</v>
      </c>
      <c r="E9">
        <v>500</v>
      </c>
      <c r="F9">
        <v>4</v>
      </c>
      <c r="G9">
        <v>12150</v>
      </c>
      <c r="H9">
        <v>5</v>
      </c>
      <c r="I9">
        <v>12500</v>
      </c>
    </row>
    <row r="10" spans="2:9" x14ac:dyDescent="0.2">
      <c r="B10" t="s">
        <v>65</v>
      </c>
      <c r="C10">
        <v>330000</v>
      </c>
      <c r="D10">
        <v>3</v>
      </c>
      <c r="E10">
        <v>450</v>
      </c>
      <c r="F10">
        <v>1</v>
      </c>
      <c r="G10">
        <v>6850</v>
      </c>
      <c r="H10">
        <v>8</v>
      </c>
      <c r="I10">
        <v>82500</v>
      </c>
    </row>
    <row r="11" spans="2:9" x14ac:dyDescent="0.2">
      <c r="B11" t="s">
        <v>66</v>
      </c>
      <c r="C11">
        <v>450000</v>
      </c>
      <c r="D11">
        <v>3</v>
      </c>
      <c r="E11">
        <v>350</v>
      </c>
      <c r="F11">
        <v>1</v>
      </c>
      <c r="G11">
        <v>32500</v>
      </c>
      <c r="H11">
        <v>4</v>
      </c>
      <c r="I11">
        <v>112500</v>
      </c>
    </row>
    <row r="12" spans="2:9" x14ac:dyDescent="0.2">
      <c r="B12" t="s">
        <v>67</v>
      </c>
      <c r="C12">
        <v>55000</v>
      </c>
      <c r="D12">
        <v>3</v>
      </c>
      <c r="E12">
        <v>800</v>
      </c>
      <c r="F12">
        <v>3</v>
      </c>
      <c r="G12">
        <v>36000</v>
      </c>
      <c r="H12">
        <v>9</v>
      </c>
      <c r="I12">
        <v>13750</v>
      </c>
    </row>
    <row r="13" spans="2:9" x14ac:dyDescent="0.2">
      <c r="B13" t="s">
        <v>68</v>
      </c>
      <c r="C13">
        <v>45000</v>
      </c>
      <c r="D13">
        <v>4</v>
      </c>
      <c r="E13">
        <v>550</v>
      </c>
      <c r="F13">
        <v>3</v>
      </c>
      <c r="G13">
        <v>4100</v>
      </c>
      <c r="H13">
        <v>4</v>
      </c>
      <c r="I13">
        <v>11250</v>
      </c>
    </row>
    <row r="14" spans="2:9" x14ac:dyDescent="0.2">
      <c r="B14" t="s">
        <v>69</v>
      </c>
      <c r="C14">
        <v>60000</v>
      </c>
      <c r="D14">
        <v>4</v>
      </c>
      <c r="E14">
        <v>450</v>
      </c>
      <c r="F14">
        <v>1</v>
      </c>
      <c r="G14">
        <v>12000</v>
      </c>
      <c r="H14">
        <v>4</v>
      </c>
      <c r="I14">
        <v>15000</v>
      </c>
    </row>
    <row r="15" spans="2:9" x14ac:dyDescent="0.2">
      <c r="B15" t="s">
        <v>70</v>
      </c>
      <c r="C15">
        <v>63500</v>
      </c>
      <c r="D15">
        <v>4</v>
      </c>
      <c r="E15">
        <v>800</v>
      </c>
      <c r="F15">
        <v>3</v>
      </c>
      <c r="G15">
        <v>5800</v>
      </c>
      <c r="H15">
        <v>6</v>
      </c>
      <c r="I15">
        <v>15800</v>
      </c>
    </row>
    <row r="16" spans="2:9" x14ac:dyDescent="0.2">
      <c r="B16" t="s">
        <v>71</v>
      </c>
      <c r="C16">
        <v>3700</v>
      </c>
      <c r="D16">
        <v>4</v>
      </c>
      <c r="E16">
        <v>550</v>
      </c>
      <c r="F16">
        <v>3</v>
      </c>
      <c r="G16">
        <v>5300</v>
      </c>
      <c r="H16">
        <v>5</v>
      </c>
      <c r="I16">
        <v>9250</v>
      </c>
    </row>
    <row r="17" spans="2:9" x14ac:dyDescent="0.2">
      <c r="B17" t="s">
        <v>72</v>
      </c>
      <c r="C17">
        <v>15000</v>
      </c>
      <c r="D17">
        <v>4</v>
      </c>
      <c r="E17">
        <v>850</v>
      </c>
      <c r="F17">
        <v>3</v>
      </c>
      <c r="G17">
        <v>11600</v>
      </c>
      <c r="H17">
        <v>6</v>
      </c>
      <c r="I17">
        <v>3750</v>
      </c>
    </row>
    <row r="18" spans="2:9" x14ac:dyDescent="0.2">
      <c r="B18" t="s">
        <v>73</v>
      </c>
      <c r="C18">
        <v>15000</v>
      </c>
      <c r="D18">
        <v>2</v>
      </c>
      <c r="E18">
        <v>850</v>
      </c>
      <c r="F18">
        <v>3</v>
      </c>
      <c r="G18">
        <v>12000</v>
      </c>
      <c r="H18">
        <v>6</v>
      </c>
      <c r="I18">
        <v>3750</v>
      </c>
    </row>
    <row r="19" spans="2:9" x14ac:dyDescent="0.2">
      <c r="B19" t="s">
        <v>74</v>
      </c>
      <c r="C19">
        <v>60000</v>
      </c>
      <c r="D19">
        <v>4</v>
      </c>
      <c r="E19">
        <v>3000</v>
      </c>
      <c r="F19">
        <v>3</v>
      </c>
      <c r="G19">
        <v>131000</v>
      </c>
      <c r="H19">
        <v>5</v>
      </c>
      <c r="I19">
        <v>15000</v>
      </c>
    </row>
    <row r="20" spans="2:9" x14ac:dyDescent="0.2">
      <c r="B20" t="s">
        <v>75</v>
      </c>
      <c r="C20">
        <v>58000</v>
      </c>
      <c r="D20">
        <v>2</v>
      </c>
      <c r="E20">
        <v>850</v>
      </c>
      <c r="F20">
        <v>3</v>
      </c>
      <c r="G20">
        <v>12000</v>
      </c>
      <c r="H20">
        <v>6</v>
      </c>
      <c r="I20">
        <v>14500</v>
      </c>
    </row>
    <row r="21" spans="2:9" x14ac:dyDescent="0.2">
      <c r="B21" t="s">
        <v>76</v>
      </c>
      <c r="C21">
        <v>600000</v>
      </c>
      <c r="D21">
        <v>3</v>
      </c>
      <c r="E21">
        <v>250</v>
      </c>
      <c r="F21">
        <v>1</v>
      </c>
      <c r="G21">
        <v>2900</v>
      </c>
      <c r="H21">
        <v>5</v>
      </c>
      <c r="I21">
        <v>150000</v>
      </c>
    </row>
    <row r="22" spans="2:9" x14ac:dyDescent="0.2">
      <c r="B22" t="s">
        <v>78</v>
      </c>
      <c r="C22">
        <v>45000</v>
      </c>
      <c r="D22">
        <v>2</v>
      </c>
      <c r="E22">
        <v>400</v>
      </c>
      <c r="F22">
        <v>1</v>
      </c>
      <c r="G22">
        <v>6800</v>
      </c>
      <c r="H22">
        <v>5</v>
      </c>
      <c r="I22">
        <v>11250</v>
      </c>
    </row>
    <row r="23" spans="2:9" x14ac:dyDescent="0.2">
      <c r="B23" t="s">
        <v>79</v>
      </c>
      <c r="C23">
        <v>340000</v>
      </c>
      <c r="D23">
        <v>3</v>
      </c>
      <c r="E23">
        <v>350</v>
      </c>
      <c r="F23">
        <v>1</v>
      </c>
      <c r="G23">
        <v>11600</v>
      </c>
      <c r="H23">
        <v>6</v>
      </c>
      <c r="I23">
        <v>85000</v>
      </c>
    </row>
    <row r="24" spans="2:9" x14ac:dyDescent="0.2">
      <c r="B24" t="s">
        <v>36</v>
      </c>
      <c r="C24">
        <v>250000</v>
      </c>
      <c r="D24">
        <v>3</v>
      </c>
      <c r="E24">
        <v>300</v>
      </c>
      <c r="F24">
        <v>1</v>
      </c>
      <c r="G24">
        <v>13500</v>
      </c>
      <c r="H24">
        <v>7</v>
      </c>
      <c r="I24">
        <v>62500</v>
      </c>
    </row>
    <row r="25" spans="2:9" x14ac:dyDescent="0.2">
      <c r="B25" t="s">
        <v>80</v>
      </c>
      <c r="C25">
        <v>45000</v>
      </c>
      <c r="D25">
        <v>2</v>
      </c>
      <c r="E25">
        <v>400</v>
      </c>
      <c r="F25">
        <v>1</v>
      </c>
      <c r="G25">
        <v>17500</v>
      </c>
      <c r="H25">
        <v>6</v>
      </c>
      <c r="I25">
        <v>175000</v>
      </c>
    </row>
    <row r="26" spans="2:9" x14ac:dyDescent="0.2">
      <c r="B26" t="s">
        <v>8</v>
      </c>
      <c r="C26">
        <v>63000</v>
      </c>
      <c r="D26">
        <v>3</v>
      </c>
      <c r="E26">
        <v>700</v>
      </c>
      <c r="F26">
        <v>3</v>
      </c>
      <c r="G26">
        <v>6800</v>
      </c>
      <c r="H26">
        <v>7</v>
      </c>
      <c r="I26">
        <v>15750</v>
      </c>
    </row>
    <row r="27" spans="2:9" x14ac:dyDescent="0.2">
      <c r="B27" t="s">
        <v>81</v>
      </c>
      <c r="C27">
        <v>58000</v>
      </c>
      <c r="D27">
        <v>3</v>
      </c>
      <c r="E27">
        <v>850</v>
      </c>
      <c r="F27">
        <v>3</v>
      </c>
      <c r="G27">
        <v>12000</v>
      </c>
      <c r="H27">
        <v>6</v>
      </c>
      <c r="I27">
        <v>14500</v>
      </c>
    </row>
    <row r="28" spans="2:9" x14ac:dyDescent="0.2">
      <c r="B28" t="s">
        <v>82</v>
      </c>
      <c r="C28">
        <v>200000</v>
      </c>
      <c r="D28">
        <v>3</v>
      </c>
      <c r="E28">
        <v>750</v>
      </c>
      <c r="F28">
        <v>3</v>
      </c>
      <c r="G28">
        <v>18700</v>
      </c>
      <c r="H28">
        <v>6</v>
      </c>
      <c r="I28">
        <v>50000</v>
      </c>
    </row>
    <row r="29" spans="2:9" x14ac:dyDescent="0.2">
      <c r="B29" t="s">
        <v>5</v>
      </c>
      <c r="C29">
        <v>65000</v>
      </c>
      <c r="D29">
        <v>3</v>
      </c>
      <c r="E29">
        <v>700</v>
      </c>
      <c r="F29">
        <v>3</v>
      </c>
      <c r="G29">
        <v>8500</v>
      </c>
      <c r="H29">
        <v>7</v>
      </c>
      <c r="I29">
        <v>16250</v>
      </c>
    </row>
    <row r="30" spans="2:9" x14ac:dyDescent="0.2">
      <c r="B30" t="s">
        <v>83</v>
      </c>
      <c r="C30">
        <v>150000</v>
      </c>
      <c r="D30">
        <v>3</v>
      </c>
      <c r="E30">
        <v>800</v>
      </c>
      <c r="F30">
        <v>3</v>
      </c>
      <c r="G30">
        <v>9000</v>
      </c>
      <c r="H30">
        <v>9</v>
      </c>
      <c r="I30">
        <v>37500</v>
      </c>
    </row>
    <row r="31" spans="2:9" x14ac:dyDescent="0.2">
      <c r="B31" t="s">
        <v>84</v>
      </c>
      <c r="C31">
        <v>800000</v>
      </c>
      <c r="D31">
        <v>2</v>
      </c>
      <c r="E31">
        <v>300</v>
      </c>
      <c r="F31">
        <v>1</v>
      </c>
      <c r="G31">
        <v>11700</v>
      </c>
      <c r="H31">
        <v>5</v>
      </c>
      <c r="I31">
        <v>200000</v>
      </c>
    </row>
    <row r="32" spans="2:9" x14ac:dyDescent="0.2">
      <c r="B32" t="s">
        <v>35</v>
      </c>
      <c r="C32">
        <v>150000</v>
      </c>
      <c r="D32">
        <v>2</v>
      </c>
      <c r="E32">
        <v>300</v>
      </c>
      <c r="F32">
        <v>1</v>
      </c>
      <c r="G32">
        <v>12000</v>
      </c>
      <c r="H32">
        <v>5</v>
      </c>
      <c r="I32">
        <v>37500</v>
      </c>
    </row>
    <row r="33" spans="2:9" x14ac:dyDescent="0.2">
      <c r="B33" t="s">
        <v>85</v>
      </c>
      <c r="C33">
        <v>450000</v>
      </c>
      <c r="D33">
        <v>2</v>
      </c>
      <c r="E33">
        <v>450</v>
      </c>
      <c r="F33">
        <v>1</v>
      </c>
      <c r="G33">
        <v>79500</v>
      </c>
      <c r="H33">
        <v>4</v>
      </c>
      <c r="I33">
        <v>112500</v>
      </c>
    </row>
    <row r="34" spans="2:9" x14ac:dyDescent="0.2">
      <c r="B34" t="s">
        <v>86</v>
      </c>
      <c r="C34">
        <v>25000</v>
      </c>
      <c r="D34">
        <v>3</v>
      </c>
      <c r="E34">
        <v>650</v>
      </c>
      <c r="F34">
        <v>3</v>
      </c>
      <c r="G34">
        <v>14650</v>
      </c>
      <c r="H34">
        <v>7</v>
      </c>
      <c r="I34">
        <v>6250</v>
      </c>
    </row>
    <row r="35" spans="2:9" x14ac:dyDescent="0.2">
      <c r="B35" t="s">
        <v>87</v>
      </c>
      <c r="C35">
        <v>390000</v>
      </c>
      <c r="D35">
        <v>2</v>
      </c>
      <c r="E35">
        <v>800</v>
      </c>
      <c r="F35">
        <v>1</v>
      </c>
      <c r="G35">
        <v>11800</v>
      </c>
      <c r="H35">
        <v>6</v>
      </c>
      <c r="I35">
        <v>97500</v>
      </c>
    </row>
    <row r="36" spans="2:9" x14ac:dyDescent="0.2">
      <c r="B36" t="s">
        <v>88</v>
      </c>
      <c r="C36">
        <v>550000</v>
      </c>
      <c r="D36">
        <v>2</v>
      </c>
      <c r="E36">
        <v>550</v>
      </c>
      <c r="F36">
        <v>1</v>
      </c>
      <c r="G36">
        <v>970</v>
      </c>
      <c r="H36">
        <v>4</v>
      </c>
      <c r="I36">
        <v>137500</v>
      </c>
    </row>
    <row r="37" spans="2:9" x14ac:dyDescent="0.2">
      <c r="B37" t="s">
        <v>33</v>
      </c>
      <c r="C37">
        <v>700000</v>
      </c>
      <c r="D37">
        <v>4</v>
      </c>
      <c r="E37">
        <v>350</v>
      </c>
      <c r="F37">
        <v>3</v>
      </c>
      <c r="G37">
        <v>8740</v>
      </c>
      <c r="H37">
        <v>8</v>
      </c>
      <c r="I37">
        <v>175000</v>
      </c>
    </row>
    <row r="38" spans="2:9" x14ac:dyDescent="0.2">
      <c r="B38" t="s">
        <v>89</v>
      </c>
      <c r="C38">
        <v>400000</v>
      </c>
      <c r="D38">
        <v>3</v>
      </c>
      <c r="E38">
        <v>200</v>
      </c>
      <c r="F38">
        <v>1</v>
      </c>
      <c r="G38">
        <v>3900</v>
      </c>
      <c r="H38">
        <v>4</v>
      </c>
      <c r="I38">
        <v>100000</v>
      </c>
    </row>
    <row r="39" spans="2:9" x14ac:dyDescent="0.2">
      <c r="B39" t="s">
        <v>90</v>
      </c>
      <c r="C39">
        <v>450000</v>
      </c>
      <c r="D39">
        <v>3</v>
      </c>
      <c r="E39">
        <v>650</v>
      </c>
      <c r="F39">
        <v>1</v>
      </c>
      <c r="G39">
        <v>9200</v>
      </c>
      <c r="H39">
        <v>8</v>
      </c>
      <c r="I39">
        <v>112500</v>
      </c>
    </row>
    <row r="40" spans="2:9" x14ac:dyDescent="0.2">
      <c r="B40" t="s">
        <v>34</v>
      </c>
      <c r="C40">
        <v>450000</v>
      </c>
      <c r="D40">
        <v>3</v>
      </c>
      <c r="E40">
        <v>200</v>
      </c>
      <c r="F40">
        <v>1</v>
      </c>
      <c r="G40">
        <v>3000</v>
      </c>
      <c r="H40">
        <v>4</v>
      </c>
      <c r="I40">
        <v>112500</v>
      </c>
    </row>
    <row r="41" spans="2:9" x14ac:dyDescent="0.2">
      <c r="B41" t="s">
        <v>91</v>
      </c>
      <c r="C41">
        <v>380000</v>
      </c>
      <c r="D41">
        <v>3</v>
      </c>
      <c r="E41">
        <v>450</v>
      </c>
      <c r="F41">
        <v>1</v>
      </c>
      <c r="G41">
        <v>14580</v>
      </c>
      <c r="H41">
        <v>6</v>
      </c>
      <c r="I41">
        <v>295000</v>
      </c>
    </row>
    <row r="42" spans="2:9" x14ac:dyDescent="0.2">
      <c r="B42" t="s">
        <v>92</v>
      </c>
      <c r="C42">
        <v>530000</v>
      </c>
      <c r="D42">
        <v>3</v>
      </c>
      <c r="E42">
        <v>500</v>
      </c>
      <c r="F42">
        <v>1</v>
      </c>
      <c r="G42">
        <v>12150</v>
      </c>
      <c r="H42">
        <v>5</v>
      </c>
      <c r="I42">
        <v>132500</v>
      </c>
    </row>
    <row r="43" spans="2:9" x14ac:dyDescent="0.2">
      <c r="B43" t="s">
        <v>93</v>
      </c>
      <c r="C43">
        <v>80000</v>
      </c>
      <c r="D43">
        <v>2</v>
      </c>
      <c r="E43">
        <v>700</v>
      </c>
      <c r="F43">
        <v>3</v>
      </c>
      <c r="G43">
        <v>18500</v>
      </c>
      <c r="H43">
        <v>5</v>
      </c>
      <c r="I43">
        <v>20000</v>
      </c>
    </row>
    <row r="44" spans="2:9" x14ac:dyDescent="0.2">
      <c r="B44" t="s">
        <v>6</v>
      </c>
      <c r="C44">
        <v>35000</v>
      </c>
      <c r="D44">
        <v>2</v>
      </c>
      <c r="E44">
        <v>700</v>
      </c>
      <c r="F44">
        <v>1</v>
      </c>
      <c r="G44">
        <v>18500</v>
      </c>
      <c r="H44">
        <v>5</v>
      </c>
      <c r="I44">
        <v>8750</v>
      </c>
    </row>
    <row r="45" spans="2:9" x14ac:dyDescent="0.2">
      <c r="B45" t="s">
        <v>94</v>
      </c>
      <c r="C45">
        <v>80000</v>
      </c>
      <c r="D45">
        <v>4</v>
      </c>
      <c r="E45">
        <v>600</v>
      </c>
      <c r="F45">
        <v>1</v>
      </c>
      <c r="G45">
        <v>18000</v>
      </c>
      <c r="H45">
        <v>5</v>
      </c>
      <c r="I45">
        <v>20000</v>
      </c>
    </row>
    <row r="46" spans="2:9" x14ac:dyDescent="0.2">
      <c r="B46" t="s">
        <v>95</v>
      </c>
      <c r="C46">
        <v>33000</v>
      </c>
      <c r="D46">
        <v>2</v>
      </c>
      <c r="E46">
        <v>700</v>
      </c>
      <c r="F46">
        <v>1</v>
      </c>
      <c r="G46">
        <v>18500</v>
      </c>
      <c r="H46">
        <v>5</v>
      </c>
      <c r="I46">
        <v>8250</v>
      </c>
    </row>
    <row r="47" spans="2:9" x14ac:dyDescent="0.2">
      <c r="B47" t="s">
        <v>96</v>
      </c>
      <c r="C47">
        <v>65000</v>
      </c>
      <c r="D47">
        <v>2</v>
      </c>
      <c r="E47">
        <v>700</v>
      </c>
      <c r="F47">
        <v>1</v>
      </c>
      <c r="G47">
        <v>15500</v>
      </c>
      <c r="H47">
        <v>4</v>
      </c>
      <c r="I47">
        <v>16250</v>
      </c>
    </row>
    <row r="48" spans="2:9" x14ac:dyDescent="0.2">
      <c r="B48" t="s">
        <v>97</v>
      </c>
      <c r="C48">
        <v>90000</v>
      </c>
      <c r="D48">
        <v>2</v>
      </c>
      <c r="E48">
        <v>500</v>
      </c>
      <c r="F48">
        <v>1</v>
      </c>
      <c r="G48">
        <v>18500</v>
      </c>
      <c r="H48">
        <v>6</v>
      </c>
      <c r="I48">
        <v>22500</v>
      </c>
    </row>
    <row r="50" spans="2:9" x14ac:dyDescent="0.2">
      <c r="B50" s="12" t="s">
        <v>98</v>
      </c>
      <c r="C50">
        <f>MAX(C3:C48)</f>
        <v>800000</v>
      </c>
      <c r="D50">
        <f t="shared" ref="D50:I50" si="0">MAX(D3:D48)</f>
        <v>4</v>
      </c>
      <c r="E50">
        <f t="shared" si="0"/>
        <v>3000</v>
      </c>
      <c r="F50">
        <f t="shared" si="0"/>
        <v>4</v>
      </c>
      <c r="G50">
        <f t="shared" si="0"/>
        <v>131000</v>
      </c>
      <c r="H50">
        <f t="shared" si="0"/>
        <v>9</v>
      </c>
      <c r="I50">
        <f t="shared" si="0"/>
        <v>295000</v>
      </c>
    </row>
    <row r="51" spans="2:9" x14ac:dyDescent="0.2">
      <c r="B51" s="12" t="s">
        <v>99</v>
      </c>
      <c r="C51">
        <f>MIN(C3:C48)</f>
        <v>3700</v>
      </c>
      <c r="D51">
        <f t="shared" ref="D51:I51" si="1">MIN(D3:D48)</f>
        <v>1</v>
      </c>
      <c r="E51">
        <f t="shared" si="1"/>
        <v>200</v>
      </c>
      <c r="F51">
        <f t="shared" si="1"/>
        <v>1</v>
      </c>
      <c r="G51">
        <f t="shared" si="1"/>
        <v>970</v>
      </c>
      <c r="H51">
        <f t="shared" si="1"/>
        <v>4</v>
      </c>
      <c r="I51">
        <f t="shared" si="1"/>
        <v>3750</v>
      </c>
    </row>
  </sheetData>
  <mergeCells count="2">
    <mergeCell ref="G1:H1"/>
    <mergeCell ref="C1:D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zoomScale="70" zoomScaleNormal="70" workbookViewId="0">
      <pane xSplit="5" ySplit="4" topLeftCell="F72" activePane="bottomRight" state="frozen"/>
      <selection pane="topRight" activeCell="F1" sqref="F1"/>
      <selection pane="bottomLeft" activeCell="A5" sqref="A5"/>
      <selection pane="bottomRight" activeCell="F92" sqref="F92"/>
    </sheetView>
  </sheetViews>
  <sheetFormatPr defaultRowHeight="14.25" x14ac:dyDescent="0.2"/>
  <cols>
    <col min="2" max="2" width="19.625" bestFit="1" customWidth="1"/>
    <col min="3" max="3" width="8.5" bestFit="1" customWidth="1"/>
    <col min="4" max="4" width="17.625" bestFit="1" customWidth="1"/>
    <col min="5" max="5" width="24.875" bestFit="1" customWidth="1"/>
    <col min="6" max="6" width="15.25" bestFit="1" customWidth="1"/>
    <col min="7" max="7" width="23.75" bestFit="1" customWidth="1"/>
    <col min="8" max="8" width="12.625" bestFit="1" customWidth="1"/>
    <col min="9" max="9" width="19.25" bestFit="1" customWidth="1"/>
  </cols>
  <sheetData>
    <row r="1" spans="2:9" x14ac:dyDescent="0.2">
      <c r="C1" s="13" t="s">
        <v>0</v>
      </c>
      <c r="D1" s="13" t="s">
        <v>43</v>
      </c>
      <c r="E1" s="14" t="s">
        <v>1</v>
      </c>
      <c r="F1" s="13" t="s">
        <v>77</v>
      </c>
      <c r="G1" s="14" t="s">
        <v>2</v>
      </c>
      <c r="H1" s="14" t="s">
        <v>3</v>
      </c>
      <c r="I1" s="13" t="s">
        <v>4</v>
      </c>
    </row>
    <row r="2" spans="2:9" ht="13.5" customHeight="1" x14ac:dyDescent="0.2">
      <c r="C2" t="s">
        <v>101</v>
      </c>
      <c r="D2" t="s">
        <v>102</v>
      </c>
      <c r="E2" t="s">
        <v>103</v>
      </c>
      <c r="F2" t="s">
        <v>104</v>
      </c>
      <c r="G2" t="s">
        <v>105</v>
      </c>
      <c r="H2" t="s">
        <v>106</v>
      </c>
      <c r="I2" t="s">
        <v>107</v>
      </c>
    </row>
    <row r="3" spans="2:9" x14ac:dyDescent="0.2">
      <c r="B3" t="s">
        <v>59</v>
      </c>
      <c r="C3">
        <v>50000</v>
      </c>
      <c r="D3">
        <v>2</v>
      </c>
      <c r="E3">
        <v>650</v>
      </c>
      <c r="F3">
        <v>1</v>
      </c>
      <c r="G3">
        <v>7780</v>
      </c>
      <c r="H3">
        <v>7</v>
      </c>
      <c r="I3">
        <v>15000</v>
      </c>
    </row>
    <row r="4" spans="2:9" x14ac:dyDescent="0.2">
      <c r="B4" t="s">
        <v>60</v>
      </c>
      <c r="C4">
        <v>80000</v>
      </c>
      <c r="D4">
        <v>2</v>
      </c>
      <c r="E4">
        <v>550</v>
      </c>
      <c r="F4">
        <v>1</v>
      </c>
      <c r="G4">
        <v>11660</v>
      </c>
      <c r="H4">
        <v>5</v>
      </c>
      <c r="I4">
        <v>20000</v>
      </c>
    </row>
    <row r="5" spans="2:9" x14ac:dyDescent="0.2">
      <c r="B5" t="s">
        <v>61</v>
      </c>
      <c r="C5">
        <v>60000</v>
      </c>
      <c r="D5">
        <v>1</v>
      </c>
      <c r="E5">
        <v>600</v>
      </c>
      <c r="F5">
        <v>1</v>
      </c>
      <c r="G5">
        <v>24000</v>
      </c>
      <c r="H5">
        <v>5</v>
      </c>
      <c r="I5">
        <v>15000</v>
      </c>
    </row>
    <row r="6" spans="2:9" x14ac:dyDescent="0.2">
      <c r="B6" t="s">
        <v>62</v>
      </c>
      <c r="C6">
        <v>40000</v>
      </c>
      <c r="D6">
        <v>3</v>
      </c>
      <c r="E6">
        <v>400</v>
      </c>
      <c r="F6">
        <v>2</v>
      </c>
      <c r="G6">
        <v>15600</v>
      </c>
      <c r="H6">
        <v>8</v>
      </c>
      <c r="I6">
        <v>10000</v>
      </c>
    </row>
    <row r="7" spans="2:9" x14ac:dyDescent="0.2">
      <c r="B7" t="s">
        <v>63</v>
      </c>
      <c r="C7">
        <v>80000</v>
      </c>
      <c r="D7">
        <v>2</v>
      </c>
      <c r="E7">
        <v>600</v>
      </c>
      <c r="F7">
        <v>1</v>
      </c>
      <c r="G7">
        <v>30000</v>
      </c>
      <c r="H7">
        <v>7</v>
      </c>
      <c r="I7">
        <v>20000</v>
      </c>
    </row>
    <row r="8" spans="2:9" x14ac:dyDescent="0.2">
      <c r="B8" t="s">
        <v>64</v>
      </c>
      <c r="C8">
        <v>250000</v>
      </c>
      <c r="D8">
        <v>3</v>
      </c>
      <c r="E8">
        <v>700</v>
      </c>
      <c r="F8">
        <v>2</v>
      </c>
      <c r="G8">
        <v>14580</v>
      </c>
      <c r="H8">
        <v>6</v>
      </c>
      <c r="I8">
        <v>6250</v>
      </c>
    </row>
    <row r="9" spans="2:9" x14ac:dyDescent="0.2">
      <c r="B9" t="s">
        <v>7</v>
      </c>
      <c r="C9">
        <v>50000</v>
      </c>
      <c r="D9">
        <v>3</v>
      </c>
      <c r="E9">
        <v>500</v>
      </c>
      <c r="F9">
        <v>4</v>
      </c>
      <c r="G9">
        <v>12150</v>
      </c>
      <c r="H9">
        <v>5</v>
      </c>
      <c r="I9">
        <v>12500</v>
      </c>
    </row>
    <row r="10" spans="2:9" x14ac:dyDescent="0.2">
      <c r="B10" t="s">
        <v>65</v>
      </c>
      <c r="C10">
        <v>330000</v>
      </c>
      <c r="D10">
        <v>3</v>
      </c>
      <c r="E10">
        <v>450</v>
      </c>
      <c r="F10">
        <v>1</v>
      </c>
      <c r="G10">
        <v>6850</v>
      </c>
      <c r="H10">
        <v>8</v>
      </c>
      <c r="I10">
        <v>82500</v>
      </c>
    </row>
    <row r="11" spans="2:9" x14ac:dyDescent="0.2">
      <c r="B11" t="s">
        <v>66</v>
      </c>
      <c r="C11">
        <v>450000</v>
      </c>
      <c r="D11">
        <v>3</v>
      </c>
      <c r="E11">
        <v>350</v>
      </c>
      <c r="F11">
        <v>1</v>
      </c>
      <c r="G11">
        <v>32500</v>
      </c>
      <c r="H11">
        <v>4</v>
      </c>
      <c r="I11">
        <v>112500</v>
      </c>
    </row>
    <row r="12" spans="2:9" x14ac:dyDescent="0.2">
      <c r="B12" t="s">
        <v>67</v>
      </c>
      <c r="C12">
        <v>55000</v>
      </c>
      <c r="D12">
        <v>3</v>
      </c>
      <c r="E12">
        <v>800</v>
      </c>
      <c r="F12">
        <v>3</v>
      </c>
      <c r="G12">
        <v>36000</v>
      </c>
      <c r="H12">
        <v>9</v>
      </c>
      <c r="I12">
        <v>13750</v>
      </c>
    </row>
    <row r="13" spans="2:9" x14ac:dyDescent="0.2">
      <c r="B13" t="s">
        <v>68</v>
      </c>
      <c r="C13">
        <v>45000</v>
      </c>
      <c r="D13">
        <v>4</v>
      </c>
      <c r="E13">
        <v>550</v>
      </c>
      <c r="F13">
        <v>3</v>
      </c>
      <c r="G13">
        <v>4100</v>
      </c>
      <c r="H13">
        <v>4</v>
      </c>
      <c r="I13">
        <v>11250</v>
      </c>
    </row>
    <row r="14" spans="2:9" x14ac:dyDescent="0.2">
      <c r="B14" t="s">
        <v>69</v>
      </c>
      <c r="C14">
        <v>60000</v>
      </c>
      <c r="D14">
        <v>4</v>
      </c>
      <c r="E14">
        <v>450</v>
      </c>
      <c r="F14">
        <v>1</v>
      </c>
      <c r="G14">
        <v>12000</v>
      </c>
      <c r="H14">
        <v>4</v>
      </c>
      <c r="I14">
        <v>15000</v>
      </c>
    </row>
    <row r="15" spans="2:9" x14ac:dyDescent="0.2">
      <c r="B15" t="s">
        <v>70</v>
      </c>
      <c r="C15">
        <v>63500</v>
      </c>
      <c r="D15">
        <v>4</v>
      </c>
      <c r="E15">
        <v>800</v>
      </c>
      <c r="F15">
        <v>3</v>
      </c>
      <c r="G15">
        <v>5800</v>
      </c>
      <c r="H15">
        <v>6</v>
      </c>
      <c r="I15">
        <v>15800</v>
      </c>
    </row>
    <row r="16" spans="2:9" x14ac:dyDescent="0.2">
      <c r="B16" t="s">
        <v>71</v>
      </c>
      <c r="C16">
        <v>3700</v>
      </c>
      <c r="D16">
        <v>4</v>
      </c>
      <c r="E16">
        <v>550</v>
      </c>
      <c r="F16">
        <v>3</v>
      </c>
      <c r="G16">
        <v>5300</v>
      </c>
      <c r="H16">
        <v>5</v>
      </c>
      <c r="I16">
        <v>9250</v>
      </c>
    </row>
    <row r="17" spans="2:9" x14ac:dyDescent="0.2">
      <c r="B17" t="s">
        <v>72</v>
      </c>
      <c r="C17">
        <v>15000</v>
      </c>
      <c r="D17">
        <v>4</v>
      </c>
      <c r="E17">
        <v>850</v>
      </c>
      <c r="F17">
        <v>3</v>
      </c>
      <c r="G17">
        <v>11600</v>
      </c>
      <c r="H17">
        <v>6</v>
      </c>
      <c r="I17">
        <v>3750</v>
      </c>
    </row>
    <row r="18" spans="2:9" x14ac:dyDescent="0.2">
      <c r="B18" t="s">
        <v>73</v>
      </c>
      <c r="C18">
        <v>15000</v>
      </c>
      <c r="D18">
        <v>2</v>
      </c>
      <c r="E18">
        <v>850</v>
      </c>
      <c r="F18">
        <v>3</v>
      </c>
      <c r="G18">
        <v>12000</v>
      </c>
      <c r="H18">
        <v>6</v>
      </c>
      <c r="I18">
        <v>3750</v>
      </c>
    </row>
    <row r="19" spans="2:9" x14ac:dyDescent="0.2">
      <c r="B19" t="s">
        <v>74</v>
      </c>
      <c r="C19">
        <v>60000</v>
      </c>
      <c r="D19">
        <v>4</v>
      </c>
      <c r="E19">
        <v>3000</v>
      </c>
      <c r="F19">
        <v>3</v>
      </c>
      <c r="G19">
        <v>131000</v>
      </c>
      <c r="H19">
        <v>5</v>
      </c>
      <c r="I19">
        <v>15000</v>
      </c>
    </row>
    <row r="20" spans="2:9" x14ac:dyDescent="0.2">
      <c r="B20" t="s">
        <v>75</v>
      </c>
      <c r="C20">
        <v>58000</v>
      </c>
      <c r="D20">
        <v>2</v>
      </c>
      <c r="E20">
        <v>850</v>
      </c>
      <c r="F20">
        <v>3</v>
      </c>
      <c r="G20">
        <v>12000</v>
      </c>
      <c r="H20">
        <v>6</v>
      </c>
      <c r="I20">
        <v>14500</v>
      </c>
    </row>
    <row r="21" spans="2:9" x14ac:dyDescent="0.2">
      <c r="B21" t="s">
        <v>76</v>
      </c>
      <c r="C21">
        <v>600000</v>
      </c>
      <c r="D21">
        <v>3</v>
      </c>
      <c r="E21">
        <v>250</v>
      </c>
      <c r="F21">
        <v>1</v>
      </c>
      <c r="G21">
        <v>2900</v>
      </c>
      <c r="H21">
        <v>5</v>
      </c>
      <c r="I21">
        <v>150000</v>
      </c>
    </row>
    <row r="22" spans="2:9" x14ac:dyDescent="0.2">
      <c r="B22" t="s">
        <v>78</v>
      </c>
      <c r="C22">
        <v>45000</v>
      </c>
      <c r="D22">
        <v>2</v>
      </c>
      <c r="E22">
        <v>400</v>
      </c>
      <c r="F22">
        <v>1</v>
      </c>
      <c r="G22">
        <v>6800</v>
      </c>
      <c r="H22">
        <v>5</v>
      </c>
      <c r="I22">
        <v>11250</v>
      </c>
    </row>
    <row r="23" spans="2:9" x14ac:dyDescent="0.2">
      <c r="B23" t="s">
        <v>79</v>
      </c>
      <c r="C23">
        <v>340000</v>
      </c>
      <c r="D23">
        <v>3</v>
      </c>
      <c r="E23">
        <v>350</v>
      </c>
      <c r="F23">
        <v>1</v>
      </c>
      <c r="G23">
        <v>11600</v>
      </c>
      <c r="H23">
        <v>6</v>
      </c>
      <c r="I23">
        <v>85000</v>
      </c>
    </row>
    <row r="24" spans="2:9" x14ac:dyDescent="0.2">
      <c r="B24" t="s">
        <v>36</v>
      </c>
      <c r="C24">
        <v>250000</v>
      </c>
      <c r="D24">
        <v>3</v>
      </c>
      <c r="E24">
        <v>300</v>
      </c>
      <c r="F24">
        <v>1</v>
      </c>
      <c r="G24">
        <v>13500</v>
      </c>
      <c r="H24">
        <v>7</v>
      </c>
      <c r="I24">
        <v>62500</v>
      </c>
    </row>
    <row r="25" spans="2:9" x14ac:dyDescent="0.2">
      <c r="B25" t="s">
        <v>80</v>
      </c>
      <c r="C25">
        <v>45000</v>
      </c>
      <c r="D25">
        <v>2</v>
      </c>
      <c r="E25">
        <v>400</v>
      </c>
      <c r="F25">
        <v>1</v>
      </c>
      <c r="G25">
        <v>17500</v>
      </c>
      <c r="H25">
        <v>6</v>
      </c>
      <c r="I25">
        <v>175000</v>
      </c>
    </row>
    <row r="26" spans="2:9" x14ac:dyDescent="0.2">
      <c r="B26" t="s">
        <v>8</v>
      </c>
      <c r="C26">
        <v>63000</v>
      </c>
      <c r="D26">
        <v>3</v>
      </c>
      <c r="E26">
        <v>700</v>
      </c>
      <c r="F26">
        <v>3</v>
      </c>
      <c r="G26">
        <v>6800</v>
      </c>
      <c r="H26">
        <v>7</v>
      </c>
      <c r="I26">
        <v>15750</v>
      </c>
    </row>
    <row r="27" spans="2:9" x14ac:dyDescent="0.2">
      <c r="B27" t="s">
        <v>81</v>
      </c>
      <c r="C27">
        <v>58000</v>
      </c>
      <c r="D27">
        <v>3</v>
      </c>
      <c r="E27">
        <v>850</v>
      </c>
      <c r="F27">
        <v>3</v>
      </c>
      <c r="G27">
        <v>12000</v>
      </c>
      <c r="H27">
        <v>6</v>
      </c>
      <c r="I27">
        <v>14500</v>
      </c>
    </row>
    <row r="28" spans="2:9" x14ac:dyDescent="0.2">
      <c r="B28" t="s">
        <v>82</v>
      </c>
      <c r="C28">
        <v>200000</v>
      </c>
      <c r="D28">
        <v>3</v>
      </c>
      <c r="E28">
        <v>750</v>
      </c>
      <c r="F28">
        <v>3</v>
      </c>
      <c r="G28">
        <v>18700</v>
      </c>
      <c r="H28">
        <v>6</v>
      </c>
      <c r="I28">
        <v>50000</v>
      </c>
    </row>
    <row r="29" spans="2:9" x14ac:dyDescent="0.2">
      <c r="B29" t="s">
        <v>5</v>
      </c>
      <c r="C29">
        <v>65000</v>
      </c>
      <c r="D29">
        <v>3</v>
      </c>
      <c r="E29">
        <v>700</v>
      </c>
      <c r="F29">
        <v>3</v>
      </c>
      <c r="G29">
        <v>8500</v>
      </c>
      <c r="H29">
        <v>7</v>
      </c>
      <c r="I29">
        <v>16250</v>
      </c>
    </row>
    <row r="30" spans="2:9" x14ac:dyDescent="0.2">
      <c r="B30" t="s">
        <v>83</v>
      </c>
      <c r="C30">
        <v>150000</v>
      </c>
      <c r="D30">
        <v>3</v>
      </c>
      <c r="E30">
        <v>800</v>
      </c>
      <c r="F30">
        <v>3</v>
      </c>
      <c r="G30">
        <v>9000</v>
      </c>
      <c r="H30">
        <v>9</v>
      </c>
      <c r="I30">
        <v>37500</v>
      </c>
    </row>
    <row r="31" spans="2:9" x14ac:dyDescent="0.2">
      <c r="B31" t="s">
        <v>84</v>
      </c>
      <c r="C31">
        <v>800000</v>
      </c>
      <c r="D31">
        <v>2</v>
      </c>
      <c r="E31">
        <v>300</v>
      </c>
      <c r="F31">
        <v>1</v>
      </c>
      <c r="G31">
        <v>11700</v>
      </c>
      <c r="H31">
        <v>5</v>
      </c>
      <c r="I31">
        <v>200000</v>
      </c>
    </row>
    <row r="32" spans="2:9" x14ac:dyDescent="0.2">
      <c r="B32" t="s">
        <v>35</v>
      </c>
      <c r="C32">
        <v>150000</v>
      </c>
      <c r="D32">
        <v>2</v>
      </c>
      <c r="E32">
        <v>300</v>
      </c>
      <c r="F32">
        <v>1</v>
      </c>
      <c r="G32">
        <v>12000</v>
      </c>
      <c r="H32">
        <v>5</v>
      </c>
      <c r="I32">
        <v>37500</v>
      </c>
    </row>
    <row r="33" spans="2:9" x14ac:dyDescent="0.2">
      <c r="B33" t="s">
        <v>85</v>
      </c>
      <c r="C33">
        <v>450000</v>
      </c>
      <c r="D33">
        <v>2</v>
      </c>
      <c r="E33">
        <v>450</v>
      </c>
      <c r="F33">
        <v>1</v>
      </c>
      <c r="G33">
        <v>79500</v>
      </c>
      <c r="H33">
        <v>4</v>
      </c>
      <c r="I33">
        <v>112500</v>
      </c>
    </row>
    <row r="34" spans="2:9" x14ac:dyDescent="0.2">
      <c r="B34" t="s">
        <v>86</v>
      </c>
      <c r="C34">
        <v>25000</v>
      </c>
      <c r="D34">
        <v>3</v>
      </c>
      <c r="E34">
        <v>650</v>
      </c>
      <c r="F34">
        <v>3</v>
      </c>
      <c r="G34">
        <v>14650</v>
      </c>
      <c r="H34">
        <v>7</v>
      </c>
      <c r="I34">
        <v>6250</v>
      </c>
    </row>
    <row r="35" spans="2:9" x14ac:dyDescent="0.2">
      <c r="B35" t="s">
        <v>87</v>
      </c>
      <c r="C35">
        <v>390000</v>
      </c>
      <c r="D35">
        <v>2</v>
      </c>
      <c r="E35">
        <v>800</v>
      </c>
      <c r="F35">
        <v>1</v>
      </c>
      <c r="G35">
        <v>11800</v>
      </c>
      <c r="H35">
        <v>6</v>
      </c>
      <c r="I35">
        <v>97500</v>
      </c>
    </row>
    <row r="36" spans="2:9" x14ac:dyDescent="0.2">
      <c r="B36" t="s">
        <v>88</v>
      </c>
      <c r="C36">
        <v>550000</v>
      </c>
      <c r="D36">
        <v>2</v>
      </c>
      <c r="E36">
        <v>550</v>
      </c>
      <c r="F36">
        <v>1</v>
      </c>
      <c r="G36">
        <v>970</v>
      </c>
      <c r="H36">
        <v>4</v>
      </c>
      <c r="I36">
        <v>137500</v>
      </c>
    </row>
    <row r="37" spans="2:9" x14ac:dyDescent="0.2">
      <c r="B37" t="s">
        <v>33</v>
      </c>
      <c r="C37">
        <v>700000</v>
      </c>
      <c r="D37">
        <v>4</v>
      </c>
      <c r="E37">
        <v>350</v>
      </c>
      <c r="F37">
        <v>3</v>
      </c>
      <c r="G37">
        <v>8740</v>
      </c>
      <c r="H37">
        <v>8</v>
      </c>
      <c r="I37">
        <v>175000</v>
      </c>
    </row>
    <row r="38" spans="2:9" x14ac:dyDescent="0.2">
      <c r="B38" t="s">
        <v>89</v>
      </c>
      <c r="C38">
        <v>400000</v>
      </c>
      <c r="D38">
        <v>3</v>
      </c>
      <c r="E38">
        <v>200</v>
      </c>
      <c r="F38">
        <v>1</v>
      </c>
      <c r="G38">
        <v>3900</v>
      </c>
      <c r="H38">
        <v>4</v>
      </c>
      <c r="I38">
        <v>100000</v>
      </c>
    </row>
    <row r="39" spans="2:9" x14ac:dyDescent="0.2">
      <c r="B39" t="s">
        <v>90</v>
      </c>
      <c r="C39">
        <v>450000</v>
      </c>
      <c r="D39">
        <v>3</v>
      </c>
      <c r="E39">
        <v>650</v>
      </c>
      <c r="F39">
        <v>1</v>
      </c>
      <c r="G39">
        <v>9200</v>
      </c>
      <c r="H39">
        <v>8</v>
      </c>
      <c r="I39">
        <v>112500</v>
      </c>
    </row>
    <row r="40" spans="2:9" x14ac:dyDescent="0.2">
      <c r="B40" t="s">
        <v>34</v>
      </c>
      <c r="C40">
        <v>450000</v>
      </c>
      <c r="D40">
        <v>3</v>
      </c>
      <c r="E40">
        <v>200</v>
      </c>
      <c r="F40">
        <v>1</v>
      </c>
      <c r="G40">
        <v>3000</v>
      </c>
      <c r="H40">
        <v>4</v>
      </c>
      <c r="I40">
        <v>112500</v>
      </c>
    </row>
    <row r="41" spans="2:9" x14ac:dyDescent="0.2">
      <c r="B41" t="s">
        <v>91</v>
      </c>
      <c r="C41">
        <v>380000</v>
      </c>
      <c r="D41">
        <v>3</v>
      </c>
      <c r="E41">
        <v>450</v>
      </c>
      <c r="F41">
        <v>1</v>
      </c>
      <c r="G41">
        <v>14580</v>
      </c>
      <c r="H41">
        <v>6</v>
      </c>
      <c r="I41">
        <v>295000</v>
      </c>
    </row>
    <row r="42" spans="2:9" x14ac:dyDescent="0.2">
      <c r="B42" t="s">
        <v>92</v>
      </c>
      <c r="C42">
        <v>530000</v>
      </c>
      <c r="D42">
        <v>3</v>
      </c>
      <c r="E42">
        <v>500</v>
      </c>
      <c r="F42">
        <v>1</v>
      </c>
      <c r="G42">
        <v>12150</v>
      </c>
      <c r="H42">
        <v>5</v>
      </c>
      <c r="I42">
        <v>132500</v>
      </c>
    </row>
    <row r="43" spans="2:9" x14ac:dyDescent="0.2">
      <c r="B43" t="s">
        <v>93</v>
      </c>
      <c r="C43">
        <v>80000</v>
      </c>
      <c r="D43">
        <v>2</v>
      </c>
      <c r="E43">
        <v>700</v>
      </c>
      <c r="F43">
        <v>3</v>
      </c>
      <c r="G43">
        <v>18500</v>
      </c>
      <c r="H43">
        <v>5</v>
      </c>
      <c r="I43">
        <v>20000</v>
      </c>
    </row>
    <row r="44" spans="2:9" x14ac:dyDescent="0.2">
      <c r="B44" t="s">
        <v>6</v>
      </c>
      <c r="C44">
        <v>35000</v>
      </c>
      <c r="D44">
        <v>2</v>
      </c>
      <c r="E44">
        <v>700</v>
      </c>
      <c r="F44">
        <v>1</v>
      </c>
      <c r="G44">
        <v>18500</v>
      </c>
      <c r="H44">
        <v>5</v>
      </c>
      <c r="I44">
        <v>8750</v>
      </c>
    </row>
    <row r="45" spans="2:9" x14ac:dyDescent="0.2">
      <c r="B45" t="s">
        <v>94</v>
      </c>
      <c r="C45">
        <v>80000</v>
      </c>
      <c r="D45">
        <v>4</v>
      </c>
      <c r="E45">
        <v>600</v>
      </c>
      <c r="F45">
        <v>1</v>
      </c>
      <c r="G45">
        <v>18000</v>
      </c>
      <c r="H45">
        <v>5</v>
      </c>
      <c r="I45">
        <v>20000</v>
      </c>
    </row>
    <row r="46" spans="2:9" x14ac:dyDescent="0.2">
      <c r="B46" t="s">
        <v>95</v>
      </c>
      <c r="C46">
        <v>33000</v>
      </c>
      <c r="D46">
        <v>2</v>
      </c>
      <c r="E46">
        <v>700</v>
      </c>
      <c r="F46">
        <v>1</v>
      </c>
      <c r="G46">
        <v>18500</v>
      </c>
      <c r="H46">
        <v>5</v>
      </c>
      <c r="I46">
        <v>8250</v>
      </c>
    </row>
    <row r="47" spans="2:9" x14ac:dyDescent="0.2">
      <c r="B47" t="s">
        <v>96</v>
      </c>
      <c r="C47">
        <v>65000</v>
      </c>
      <c r="D47">
        <v>2</v>
      </c>
      <c r="E47">
        <v>700</v>
      </c>
      <c r="F47">
        <v>1</v>
      </c>
      <c r="G47">
        <v>15500</v>
      </c>
      <c r="H47">
        <v>4</v>
      </c>
      <c r="I47">
        <v>16250</v>
      </c>
    </row>
    <row r="48" spans="2:9" x14ac:dyDescent="0.2">
      <c r="B48" t="s">
        <v>97</v>
      </c>
      <c r="C48">
        <v>90000</v>
      </c>
      <c r="D48">
        <v>2</v>
      </c>
      <c r="E48">
        <v>500</v>
      </c>
      <c r="F48">
        <v>1</v>
      </c>
      <c r="G48">
        <v>18500</v>
      </c>
      <c r="H48">
        <v>6</v>
      </c>
      <c r="I48">
        <v>22500</v>
      </c>
    </row>
    <row r="50" spans="1:10" x14ac:dyDescent="0.2">
      <c r="B50" s="12" t="s">
        <v>98</v>
      </c>
      <c r="C50">
        <f>MAX(C3:C48)</f>
        <v>800000</v>
      </c>
      <c r="D50">
        <f t="shared" ref="D50:I50" si="0">MAX(D3:D48)</f>
        <v>4</v>
      </c>
      <c r="E50">
        <f t="shared" si="0"/>
        <v>3000</v>
      </c>
      <c r="F50">
        <f t="shared" si="0"/>
        <v>4</v>
      </c>
      <c r="G50">
        <f t="shared" si="0"/>
        <v>131000</v>
      </c>
      <c r="H50">
        <f t="shared" si="0"/>
        <v>9</v>
      </c>
      <c r="I50">
        <f t="shared" si="0"/>
        <v>295000</v>
      </c>
    </row>
    <row r="51" spans="1:10" x14ac:dyDescent="0.2">
      <c r="B51" s="12" t="s">
        <v>99</v>
      </c>
      <c r="C51">
        <f>MIN(C3:C48)</f>
        <v>3700</v>
      </c>
      <c r="D51">
        <f t="shared" ref="D51:I51" si="1">MIN(D3:D48)</f>
        <v>1</v>
      </c>
      <c r="E51">
        <f t="shared" si="1"/>
        <v>200</v>
      </c>
      <c r="F51">
        <f t="shared" si="1"/>
        <v>1</v>
      </c>
      <c r="G51">
        <f t="shared" si="1"/>
        <v>970</v>
      </c>
      <c r="H51">
        <f t="shared" si="1"/>
        <v>4</v>
      </c>
      <c r="I51">
        <f t="shared" si="1"/>
        <v>3750</v>
      </c>
    </row>
    <row r="52" spans="1:10" x14ac:dyDescent="0.2">
      <c r="B52" s="12" t="s">
        <v>100</v>
      </c>
      <c r="C52">
        <f>C50-C51</f>
        <v>796300</v>
      </c>
      <c r="D52">
        <f t="shared" ref="D52:I52" si="2">D50-D51</f>
        <v>3</v>
      </c>
      <c r="E52">
        <f t="shared" si="2"/>
        <v>2800</v>
      </c>
      <c r="F52">
        <f t="shared" si="2"/>
        <v>3</v>
      </c>
      <c r="G52">
        <f t="shared" si="2"/>
        <v>130030</v>
      </c>
      <c r="H52">
        <f t="shared" si="2"/>
        <v>5</v>
      </c>
      <c r="I52">
        <f t="shared" si="2"/>
        <v>291250</v>
      </c>
    </row>
    <row r="55" spans="1:10" x14ac:dyDescent="0.2">
      <c r="A55" t="s">
        <v>51</v>
      </c>
      <c r="B55" t="s">
        <v>59</v>
      </c>
      <c r="C55">
        <f>(C3-$C$51)/$C$52</f>
        <v>5.8143915609694841E-2</v>
      </c>
      <c r="D55">
        <f>(D3-$D$51)/$D$52</f>
        <v>0.33333333333333331</v>
      </c>
      <c r="E55">
        <f>($E$50-E3)/$E$52</f>
        <v>0.8392857142857143</v>
      </c>
      <c r="F55">
        <f>(F3-$F$51)/$F$52</f>
        <v>0</v>
      </c>
      <c r="G55">
        <f>($G$50-G3)/$G$52</f>
        <v>0.94762747058371144</v>
      </c>
      <c r="H55">
        <f>($H$50-H3)/$H$52</f>
        <v>0.4</v>
      </c>
      <c r="I55">
        <f>(I3-$I$51)/$I$52</f>
        <v>3.8626609442060089E-2</v>
      </c>
    </row>
    <row r="56" spans="1:10" x14ac:dyDescent="0.2">
      <c r="A56" t="s">
        <v>52</v>
      </c>
      <c r="B56" t="s">
        <v>60</v>
      </c>
      <c r="C56">
        <f t="shared" ref="C56:C100" si="3">(C4-$C$51)/$C$52</f>
        <v>9.5818158985307045E-2</v>
      </c>
      <c r="D56">
        <f t="shared" ref="D56:D100" si="4">(D4-$D$51)/$D$52</f>
        <v>0.33333333333333331</v>
      </c>
      <c r="E56">
        <f t="shared" ref="E56:E100" si="5">($E$50-E4)/$E$52</f>
        <v>0.875</v>
      </c>
      <c r="F56">
        <f t="shared" ref="F56:F100" si="6">(F4-$F$51)/$F$52</f>
        <v>0</v>
      </c>
      <c r="G56">
        <f t="shared" ref="G56:G100" si="7">($G$50-G4)/$G$52</f>
        <v>0.91778820272244865</v>
      </c>
      <c r="H56">
        <f t="shared" ref="H56:H99" si="8">($H$50-H4)/$H$52</f>
        <v>0.8</v>
      </c>
      <c r="I56">
        <f t="shared" ref="I56:I100" si="9">(I4-$I$51)/$I$52</f>
        <v>5.5793991416309016E-2</v>
      </c>
    </row>
    <row r="57" spans="1:10" x14ac:dyDescent="0.2">
      <c r="A57" t="s">
        <v>53</v>
      </c>
      <c r="B57" s="15" t="s">
        <v>61</v>
      </c>
      <c r="C57" s="15">
        <f t="shared" si="3"/>
        <v>7.0701996734898909E-2</v>
      </c>
      <c r="D57" s="15">
        <f t="shared" si="4"/>
        <v>0</v>
      </c>
      <c r="E57" s="15">
        <f t="shared" si="5"/>
        <v>0.8571428571428571</v>
      </c>
      <c r="F57" s="15">
        <f t="shared" si="6"/>
        <v>0</v>
      </c>
      <c r="G57" s="15">
        <f t="shared" si="7"/>
        <v>0.82288702607090669</v>
      </c>
      <c r="H57" s="15">
        <f t="shared" si="8"/>
        <v>0.8</v>
      </c>
      <c r="I57" s="15">
        <f t="shared" si="9"/>
        <v>3.8626609442060089E-2</v>
      </c>
      <c r="J57" s="15"/>
    </row>
    <row r="58" spans="1:10" x14ac:dyDescent="0.2">
      <c r="A58" t="s">
        <v>54</v>
      </c>
      <c r="B58" s="15" t="s">
        <v>62</v>
      </c>
      <c r="C58" s="15">
        <f t="shared" si="3"/>
        <v>4.5585834484490773E-2</v>
      </c>
      <c r="D58" s="15">
        <f t="shared" si="4"/>
        <v>0.66666666666666663</v>
      </c>
      <c r="E58" s="15">
        <f t="shared" si="5"/>
        <v>0.9285714285714286</v>
      </c>
      <c r="F58" s="15">
        <f t="shared" si="6"/>
        <v>0.33333333333333331</v>
      </c>
      <c r="G58" s="15">
        <f t="shared" si="7"/>
        <v>0.88748750288394984</v>
      </c>
      <c r="H58" s="15">
        <f t="shared" si="8"/>
        <v>0.2</v>
      </c>
      <c r="I58" s="15">
        <f t="shared" si="9"/>
        <v>2.1459227467811159E-2</v>
      </c>
    </row>
    <row r="59" spans="1:10" x14ac:dyDescent="0.2">
      <c r="A59" t="s">
        <v>55</v>
      </c>
      <c r="B59" s="15" t="s">
        <v>63</v>
      </c>
      <c r="C59" s="15">
        <f t="shared" si="3"/>
        <v>9.5818158985307045E-2</v>
      </c>
      <c r="D59" s="15">
        <f t="shared" si="4"/>
        <v>0.33333333333333331</v>
      </c>
      <c r="E59" s="15">
        <f t="shared" si="5"/>
        <v>0.8571428571428571</v>
      </c>
      <c r="F59" s="15">
        <f t="shared" si="6"/>
        <v>0</v>
      </c>
      <c r="G59" s="15">
        <f t="shared" si="7"/>
        <v>0.77674382834730449</v>
      </c>
      <c r="H59" s="15">
        <f t="shared" si="8"/>
        <v>0.4</v>
      </c>
      <c r="I59" s="15">
        <f t="shared" si="9"/>
        <v>5.5793991416309016E-2</v>
      </c>
    </row>
    <row r="60" spans="1:10" x14ac:dyDescent="0.2">
      <c r="A60" t="s">
        <v>134</v>
      </c>
      <c r="B60" t="s">
        <v>64</v>
      </c>
      <c r="C60">
        <f t="shared" si="3"/>
        <v>0.3093055381137762</v>
      </c>
      <c r="D60">
        <f t="shared" si="4"/>
        <v>0.66666666666666663</v>
      </c>
      <c r="E60">
        <f t="shared" si="5"/>
        <v>0.8214285714285714</v>
      </c>
      <c r="F60">
        <f t="shared" si="6"/>
        <v>0.33333333333333331</v>
      </c>
      <c r="G60">
        <f t="shared" si="7"/>
        <v>0.89533184649696229</v>
      </c>
      <c r="H60">
        <f t="shared" si="8"/>
        <v>0.6</v>
      </c>
      <c r="I60">
        <f t="shared" si="9"/>
        <v>8.5836909871244635E-3</v>
      </c>
    </row>
    <row r="61" spans="1:10" x14ac:dyDescent="0.2">
      <c r="A61" t="s">
        <v>135</v>
      </c>
      <c r="B61" t="s">
        <v>7</v>
      </c>
      <c r="C61">
        <f t="shared" si="3"/>
        <v>5.8143915609694841E-2</v>
      </c>
      <c r="D61">
        <f t="shared" si="4"/>
        <v>0.66666666666666663</v>
      </c>
      <c r="E61">
        <f t="shared" si="5"/>
        <v>0.8928571428571429</v>
      </c>
      <c r="F61">
        <f t="shared" si="6"/>
        <v>1</v>
      </c>
      <c r="G61">
        <f t="shared" si="7"/>
        <v>0.91401984157502114</v>
      </c>
      <c r="H61">
        <f t="shared" si="8"/>
        <v>0.8</v>
      </c>
      <c r="I61">
        <f t="shared" si="9"/>
        <v>3.0042918454935622E-2</v>
      </c>
    </row>
    <row r="62" spans="1:10" x14ac:dyDescent="0.2">
      <c r="A62" t="s">
        <v>136</v>
      </c>
      <c r="B62" t="s">
        <v>65</v>
      </c>
      <c r="C62">
        <f t="shared" si="3"/>
        <v>0.40977018711540875</v>
      </c>
      <c r="D62">
        <f t="shared" si="4"/>
        <v>0.66666666666666663</v>
      </c>
      <c r="E62">
        <f t="shared" si="5"/>
        <v>0.9107142857142857</v>
      </c>
      <c r="F62">
        <f t="shared" si="6"/>
        <v>0</v>
      </c>
      <c r="G62">
        <f t="shared" si="7"/>
        <v>0.95477966623086985</v>
      </c>
      <c r="H62">
        <f t="shared" si="8"/>
        <v>0.2</v>
      </c>
      <c r="I62">
        <f t="shared" si="9"/>
        <v>0.27038626609442062</v>
      </c>
    </row>
    <row r="63" spans="1:10" x14ac:dyDescent="0.2">
      <c r="A63" t="s">
        <v>137</v>
      </c>
      <c r="B63" t="s">
        <v>66</v>
      </c>
      <c r="C63">
        <f t="shared" si="3"/>
        <v>0.56046716061785762</v>
      </c>
      <c r="D63">
        <f t="shared" si="4"/>
        <v>0.66666666666666663</v>
      </c>
      <c r="E63">
        <f t="shared" si="5"/>
        <v>0.9464285714285714</v>
      </c>
      <c r="F63">
        <f t="shared" si="6"/>
        <v>0</v>
      </c>
      <c r="G63">
        <f t="shared" si="7"/>
        <v>0.7575174959624702</v>
      </c>
      <c r="H63">
        <f t="shared" si="8"/>
        <v>1</v>
      </c>
      <c r="I63">
        <f t="shared" si="9"/>
        <v>0.37339055793991416</v>
      </c>
    </row>
    <row r="64" spans="1:10" x14ac:dyDescent="0.2">
      <c r="A64" t="s">
        <v>138</v>
      </c>
      <c r="B64" t="s">
        <v>67</v>
      </c>
      <c r="C64">
        <f t="shared" si="3"/>
        <v>6.4422956172296875E-2</v>
      </c>
      <c r="D64">
        <f t="shared" si="4"/>
        <v>0.66666666666666663</v>
      </c>
      <c r="E64">
        <f t="shared" si="5"/>
        <v>0.7857142857142857</v>
      </c>
      <c r="F64">
        <f t="shared" si="6"/>
        <v>0.66666666666666663</v>
      </c>
      <c r="G64">
        <f t="shared" si="7"/>
        <v>0.73060063062370217</v>
      </c>
      <c r="H64">
        <f t="shared" si="8"/>
        <v>0</v>
      </c>
      <c r="I64">
        <f t="shared" si="9"/>
        <v>3.4334763948497854E-2</v>
      </c>
    </row>
    <row r="65" spans="1:10" x14ac:dyDescent="0.2">
      <c r="A65" t="s">
        <v>139</v>
      </c>
      <c r="B65" t="s">
        <v>68</v>
      </c>
      <c r="C65">
        <f t="shared" si="3"/>
        <v>5.1864875047092807E-2</v>
      </c>
      <c r="D65">
        <f t="shared" si="4"/>
        <v>1</v>
      </c>
      <c r="E65">
        <f t="shared" si="5"/>
        <v>0.875</v>
      </c>
      <c r="F65">
        <f t="shared" si="6"/>
        <v>0.66666666666666663</v>
      </c>
      <c r="G65">
        <f t="shared" si="7"/>
        <v>0.97592863185418754</v>
      </c>
      <c r="H65">
        <f t="shared" si="8"/>
        <v>1</v>
      </c>
      <c r="I65">
        <f t="shared" si="9"/>
        <v>2.575107296137339E-2</v>
      </c>
    </row>
    <row r="66" spans="1:10" x14ac:dyDescent="0.2">
      <c r="A66" t="s">
        <v>140</v>
      </c>
      <c r="B66" t="s">
        <v>69</v>
      </c>
      <c r="C66">
        <f t="shared" si="3"/>
        <v>7.0701996734898909E-2</v>
      </c>
      <c r="D66">
        <f t="shared" si="4"/>
        <v>1</v>
      </c>
      <c r="E66">
        <f t="shared" si="5"/>
        <v>0.9107142857142857</v>
      </c>
      <c r="F66">
        <f t="shared" si="6"/>
        <v>0</v>
      </c>
      <c r="G66">
        <f t="shared" si="7"/>
        <v>0.91517342151811121</v>
      </c>
      <c r="H66">
        <f t="shared" si="8"/>
        <v>1</v>
      </c>
      <c r="I66">
        <f t="shared" si="9"/>
        <v>3.8626609442060089E-2</v>
      </c>
    </row>
    <row r="67" spans="1:10" x14ac:dyDescent="0.2">
      <c r="A67" t="s">
        <v>141</v>
      </c>
      <c r="B67" s="15" t="s">
        <v>70</v>
      </c>
      <c r="C67" s="15">
        <f t="shared" si="3"/>
        <v>7.5097325128720332E-2</v>
      </c>
      <c r="D67" s="15">
        <f t="shared" si="4"/>
        <v>1</v>
      </c>
      <c r="E67" s="15">
        <f t="shared" si="5"/>
        <v>0.7857142857142857</v>
      </c>
      <c r="F67" s="15">
        <f t="shared" si="6"/>
        <v>0.66666666666666663</v>
      </c>
      <c r="G67" s="15">
        <f t="shared" si="7"/>
        <v>0.9628547258325002</v>
      </c>
      <c r="H67" s="15">
        <f t="shared" si="8"/>
        <v>0.6</v>
      </c>
      <c r="I67" s="15">
        <f t="shared" si="9"/>
        <v>4.1373390557939912E-2</v>
      </c>
      <c r="J67" s="15"/>
    </row>
    <row r="68" spans="1:10" x14ac:dyDescent="0.2">
      <c r="A68" t="s">
        <v>142</v>
      </c>
      <c r="B68" t="s">
        <v>71</v>
      </c>
      <c r="C68">
        <f t="shared" si="3"/>
        <v>0</v>
      </c>
      <c r="D68">
        <f t="shared" si="4"/>
        <v>1</v>
      </c>
      <c r="E68">
        <f t="shared" si="5"/>
        <v>0.875</v>
      </c>
      <c r="F68">
        <f t="shared" si="6"/>
        <v>0.66666666666666663</v>
      </c>
      <c r="G68">
        <f t="shared" si="7"/>
        <v>0.96669999230946702</v>
      </c>
      <c r="H68">
        <f t="shared" si="8"/>
        <v>0.8</v>
      </c>
      <c r="I68">
        <f t="shared" si="9"/>
        <v>1.8884120171673818E-2</v>
      </c>
    </row>
    <row r="69" spans="1:10" x14ac:dyDescent="0.2">
      <c r="A69" t="s">
        <v>143</v>
      </c>
      <c r="B69" s="15" t="s">
        <v>72</v>
      </c>
      <c r="C69" s="15">
        <f t="shared" si="3"/>
        <v>1.4190631671480597E-2</v>
      </c>
      <c r="D69" s="15">
        <f t="shared" si="4"/>
        <v>1</v>
      </c>
      <c r="E69" s="15">
        <f t="shared" si="5"/>
        <v>0.7678571428571429</v>
      </c>
      <c r="F69" s="15">
        <f t="shared" si="6"/>
        <v>0.66666666666666663</v>
      </c>
      <c r="G69" s="15">
        <f t="shared" si="7"/>
        <v>0.91824963469968468</v>
      </c>
      <c r="H69" s="15">
        <f t="shared" si="8"/>
        <v>0.6</v>
      </c>
      <c r="I69" s="15">
        <f t="shared" si="9"/>
        <v>0</v>
      </c>
    </row>
    <row r="70" spans="1:10" x14ac:dyDescent="0.2">
      <c r="A70" t="s">
        <v>144</v>
      </c>
      <c r="B70" s="15" t="s">
        <v>73</v>
      </c>
      <c r="C70" s="15">
        <f t="shared" si="3"/>
        <v>1.4190631671480597E-2</v>
      </c>
      <c r="D70" s="15">
        <f t="shared" si="4"/>
        <v>0.33333333333333331</v>
      </c>
      <c r="E70" s="15">
        <f t="shared" si="5"/>
        <v>0.7678571428571429</v>
      </c>
      <c r="F70" s="15">
        <f t="shared" si="6"/>
        <v>0.66666666666666663</v>
      </c>
      <c r="G70" s="15">
        <f t="shared" si="7"/>
        <v>0.91517342151811121</v>
      </c>
      <c r="H70" s="15">
        <f t="shared" si="8"/>
        <v>0.6</v>
      </c>
      <c r="I70" s="15">
        <f t="shared" si="9"/>
        <v>0</v>
      </c>
    </row>
    <row r="71" spans="1:10" x14ac:dyDescent="0.2">
      <c r="A71" t="s">
        <v>145</v>
      </c>
      <c r="B71" s="15" t="s">
        <v>74</v>
      </c>
      <c r="C71" s="15">
        <f t="shared" si="3"/>
        <v>7.0701996734898909E-2</v>
      </c>
      <c r="D71" s="15">
        <f t="shared" si="4"/>
        <v>1</v>
      </c>
      <c r="E71" s="15">
        <f t="shared" si="5"/>
        <v>0</v>
      </c>
      <c r="F71" s="15">
        <f t="shared" si="6"/>
        <v>0.66666666666666663</v>
      </c>
      <c r="G71" s="15">
        <f t="shared" si="7"/>
        <v>0</v>
      </c>
      <c r="H71" s="15">
        <f t="shared" si="8"/>
        <v>0.8</v>
      </c>
      <c r="I71" s="15">
        <f t="shared" si="9"/>
        <v>3.8626609442060089E-2</v>
      </c>
    </row>
    <row r="72" spans="1:10" x14ac:dyDescent="0.2">
      <c r="A72" t="s">
        <v>146</v>
      </c>
      <c r="B72" s="15" t="s">
        <v>75</v>
      </c>
      <c r="C72" s="15">
        <f t="shared" si="3"/>
        <v>6.8190380509858095E-2</v>
      </c>
      <c r="D72" s="15">
        <f t="shared" si="4"/>
        <v>0.33333333333333331</v>
      </c>
      <c r="E72" s="15">
        <f t="shared" si="5"/>
        <v>0.7678571428571429</v>
      </c>
      <c r="F72" s="15">
        <f t="shared" si="6"/>
        <v>0.66666666666666663</v>
      </c>
      <c r="G72" s="15">
        <f t="shared" si="7"/>
        <v>0.91517342151811121</v>
      </c>
      <c r="H72" s="15">
        <f t="shared" si="8"/>
        <v>0.6</v>
      </c>
      <c r="I72" s="15">
        <f t="shared" si="9"/>
        <v>3.6909871244635191E-2</v>
      </c>
    </row>
    <row r="73" spans="1:10" x14ac:dyDescent="0.2">
      <c r="A73" t="s">
        <v>147</v>
      </c>
      <c r="B73" s="15" t="s">
        <v>76</v>
      </c>
      <c r="C73" s="15">
        <f t="shared" si="3"/>
        <v>0.74883837749591864</v>
      </c>
      <c r="D73" s="15">
        <f t="shared" si="4"/>
        <v>0.66666666666666663</v>
      </c>
      <c r="E73" s="15">
        <f t="shared" si="5"/>
        <v>0.9821428571428571</v>
      </c>
      <c r="F73" s="15">
        <f t="shared" si="6"/>
        <v>0</v>
      </c>
      <c r="G73" s="15">
        <f t="shared" si="7"/>
        <v>0.98515727139890796</v>
      </c>
      <c r="H73" s="15">
        <f t="shared" si="8"/>
        <v>0.8</v>
      </c>
      <c r="I73" s="15">
        <f t="shared" si="9"/>
        <v>0.50214592274678116</v>
      </c>
    </row>
    <row r="74" spans="1:10" x14ac:dyDescent="0.2">
      <c r="A74" t="s">
        <v>148</v>
      </c>
      <c r="B74" s="15" t="s">
        <v>78</v>
      </c>
      <c r="C74" s="15">
        <f t="shared" si="3"/>
        <v>5.1864875047092807E-2</v>
      </c>
      <c r="D74" s="15">
        <f t="shared" si="4"/>
        <v>0.33333333333333331</v>
      </c>
      <c r="E74" s="15">
        <f t="shared" si="5"/>
        <v>0.9285714285714286</v>
      </c>
      <c r="F74" s="15">
        <f t="shared" si="6"/>
        <v>0</v>
      </c>
      <c r="G74" s="15">
        <f t="shared" si="7"/>
        <v>0.95516419287856646</v>
      </c>
      <c r="H74" s="15">
        <f t="shared" si="8"/>
        <v>0.8</v>
      </c>
      <c r="I74" s="15">
        <f t="shared" si="9"/>
        <v>2.575107296137339E-2</v>
      </c>
    </row>
    <row r="75" spans="1:10" x14ac:dyDescent="0.2">
      <c r="A75" t="s">
        <v>149</v>
      </c>
      <c r="B75" s="15" t="s">
        <v>79</v>
      </c>
      <c r="C75" s="15">
        <f t="shared" si="3"/>
        <v>0.42232826824061281</v>
      </c>
      <c r="D75" s="15">
        <f t="shared" si="4"/>
        <v>0.66666666666666663</v>
      </c>
      <c r="E75" s="15">
        <f t="shared" si="5"/>
        <v>0.9464285714285714</v>
      </c>
      <c r="F75" s="15">
        <f t="shared" si="6"/>
        <v>0</v>
      </c>
      <c r="G75" s="15">
        <f t="shared" si="7"/>
        <v>0.91824963469968468</v>
      </c>
      <c r="H75" s="15">
        <f t="shared" si="8"/>
        <v>0.6</v>
      </c>
      <c r="I75" s="15">
        <f t="shared" si="9"/>
        <v>0.27896995708154504</v>
      </c>
    </row>
    <row r="76" spans="1:10" x14ac:dyDescent="0.2">
      <c r="A76" t="s">
        <v>150</v>
      </c>
      <c r="B76" s="15" t="s">
        <v>36</v>
      </c>
      <c r="C76" s="15">
        <f t="shared" si="3"/>
        <v>0.3093055381137762</v>
      </c>
      <c r="D76" s="15">
        <f t="shared" si="4"/>
        <v>0.66666666666666663</v>
      </c>
      <c r="E76" s="15">
        <f t="shared" si="5"/>
        <v>0.9642857142857143</v>
      </c>
      <c r="F76" s="15">
        <f t="shared" si="6"/>
        <v>0</v>
      </c>
      <c r="G76" s="15">
        <f t="shared" si="7"/>
        <v>0.90363762208721066</v>
      </c>
      <c r="H76" s="15">
        <f t="shared" si="8"/>
        <v>0.4</v>
      </c>
      <c r="I76" s="15">
        <f t="shared" si="9"/>
        <v>0.20171673819742489</v>
      </c>
    </row>
    <row r="77" spans="1:10" x14ac:dyDescent="0.2">
      <c r="A77" t="s">
        <v>151</v>
      </c>
      <c r="B77" s="16" t="s">
        <v>80</v>
      </c>
      <c r="C77" s="16">
        <f t="shared" si="3"/>
        <v>5.1864875047092807E-2</v>
      </c>
      <c r="D77" s="16">
        <f t="shared" si="4"/>
        <v>0.33333333333333331</v>
      </c>
      <c r="E77" s="16">
        <f t="shared" si="5"/>
        <v>0.9285714285714286</v>
      </c>
      <c r="F77" s="16">
        <f t="shared" si="6"/>
        <v>0</v>
      </c>
      <c r="G77" s="16">
        <f t="shared" si="7"/>
        <v>0.87287549027147582</v>
      </c>
      <c r="H77" s="16">
        <f t="shared" si="8"/>
        <v>0.6</v>
      </c>
      <c r="I77" s="16">
        <f t="shared" si="9"/>
        <v>0.58798283261802575</v>
      </c>
    </row>
    <row r="78" spans="1:10" x14ac:dyDescent="0.2">
      <c r="A78" t="s">
        <v>152</v>
      </c>
      <c r="B78" t="s">
        <v>8</v>
      </c>
      <c r="C78">
        <f t="shared" si="3"/>
        <v>7.4469421072460129E-2</v>
      </c>
      <c r="D78">
        <f t="shared" si="4"/>
        <v>0.66666666666666663</v>
      </c>
      <c r="E78">
        <f t="shared" si="5"/>
        <v>0.8214285714285714</v>
      </c>
      <c r="F78">
        <f t="shared" si="6"/>
        <v>0.66666666666666663</v>
      </c>
      <c r="G78">
        <f t="shared" si="7"/>
        <v>0.95516419287856646</v>
      </c>
      <c r="H78">
        <f t="shared" si="8"/>
        <v>0.4</v>
      </c>
      <c r="I78">
        <f t="shared" si="9"/>
        <v>4.1201716738197426E-2</v>
      </c>
    </row>
    <row r="79" spans="1:10" x14ac:dyDescent="0.2">
      <c r="A79" t="s">
        <v>153</v>
      </c>
      <c r="B79" t="s">
        <v>81</v>
      </c>
      <c r="C79">
        <f t="shared" si="3"/>
        <v>6.8190380509858095E-2</v>
      </c>
      <c r="D79">
        <f t="shared" si="4"/>
        <v>0.66666666666666663</v>
      </c>
      <c r="E79">
        <f t="shared" si="5"/>
        <v>0.7678571428571429</v>
      </c>
      <c r="F79">
        <f t="shared" si="6"/>
        <v>0.66666666666666663</v>
      </c>
      <c r="G79">
        <f t="shared" si="7"/>
        <v>0.91517342151811121</v>
      </c>
      <c r="H79">
        <f t="shared" si="8"/>
        <v>0.6</v>
      </c>
      <c r="I79">
        <f t="shared" si="9"/>
        <v>3.6909871244635191E-2</v>
      </c>
    </row>
    <row r="80" spans="1:10" x14ac:dyDescent="0.2">
      <c r="A80" t="s">
        <v>154</v>
      </c>
      <c r="B80" t="s">
        <v>82</v>
      </c>
      <c r="C80">
        <f t="shared" si="3"/>
        <v>0.24651513248775586</v>
      </c>
      <c r="D80">
        <f t="shared" si="4"/>
        <v>0.66666666666666663</v>
      </c>
      <c r="E80">
        <f t="shared" si="5"/>
        <v>0.8035714285714286</v>
      </c>
      <c r="F80">
        <f t="shared" si="6"/>
        <v>0.66666666666666663</v>
      </c>
      <c r="G80">
        <f t="shared" si="7"/>
        <v>0.8636468507267554</v>
      </c>
      <c r="H80">
        <f t="shared" si="8"/>
        <v>0.6</v>
      </c>
      <c r="I80">
        <f t="shared" si="9"/>
        <v>0.15879828326180256</v>
      </c>
    </row>
    <row r="81" spans="1:9" x14ac:dyDescent="0.2">
      <c r="A81" t="s">
        <v>155</v>
      </c>
      <c r="B81" t="s">
        <v>5</v>
      </c>
      <c r="C81">
        <f t="shared" si="3"/>
        <v>7.6981037297500943E-2</v>
      </c>
      <c r="D81">
        <f t="shared" si="4"/>
        <v>0.66666666666666663</v>
      </c>
      <c r="E81">
        <f t="shared" si="5"/>
        <v>0.8214285714285714</v>
      </c>
      <c r="F81">
        <f t="shared" si="6"/>
        <v>0.66666666666666663</v>
      </c>
      <c r="G81">
        <f t="shared" si="7"/>
        <v>0.94209028685687923</v>
      </c>
      <c r="H81">
        <f t="shared" si="8"/>
        <v>0.4</v>
      </c>
      <c r="I81">
        <f t="shared" si="9"/>
        <v>4.2918454935622317E-2</v>
      </c>
    </row>
    <row r="82" spans="1:9" x14ac:dyDescent="0.2">
      <c r="A82" t="s">
        <v>156</v>
      </c>
      <c r="B82" t="s">
        <v>83</v>
      </c>
      <c r="C82">
        <f t="shared" si="3"/>
        <v>0.18372472686173552</v>
      </c>
      <c r="D82">
        <f t="shared" si="4"/>
        <v>0.66666666666666663</v>
      </c>
      <c r="E82">
        <f t="shared" si="5"/>
        <v>0.7857142857142857</v>
      </c>
      <c r="F82">
        <f t="shared" si="6"/>
        <v>0.66666666666666663</v>
      </c>
      <c r="G82">
        <f t="shared" si="7"/>
        <v>0.93824502037991231</v>
      </c>
      <c r="H82">
        <f t="shared" si="8"/>
        <v>0</v>
      </c>
      <c r="I82">
        <f t="shared" si="9"/>
        <v>0.11587982832618025</v>
      </c>
    </row>
    <row r="83" spans="1:9" x14ac:dyDescent="0.2">
      <c r="A83" t="s">
        <v>157</v>
      </c>
      <c r="B83" t="s">
        <v>84</v>
      </c>
      <c r="C83">
        <f t="shared" si="3"/>
        <v>1</v>
      </c>
      <c r="D83">
        <f t="shared" si="4"/>
        <v>0.33333333333333331</v>
      </c>
      <c r="E83">
        <f t="shared" si="5"/>
        <v>0.9642857142857143</v>
      </c>
      <c r="F83">
        <f t="shared" si="6"/>
        <v>0</v>
      </c>
      <c r="G83">
        <f t="shared" si="7"/>
        <v>0.91748058140429134</v>
      </c>
      <c r="H83">
        <f t="shared" si="8"/>
        <v>0.8</v>
      </c>
      <c r="I83">
        <f t="shared" si="9"/>
        <v>0.67381974248927035</v>
      </c>
    </row>
    <row r="84" spans="1:9" x14ac:dyDescent="0.2">
      <c r="A84" t="s">
        <v>158</v>
      </c>
      <c r="B84" t="s">
        <v>35</v>
      </c>
      <c r="C84">
        <f t="shared" si="3"/>
        <v>0.18372472686173552</v>
      </c>
      <c r="D84">
        <f t="shared" si="4"/>
        <v>0.33333333333333331</v>
      </c>
      <c r="E84">
        <f t="shared" si="5"/>
        <v>0.9642857142857143</v>
      </c>
      <c r="F84">
        <f t="shared" si="6"/>
        <v>0</v>
      </c>
      <c r="G84">
        <f t="shared" si="7"/>
        <v>0.91517342151811121</v>
      </c>
      <c r="H84">
        <f t="shared" si="8"/>
        <v>0.8</v>
      </c>
      <c r="I84">
        <f t="shared" si="9"/>
        <v>0.11587982832618025</v>
      </c>
    </row>
    <row r="85" spans="1:9" x14ac:dyDescent="0.2">
      <c r="A85" t="s">
        <v>159</v>
      </c>
      <c r="B85" t="s">
        <v>85</v>
      </c>
      <c r="C85">
        <f t="shared" si="3"/>
        <v>0.56046716061785762</v>
      </c>
      <c r="D85">
        <f t="shared" si="4"/>
        <v>0.33333333333333331</v>
      </c>
      <c r="E85">
        <f t="shared" si="5"/>
        <v>0.9107142857142857</v>
      </c>
      <c r="F85">
        <f t="shared" si="6"/>
        <v>0</v>
      </c>
      <c r="G85">
        <f t="shared" si="7"/>
        <v>0.39606244712758593</v>
      </c>
      <c r="H85">
        <f t="shared" si="8"/>
        <v>1</v>
      </c>
      <c r="I85">
        <f t="shared" si="9"/>
        <v>0.37339055793991416</v>
      </c>
    </row>
    <row r="86" spans="1:9" x14ac:dyDescent="0.2">
      <c r="A86" t="s">
        <v>160</v>
      </c>
      <c r="B86" t="s">
        <v>86</v>
      </c>
      <c r="C86">
        <f t="shared" si="3"/>
        <v>2.6748712796684667E-2</v>
      </c>
      <c r="D86">
        <f t="shared" si="4"/>
        <v>0.66666666666666663</v>
      </c>
      <c r="E86">
        <f t="shared" si="5"/>
        <v>0.8392857142857143</v>
      </c>
      <c r="F86">
        <f t="shared" si="6"/>
        <v>0.66666666666666663</v>
      </c>
      <c r="G86">
        <f t="shared" si="7"/>
        <v>0.89479350919018685</v>
      </c>
      <c r="H86">
        <f t="shared" si="8"/>
        <v>0.4</v>
      </c>
      <c r="I86">
        <f t="shared" si="9"/>
        <v>8.5836909871244635E-3</v>
      </c>
    </row>
    <row r="87" spans="1:9" x14ac:dyDescent="0.2">
      <c r="A87" t="s">
        <v>161</v>
      </c>
      <c r="B87" t="s">
        <v>87</v>
      </c>
      <c r="C87">
        <f t="shared" si="3"/>
        <v>0.48511867386663315</v>
      </c>
      <c r="D87">
        <f t="shared" si="4"/>
        <v>0.33333333333333331</v>
      </c>
      <c r="E87">
        <f t="shared" si="5"/>
        <v>0.7857142857142857</v>
      </c>
      <c r="F87">
        <f t="shared" si="6"/>
        <v>0</v>
      </c>
      <c r="G87">
        <f t="shared" si="7"/>
        <v>0.916711528108898</v>
      </c>
      <c r="H87">
        <f t="shared" si="8"/>
        <v>0.6</v>
      </c>
      <c r="I87">
        <f t="shared" si="9"/>
        <v>0.32188841201716739</v>
      </c>
    </row>
    <row r="88" spans="1:9" x14ac:dyDescent="0.2">
      <c r="A88" t="s">
        <v>162</v>
      </c>
      <c r="B88" t="s">
        <v>88</v>
      </c>
      <c r="C88">
        <f t="shared" si="3"/>
        <v>0.6860479718698983</v>
      </c>
      <c r="D88">
        <f t="shared" si="4"/>
        <v>0.33333333333333331</v>
      </c>
      <c r="E88">
        <f t="shared" si="5"/>
        <v>0.875</v>
      </c>
      <c r="F88">
        <f t="shared" si="6"/>
        <v>0</v>
      </c>
      <c r="G88">
        <f t="shared" si="7"/>
        <v>1</v>
      </c>
      <c r="H88">
        <f t="shared" si="8"/>
        <v>1</v>
      </c>
      <c r="I88">
        <f t="shared" si="9"/>
        <v>0.45922746781115881</v>
      </c>
    </row>
    <row r="89" spans="1:9" x14ac:dyDescent="0.2">
      <c r="A89" t="s">
        <v>163</v>
      </c>
      <c r="B89" t="s">
        <v>33</v>
      </c>
      <c r="C89">
        <f t="shared" si="3"/>
        <v>0.87441918874795932</v>
      </c>
      <c r="D89">
        <f t="shared" si="4"/>
        <v>1</v>
      </c>
      <c r="E89">
        <f t="shared" si="5"/>
        <v>0.9464285714285714</v>
      </c>
      <c r="F89">
        <f t="shared" si="6"/>
        <v>0.66666666666666663</v>
      </c>
      <c r="G89">
        <f t="shared" si="7"/>
        <v>0.94024455894793513</v>
      </c>
      <c r="H89">
        <f t="shared" si="8"/>
        <v>0.2</v>
      </c>
      <c r="I89">
        <f t="shared" si="9"/>
        <v>0.58798283261802575</v>
      </c>
    </row>
    <row r="90" spans="1:9" x14ac:dyDescent="0.2">
      <c r="A90" t="s">
        <v>164</v>
      </c>
      <c r="B90" t="s">
        <v>89</v>
      </c>
      <c r="C90">
        <f t="shared" si="3"/>
        <v>0.49767675499183722</v>
      </c>
      <c r="D90">
        <f t="shared" si="4"/>
        <v>0.66666666666666663</v>
      </c>
      <c r="E90">
        <f t="shared" si="5"/>
        <v>1</v>
      </c>
      <c r="F90">
        <f t="shared" si="6"/>
        <v>0</v>
      </c>
      <c r="G90">
        <f t="shared" si="7"/>
        <v>0.97746673844497423</v>
      </c>
      <c r="H90">
        <f t="shared" si="8"/>
        <v>1</v>
      </c>
      <c r="I90">
        <f t="shared" si="9"/>
        <v>0.33047210300429186</v>
      </c>
    </row>
    <row r="91" spans="1:9" x14ac:dyDescent="0.2">
      <c r="A91" t="s">
        <v>165</v>
      </c>
      <c r="B91" t="s">
        <v>90</v>
      </c>
      <c r="C91">
        <f t="shared" si="3"/>
        <v>0.56046716061785762</v>
      </c>
      <c r="D91">
        <f t="shared" si="4"/>
        <v>0.66666666666666663</v>
      </c>
      <c r="E91">
        <f t="shared" si="5"/>
        <v>0.8392857142857143</v>
      </c>
      <c r="F91">
        <f t="shared" si="6"/>
        <v>0</v>
      </c>
      <c r="G91">
        <f t="shared" si="7"/>
        <v>0.93670691378912563</v>
      </c>
      <c r="H91">
        <f t="shared" si="8"/>
        <v>0.2</v>
      </c>
      <c r="I91">
        <f t="shared" si="9"/>
        <v>0.37339055793991416</v>
      </c>
    </row>
    <row r="92" spans="1:9" x14ac:dyDescent="0.2">
      <c r="A92" t="s">
        <v>166</v>
      </c>
      <c r="B92" t="s">
        <v>34</v>
      </c>
      <c r="C92">
        <f t="shared" si="3"/>
        <v>0.56046716061785762</v>
      </c>
      <c r="D92">
        <f t="shared" si="4"/>
        <v>0.66666666666666663</v>
      </c>
      <c r="E92">
        <f t="shared" si="5"/>
        <v>1</v>
      </c>
      <c r="F92">
        <f t="shared" si="6"/>
        <v>0</v>
      </c>
      <c r="G92">
        <f t="shared" si="7"/>
        <v>0.98438821810351462</v>
      </c>
      <c r="H92">
        <f t="shared" si="8"/>
        <v>1</v>
      </c>
      <c r="I92">
        <f t="shared" si="9"/>
        <v>0.37339055793991416</v>
      </c>
    </row>
    <row r="93" spans="1:9" x14ac:dyDescent="0.2">
      <c r="A93" t="s">
        <v>167</v>
      </c>
      <c r="B93" t="s">
        <v>91</v>
      </c>
      <c r="C93">
        <f t="shared" si="3"/>
        <v>0.47256059274142909</v>
      </c>
      <c r="D93">
        <f t="shared" si="4"/>
        <v>0.66666666666666663</v>
      </c>
      <c r="E93">
        <f t="shared" si="5"/>
        <v>0.9107142857142857</v>
      </c>
      <c r="F93">
        <f t="shared" si="6"/>
        <v>0</v>
      </c>
      <c r="G93">
        <f t="shared" si="7"/>
        <v>0.89533184649696229</v>
      </c>
      <c r="H93">
        <f t="shared" si="8"/>
        <v>0.6</v>
      </c>
      <c r="I93">
        <f t="shared" si="9"/>
        <v>1</v>
      </c>
    </row>
    <row r="94" spans="1:9" x14ac:dyDescent="0.2">
      <c r="A94" t="s">
        <v>168</v>
      </c>
      <c r="B94" t="s">
        <v>92</v>
      </c>
      <c r="C94">
        <f t="shared" si="3"/>
        <v>0.66093180961949016</v>
      </c>
      <c r="D94">
        <f t="shared" si="4"/>
        <v>0.66666666666666663</v>
      </c>
      <c r="E94">
        <f t="shared" si="5"/>
        <v>0.8928571428571429</v>
      </c>
      <c r="F94">
        <f t="shared" si="6"/>
        <v>0</v>
      </c>
      <c r="G94">
        <f t="shared" si="7"/>
        <v>0.91401984157502114</v>
      </c>
      <c r="H94">
        <f t="shared" si="8"/>
        <v>0.8</v>
      </c>
      <c r="I94">
        <f t="shared" si="9"/>
        <v>0.44206008583690987</v>
      </c>
    </row>
    <row r="95" spans="1:9" x14ac:dyDescent="0.2">
      <c r="A95" t="s">
        <v>169</v>
      </c>
      <c r="B95" t="s">
        <v>93</v>
      </c>
      <c r="C95">
        <f t="shared" si="3"/>
        <v>9.5818158985307045E-2</v>
      </c>
      <c r="D95">
        <f t="shared" si="4"/>
        <v>0.33333333333333331</v>
      </c>
      <c r="E95">
        <f t="shared" si="5"/>
        <v>0.8214285714285714</v>
      </c>
      <c r="F95">
        <f t="shared" si="6"/>
        <v>0.66666666666666663</v>
      </c>
      <c r="G95">
        <f t="shared" si="7"/>
        <v>0.86518495731754208</v>
      </c>
      <c r="H95">
        <f t="shared" si="8"/>
        <v>0.8</v>
      </c>
      <c r="I95">
        <f t="shared" si="9"/>
        <v>5.5793991416309016E-2</v>
      </c>
    </row>
    <row r="96" spans="1:9" x14ac:dyDescent="0.2">
      <c r="A96" t="s">
        <v>170</v>
      </c>
      <c r="B96" t="s">
        <v>6</v>
      </c>
      <c r="C96">
        <f t="shared" si="3"/>
        <v>3.9306793921888739E-2</v>
      </c>
      <c r="D96">
        <f t="shared" si="4"/>
        <v>0.33333333333333331</v>
      </c>
      <c r="E96">
        <f t="shared" si="5"/>
        <v>0.8214285714285714</v>
      </c>
      <c r="F96">
        <f t="shared" si="6"/>
        <v>0</v>
      </c>
      <c r="G96">
        <f t="shared" si="7"/>
        <v>0.86518495731754208</v>
      </c>
      <c r="H96">
        <f t="shared" si="8"/>
        <v>0.8</v>
      </c>
      <c r="I96">
        <f t="shared" si="9"/>
        <v>1.7167381974248927E-2</v>
      </c>
    </row>
    <row r="97" spans="1:9" x14ac:dyDescent="0.2">
      <c r="A97" t="s">
        <v>171</v>
      </c>
      <c r="B97" t="s">
        <v>94</v>
      </c>
      <c r="C97">
        <f t="shared" si="3"/>
        <v>9.5818158985307045E-2</v>
      </c>
      <c r="D97">
        <f t="shared" si="4"/>
        <v>1</v>
      </c>
      <c r="E97">
        <f t="shared" si="5"/>
        <v>0.8571428571428571</v>
      </c>
      <c r="F97">
        <f t="shared" si="6"/>
        <v>0</v>
      </c>
      <c r="G97">
        <f t="shared" si="7"/>
        <v>0.869030223794509</v>
      </c>
      <c r="H97">
        <f t="shared" si="8"/>
        <v>0.8</v>
      </c>
      <c r="I97">
        <f t="shared" si="9"/>
        <v>5.5793991416309016E-2</v>
      </c>
    </row>
    <row r="98" spans="1:9" x14ac:dyDescent="0.2">
      <c r="A98" t="s">
        <v>172</v>
      </c>
      <c r="B98" t="s">
        <v>95</v>
      </c>
      <c r="C98">
        <f t="shared" si="3"/>
        <v>3.6795177696847925E-2</v>
      </c>
      <c r="D98">
        <f t="shared" si="4"/>
        <v>0.33333333333333331</v>
      </c>
      <c r="E98">
        <f t="shared" si="5"/>
        <v>0.8214285714285714</v>
      </c>
      <c r="F98">
        <f t="shared" si="6"/>
        <v>0</v>
      </c>
      <c r="G98">
        <f t="shared" si="7"/>
        <v>0.86518495731754208</v>
      </c>
      <c r="H98">
        <f t="shared" si="8"/>
        <v>0.8</v>
      </c>
      <c r="I98">
        <f t="shared" si="9"/>
        <v>1.5450643776824034E-2</v>
      </c>
    </row>
    <row r="99" spans="1:9" x14ac:dyDescent="0.2">
      <c r="A99" t="s">
        <v>173</v>
      </c>
      <c r="B99" t="s">
        <v>96</v>
      </c>
      <c r="C99">
        <f t="shared" si="3"/>
        <v>7.6981037297500943E-2</v>
      </c>
      <c r="D99">
        <f t="shared" si="4"/>
        <v>0.33333333333333331</v>
      </c>
      <c r="E99">
        <f t="shared" si="5"/>
        <v>0.8214285714285714</v>
      </c>
      <c r="F99">
        <f t="shared" si="6"/>
        <v>0</v>
      </c>
      <c r="G99">
        <f t="shared" si="7"/>
        <v>0.88825655617934318</v>
      </c>
      <c r="H99">
        <f t="shared" si="8"/>
        <v>1</v>
      </c>
      <c r="I99">
        <f t="shared" si="9"/>
        <v>4.2918454935622317E-2</v>
      </c>
    </row>
    <row r="100" spans="1:9" x14ac:dyDescent="0.2">
      <c r="A100" t="s">
        <v>174</v>
      </c>
      <c r="B100" t="s">
        <v>97</v>
      </c>
      <c r="C100">
        <f t="shared" si="3"/>
        <v>0.10837624011051111</v>
      </c>
      <c r="D100">
        <f t="shared" si="4"/>
        <v>0.33333333333333331</v>
      </c>
      <c r="E100">
        <f t="shared" si="5"/>
        <v>0.8928571428571429</v>
      </c>
      <c r="F100">
        <f t="shared" si="6"/>
        <v>0</v>
      </c>
      <c r="G100">
        <f t="shared" si="7"/>
        <v>0.86518495731754208</v>
      </c>
      <c r="H100">
        <f>($H$50-H48)/$H$52</f>
        <v>0.6</v>
      </c>
      <c r="I100">
        <f t="shared" si="9"/>
        <v>6.4377682403433473E-2</v>
      </c>
    </row>
    <row r="101" spans="1:9" x14ac:dyDescent="0.2">
      <c r="B101" s="37" t="s">
        <v>117</v>
      </c>
      <c r="C101" s="37">
        <f>AVERAGE(C55:C100)</f>
        <v>0.24758529940103405</v>
      </c>
      <c r="D101" s="37">
        <f t="shared" ref="D101:I101" si="10">AVERAGE(D55:D100)</f>
        <v>0.58695652173913038</v>
      </c>
      <c r="E101" s="37">
        <f t="shared" si="10"/>
        <v>0.85170807453416153</v>
      </c>
      <c r="F101" s="37">
        <f t="shared" si="10"/>
        <v>0.26811594202898542</v>
      </c>
      <c r="G101" s="37">
        <f t="shared" si="10"/>
        <v>0.87673580344335278</v>
      </c>
      <c r="H101" s="37">
        <f t="shared" si="10"/>
        <v>0.64347826086956528</v>
      </c>
      <c r="I101" s="37">
        <f t="shared" si="10"/>
        <v>0.18328419481246497</v>
      </c>
    </row>
    <row r="102" spans="1:9" x14ac:dyDescent="0.2">
      <c r="B102" s="37" t="s">
        <v>118</v>
      </c>
      <c r="C102" s="37">
        <f>_xlfn.STDEV.S(C55:C100)</f>
        <v>0.26510929426189483</v>
      </c>
      <c r="D102" s="37">
        <f t="shared" ref="D102:I102" si="11">_xlfn.STDEV.S(D55:D100)</f>
        <v>0.25516668586201779</v>
      </c>
      <c r="E102" s="37">
        <f t="shared" si="11"/>
        <v>0.14491912501471657</v>
      </c>
      <c r="F102" s="37">
        <f t="shared" si="11"/>
        <v>0.33421782811378115</v>
      </c>
      <c r="G102" s="37">
        <f t="shared" si="11"/>
        <v>0.16211403135515373</v>
      </c>
      <c r="H102" s="37">
        <f t="shared" si="11"/>
        <v>0.27296900427463539</v>
      </c>
      <c r="I102" s="37">
        <f t="shared" si="11"/>
        <v>0.22657574454644727</v>
      </c>
    </row>
    <row r="103" spans="1:9" x14ac:dyDescent="0.2">
      <c r="B103" s="38" t="s">
        <v>119</v>
      </c>
      <c r="C103">
        <f>C102/C101</f>
        <v>1.07077962586331</v>
      </c>
      <c r="D103">
        <f t="shared" ref="D103:I103" si="12">D102/D101</f>
        <v>0.43472842776491927</v>
      </c>
      <c r="E103">
        <f t="shared" si="12"/>
        <v>0.17015116957060614</v>
      </c>
      <c r="F103">
        <f t="shared" si="12"/>
        <v>1.2465421697216705</v>
      </c>
      <c r="G103">
        <f t="shared" si="12"/>
        <v>0.18490636599812155</v>
      </c>
      <c r="H103">
        <f t="shared" si="12"/>
        <v>0.42420858772409548</v>
      </c>
      <c r="I103">
        <f t="shared" si="12"/>
        <v>1.2361990338461966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H41"/>
  <sheetViews>
    <sheetView tabSelected="1" topLeftCell="F1" zoomScale="60" zoomScaleNormal="60" workbookViewId="0">
      <selection activeCell="T12" sqref="T12:AG16"/>
    </sheetView>
  </sheetViews>
  <sheetFormatPr defaultRowHeight="14.25" x14ac:dyDescent="0.2"/>
  <cols>
    <col min="16" max="16" width="10.375" bestFit="1" customWidth="1"/>
  </cols>
  <sheetData>
    <row r="3" spans="1:34" ht="18.75" thickBot="1" x14ac:dyDescent="0.5">
      <c r="L3" s="26">
        <v>150000</v>
      </c>
      <c r="M3" s="26">
        <v>390000</v>
      </c>
      <c r="N3" s="27">
        <v>400000</v>
      </c>
      <c r="O3" s="26">
        <v>600000</v>
      </c>
      <c r="P3" s="26">
        <v>35000</v>
      </c>
    </row>
    <row r="4" spans="1:34" ht="78.75" thickBot="1" x14ac:dyDescent="0.25">
      <c r="B4" t="s">
        <v>10</v>
      </c>
      <c r="D4" s="1" t="s">
        <v>0</v>
      </c>
      <c r="E4" s="2" t="s">
        <v>43</v>
      </c>
      <c r="F4" s="2" t="s">
        <v>1</v>
      </c>
      <c r="G4" s="2" t="s">
        <v>44</v>
      </c>
      <c r="H4" s="2" t="s">
        <v>2</v>
      </c>
      <c r="I4" s="2" t="s">
        <v>3</v>
      </c>
      <c r="J4" s="2" t="s">
        <v>4</v>
      </c>
      <c r="L4" s="28">
        <v>2</v>
      </c>
      <c r="M4" s="28">
        <v>2</v>
      </c>
      <c r="N4" s="28">
        <v>3</v>
      </c>
      <c r="O4" s="28">
        <v>3</v>
      </c>
      <c r="P4" s="29">
        <v>2</v>
      </c>
    </row>
    <row r="5" spans="1:34" ht="20.25" thickBot="1" x14ac:dyDescent="0.5">
      <c r="A5" s="3" t="s">
        <v>35</v>
      </c>
      <c r="B5">
        <v>1</v>
      </c>
      <c r="D5" s="23">
        <v>150000</v>
      </c>
      <c r="E5" s="2">
        <v>2</v>
      </c>
      <c r="F5" s="6">
        <v>300</v>
      </c>
      <c r="G5" s="2">
        <v>1</v>
      </c>
      <c r="H5" s="6">
        <v>12000</v>
      </c>
      <c r="I5" s="6">
        <v>5</v>
      </c>
      <c r="J5" s="6">
        <v>37500</v>
      </c>
      <c r="L5" s="27">
        <v>300</v>
      </c>
      <c r="M5" s="27">
        <v>800</v>
      </c>
      <c r="N5" s="27">
        <v>200</v>
      </c>
      <c r="O5" s="27">
        <v>250</v>
      </c>
      <c r="P5" s="30">
        <v>700</v>
      </c>
    </row>
    <row r="6" spans="1:34" ht="20.25" thickBot="1" x14ac:dyDescent="0.5">
      <c r="A6" s="4" t="s">
        <v>87</v>
      </c>
      <c r="B6">
        <v>2</v>
      </c>
      <c r="D6" s="23">
        <v>390000</v>
      </c>
      <c r="E6" s="2">
        <v>2</v>
      </c>
      <c r="F6" s="6">
        <v>800</v>
      </c>
      <c r="G6" s="2">
        <v>1</v>
      </c>
      <c r="H6" s="6">
        <v>11800</v>
      </c>
      <c r="I6" s="6">
        <v>6</v>
      </c>
      <c r="J6" s="6">
        <v>97500</v>
      </c>
      <c r="L6" s="28">
        <v>1</v>
      </c>
      <c r="M6" s="28">
        <v>1</v>
      </c>
      <c r="N6" s="28">
        <v>1</v>
      </c>
      <c r="O6" s="28">
        <v>1</v>
      </c>
      <c r="P6" s="29">
        <v>1</v>
      </c>
    </row>
    <row r="7" spans="1:34" ht="20.25" thickBot="1" x14ac:dyDescent="0.25">
      <c r="A7" s="4" t="s">
        <v>89</v>
      </c>
      <c r="B7">
        <v>3</v>
      </c>
      <c r="D7" s="5">
        <v>400000</v>
      </c>
      <c r="E7" s="2">
        <v>3</v>
      </c>
      <c r="F7" s="6">
        <v>200</v>
      </c>
      <c r="G7" s="2">
        <v>1</v>
      </c>
      <c r="H7" s="6">
        <v>3900</v>
      </c>
      <c r="I7" s="6">
        <v>4</v>
      </c>
      <c r="J7" s="6">
        <v>100000</v>
      </c>
      <c r="L7" s="27">
        <v>12000</v>
      </c>
      <c r="M7" s="27">
        <v>11800</v>
      </c>
      <c r="N7" s="27">
        <v>3900</v>
      </c>
      <c r="O7" s="27">
        <v>2900</v>
      </c>
      <c r="P7" s="30">
        <v>18500</v>
      </c>
      <c r="S7" t="s">
        <v>58</v>
      </c>
    </row>
    <row r="8" spans="1:34" ht="20.25" thickBot="1" x14ac:dyDescent="0.5">
      <c r="A8" s="4" t="s">
        <v>76</v>
      </c>
      <c r="B8">
        <v>4</v>
      </c>
      <c r="D8" s="23">
        <v>600000</v>
      </c>
      <c r="E8" s="2">
        <v>3</v>
      </c>
      <c r="F8" s="6">
        <v>250</v>
      </c>
      <c r="G8" s="2">
        <v>1</v>
      </c>
      <c r="H8" s="6">
        <v>2900</v>
      </c>
      <c r="I8" s="6">
        <v>5</v>
      </c>
      <c r="J8" s="23">
        <v>150000</v>
      </c>
      <c r="L8" s="27">
        <v>5</v>
      </c>
      <c r="M8" s="27">
        <v>6</v>
      </c>
      <c r="N8" s="27">
        <v>4</v>
      </c>
      <c r="O8" s="27">
        <v>5</v>
      </c>
      <c r="P8" s="30">
        <v>5</v>
      </c>
      <c r="R8" t="s">
        <v>50</v>
      </c>
      <c r="S8" t="s">
        <v>49</v>
      </c>
    </row>
    <row r="9" spans="1:34" ht="19.5" x14ac:dyDescent="0.45">
      <c r="A9" s="7" t="s">
        <v>6</v>
      </c>
      <c r="B9">
        <v>5</v>
      </c>
      <c r="D9" s="23">
        <v>35000</v>
      </c>
      <c r="E9" s="24">
        <v>2</v>
      </c>
      <c r="F9" s="25">
        <v>700</v>
      </c>
      <c r="G9" s="24">
        <v>1</v>
      </c>
      <c r="H9" s="25">
        <v>18500</v>
      </c>
      <c r="I9" s="25">
        <v>5</v>
      </c>
      <c r="J9" s="8">
        <v>8750</v>
      </c>
      <c r="L9" s="27">
        <v>37500</v>
      </c>
      <c r="M9" s="27">
        <v>97500</v>
      </c>
      <c r="N9" s="27">
        <v>100000</v>
      </c>
      <c r="O9" s="26">
        <v>150000</v>
      </c>
      <c r="P9" s="30">
        <v>8750</v>
      </c>
      <c r="R9">
        <v>0.05</v>
      </c>
      <c r="S9" s="8">
        <v>0.23110259999999999</v>
      </c>
    </row>
    <row r="10" spans="1:34" x14ac:dyDescent="0.2">
      <c r="B10" s="11" t="s">
        <v>22</v>
      </c>
      <c r="C10" s="11" t="s">
        <v>23</v>
      </c>
      <c r="D10" s="11" t="s">
        <v>25</v>
      </c>
      <c r="E10" s="11" t="s">
        <v>26</v>
      </c>
      <c r="F10" s="11" t="s">
        <v>27</v>
      </c>
      <c r="G10" s="11" t="s">
        <v>28</v>
      </c>
      <c r="H10" s="11" t="s">
        <v>29</v>
      </c>
      <c r="I10" s="11" t="s">
        <v>30</v>
      </c>
      <c r="J10" s="11" t="s">
        <v>31</v>
      </c>
      <c r="K10" s="11" t="s">
        <v>32</v>
      </c>
      <c r="L10" s="11" t="s">
        <v>45</v>
      </c>
      <c r="M10" s="11" t="s">
        <v>46</v>
      </c>
      <c r="N10" s="11" t="s">
        <v>47</v>
      </c>
      <c r="O10" s="11" t="s">
        <v>48</v>
      </c>
    </row>
    <row r="11" spans="1:34" ht="18.75" thickBot="1" x14ac:dyDescent="0.25">
      <c r="A11" s="7" t="s">
        <v>24</v>
      </c>
      <c r="B11" s="44" t="s">
        <v>38</v>
      </c>
      <c r="C11" s="44"/>
      <c r="D11" s="44" t="s">
        <v>43</v>
      </c>
      <c r="E11" s="44"/>
      <c r="F11" s="45" t="s">
        <v>39</v>
      </c>
      <c r="G11" s="45"/>
      <c r="H11" s="44" t="s">
        <v>44</v>
      </c>
      <c r="I11" s="44"/>
      <c r="J11" s="21" t="s">
        <v>40</v>
      </c>
      <c r="K11" s="21"/>
      <c r="L11" s="21" t="s">
        <v>41</v>
      </c>
      <c r="M11" s="21"/>
      <c r="N11" s="9" t="s">
        <v>42</v>
      </c>
      <c r="O11" s="9"/>
      <c r="S11" t="s">
        <v>57</v>
      </c>
      <c r="T11" t="s">
        <v>22</v>
      </c>
      <c r="U11" t="s">
        <v>23</v>
      </c>
      <c r="V11" t="s">
        <v>25</v>
      </c>
      <c r="W11" t="s">
        <v>26</v>
      </c>
      <c r="X11" t="s">
        <v>27</v>
      </c>
      <c r="Y11" t="s">
        <v>28</v>
      </c>
      <c r="Z11" t="s">
        <v>29</v>
      </c>
      <c r="AA11" t="s">
        <v>30</v>
      </c>
      <c r="AB11" t="s">
        <v>31</v>
      </c>
      <c r="AC11" t="s">
        <v>32</v>
      </c>
      <c r="AD11" t="s">
        <v>45</v>
      </c>
      <c r="AE11" t="s">
        <v>46</v>
      </c>
      <c r="AF11" t="s">
        <v>47</v>
      </c>
      <c r="AG11" t="s">
        <v>48</v>
      </c>
    </row>
    <row r="12" spans="1:34" ht="20.25" thickBot="1" x14ac:dyDescent="0.25">
      <c r="A12" s="3" t="s">
        <v>35</v>
      </c>
      <c r="B12" s="10">
        <v>0.40708</v>
      </c>
      <c r="C12" s="10">
        <v>0</v>
      </c>
      <c r="D12" s="8">
        <v>0</v>
      </c>
      <c r="E12" s="22"/>
      <c r="F12" s="10">
        <v>1</v>
      </c>
      <c r="G12" s="10">
        <v>0.67</v>
      </c>
      <c r="H12" s="8">
        <v>1</v>
      </c>
      <c r="I12" s="8"/>
      <c r="J12" s="10">
        <v>0.83</v>
      </c>
      <c r="K12" s="10">
        <v>0</v>
      </c>
      <c r="L12" s="10">
        <v>1</v>
      </c>
      <c r="M12" s="10">
        <v>0</v>
      </c>
      <c r="N12" s="10">
        <v>0.40708</v>
      </c>
      <c r="O12" s="10">
        <v>0</v>
      </c>
      <c r="S12" t="s">
        <v>51</v>
      </c>
      <c r="Z12" s="50">
        <v>0.90335430000000005</v>
      </c>
      <c r="AB12" s="50">
        <v>9.6645700000000001E-2</v>
      </c>
      <c r="AH12">
        <f>SUM(T12:AG12)</f>
        <v>1</v>
      </c>
    </row>
    <row r="13" spans="1:34" ht="20.25" thickBot="1" x14ac:dyDescent="0.25">
      <c r="A13" s="4" t="s">
        <v>87</v>
      </c>
      <c r="B13">
        <v>1</v>
      </c>
      <c r="C13">
        <v>0.256637</v>
      </c>
      <c r="D13" s="8">
        <v>0</v>
      </c>
      <c r="E13" s="22"/>
      <c r="F13" s="10">
        <v>0</v>
      </c>
      <c r="G13" s="10">
        <v>0</v>
      </c>
      <c r="H13" s="8">
        <v>1</v>
      </c>
      <c r="I13" s="8"/>
      <c r="J13" s="10">
        <v>0.85897400000000002</v>
      </c>
      <c r="K13" s="10">
        <v>0</v>
      </c>
      <c r="L13" s="10">
        <v>0</v>
      </c>
      <c r="M13" s="10">
        <v>0</v>
      </c>
      <c r="N13" s="10">
        <v>1</v>
      </c>
      <c r="O13" s="10">
        <v>0.256637</v>
      </c>
      <c r="S13" t="s">
        <v>52</v>
      </c>
      <c r="Z13" s="50">
        <v>0.9</v>
      </c>
      <c r="AB13" s="50">
        <v>9.1801789999999994E-2</v>
      </c>
      <c r="AF13">
        <v>8.1982089999999997E-3</v>
      </c>
      <c r="AH13">
        <f t="shared" ref="AH13:AH16" si="0">SUM(T13:AG13)</f>
        <v>0.99999999900000003</v>
      </c>
    </row>
    <row r="14" spans="1:34" ht="20.25" thickBot="1" x14ac:dyDescent="0.25">
      <c r="A14" s="4" t="s">
        <v>89</v>
      </c>
      <c r="B14" s="10">
        <v>1</v>
      </c>
      <c r="C14" s="10">
        <v>0.29203499999999999</v>
      </c>
      <c r="D14" s="8">
        <v>1</v>
      </c>
      <c r="E14" s="22"/>
      <c r="F14" s="10">
        <v>1</v>
      </c>
      <c r="G14" s="10">
        <v>1</v>
      </c>
      <c r="H14" s="8">
        <v>1</v>
      </c>
      <c r="I14" s="8"/>
      <c r="J14" s="10">
        <v>1</v>
      </c>
      <c r="K14" s="10">
        <v>0.87179499999999999</v>
      </c>
      <c r="L14" s="10">
        <v>1</v>
      </c>
      <c r="M14" s="10">
        <v>1</v>
      </c>
      <c r="N14" s="10">
        <v>1</v>
      </c>
      <c r="O14" s="10">
        <v>0.29203499999999999</v>
      </c>
      <c r="S14" t="s">
        <v>53</v>
      </c>
      <c r="Z14" s="50">
        <v>0.90335430000000005</v>
      </c>
      <c r="AB14" s="50">
        <v>9.6645700000000001E-2</v>
      </c>
      <c r="AH14">
        <f t="shared" si="0"/>
        <v>1</v>
      </c>
    </row>
    <row r="15" spans="1:34" ht="20.25" thickBot="1" x14ac:dyDescent="0.25">
      <c r="A15" s="4" t="s">
        <v>76</v>
      </c>
      <c r="B15" s="10">
        <v>1</v>
      </c>
      <c r="C15" s="10">
        <v>1</v>
      </c>
      <c r="D15" s="8">
        <v>1</v>
      </c>
      <c r="E15" s="22"/>
      <c r="F15" s="10">
        <v>1</v>
      </c>
      <c r="G15" s="10">
        <v>0.83</v>
      </c>
      <c r="H15" s="8">
        <v>1</v>
      </c>
      <c r="I15" s="8"/>
      <c r="J15" s="10">
        <v>1</v>
      </c>
      <c r="K15" s="10">
        <v>1</v>
      </c>
      <c r="L15" s="10">
        <v>1</v>
      </c>
      <c r="M15" s="10">
        <v>0</v>
      </c>
      <c r="N15" s="10">
        <v>1</v>
      </c>
      <c r="O15" s="10">
        <v>1</v>
      </c>
      <c r="S15" t="s">
        <v>54</v>
      </c>
      <c r="Z15" s="50">
        <v>0.90335430000000005</v>
      </c>
      <c r="AB15" s="50">
        <v>9.6645700000000001E-2</v>
      </c>
      <c r="AH15">
        <f t="shared" si="0"/>
        <v>1</v>
      </c>
    </row>
    <row r="16" spans="1:34" ht="19.5" x14ac:dyDescent="0.2">
      <c r="A16" s="7" t="s">
        <v>6</v>
      </c>
      <c r="B16" s="10">
        <v>0</v>
      </c>
      <c r="C16" s="10">
        <v>0</v>
      </c>
      <c r="D16" s="8">
        <v>0</v>
      </c>
      <c r="E16" s="22"/>
      <c r="F16" s="10">
        <v>0.33</v>
      </c>
      <c r="G16" s="10">
        <v>0</v>
      </c>
      <c r="H16" s="8">
        <v>1</v>
      </c>
      <c r="I16" s="8"/>
      <c r="J16" s="10">
        <v>0</v>
      </c>
      <c r="K16" s="10">
        <v>0</v>
      </c>
      <c r="L16" s="10">
        <v>1</v>
      </c>
      <c r="M16" s="10">
        <v>0</v>
      </c>
      <c r="N16" s="10">
        <v>0</v>
      </c>
      <c r="O16" s="10">
        <v>0</v>
      </c>
      <c r="S16" t="s">
        <v>55</v>
      </c>
      <c r="Z16" s="50">
        <v>0.90335430000000005</v>
      </c>
      <c r="AB16" s="50">
        <v>9.6645700000000001E-2</v>
      </c>
      <c r="AH16">
        <f t="shared" si="0"/>
        <v>1</v>
      </c>
    </row>
    <row r="17" spans="1:32" ht="18.75" thickBot="1" x14ac:dyDescent="0.25">
      <c r="A17" s="4"/>
    </row>
    <row r="18" spans="1:32" ht="15" thickBot="1" x14ac:dyDescent="0.25">
      <c r="Z18">
        <f>Z14/2</f>
        <v>0.45167715000000003</v>
      </c>
      <c r="AB18">
        <f>AB15/2</f>
        <v>4.8322850000000001E-2</v>
      </c>
      <c r="AF18">
        <f>AF13/2</f>
        <v>4.0991044999999999E-3</v>
      </c>
    </row>
    <row r="19" spans="1:32" ht="18.75" thickBot="1" x14ac:dyDescent="0.25">
      <c r="A19" s="6"/>
    </row>
    <row r="20" spans="1:32" ht="18.75" thickBot="1" x14ac:dyDescent="0.25">
      <c r="A20" s="6"/>
    </row>
    <row r="21" spans="1:32" ht="18.75" thickBot="1" x14ac:dyDescent="0.25">
      <c r="A21" s="6"/>
    </row>
    <row r="22" spans="1:32" ht="18.75" thickBot="1" x14ac:dyDescent="0.25">
      <c r="A22" s="6"/>
    </row>
    <row r="23" spans="1:32" ht="18.75" thickBot="1" x14ac:dyDescent="0.25">
      <c r="A23" s="6"/>
    </row>
    <row r="24" spans="1:32" ht="15" thickBot="1" x14ac:dyDescent="0.25"/>
    <row r="25" spans="1:32" ht="18.75" thickBot="1" x14ac:dyDescent="0.25">
      <c r="A25" s="6"/>
    </row>
    <row r="26" spans="1:32" ht="18.75" thickBot="1" x14ac:dyDescent="0.25">
      <c r="A26" s="6"/>
    </row>
    <row r="27" spans="1:32" ht="18.75" thickBot="1" x14ac:dyDescent="0.25">
      <c r="A27" s="6"/>
    </row>
    <row r="28" spans="1:32" ht="18.75" thickBot="1" x14ac:dyDescent="0.25">
      <c r="A28" s="6"/>
    </row>
    <row r="29" spans="1:32" ht="18.75" thickBot="1" x14ac:dyDescent="0.25">
      <c r="A29" s="6"/>
    </row>
    <row r="30" spans="1:32" ht="15" thickBot="1" x14ac:dyDescent="0.25"/>
    <row r="31" spans="1:32" ht="18.75" thickBot="1" x14ac:dyDescent="0.25">
      <c r="A31" s="6"/>
    </row>
    <row r="32" spans="1:32" ht="18.75" thickBot="1" x14ac:dyDescent="0.25">
      <c r="A32" s="6"/>
    </row>
    <row r="33" spans="1:1" ht="18.75" thickBot="1" x14ac:dyDescent="0.25">
      <c r="A33" s="6"/>
    </row>
    <row r="34" spans="1:1" ht="18.75" thickBot="1" x14ac:dyDescent="0.25">
      <c r="A34" s="6"/>
    </row>
    <row r="35" spans="1:1" ht="18.75" thickBot="1" x14ac:dyDescent="0.25">
      <c r="A35" s="6"/>
    </row>
    <row r="36" spans="1:1" ht="15" thickBot="1" x14ac:dyDescent="0.25"/>
    <row r="37" spans="1:1" ht="18.75" thickBot="1" x14ac:dyDescent="0.25">
      <c r="A37" s="6"/>
    </row>
    <row r="38" spans="1:1" ht="18.75" thickBot="1" x14ac:dyDescent="0.25">
      <c r="A38" s="6"/>
    </row>
    <row r="39" spans="1:1" ht="18.75" thickBot="1" x14ac:dyDescent="0.25">
      <c r="A39" s="6"/>
    </row>
    <row r="40" spans="1:1" ht="18.75" thickBot="1" x14ac:dyDescent="0.25">
      <c r="A40" s="6"/>
    </row>
    <row r="41" spans="1:1" ht="18.75" thickBot="1" x14ac:dyDescent="0.25">
      <c r="A41" s="6"/>
    </row>
  </sheetData>
  <mergeCells count="4">
    <mergeCell ref="B11:C11"/>
    <mergeCell ref="D11:E11"/>
    <mergeCell ref="F11:G11"/>
    <mergeCell ref="H11:I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workbookViewId="0">
      <selection activeCell="A12" sqref="A12"/>
    </sheetView>
  </sheetViews>
  <sheetFormatPr defaultRowHeight="14.25" x14ac:dyDescent="0.2"/>
  <sheetData>
    <row r="2" spans="1:8" x14ac:dyDescent="0.2">
      <c r="B2" t="s">
        <v>101</v>
      </c>
      <c r="C2" t="s">
        <v>102</v>
      </c>
      <c r="D2" t="s">
        <v>103</v>
      </c>
      <c r="E2" t="s">
        <v>104</v>
      </c>
      <c r="F2" t="s">
        <v>105</v>
      </c>
      <c r="G2" t="s">
        <v>106</v>
      </c>
      <c r="H2" t="s">
        <v>107</v>
      </c>
    </row>
    <row r="3" spans="1:8" x14ac:dyDescent="0.2">
      <c r="A3" t="s">
        <v>126</v>
      </c>
      <c r="B3">
        <v>0</v>
      </c>
      <c r="C3">
        <v>0</v>
      </c>
      <c r="D3">
        <v>0</v>
      </c>
      <c r="E3">
        <f>0.003219192/2</f>
        <v>1.609596E-3</v>
      </c>
      <c r="F3">
        <v>0</v>
      </c>
      <c r="G3">
        <v>0.51736414999999991</v>
      </c>
      <c r="H3">
        <v>0.24587845</v>
      </c>
    </row>
    <row r="4" spans="1:8" x14ac:dyDescent="0.2">
      <c r="A4" t="s">
        <v>127</v>
      </c>
      <c r="B4">
        <v>0.21249999999999999</v>
      </c>
      <c r="C4">
        <v>0</v>
      </c>
      <c r="D4">
        <v>0.22197575</v>
      </c>
      <c r="E4">
        <v>0.59585509999999997</v>
      </c>
      <c r="F4">
        <v>0.10401425</v>
      </c>
      <c r="G4">
        <v>0.05</v>
      </c>
      <c r="H4">
        <v>1.1314025E-2</v>
      </c>
    </row>
    <row r="5" spans="1:8" x14ac:dyDescent="0.2">
      <c r="A5" t="s">
        <v>128</v>
      </c>
      <c r="B5">
        <v>0.36214364999999998</v>
      </c>
      <c r="C5">
        <v>0</v>
      </c>
      <c r="D5">
        <v>0</v>
      </c>
      <c r="E5">
        <v>0</v>
      </c>
      <c r="F5">
        <v>7.5817490000000001E-2</v>
      </c>
      <c r="G5">
        <v>0</v>
      </c>
      <c r="H5">
        <v>0.20629420000000001</v>
      </c>
    </row>
    <row r="6" spans="1:8" x14ac:dyDescent="0.2">
      <c r="A6" t="s">
        <v>129</v>
      </c>
      <c r="B6">
        <v>0.18292685</v>
      </c>
      <c r="C6">
        <v>0.22187499999999999</v>
      </c>
      <c r="D6">
        <v>0.1101852</v>
      </c>
      <c r="E6">
        <v>0.16875000000000001</v>
      </c>
      <c r="F6">
        <v>0</v>
      </c>
      <c r="G6">
        <v>0.25624999999999998</v>
      </c>
      <c r="H6">
        <v>0.16463415000000001</v>
      </c>
    </row>
    <row r="7" spans="1:8" x14ac:dyDescent="0.2">
      <c r="A7" t="s">
        <v>130</v>
      </c>
      <c r="B7">
        <v>0</v>
      </c>
      <c r="C7">
        <v>0</v>
      </c>
      <c r="D7">
        <v>0.20459964999999999</v>
      </c>
      <c r="E7">
        <v>0.17232415000000001</v>
      </c>
      <c r="F7">
        <v>0</v>
      </c>
      <c r="G7">
        <v>0.4510015</v>
      </c>
      <c r="H7">
        <v>0</v>
      </c>
    </row>
    <row r="8" spans="1:8" x14ac:dyDescent="0.2">
      <c r="A8" t="s">
        <v>131</v>
      </c>
      <c r="B8">
        <v>0</v>
      </c>
      <c r="C8">
        <v>9.2375449999999998E-3</v>
      </c>
      <c r="D8">
        <v>0</v>
      </c>
      <c r="E8">
        <v>0.51362554999999999</v>
      </c>
      <c r="F8">
        <v>0.2178165</v>
      </c>
      <c r="G8">
        <v>3.0129445000000001E-2</v>
      </c>
      <c r="H8">
        <v>0</v>
      </c>
    </row>
    <row r="9" spans="1:8" x14ac:dyDescent="0.2">
      <c r="A9" t="s">
        <v>132</v>
      </c>
      <c r="B9">
        <v>2.632147E-2</v>
      </c>
      <c r="C9">
        <v>0</v>
      </c>
      <c r="D9">
        <v>0</v>
      </c>
      <c r="E9">
        <v>0.57628575000000004</v>
      </c>
      <c r="F9">
        <v>0</v>
      </c>
      <c r="G9">
        <v>0</v>
      </c>
      <c r="H9">
        <v>2.2749990000000001E-2</v>
      </c>
    </row>
    <row r="10" spans="1:8" x14ac:dyDescent="0.2">
      <c r="A10" t="s">
        <v>133</v>
      </c>
      <c r="B10">
        <v>0</v>
      </c>
      <c r="C10">
        <v>0</v>
      </c>
      <c r="D10">
        <v>0</v>
      </c>
      <c r="E10">
        <v>0.45167715000000003</v>
      </c>
      <c r="F10">
        <v>4.8322850000000001E-2</v>
      </c>
      <c r="G10">
        <v>0</v>
      </c>
      <c r="H10">
        <v>4.0991044999999999E-3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41"/>
  <sheetViews>
    <sheetView topLeftCell="J5" zoomScale="70" zoomScaleNormal="70" workbookViewId="0">
      <selection activeCell="AA23" sqref="AA23"/>
    </sheetView>
  </sheetViews>
  <sheetFormatPr defaultRowHeight="14.25" x14ac:dyDescent="0.2"/>
  <cols>
    <col min="16" max="16" width="10.375" bestFit="1" customWidth="1"/>
  </cols>
  <sheetData>
    <row r="2" spans="1:34" ht="15" thickBot="1" x14ac:dyDescent="0.25"/>
    <row r="3" spans="1:34" ht="18.75" thickBot="1" x14ac:dyDescent="0.25">
      <c r="L3" s="5">
        <v>63000</v>
      </c>
      <c r="M3" s="5">
        <v>63500</v>
      </c>
      <c r="N3" s="5">
        <v>390000</v>
      </c>
      <c r="O3" s="5">
        <v>800000</v>
      </c>
      <c r="P3" s="5">
        <v>400000</v>
      </c>
    </row>
    <row r="4" spans="1:34" ht="78.75" thickBot="1" x14ac:dyDescent="0.25">
      <c r="B4" t="s">
        <v>10</v>
      </c>
      <c r="D4" s="1" t="s">
        <v>0</v>
      </c>
      <c r="E4" s="2" t="s">
        <v>43</v>
      </c>
      <c r="F4" s="2" t="s">
        <v>1</v>
      </c>
      <c r="G4" s="2" t="s">
        <v>44</v>
      </c>
      <c r="H4" s="2" t="s">
        <v>2</v>
      </c>
      <c r="I4" s="2" t="s">
        <v>3</v>
      </c>
      <c r="J4" s="2" t="s">
        <v>4</v>
      </c>
      <c r="L4" s="2">
        <v>3</v>
      </c>
      <c r="M4" s="2">
        <v>4</v>
      </c>
      <c r="N4" s="5">
        <v>2</v>
      </c>
      <c r="O4" s="2">
        <v>2</v>
      </c>
      <c r="P4" s="2">
        <v>3</v>
      </c>
    </row>
    <row r="5" spans="1:34" ht="20.25" thickBot="1" x14ac:dyDescent="0.25">
      <c r="A5" s="3" t="s">
        <v>8</v>
      </c>
      <c r="B5">
        <v>1</v>
      </c>
      <c r="D5" s="5">
        <v>63000</v>
      </c>
      <c r="E5" s="2">
        <v>3</v>
      </c>
      <c r="F5" s="6">
        <v>700</v>
      </c>
      <c r="G5" s="2">
        <v>3</v>
      </c>
      <c r="H5" s="6">
        <v>6800</v>
      </c>
      <c r="I5" s="6">
        <v>7</v>
      </c>
      <c r="J5" s="6">
        <v>15750</v>
      </c>
      <c r="L5" s="6">
        <v>700</v>
      </c>
      <c r="M5" s="6">
        <v>800</v>
      </c>
      <c r="N5" s="5">
        <v>800</v>
      </c>
      <c r="O5" s="6">
        <v>300</v>
      </c>
      <c r="P5" s="6">
        <v>200</v>
      </c>
    </row>
    <row r="6" spans="1:34" ht="20.25" thickBot="1" x14ac:dyDescent="0.25">
      <c r="A6" s="4" t="s">
        <v>113</v>
      </c>
      <c r="B6">
        <v>2</v>
      </c>
      <c r="D6" s="5">
        <v>63500</v>
      </c>
      <c r="E6" s="2">
        <v>4</v>
      </c>
      <c r="F6" s="6">
        <v>800</v>
      </c>
      <c r="G6" s="2">
        <v>3</v>
      </c>
      <c r="H6" s="6">
        <v>5800</v>
      </c>
      <c r="I6" s="6">
        <v>6</v>
      </c>
      <c r="J6" s="6">
        <v>15800</v>
      </c>
      <c r="L6" s="2">
        <v>3</v>
      </c>
      <c r="M6" s="2">
        <v>3</v>
      </c>
      <c r="N6" s="5">
        <v>1</v>
      </c>
      <c r="O6" s="2">
        <v>1</v>
      </c>
      <c r="P6" s="2">
        <v>1</v>
      </c>
    </row>
    <row r="7" spans="1:34" ht="18.75" thickBot="1" x14ac:dyDescent="0.25">
      <c r="A7" t="s">
        <v>87</v>
      </c>
      <c r="B7">
        <v>3</v>
      </c>
      <c r="D7" s="5">
        <v>390000</v>
      </c>
      <c r="E7" s="5">
        <v>2</v>
      </c>
      <c r="F7" s="5">
        <v>800</v>
      </c>
      <c r="G7" s="5">
        <v>1</v>
      </c>
      <c r="H7" s="5">
        <v>11800</v>
      </c>
      <c r="I7" s="5">
        <v>6</v>
      </c>
      <c r="J7" s="5">
        <v>97500</v>
      </c>
      <c r="L7" s="6">
        <v>6800</v>
      </c>
      <c r="M7" s="6">
        <v>5800</v>
      </c>
      <c r="N7" s="5">
        <v>11800</v>
      </c>
      <c r="O7" s="6">
        <v>11700</v>
      </c>
      <c r="P7" s="6">
        <v>3900</v>
      </c>
      <c r="S7" t="s">
        <v>58</v>
      </c>
    </row>
    <row r="8" spans="1:34" ht="20.25" thickBot="1" x14ac:dyDescent="0.25">
      <c r="A8" s="4" t="s">
        <v>84</v>
      </c>
      <c r="B8">
        <v>4</v>
      </c>
      <c r="D8" s="5">
        <v>800000</v>
      </c>
      <c r="E8" s="2">
        <v>2</v>
      </c>
      <c r="F8" s="6">
        <v>300</v>
      </c>
      <c r="G8" s="2">
        <v>1</v>
      </c>
      <c r="H8" s="6">
        <v>11700</v>
      </c>
      <c r="I8" s="6">
        <v>5</v>
      </c>
      <c r="J8" s="6">
        <v>200000</v>
      </c>
      <c r="L8" s="6">
        <v>7</v>
      </c>
      <c r="M8" s="6">
        <v>6</v>
      </c>
      <c r="N8" s="5">
        <v>6</v>
      </c>
      <c r="O8" s="6">
        <v>5</v>
      </c>
      <c r="P8" s="6">
        <v>4</v>
      </c>
      <c r="R8" t="s">
        <v>50</v>
      </c>
      <c r="S8" t="s">
        <v>49</v>
      </c>
    </row>
    <row r="9" spans="1:34" ht="20.25" thickBot="1" x14ac:dyDescent="0.25">
      <c r="A9" s="4" t="s">
        <v>89</v>
      </c>
      <c r="B9">
        <v>5</v>
      </c>
      <c r="D9" s="5">
        <v>400000</v>
      </c>
      <c r="E9" s="2">
        <v>3</v>
      </c>
      <c r="F9" s="6">
        <v>200</v>
      </c>
      <c r="G9" s="2">
        <v>1</v>
      </c>
      <c r="H9" s="6">
        <v>3900</v>
      </c>
      <c r="I9" s="6">
        <v>4</v>
      </c>
      <c r="J9" s="6">
        <v>100000</v>
      </c>
      <c r="L9" s="6">
        <v>15750</v>
      </c>
      <c r="M9" s="6">
        <v>15800</v>
      </c>
      <c r="N9" s="5">
        <v>97500</v>
      </c>
      <c r="O9" s="6">
        <v>200000</v>
      </c>
      <c r="P9" s="6">
        <v>100000</v>
      </c>
      <c r="R9">
        <v>0.05</v>
      </c>
      <c r="S9" s="8">
        <v>0.15</v>
      </c>
    </row>
    <row r="10" spans="1:34" x14ac:dyDescent="0.2">
      <c r="B10" s="11" t="s">
        <v>22</v>
      </c>
      <c r="C10" s="11" t="s">
        <v>23</v>
      </c>
      <c r="D10" s="11" t="s">
        <v>25</v>
      </c>
      <c r="E10" s="11" t="s">
        <v>26</v>
      </c>
      <c r="F10" s="11" t="s">
        <v>27</v>
      </c>
      <c r="G10" s="11" t="s">
        <v>28</v>
      </c>
      <c r="H10" s="11" t="s">
        <v>29</v>
      </c>
      <c r="I10" s="11" t="s">
        <v>30</v>
      </c>
      <c r="J10" s="11" t="s">
        <v>31</v>
      </c>
      <c r="K10" s="11" t="s">
        <v>32</v>
      </c>
      <c r="L10" s="11" t="s">
        <v>45</v>
      </c>
      <c r="M10" s="11" t="s">
        <v>46</v>
      </c>
      <c r="N10" s="11" t="s">
        <v>47</v>
      </c>
      <c r="O10" s="11" t="s">
        <v>48</v>
      </c>
    </row>
    <row r="11" spans="1:34" ht="18.75" thickBot="1" x14ac:dyDescent="0.25">
      <c r="A11" s="7" t="s">
        <v>24</v>
      </c>
      <c r="B11" s="44" t="s">
        <v>38</v>
      </c>
      <c r="C11" s="44"/>
      <c r="D11" s="44" t="s">
        <v>43</v>
      </c>
      <c r="E11" s="44"/>
      <c r="F11" s="45" t="s">
        <v>39</v>
      </c>
      <c r="G11" s="45"/>
      <c r="H11" s="44" t="s">
        <v>44</v>
      </c>
      <c r="I11" s="44"/>
      <c r="J11" s="21" t="s">
        <v>40</v>
      </c>
      <c r="K11" s="21"/>
      <c r="L11" s="21" t="s">
        <v>41</v>
      </c>
      <c r="M11" s="21"/>
      <c r="N11" s="9" t="s">
        <v>42</v>
      </c>
      <c r="O11" s="9"/>
      <c r="S11" t="s">
        <v>57</v>
      </c>
      <c r="T11" t="s">
        <v>22</v>
      </c>
      <c r="U11" t="s">
        <v>23</v>
      </c>
      <c r="V11" t="s">
        <v>25</v>
      </c>
      <c r="W11" t="s">
        <v>26</v>
      </c>
      <c r="X11" t="s">
        <v>27</v>
      </c>
      <c r="Y11" t="s">
        <v>28</v>
      </c>
      <c r="Z11" t="s">
        <v>29</v>
      </c>
      <c r="AA11" t="s">
        <v>30</v>
      </c>
      <c r="AB11" t="s">
        <v>31</v>
      </c>
      <c r="AC11" t="s">
        <v>32</v>
      </c>
      <c r="AD11" t="s">
        <v>45</v>
      </c>
      <c r="AE11" t="s">
        <v>46</v>
      </c>
      <c r="AF11" t="s">
        <v>47</v>
      </c>
      <c r="AG11" t="s">
        <v>48</v>
      </c>
    </row>
    <row r="12" spans="1:34" ht="20.25" thickBot="1" x14ac:dyDescent="0.25">
      <c r="A12" s="3" t="s">
        <v>8</v>
      </c>
      <c r="B12" s="10">
        <v>0</v>
      </c>
      <c r="C12" s="10">
        <v>0</v>
      </c>
      <c r="D12" s="8">
        <v>1</v>
      </c>
      <c r="E12" s="22">
        <v>0</v>
      </c>
      <c r="F12" s="10">
        <v>0.33</v>
      </c>
      <c r="G12" s="10">
        <v>0</v>
      </c>
      <c r="H12" s="8">
        <v>1</v>
      </c>
      <c r="I12" s="8"/>
      <c r="J12" s="10">
        <v>1</v>
      </c>
      <c r="K12" s="10">
        <v>0.26582299999999998</v>
      </c>
      <c r="L12" s="10">
        <v>0</v>
      </c>
      <c r="M12" s="10">
        <v>0</v>
      </c>
      <c r="N12" s="10">
        <v>0</v>
      </c>
      <c r="O12" s="10">
        <v>0</v>
      </c>
      <c r="S12" t="s">
        <v>51</v>
      </c>
      <c r="Z12">
        <v>1</v>
      </c>
      <c r="AH12">
        <f>SUM(T12:AG12)</f>
        <v>1</v>
      </c>
    </row>
    <row r="13" spans="1:34" ht="20.25" thickBot="1" x14ac:dyDescent="0.25">
      <c r="A13" s="4" t="s">
        <v>113</v>
      </c>
      <c r="B13">
        <v>1.3568499999999999E-3</v>
      </c>
      <c r="C13">
        <v>0</v>
      </c>
      <c r="D13" s="8">
        <v>1</v>
      </c>
      <c r="E13" s="22">
        <v>1</v>
      </c>
      <c r="F13" s="10">
        <v>0</v>
      </c>
      <c r="G13" s="10">
        <v>0</v>
      </c>
      <c r="H13" s="8">
        <v>1</v>
      </c>
      <c r="I13" s="8"/>
      <c r="J13" s="10">
        <v>1</v>
      </c>
      <c r="K13" s="10">
        <v>0.51898699999999998</v>
      </c>
      <c r="L13" s="10">
        <v>0.67</v>
      </c>
      <c r="M13" s="10">
        <v>0</v>
      </c>
      <c r="N13" s="10">
        <v>5.4274100000000001E-4</v>
      </c>
      <c r="O13" s="10">
        <v>0</v>
      </c>
      <c r="S13" t="s">
        <v>52</v>
      </c>
      <c r="Z13">
        <v>1</v>
      </c>
      <c r="AH13">
        <f t="shared" ref="AH13:AH16" si="0">SUM(T13:AG13)</f>
        <v>1</v>
      </c>
    </row>
    <row r="14" spans="1:34" ht="19.5" x14ac:dyDescent="0.2">
      <c r="A14" t="s">
        <v>87</v>
      </c>
      <c r="B14" s="10">
        <v>0.88738099999999998</v>
      </c>
      <c r="C14" s="10">
        <v>0</v>
      </c>
      <c r="D14" s="8">
        <v>0</v>
      </c>
      <c r="E14" s="22">
        <v>0</v>
      </c>
      <c r="F14" s="10">
        <v>0</v>
      </c>
      <c r="G14" s="10">
        <v>0</v>
      </c>
      <c r="H14" s="8">
        <v>0</v>
      </c>
      <c r="I14" s="8"/>
      <c r="J14" s="10">
        <v>0</v>
      </c>
      <c r="K14" s="10">
        <v>0</v>
      </c>
      <c r="L14" s="10">
        <v>0.67</v>
      </c>
      <c r="M14" s="10">
        <v>0</v>
      </c>
      <c r="N14" s="10">
        <v>0.88738099999999998</v>
      </c>
      <c r="O14" s="10">
        <v>0</v>
      </c>
      <c r="S14" t="s">
        <v>53</v>
      </c>
      <c r="T14" s="50">
        <v>5.2642939999999999E-2</v>
      </c>
      <c r="Z14" s="50">
        <v>0.20264289999999999</v>
      </c>
      <c r="AA14" s="50">
        <v>0.74471410000000005</v>
      </c>
      <c r="AH14">
        <f t="shared" si="0"/>
        <v>0.99999994000000003</v>
      </c>
    </row>
    <row r="15" spans="1:34" ht="20.25" thickBot="1" x14ac:dyDescent="0.25">
      <c r="A15" s="4" t="s">
        <v>84</v>
      </c>
      <c r="B15" s="10">
        <v>1</v>
      </c>
      <c r="C15" s="10">
        <v>1</v>
      </c>
      <c r="D15" s="8">
        <v>0</v>
      </c>
      <c r="E15" s="22">
        <v>0</v>
      </c>
      <c r="F15" s="10">
        <v>1</v>
      </c>
      <c r="G15" s="10">
        <v>0.67</v>
      </c>
      <c r="H15" s="8">
        <v>0</v>
      </c>
      <c r="I15" s="8"/>
      <c r="J15" s="10">
        <v>2.5316499999999999E-2</v>
      </c>
      <c r="K15" s="10">
        <v>0</v>
      </c>
      <c r="L15" s="10">
        <v>1</v>
      </c>
      <c r="M15" s="10">
        <v>0.33</v>
      </c>
      <c r="N15" s="10">
        <v>1</v>
      </c>
      <c r="O15" s="10">
        <v>1</v>
      </c>
      <c r="S15" t="s">
        <v>54</v>
      </c>
      <c r="T15" s="50">
        <v>5.2642939999999999E-2</v>
      </c>
      <c r="Z15" s="50">
        <v>0.19807150000000001</v>
      </c>
      <c r="AA15" s="50">
        <v>0.70378560000000001</v>
      </c>
      <c r="AG15" s="50">
        <v>4.5499980000000002E-2</v>
      </c>
      <c r="AH15">
        <f t="shared" si="0"/>
        <v>1.0000000200000001</v>
      </c>
    </row>
    <row r="16" spans="1:34" ht="20.25" thickBot="1" x14ac:dyDescent="0.25">
      <c r="A16" s="4" t="s">
        <v>89</v>
      </c>
      <c r="B16" s="10">
        <v>0.91451800000000005</v>
      </c>
      <c r="C16" s="10">
        <v>0</v>
      </c>
      <c r="D16" s="8">
        <v>1</v>
      </c>
      <c r="E16" s="22">
        <v>0</v>
      </c>
      <c r="F16" s="10">
        <v>1</v>
      </c>
      <c r="G16" s="10">
        <v>1</v>
      </c>
      <c r="H16" s="8">
        <v>0</v>
      </c>
      <c r="I16" s="8"/>
      <c r="J16" s="10">
        <v>1</v>
      </c>
      <c r="K16" s="10">
        <v>1</v>
      </c>
      <c r="L16" s="10">
        <v>1</v>
      </c>
      <c r="M16" s="10">
        <v>1</v>
      </c>
      <c r="N16" s="10">
        <v>0.91451800000000005</v>
      </c>
      <c r="O16" s="10">
        <v>0</v>
      </c>
      <c r="S16" t="s">
        <v>55</v>
      </c>
      <c r="T16" s="50">
        <v>5.2642939999999999E-2</v>
      </c>
      <c r="Z16" s="50">
        <v>0.1525715</v>
      </c>
      <c r="AA16" s="50">
        <v>0.79478559999999998</v>
      </c>
      <c r="AH16">
        <f t="shared" si="0"/>
        <v>1.00000004</v>
      </c>
    </row>
    <row r="17" spans="1:33" ht="18.75" thickBot="1" x14ac:dyDescent="0.25">
      <c r="A17" s="4"/>
    </row>
    <row r="18" spans="1:33" ht="15" thickBot="1" x14ac:dyDescent="0.25">
      <c r="T18">
        <f>T16/2</f>
        <v>2.632147E-2</v>
      </c>
      <c r="Z18">
        <f>(Z12+Z16)/2</f>
        <v>0.57628575000000004</v>
      </c>
      <c r="AG18">
        <f>AG15/2</f>
        <v>2.2749990000000001E-2</v>
      </c>
    </row>
    <row r="19" spans="1:33" ht="18.75" thickBot="1" x14ac:dyDescent="0.25">
      <c r="A19" s="6"/>
    </row>
    <row r="20" spans="1:33" ht="18.75" thickBot="1" x14ac:dyDescent="0.25">
      <c r="A20" s="6"/>
    </row>
    <row r="21" spans="1:33" ht="18.75" thickBot="1" x14ac:dyDescent="0.25">
      <c r="A21" s="6"/>
    </row>
    <row r="22" spans="1:33" ht="18.75" thickBot="1" x14ac:dyDescent="0.25">
      <c r="A22" s="6"/>
    </row>
    <row r="23" spans="1:33" ht="18.75" thickBot="1" x14ac:dyDescent="0.25">
      <c r="A23" s="6"/>
    </row>
    <row r="24" spans="1:33" ht="15" thickBot="1" x14ac:dyDescent="0.25"/>
    <row r="25" spans="1:33" ht="18.75" thickBot="1" x14ac:dyDescent="0.25">
      <c r="A25" s="6"/>
    </row>
    <row r="26" spans="1:33" ht="18.75" thickBot="1" x14ac:dyDescent="0.25">
      <c r="A26" s="6"/>
    </row>
    <row r="27" spans="1:33" ht="18.75" thickBot="1" x14ac:dyDescent="0.25">
      <c r="A27" s="6"/>
    </row>
    <row r="28" spans="1:33" ht="18.75" thickBot="1" x14ac:dyDescent="0.25">
      <c r="A28" s="6"/>
    </row>
    <row r="29" spans="1:33" ht="18.75" thickBot="1" x14ac:dyDescent="0.25">
      <c r="A29" s="6"/>
    </row>
    <row r="30" spans="1:33" ht="15" thickBot="1" x14ac:dyDescent="0.25"/>
    <row r="31" spans="1:33" ht="18.75" thickBot="1" x14ac:dyDescent="0.25">
      <c r="A31" s="6"/>
    </row>
    <row r="32" spans="1:33" ht="18.75" thickBot="1" x14ac:dyDescent="0.25">
      <c r="A32" s="6"/>
    </row>
    <row r="33" spans="1:1" ht="18.75" thickBot="1" x14ac:dyDescent="0.25">
      <c r="A33" s="6"/>
    </row>
    <row r="34" spans="1:1" ht="18.75" thickBot="1" x14ac:dyDescent="0.25">
      <c r="A34" s="6"/>
    </row>
    <row r="35" spans="1:1" ht="18.75" thickBot="1" x14ac:dyDescent="0.25">
      <c r="A35" s="6"/>
    </row>
    <row r="36" spans="1:1" ht="15" thickBot="1" x14ac:dyDescent="0.25"/>
    <row r="37" spans="1:1" ht="18.75" thickBot="1" x14ac:dyDescent="0.25">
      <c r="A37" s="6"/>
    </row>
    <row r="38" spans="1:1" ht="18.75" thickBot="1" x14ac:dyDescent="0.25">
      <c r="A38" s="6"/>
    </row>
    <row r="39" spans="1:1" ht="18.75" thickBot="1" x14ac:dyDescent="0.25">
      <c r="A39" s="6"/>
    </row>
    <row r="40" spans="1:1" ht="18.75" thickBot="1" x14ac:dyDescent="0.25">
      <c r="A40" s="6"/>
    </row>
    <row r="41" spans="1:1" ht="18.75" thickBot="1" x14ac:dyDescent="0.25">
      <c r="A41" s="6"/>
    </row>
  </sheetData>
  <mergeCells count="4">
    <mergeCell ref="B11:C11"/>
    <mergeCell ref="D11:E11"/>
    <mergeCell ref="F11:G11"/>
    <mergeCell ref="H11:I1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41"/>
  <sheetViews>
    <sheetView topLeftCell="H2" zoomScale="60" zoomScaleNormal="60" workbookViewId="0">
      <selection activeCell="T12" sqref="T12:AG16"/>
    </sheetView>
  </sheetViews>
  <sheetFormatPr defaultRowHeight="14.25" x14ac:dyDescent="0.2"/>
  <cols>
    <col min="16" max="16" width="10.375" bestFit="1" customWidth="1"/>
  </cols>
  <sheetData>
    <row r="2" spans="1:34" ht="15" thickBot="1" x14ac:dyDescent="0.25"/>
    <row r="3" spans="1:34" ht="18.75" thickBot="1" x14ac:dyDescent="0.25">
      <c r="L3" s="5">
        <v>63000</v>
      </c>
      <c r="M3" s="5">
        <v>50000</v>
      </c>
      <c r="N3" s="5">
        <v>400000</v>
      </c>
      <c r="O3" s="5">
        <v>65000</v>
      </c>
      <c r="P3" s="5">
        <v>450000</v>
      </c>
    </row>
    <row r="4" spans="1:34" ht="78.75" thickBot="1" x14ac:dyDescent="0.25">
      <c r="B4" t="s">
        <v>10</v>
      </c>
      <c r="D4" s="1" t="s">
        <v>0</v>
      </c>
      <c r="E4" s="2" t="s">
        <v>43</v>
      </c>
      <c r="F4" s="2" t="s">
        <v>1</v>
      </c>
      <c r="G4" s="2" t="s">
        <v>44</v>
      </c>
      <c r="H4" s="2" t="s">
        <v>2</v>
      </c>
      <c r="I4" s="2" t="s">
        <v>3</v>
      </c>
      <c r="J4" s="2" t="s">
        <v>4</v>
      </c>
      <c r="L4" s="2">
        <v>3</v>
      </c>
      <c r="M4" s="2">
        <v>3</v>
      </c>
      <c r="N4" s="5">
        <v>3</v>
      </c>
      <c r="O4" s="2">
        <v>3</v>
      </c>
      <c r="P4" s="2">
        <v>3</v>
      </c>
    </row>
    <row r="5" spans="1:34" ht="20.25" thickBot="1" x14ac:dyDescent="0.25">
      <c r="A5" s="3" t="s">
        <v>8</v>
      </c>
      <c r="B5">
        <v>1</v>
      </c>
      <c r="D5" s="5">
        <v>63000</v>
      </c>
      <c r="E5" s="2">
        <v>3</v>
      </c>
      <c r="F5" s="6">
        <v>700</v>
      </c>
      <c r="G5" s="2">
        <v>3</v>
      </c>
      <c r="H5" s="6">
        <v>6800</v>
      </c>
      <c r="I5" s="6">
        <v>7</v>
      </c>
      <c r="J5" s="6">
        <v>15750</v>
      </c>
      <c r="L5" s="6">
        <v>700</v>
      </c>
      <c r="M5" s="6">
        <v>500</v>
      </c>
      <c r="N5" s="5">
        <v>200</v>
      </c>
      <c r="O5" s="6">
        <v>700</v>
      </c>
      <c r="P5" s="6">
        <v>200</v>
      </c>
    </row>
    <row r="6" spans="1:34" ht="20.25" thickBot="1" x14ac:dyDescent="0.25">
      <c r="A6" s="4" t="s">
        <v>7</v>
      </c>
      <c r="B6">
        <v>2</v>
      </c>
      <c r="D6" s="5">
        <v>50000</v>
      </c>
      <c r="E6" s="2">
        <v>3</v>
      </c>
      <c r="F6" s="6">
        <v>500</v>
      </c>
      <c r="G6" s="2">
        <v>4</v>
      </c>
      <c r="H6" s="6">
        <v>12150</v>
      </c>
      <c r="I6" s="6">
        <v>5</v>
      </c>
      <c r="J6" s="6">
        <v>12500</v>
      </c>
      <c r="L6" s="2">
        <v>3</v>
      </c>
      <c r="M6" s="2">
        <v>4</v>
      </c>
      <c r="N6" s="5">
        <v>1</v>
      </c>
      <c r="O6" s="2">
        <v>3</v>
      </c>
      <c r="P6" s="2">
        <v>1</v>
      </c>
    </row>
    <row r="7" spans="1:34" ht="18.75" thickBot="1" x14ac:dyDescent="0.25">
      <c r="A7" t="s">
        <v>89</v>
      </c>
      <c r="B7">
        <v>3</v>
      </c>
      <c r="D7" s="5">
        <v>400000</v>
      </c>
      <c r="E7" s="5">
        <v>3</v>
      </c>
      <c r="F7" s="5">
        <v>200</v>
      </c>
      <c r="G7" s="5">
        <v>1</v>
      </c>
      <c r="H7" s="5">
        <v>3900</v>
      </c>
      <c r="I7" s="5">
        <v>4</v>
      </c>
      <c r="J7" s="5">
        <v>100000</v>
      </c>
      <c r="L7" s="6">
        <v>6800</v>
      </c>
      <c r="M7" s="6">
        <v>12150</v>
      </c>
      <c r="N7" s="5">
        <v>3900</v>
      </c>
      <c r="O7" s="6">
        <v>8500</v>
      </c>
      <c r="P7" s="6">
        <v>3000</v>
      </c>
      <c r="S7" t="s">
        <v>58</v>
      </c>
    </row>
    <row r="8" spans="1:34" ht="20.25" thickBot="1" x14ac:dyDescent="0.25">
      <c r="A8" s="4" t="s">
        <v>5</v>
      </c>
      <c r="B8">
        <v>4</v>
      </c>
      <c r="D8" s="5">
        <v>65000</v>
      </c>
      <c r="E8" s="2">
        <v>3</v>
      </c>
      <c r="F8" s="6">
        <v>700</v>
      </c>
      <c r="G8" s="2">
        <v>3</v>
      </c>
      <c r="H8" s="6">
        <v>8500</v>
      </c>
      <c r="I8" s="6">
        <v>7</v>
      </c>
      <c r="J8" s="6">
        <v>16250</v>
      </c>
      <c r="L8" s="6">
        <v>7</v>
      </c>
      <c r="M8" s="6">
        <v>5</v>
      </c>
      <c r="N8" s="5">
        <v>4</v>
      </c>
      <c r="O8" s="6">
        <v>7</v>
      </c>
      <c r="P8" s="6">
        <v>4</v>
      </c>
      <c r="R8" t="s">
        <v>50</v>
      </c>
      <c r="S8" t="s">
        <v>49</v>
      </c>
    </row>
    <row r="9" spans="1:34" ht="20.25" thickBot="1" x14ac:dyDescent="0.25">
      <c r="A9" s="4" t="s">
        <v>34</v>
      </c>
      <c r="B9">
        <v>5</v>
      </c>
      <c r="D9" s="5">
        <v>450000</v>
      </c>
      <c r="E9" s="2">
        <v>3</v>
      </c>
      <c r="F9" s="6">
        <v>200</v>
      </c>
      <c r="G9" s="2">
        <v>1</v>
      </c>
      <c r="H9" s="6">
        <v>3000</v>
      </c>
      <c r="I9" s="6">
        <v>4</v>
      </c>
      <c r="J9" s="6">
        <v>112500</v>
      </c>
      <c r="L9" s="6">
        <v>15750</v>
      </c>
      <c r="M9" s="6">
        <v>12500</v>
      </c>
      <c r="N9" s="5">
        <v>100000</v>
      </c>
      <c r="O9" s="6">
        <v>16250</v>
      </c>
      <c r="P9" s="6">
        <v>112500</v>
      </c>
      <c r="R9">
        <v>0.05</v>
      </c>
      <c r="S9">
        <v>0.16031619999999999</v>
      </c>
    </row>
    <row r="10" spans="1:34" x14ac:dyDescent="0.2">
      <c r="B10" s="11" t="s">
        <v>22</v>
      </c>
      <c r="C10" s="11" t="s">
        <v>23</v>
      </c>
      <c r="D10" s="11" t="s">
        <v>25</v>
      </c>
      <c r="E10" s="11" t="s">
        <v>26</v>
      </c>
      <c r="F10" s="11" t="s">
        <v>27</v>
      </c>
      <c r="G10" s="11" t="s">
        <v>28</v>
      </c>
      <c r="H10" s="11" t="s">
        <v>29</v>
      </c>
      <c r="I10" s="11" t="s">
        <v>30</v>
      </c>
      <c r="J10" s="11" t="s">
        <v>31</v>
      </c>
      <c r="K10" s="11" t="s">
        <v>32</v>
      </c>
      <c r="L10" s="11" t="s">
        <v>45</v>
      </c>
      <c r="M10" s="11" t="s">
        <v>46</v>
      </c>
      <c r="N10" s="11" t="s">
        <v>47</v>
      </c>
      <c r="O10" s="11" t="s">
        <v>48</v>
      </c>
    </row>
    <row r="11" spans="1:34" ht="18.75" thickBot="1" x14ac:dyDescent="0.25">
      <c r="A11" s="7" t="s">
        <v>24</v>
      </c>
      <c r="B11" s="44" t="s">
        <v>38</v>
      </c>
      <c r="C11" s="44"/>
      <c r="D11" s="44" t="s">
        <v>43</v>
      </c>
      <c r="E11" s="44"/>
      <c r="F11" s="45" t="s">
        <v>39</v>
      </c>
      <c r="G11" s="45"/>
      <c r="H11" s="44" t="s">
        <v>44</v>
      </c>
      <c r="I11" s="44"/>
      <c r="J11" s="21" t="s">
        <v>40</v>
      </c>
      <c r="K11" s="21"/>
      <c r="L11" s="21" t="s">
        <v>41</v>
      </c>
      <c r="M11" s="21"/>
      <c r="N11" s="9" t="s">
        <v>42</v>
      </c>
      <c r="O11" s="9"/>
      <c r="S11" t="s">
        <v>57</v>
      </c>
      <c r="T11" t="s">
        <v>22</v>
      </c>
      <c r="U11" t="s">
        <v>23</v>
      </c>
      <c r="V11" t="s">
        <v>25</v>
      </c>
      <c r="W11" t="s">
        <v>26</v>
      </c>
      <c r="X11" t="s">
        <v>27</v>
      </c>
      <c r="Y11" t="s">
        <v>28</v>
      </c>
      <c r="Z11" t="s">
        <v>29</v>
      </c>
      <c r="AA11" t="s">
        <v>30</v>
      </c>
      <c r="AB11" t="s">
        <v>31</v>
      </c>
      <c r="AC11" t="s">
        <v>32</v>
      </c>
      <c r="AD11" t="s">
        <v>45</v>
      </c>
      <c r="AE11" t="s">
        <v>46</v>
      </c>
      <c r="AF11" t="s">
        <v>47</v>
      </c>
      <c r="AG11" t="s">
        <v>48</v>
      </c>
    </row>
    <row r="12" spans="1:34" ht="20.25" thickBot="1" x14ac:dyDescent="0.25">
      <c r="A12" s="3" t="s">
        <v>8</v>
      </c>
      <c r="B12" s="10">
        <v>6.5000000000000002E-2</v>
      </c>
      <c r="C12" s="10">
        <v>0</v>
      </c>
      <c r="D12" s="8">
        <v>1</v>
      </c>
      <c r="E12" s="22"/>
      <c r="F12" s="10">
        <v>0</v>
      </c>
      <c r="G12" s="10">
        <v>0</v>
      </c>
      <c r="H12" s="8">
        <v>1</v>
      </c>
      <c r="I12" s="8">
        <v>0.33</v>
      </c>
      <c r="J12" s="10">
        <v>1</v>
      </c>
      <c r="K12" s="10">
        <v>0.16939899999999999</v>
      </c>
      <c r="L12" s="10">
        <v>0</v>
      </c>
      <c r="M12" s="10">
        <v>0</v>
      </c>
      <c r="N12" s="10">
        <v>6.5000000000000002E-2</v>
      </c>
      <c r="O12" s="10">
        <v>0</v>
      </c>
      <c r="S12" t="s">
        <v>51</v>
      </c>
      <c r="AA12" s="50">
        <v>0.54161809999999999</v>
      </c>
      <c r="AB12" s="50">
        <v>0.43563299999999999</v>
      </c>
      <c r="AD12" s="50">
        <v>2.2748859999999999E-2</v>
      </c>
      <c r="AH12">
        <f>SUM(T12:AF12)</f>
        <v>0.99999995999999991</v>
      </c>
    </row>
    <row r="13" spans="1:34" ht="20.25" thickBot="1" x14ac:dyDescent="0.25">
      <c r="A13" s="4" t="s">
        <v>7</v>
      </c>
      <c r="B13">
        <v>0</v>
      </c>
      <c r="C13">
        <v>0</v>
      </c>
      <c r="D13" s="8">
        <v>1</v>
      </c>
      <c r="E13" s="22"/>
      <c r="F13" s="10">
        <v>0.8</v>
      </c>
      <c r="G13" s="10">
        <v>0</v>
      </c>
      <c r="H13" s="8">
        <v>1</v>
      </c>
      <c r="I13" s="8">
        <v>1</v>
      </c>
      <c r="J13" s="10">
        <v>0</v>
      </c>
      <c r="K13" s="10">
        <v>0</v>
      </c>
      <c r="L13" s="10">
        <v>1</v>
      </c>
      <c r="M13" s="10">
        <v>0.33</v>
      </c>
      <c r="N13" s="10">
        <v>0</v>
      </c>
      <c r="O13" s="10">
        <v>0</v>
      </c>
      <c r="S13" t="s">
        <v>52</v>
      </c>
      <c r="V13" s="50">
        <v>1.847509E-2</v>
      </c>
      <c r="AA13" s="50">
        <v>0.48563299999999998</v>
      </c>
      <c r="AB13" s="50">
        <v>0.43563299999999999</v>
      </c>
      <c r="AD13" s="50">
        <v>6.0258890000000002E-2</v>
      </c>
      <c r="AH13">
        <f>SUM(T13:AF13)</f>
        <v>0.99999998000000001</v>
      </c>
    </row>
    <row r="14" spans="1:34" ht="19.5" x14ac:dyDescent="0.2">
      <c r="A14" t="s">
        <v>89</v>
      </c>
      <c r="B14" s="10">
        <v>1</v>
      </c>
      <c r="C14" s="10">
        <v>0.75</v>
      </c>
      <c r="D14" s="8">
        <v>1</v>
      </c>
      <c r="E14" s="22"/>
      <c r="F14" s="10">
        <v>1</v>
      </c>
      <c r="G14" s="10">
        <v>1</v>
      </c>
      <c r="H14" s="8">
        <v>0</v>
      </c>
      <c r="I14" s="8">
        <v>0</v>
      </c>
      <c r="J14" s="10">
        <v>1</v>
      </c>
      <c r="K14" s="10">
        <v>0.80327899999999997</v>
      </c>
      <c r="L14" s="10">
        <v>1</v>
      </c>
      <c r="M14" s="10">
        <v>1</v>
      </c>
      <c r="N14" s="10">
        <v>1</v>
      </c>
      <c r="O14" s="10">
        <v>0.75</v>
      </c>
      <c r="S14" t="s">
        <v>53</v>
      </c>
      <c r="V14" s="50">
        <v>1.847509E-2</v>
      </c>
      <c r="AA14" s="50">
        <v>0.48563299999999998</v>
      </c>
      <c r="AB14" s="50">
        <v>0.43563299999999999</v>
      </c>
      <c r="AD14" s="50">
        <v>6.0258890000000002E-2</v>
      </c>
      <c r="AH14">
        <f>SUM(T14:AF14)</f>
        <v>0.99999998000000001</v>
      </c>
    </row>
    <row r="15" spans="1:34" ht="20.25" thickBot="1" x14ac:dyDescent="0.25">
      <c r="A15" s="4" t="s">
        <v>5</v>
      </c>
      <c r="B15" s="10">
        <v>7.4999999999999997E-2</v>
      </c>
      <c r="C15" s="10">
        <v>0</v>
      </c>
      <c r="D15" s="8">
        <v>1</v>
      </c>
      <c r="E15" s="22"/>
      <c r="F15" s="10">
        <v>0</v>
      </c>
      <c r="G15" s="10">
        <v>0</v>
      </c>
      <c r="H15" s="8">
        <v>1</v>
      </c>
      <c r="I15" s="8">
        <v>0.33</v>
      </c>
      <c r="J15" s="10">
        <v>0.79781400000000002</v>
      </c>
      <c r="K15" s="10">
        <v>0</v>
      </c>
      <c r="L15" s="10">
        <v>0</v>
      </c>
      <c r="M15" s="10">
        <v>0</v>
      </c>
      <c r="N15" s="10">
        <v>7.4999999999999997E-2</v>
      </c>
      <c r="O15" s="10">
        <v>0</v>
      </c>
      <c r="S15" t="s">
        <v>54</v>
      </c>
      <c r="V15" s="50"/>
      <c r="AA15" s="50">
        <v>0.54161809999999999</v>
      </c>
      <c r="AB15" s="50">
        <v>0.43563299999999999</v>
      </c>
      <c r="AD15" s="50">
        <v>2.2748859999999999E-2</v>
      </c>
      <c r="AH15">
        <f>SUM(T15:AF15)</f>
        <v>0.99999995999999991</v>
      </c>
    </row>
    <row r="16" spans="1:34" ht="20.25" thickBot="1" x14ac:dyDescent="0.25">
      <c r="A16" s="4" t="s">
        <v>34</v>
      </c>
      <c r="B16" s="10">
        <v>1</v>
      </c>
      <c r="C16" s="10">
        <v>1</v>
      </c>
      <c r="D16" s="8">
        <v>1</v>
      </c>
      <c r="E16" s="22"/>
      <c r="F16" s="10">
        <v>1</v>
      </c>
      <c r="G16" s="10">
        <v>1</v>
      </c>
      <c r="H16" s="8">
        <v>0</v>
      </c>
      <c r="I16" s="8">
        <v>0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S16" t="s">
        <v>55</v>
      </c>
      <c r="V16" s="50">
        <v>1.847509E-2</v>
      </c>
      <c r="AA16" s="50">
        <v>0.48563299999999998</v>
      </c>
      <c r="AB16" s="50">
        <v>0.43563299999999999</v>
      </c>
      <c r="AD16" s="50">
        <v>6.0258890000000002E-2</v>
      </c>
      <c r="AH16">
        <f>SUM(U16:AF16)</f>
        <v>0.99999998000000001</v>
      </c>
    </row>
    <row r="17" spans="1:30" ht="18.75" thickBot="1" x14ac:dyDescent="0.25">
      <c r="A17" s="4"/>
    </row>
    <row r="18" spans="1:30" ht="15" thickBot="1" x14ac:dyDescent="0.25">
      <c r="V18">
        <f>V16/2</f>
        <v>9.2375449999999998E-3</v>
      </c>
      <c r="AA18">
        <f>(AA16+AA15)/2</f>
        <v>0.51362554999999999</v>
      </c>
      <c r="AB18">
        <f>AB16/2</f>
        <v>0.2178165</v>
      </c>
      <c r="AD18">
        <f>AD16/2</f>
        <v>3.0129445000000001E-2</v>
      </c>
    </row>
    <row r="19" spans="1:30" ht="18.75" thickBot="1" x14ac:dyDescent="0.25">
      <c r="A19" s="6"/>
    </row>
    <row r="20" spans="1:30" ht="18.75" thickBot="1" x14ac:dyDescent="0.25">
      <c r="A20" s="6"/>
    </row>
    <row r="21" spans="1:30" ht="18.75" thickBot="1" x14ac:dyDescent="0.25">
      <c r="A21" s="6"/>
    </row>
    <row r="22" spans="1:30" ht="18.75" thickBot="1" x14ac:dyDescent="0.25">
      <c r="A22" s="6"/>
    </row>
    <row r="23" spans="1:30" ht="18.75" thickBot="1" x14ac:dyDescent="0.25">
      <c r="A23" s="6"/>
    </row>
    <row r="24" spans="1:30" ht="15" thickBot="1" x14ac:dyDescent="0.25"/>
    <row r="25" spans="1:30" ht="18.75" thickBot="1" x14ac:dyDescent="0.25">
      <c r="A25" s="6"/>
    </row>
    <row r="26" spans="1:30" ht="18.75" thickBot="1" x14ac:dyDescent="0.25">
      <c r="A26" s="6"/>
    </row>
    <row r="27" spans="1:30" ht="18.75" thickBot="1" x14ac:dyDescent="0.25">
      <c r="A27" s="6"/>
    </row>
    <row r="28" spans="1:30" ht="18.75" thickBot="1" x14ac:dyDescent="0.25">
      <c r="A28" s="6"/>
    </row>
    <row r="29" spans="1:30" ht="18.75" thickBot="1" x14ac:dyDescent="0.25">
      <c r="A29" s="6"/>
    </row>
    <row r="30" spans="1:30" ht="15" thickBot="1" x14ac:dyDescent="0.25"/>
    <row r="31" spans="1:30" ht="18.75" thickBot="1" x14ac:dyDescent="0.25">
      <c r="A31" s="6"/>
    </row>
    <row r="32" spans="1:30" ht="18.75" thickBot="1" x14ac:dyDescent="0.25">
      <c r="A32" s="6"/>
    </row>
    <row r="33" spans="1:1" ht="18.75" thickBot="1" x14ac:dyDescent="0.25">
      <c r="A33" s="6"/>
    </row>
    <row r="34" spans="1:1" ht="18.75" thickBot="1" x14ac:dyDescent="0.25">
      <c r="A34" s="6"/>
    </row>
    <row r="35" spans="1:1" ht="18.75" thickBot="1" x14ac:dyDescent="0.25">
      <c r="A35" s="6"/>
    </row>
    <row r="36" spans="1:1" ht="15" thickBot="1" x14ac:dyDescent="0.25"/>
    <row r="37" spans="1:1" ht="18.75" thickBot="1" x14ac:dyDescent="0.25">
      <c r="A37" s="6"/>
    </row>
    <row r="38" spans="1:1" ht="18.75" thickBot="1" x14ac:dyDescent="0.25">
      <c r="A38" s="6"/>
    </row>
    <row r="39" spans="1:1" ht="18.75" thickBot="1" x14ac:dyDescent="0.25">
      <c r="A39" s="6"/>
    </row>
    <row r="40" spans="1:1" ht="18.75" thickBot="1" x14ac:dyDescent="0.25">
      <c r="A40" s="6"/>
    </row>
    <row r="41" spans="1:1" ht="18.75" thickBot="1" x14ac:dyDescent="0.25">
      <c r="A41" s="6"/>
    </row>
  </sheetData>
  <mergeCells count="4">
    <mergeCell ref="B11:C11"/>
    <mergeCell ref="D11:E11"/>
    <mergeCell ref="F11:G11"/>
    <mergeCell ref="H11:I1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41"/>
  <sheetViews>
    <sheetView topLeftCell="M1" zoomScale="70" zoomScaleNormal="70" workbookViewId="0">
      <selection activeCell="T12" sqref="T12:AF16"/>
    </sheetView>
  </sheetViews>
  <sheetFormatPr defaultRowHeight="14.25" x14ac:dyDescent="0.2"/>
  <cols>
    <col min="16" max="16" width="10.375" bestFit="1" customWidth="1"/>
  </cols>
  <sheetData>
    <row r="2" spans="1:33" ht="15" thickBot="1" x14ac:dyDescent="0.25"/>
    <row r="3" spans="1:33" ht="18.75" thickBot="1" x14ac:dyDescent="0.25">
      <c r="L3" s="5">
        <v>60000</v>
      </c>
      <c r="M3" s="5">
        <v>600000</v>
      </c>
      <c r="N3" s="5">
        <v>65000</v>
      </c>
      <c r="O3" s="5">
        <v>15000</v>
      </c>
      <c r="P3" s="5">
        <v>63500</v>
      </c>
    </row>
    <row r="4" spans="1:33" ht="78.75" thickBot="1" x14ac:dyDescent="0.25">
      <c r="B4" t="s">
        <v>10</v>
      </c>
      <c r="D4" s="1" t="s">
        <v>0</v>
      </c>
      <c r="E4" s="2" t="s">
        <v>43</v>
      </c>
      <c r="F4" s="2" t="s">
        <v>1</v>
      </c>
      <c r="G4" s="2" t="s">
        <v>44</v>
      </c>
      <c r="H4" s="2" t="s">
        <v>2</v>
      </c>
      <c r="I4" s="2" t="s">
        <v>3</v>
      </c>
      <c r="J4" s="2" t="s">
        <v>4</v>
      </c>
      <c r="L4" s="2">
        <v>4</v>
      </c>
      <c r="M4" s="2">
        <v>3</v>
      </c>
      <c r="N4" s="2">
        <v>3</v>
      </c>
      <c r="O4" s="2">
        <v>2</v>
      </c>
      <c r="P4" s="2">
        <v>4</v>
      </c>
    </row>
    <row r="5" spans="1:33" ht="20.25" thickBot="1" x14ac:dyDescent="0.25">
      <c r="A5" s="3" t="s">
        <v>69</v>
      </c>
      <c r="B5">
        <v>1</v>
      </c>
      <c r="D5" s="5">
        <v>60000</v>
      </c>
      <c r="E5" s="2">
        <v>4</v>
      </c>
      <c r="F5" s="6">
        <v>450</v>
      </c>
      <c r="G5" s="2">
        <v>1</v>
      </c>
      <c r="H5" s="6">
        <v>12000</v>
      </c>
      <c r="I5" s="6">
        <v>4</v>
      </c>
      <c r="J5" s="6">
        <v>15000</v>
      </c>
      <c r="L5" s="6">
        <v>450</v>
      </c>
      <c r="M5" s="6">
        <v>250</v>
      </c>
      <c r="N5" s="6">
        <v>700</v>
      </c>
      <c r="O5" s="6">
        <v>850</v>
      </c>
      <c r="P5" s="6">
        <v>800</v>
      </c>
    </row>
    <row r="6" spans="1:33" ht="20.25" thickBot="1" x14ac:dyDescent="0.25">
      <c r="A6" s="4" t="s">
        <v>76</v>
      </c>
      <c r="B6">
        <v>2</v>
      </c>
      <c r="D6" s="5">
        <v>600000</v>
      </c>
      <c r="E6" s="2">
        <v>3</v>
      </c>
      <c r="F6" s="6">
        <v>250</v>
      </c>
      <c r="G6" s="2">
        <v>1</v>
      </c>
      <c r="H6" s="6">
        <v>2900</v>
      </c>
      <c r="I6" s="6">
        <v>5</v>
      </c>
      <c r="J6" s="6">
        <v>150000</v>
      </c>
      <c r="L6" s="2">
        <v>1</v>
      </c>
      <c r="M6" s="2">
        <v>1</v>
      </c>
      <c r="N6" s="2">
        <v>3</v>
      </c>
      <c r="O6" s="2">
        <v>3</v>
      </c>
      <c r="P6" s="2">
        <v>3</v>
      </c>
    </row>
    <row r="7" spans="1:33" ht="20.25" thickBot="1" x14ac:dyDescent="0.25">
      <c r="A7" s="4" t="s">
        <v>5</v>
      </c>
      <c r="B7">
        <v>3</v>
      </c>
      <c r="D7" s="5">
        <v>65000</v>
      </c>
      <c r="E7" s="2">
        <v>3</v>
      </c>
      <c r="F7" s="6">
        <v>700</v>
      </c>
      <c r="G7" s="2">
        <v>3</v>
      </c>
      <c r="H7" s="6">
        <v>8500</v>
      </c>
      <c r="I7" s="6">
        <v>7</v>
      </c>
      <c r="J7" s="6">
        <v>16250</v>
      </c>
      <c r="L7" s="6">
        <v>12000</v>
      </c>
      <c r="M7" s="6">
        <v>2900</v>
      </c>
      <c r="N7" s="6">
        <v>8500</v>
      </c>
      <c r="O7" s="6">
        <v>12000</v>
      </c>
      <c r="P7" s="6">
        <v>5800</v>
      </c>
      <c r="S7" t="s">
        <v>58</v>
      </c>
    </row>
    <row r="8" spans="1:33" ht="20.25" thickBot="1" x14ac:dyDescent="0.25">
      <c r="A8" s="4" t="s">
        <v>112</v>
      </c>
      <c r="B8">
        <v>4</v>
      </c>
      <c r="D8" s="5">
        <v>15000</v>
      </c>
      <c r="E8" s="2">
        <v>2</v>
      </c>
      <c r="F8" s="6">
        <v>850</v>
      </c>
      <c r="G8" s="2">
        <v>3</v>
      </c>
      <c r="H8" s="6">
        <v>12000</v>
      </c>
      <c r="I8" s="6">
        <v>6</v>
      </c>
      <c r="J8" s="6">
        <v>3750</v>
      </c>
      <c r="L8" s="6">
        <v>4</v>
      </c>
      <c r="M8" s="6">
        <v>5</v>
      </c>
      <c r="N8" s="6">
        <v>7</v>
      </c>
      <c r="O8" s="6">
        <v>6</v>
      </c>
      <c r="P8" s="6">
        <v>6</v>
      </c>
      <c r="R8" t="s">
        <v>50</v>
      </c>
      <c r="S8" t="s">
        <v>49</v>
      </c>
    </row>
    <row r="9" spans="1:33" ht="20.25" thickBot="1" x14ac:dyDescent="0.25">
      <c r="A9" s="4" t="s">
        <v>113</v>
      </c>
      <c r="B9">
        <v>5</v>
      </c>
      <c r="D9" s="5">
        <v>63500</v>
      </c>
      <c r="E9" s="2">
        <v>4</v>
      </c>
      <c r="F9" s="6">
        <v>800</v>
      </c>
      <c r="G9" s="2">
        <v>3</v>
      </c>
      <c r="H9" s="6">
        <v>5800</v>
      </c>
      <c r="I9" s="6">
        <v>6</v>
      </c>
      <c r="J9" s="6">
        <v>15800</v>
      </c>
      <c r="L9" s="6">
        <v>15000</v>
      </c>
      <c r="M9" s="6">
        <v>150000</v>
      </c>
      <c r="N9" s="6">
        <v>16250</v>
      </c>
      <c r="O9" s="6">
        <v>3750</v>
      </c>
      <c r="P9" s="6">
        <v>15800</v>
      </c>
      <c r="R9">
        <v>0.05</v>
      </c>
      <c r="S9">
        <v>6.6699999999999995E-2</v>
      </c>
    </row>
    <row r="10" spans="1:33" x14ac:dyDescent="0.2">
      <c r="B10" s="11" t="s">
        <v>22</v>
      </c>
      <c r="C10" s="11" t="s">
        <v>23</v>
      </c>
      <c r="D10" s="11" t="s">
        <v>25</v>
      </c>
      <c r="E10" s="11" t="s">
        <v>26</v>
      </c>
      <c r="F10" s="11" t="s">
        <v>27</v>
      </c>
      <c r="G10" s="11" t="s">
        <v>28</v>
      </c>
      <c r="H10" s="11" t="s">
        <v>29</v>
      </c>
      <c r="I10" s="11" t="s">
        <v>30</v>
      </c>
      <c r="J10" s="11" t="s">
        <v>31</v>
      </c>
      <c r="K10" s="11" t="s">
        <v>32</v>
      </c>
      <c r="L10" s="11" t="s">
        <v>45</v>
      </c>
      <c r="M10" s="11" t="s">
        <v>46</v>
      </c>
      <c r="N10" s="11" t="s">
        <v>47</v>
      </c>
      <c r="O10" s="11" t="s">
        <v>48</v>
      </c>
    </row>
    <row r="11" spans="1:33" ht="18.75" thickBot="1" x14ac:dyDescent="0.25">
      <c r="A11" s="7" t="s">
        <v>24</v>
      </c>
      <c r="B11" s="44" t="s">
        <v>38</v>
      </c>
      <c r="C11" s="44"/>
      <c r="D11" s="44" t="s">
        <v>43</v>
      </c>
      <c r="E11" s="44"/>
      <c r="F11" s="45" t="s">
        <v>39</v>
      </c>
      <c r="G11" s="45"/>
      <c r="H11" s="44" t="s">
        <v>44</v>
      </c>
      <c r="I11" s="44"/>
      <c r="J11" s="21" t="s">
        <v>40</v>
      </c>
      <c r="K11" s="21"/>
      <c r="L11" s="21" t="s">
        <v>41</v>
      </c>
      <c r="M11" s="21"/>
      <c r="N11" s="9" t="s">
        <v>42</v>
      </c>
      <c r="O11" s="9"/>
      <c r="S11" t="s">
        <v>57</v>
      </c>
      <c r="T11" t="s">
        <v>22</v>
      </c>
      <c r="U11" t="s">
        <v>23</v>
      </c>
      <c r="V11" t="s">
        <v>25</v>
      </c>
      <c r="W11" t="s">
        <v>26</v>
      </c>
      <c r="X11" t="s">
        <v>27</v>
      </c>
      <c r="Y11" t="s">
        <v>28</v>
      </c>
      <c r="Z11" t="s">
        <v>29</v>
      </c>
      <c r="AA11" t="s">
        <v>31</v>
      </c>
      <c r="AB11" t="s">
        <v>32</v>
      </c>
      <c r="AC11" t="s">
        <v>45</v>
      </c>
      <c r="AD11" t="s">
        <v>46</v>
      </c>
      <c r="AE11" t="s">
        <v>47</v>
      </c>
      <c r="AF11" t="s">
        <v>48</v>
      </c>
      <c r="AG11" s="11" t="s">
        <v>56</v>
      </c>
    </row>
    <row r="12" spans="1:33" ht="20.25" thickBot="1" x14ac:dyDescent="0.25">
      <c r="A12" s="3" t="s">
        <v>69</v>
      </c>
      <c r="B12" s="10">
        <v>0.15384600000000001</v>
      </c>
      <c r="C12" s="10">
        <v>0</v>
      </c>
      <c r="D12" s="8">
        <v>1</v>
      </c>
      <c r="E12" s="22">
        <v>1</v>
      </c>
      <c r="F12" s="10">
        <v>1</v>
      </c>
      <c r="G12" s="10">
        <v>0.33</v>
      </c>
      <c r="H12" s="8">
        <v>0</v>
      </c>
      <c r="I12" s="8"/>
      <c r="J12" s="10">
        <v>0</v>
      </c>
      <c r="K12" s="10">
        <v>0</v>
      </c>
      <c r="L12" s="8">
        <v>1</v>
      </c>
      <c r="M12" s="8">
        <v>1</v>
      </c>
      <c r="N12" s="10">
        <v>0.15684600000000001</v>
      </c>
      <c r="O12" s="10">
        <v>0</v>
      </c>
      <c r="S12" t="s">
        <v>51</v>
      </c>
      <c r="X12">
        <v>9.7997000000000001E-2</v>
      </c>
      <c r="AD12">
        <v>0.902003</v>
      </c>
      <c r="AG12">
        <f>SUM(T12:AF12)</f>
        <v>1</v>
      </c>
    </row>
    <row r="13" spans="1:33" ht="20.25" thickBot="1" x14ac:dyDescent="0.25">
      <c r="A13" s="4" t="s">
        <v>76</v>
      </c>
      <c r="B13">
        <v>1</v>
      </c>
      <c r="C13">
        <v>1</v>
      </c>
      <c r="D13" s="8">
        <v>1</v>
      </c>
      <c r="E13" s="22">
        <v>0</v>
      </c>
      <c r="F13" s="10">
        <v>1</v>
      </c>
      <c r="G13" s="10">
        <v>1</v>
      </c>
      <c r="H13" s="8">
        <v>0</v>
      </c>
      <c r="I13" s="8"/>
      <c r="J13" s="10">
        <v>1</v>
      </c>
      <c r="K13" s="10">
        <v>1</v>
      </c>
      <c r="L13" s="8">
        <v>1</v>
      </c>
      <c r="M13" s="8">
        <v>0.33</v>
      </c>
      <c r="N13" s="10">
        <v>1</v>
      </c>
      <c r="O13" s="10">
        <v>1</v>
      </c>
      <c r="S13" t="s">
        <v>52</v>
      </c>
      <c r="X13" s="50">
        <v>0.103994</v>
      </c>
      <c r="Y13">
        <v>0.40919929999999999</v>
      </c>
      <c r="AC13" s="50">
        <v>2.9806059999999998E-3</v>
      </c>
      <c r="AD13" s="50">
        <v>0.48382609999999998</v>
      </c>
      <c r="AG13">
        <f t="shared" ref="AG13:AG15" si="0">SUM(T13:AF13)</f>
        <v>1.0000000060000001</v>
      </c>
    </row>
    <row r="14" spans="1:33" ht="20.25" thickBot="1" x14ac:dyDescent="0.25">
      <c r="A14" s="4" t="s">
        <v>5</v>
      </c>
      <c r="B14" s="10">
        <v>0.17094000000000001</v>
      </c>
      <c r="C14" s="10">
        <v>0</v>
      </c>
      <c r="D14" s="8">
        <v>1</v>
      </c>
      <c r="E14" s="22">
        <v>0</v>
      </c>
      <c r="F14" s="10">
        <v>0.5</v>
      </c>
      <c r="G14" s="10">
        <v>0</v>
      </c>
      <c r="H14" s="8">
        <v>1</v>
      </c>
      <c r="I14" s="8"/>
      <c r="J14" s="10">
        <v>0.769231</v>
      </c>
      <c r="K14" s="10">
        <v>0</v>
      </c>
      <c r="L14" s="8">
        <v>0</v>
      </c>
      <c r="M14" s="8">
        <v>0</v>
      </c>
      <c r="N14" s="10">
        <v>0.17094000000000001</v>
      </c>
      <c r="O14" s="10">
        <v>0</v>
      </c>
      <c r="S14" t="s">
        <v>53</v>
      </c>
      <c r="X14" s="50">
        <v>0.103994</v>
      </c>
      <c r="Y14" s="50">
        <v>0.23687510000000001</v>
      </c>
      <c r="Z14" s="50">
        <v>0.34464830000000002</v>
      </c>
      <c r="AC14" s="50">
        <v>2.9806059999999998E-3</v>
      </c>
      <c r="AD14" s="50">
        <v>0.311502</v>
      </c>
      <c r="AG14">
        <f t="shared" si="0"/>
        <v>1.0000000060000001</v>
      </c>
    </row>
    <row r="15" spans="1:33" ht="20.25" thickBot="1" x14ac:dyDescent="0.25">
      <c r="A15" s="4" t="s">
        <v>112</v>
      </c>
      <c r="B15" s="10">
        <v>0</v>
      </c>
      <c r="C15" s="10">
        <v>0</v>
      </c>
      <c r="D15" s="8">
        <v>0</v>
      </c>
      <c r="E15" s="22">
        <v>0</v>
      </c>
      <c r="F15" s="10">
        <v>0</v>
      </c>
      <c r="G15" s="10">
        <v>0</v>
      </c>
      <c r="H15" s="8">
        <v>1</v>
      </c>
      <c r="I15" s="8"/>
      <c r="J15" s="10">
        <v>0</v>
      </c>
      <c r="K15" s="10">
        <v>0</v>
      </c>
      <c r="L15" s="8">
        <v>0.67</v>
      </c>
      <c r="M15" s="8">
        <v>0</v>
      </c>
      <c r="N15" s="10">
        <v>0</v>
      </c>
      <c r="O15" s="10">
        <v>0</v>
      </c>
      <c r="S15" t="s">
        <v>54</v>
      </c>
      <c r="X15" s="50">
        <v>0.103994</v>
      </c>
      <c r="Y15" s="50">
        <v>0.23687510000000001</v>
      </c>
      <c r="Z15" s="50">
        <v>0.34464830000000002</v>
      </c>
      <c r="AC15" s="50">
        <v>2.9806059999999998E-3</v>
      </c>
      <c r="AD15" s="50">
        <v>0.311502</v>
      </c>
      <c r="AG15">
        <f t="shared" si="0"/>
        <v>1.0000000060000001</v>
      </c>
    </row>
    <row r="16" spans="1:33" ht="20.25" thickBot="1" x14ac:dyDescent="0.25">
      <c r="A16" s="4" t="s">
        <v>113</v>
      </c>
      <c r="B16" s="10">
        <v>0.16581199999999999</v>
      </c>
      <c r="C16" s="10">
        <v>0</v>
      </c>
      <c r="D16" s="8">
        <v>1</v>
      </c>
      <c r="E16" s="22">
        <v>1</v>
      </c>
      <c r="F16" s="10">
        <v>0.16700000000000001</v>
      </c>
      <c r="G16" s="10">
        <v>0</v>
      </c>
      <c r="H16" s="8">
        <v>1</v>
      </c>
      <c r="I16" s="8"/>
      <c r="J16" s="10">
        <v>1</v>
      </c>
      <c r="K16" s="10">
        <v>0.36263699999999999</v>
      </c>
      <c r="L16" s="8">
        <v>0.67</v>
      </c>
      <c r="M16" s="8">
        <v>0</v>
      </c>
      <c r="N16" s="10">
        <v>0.16478599999999999</v>
      </c>
      <c r="O16" s="10">
        <v>0</v>
      </c>
      <c r="S16" t="s">
        <v>55</v>
      </c>
      <c r="X16" s="50">
        <v>0.103994</v>
      </c>
      <c r="Y16" s="50">
        <v>0.23687510000000001</v>
      </c>
      <c r="Z16" s="50">
        <v>0.34464830000000002</v>
      </c>
      <c r="AC16" s="50">
        <v>2.9806059999999998E-3</v>
      </c>
      <c r="AD16" s="50">
        <v>0.311502</v>
      </c>
      <c r="AG16">
        <f>SUM(U16:AF16)</f>
        <v>1.0000000060000001</v>
      </c>
    </row>
    <row r="17" spans="1:29" ht="18.75" thickBot="1" x14ac:dyDescent="0.25">
      <c r="A17" s="4"/>
    </row>
    <row r="18" spans="1:29" ht="15" thickBot="1" x14ac:dyDescent="0.25">
      <c r="X18">
        <f>Y13/2</f>
        <v>0.20459964999999999</v>
      </c>
      <c r="Z18">
        <f>Z15/2</f>
        <v>0.17232415000000001</v>
      </c>
      <c r="AC18">
        <f>AD12/2</f>
        <v>0.4510015</v>
      </c>
    </row>
    <row r="19" spans="1:29" ht="18.75" thickBot="1" x14ac:dyDescent="0.25">
      <c r="A19" s="6"/>
    </row>
    <row r="20" spans="1:29" ht="18.75" thickBot="1" x14ac:dyDescent="0.25">
      <c r="A20" s="6"/>
    </row>
    <row r="21" spans="1:29" ht="18.75" thickBot="1" x14ac:dyDescent="0.25">
      <c r="A21" s="6"/>
    </row>
    <row r="22" spans="1:29" ht="18.75" thickBot="1" x14ac:dyDescent="0.25">
      <c r="A22" s="6"/>
    </row>
    <row r="23" spans="1:29" ht="18.75" thickBot="1" x14ac:dyDescent="0.25">
      <c r="A23" s="6"/>
    </row>
    <row r="24" spans="1:29" ht="15" thickBot="1" x14ac:dyDescent="0.25"/>
    <row r="25" spans="1:29" ht="18.75" thickBot="1" x14ac:dyDescent="0.25">
      <c r="A25" s="6"/>
    </row>
    <row r="26" spans="1:29" ht="18.75" thickBot="1" x14ac:dyDescent="0.25">
      <c r="A26" s="6"/>
    </row>
    <row r="27" spans="1:29" ht="18.75" thickBot="1" x14ac:dyDescent="0.25">
      <c r="A27" s="6"/>
    </row>
    <row r="28" spans="1:29" ht="18.75" thickBot="1" x14ac:dyDescent="0.25">
      <c r="A28" s="6"/>
    </row>
    <row r="29" spans="1:29" ht="18.75" thickBot="1" x14ac:dyDescent="0.25">
      <c r="A29" s="6"/>
    </row>
    <row r="30" spans="1:29" ht="15" thickBot="1" x14ac:dyDescent="0.25"/>
    <row r="31" spans="1:29" ht="18.75" thickBot="1" x14ac:dyDescent="0.25">
      <c r="A31" s="6"/>
    </row>
    <row r="32" spans="1:29" ht="18.75" thickBot="1" x14ac:dyDescent="0.25">
      <c r="A32" s="6"/>
    </row>
    <row r="33" spans="1:1" ht="18.75" thickBot="1" x14ac:dyDescent="0.25">
      <c r="A33" s="6"/>
    </row>
    <row r="34" spans="1:1" ht="18.75" thickBot="1" x14ac:dyDescent="0.25">
      <c r="A34" s="6"/>
    </row>
    <row r="35" spans="1:1" ht="18.75" thickBot="1" x14ac:dyDescent="0.25">
      <c r="A35" s="6"/>
    </row>
    <row r="36" spans="1:1" ht="15" thickBot="1" x14ac:dyDescent="0.25"/>
    <row r="37" spans="1:1" ht="18.75" thickBot="1" x14ac:dyDescent="0.25">
      <c r="A37" s="6"/>
    </row>
    <row r="38" spans="1:1" ht="18.75" thickBot="1" x14ac:dyDescent="0.25">
      <c r="A38" s="6"/>
    </row>
    <row r="39" spans="1:1" ht="18.75" thickBot="1" x14ac:dyDescent="0.25">
      <c r="A39" s="6"/>
    </row>
    <row r="40" spans="1:1" ht="18.75" thickBot="1" x14ac:dyDescent="0.25">
      <c r="A40" s="6"/>
    </row>
    <row r="41" spans="1:1" ht="18.75" thickBot="1" x14ac:dyDescent="0.25">
      <c r="A41" s="6"/>
    </row>
  </sheetData>
  <mergeCells count="4">
    <mergeCell ref="B11:C11"/>
    <mergeCell ref="D11:E11"/>
    <mergeCell ref="F11:G11"/>
    <mergeCell ref="H11:I1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21"/>
  <sheetViews>
    <sheetView topLeftCell="P5" workbookViewId="0">
      <selection activeCell="Q14" sqref="Q14:AB18"/>
    </sheetView>
  </sheetViews>
  <sheetFormatPr defaultRowHeight="14.25" x14ac:dyDescent="0.2"/>
  <sheetData>
    <row r="3" spans="1:29" ht="15" thickBot="1" x14ac:dyDescent="0.25"/>
    <row r="4" spans="1:29" ht="78.75" thickBot="1" x14ac:dyDescent="0.25">
      <c r="B4" t="s">
        <v>10</v>
      </c>
      <c r="D4" s="1" t="s">
        <v>0</v>
      </c>
      <c r="E4" s="2" t="s">
        <v>43</v>
      </c>
      <c r="F4" s="2" t="s">
        <v>1</v>
      </c>
      <c r="G4" s="2" t="s">
        <v>44</v>
      </c>
      <c r="H4" s="2" t="s">
        <v>2</v>
      </c>
      <c r="I4" s="2" t="s">
        <v>3</v>
      </c>
      <c r="J4" s="2" t="s">
        <v>4</v>
      </c>
    </row>
    <row r="5" spans="1:29" ht="21" thickBot="1" x14ac:dyDescent="0.25">
      <c r="A5" s="3" t="s">
        <v>5</v>
      </c>
      <c r="B5">
        <v>1</v>
      </c>
      <c r="D5" s="5">
        <v>65000</v>
      </c>
      <c r="E5" s="2">
        <v>3</v>
      </c>
      <c r="F5" s="6" t="s">
        <v>12</v>
      </c>
      <c r="G5" s="2">
        <v>3</v>
      </c>
      <c r="H5" s="6" t="s">
        <v>13</v>
      </c>
      <c r="I5" s="6" t="s">
        <v>11</v>
      </c>
      <c r="J5" s="6">
        <v>16250</v>
      </c>
      <c r="L5" s="5">
        <v>65000</v>
      </c>
      <c r="M5" s="5">
        <v>35000</v>
      </c>
      <c r="N5" s="5">
        <v>50000</v>
      </c>
      <c r="O5" s="5">
        <v>63000</v>
      </c>
      <c r="P5" s="5">
        <v>25000</v>
      </c>
    </row>
    <row r="6" spans="1:29" ht="21" thickBot="1" x14ac:dyDescent="0.25">
      <c r="A6" s="4" t="s">
        <v>6</v>
      </c>
      <c r="B6">
        <v>2</v>
      </c>
      <c r="D6" s="5">
        <v>35000</v>
      </c>
      <c r="E6" s="2">
        <v>2</v>
      </c>
      <c r="F6" s="6" t="s">
        <v>14</v>
      </c>
      <c r="G6" s="2">
        <v>1</v>
      </c>
      <c r="H6" s="6" t="s">
        <v>15</v>
      </c>
      <c r="I6" s="6" t="s">
        <v>16</v>
      </c>
      <c r="J6" s="6">
        <v>8750</v>
      </c>
      <c r="L6" s="6">
        <v>700</v>
      </c>
      <c r="M6" s="6">
        <v>700</v>
      </c>
      <c r="N6" s="6">
        <v>500</v>
      </c>
      <c r="O6" s="6">
        <v>700</v>
      </c>
      <c r="P6" s="6">
        <v>650</v>
      </c>
    </row>
    <row r="7" spans="1:29" ht="21" thickBot="1" x14ac:dyDescent="0.25">
      <c r="A7" s="4" t="s">
        <v>7</v>
      </c>
      <c r="B7">
        <v>3</v>
      </c>
      <c r="D7" s="5">
        <v>50000</v>
      </c>
      <c r="E7" s="2">
        <v>3</v>
      </c>
      <c r="F7" s="6" t="s">
        <v>17</v>
      </c>
      <c r="G7" s="2">
        <v>4</v>
      </c>
      <c r="H7" s="6" t="s">
        <v>18</v>
      </c>
      <c r="I7" s="6" t="s">
        <v>16</v>
      </c>
      <c r="J7" s="6">
        <v>12500</v>
      </c>
    </row>
    <row r="8" spans="1:29" ht="21" thickBot="1" x14ac:dyDescent="0.25">
      <c r="A8" s="4" t="s">
        <v>8</v>
      </c>
      <c r="B8">
        <v>4</v>
      </c>
      <c r="D8" s="5">
        <v>63000</v>
      </c>
      <c r="E8" s="2">
        <v>3</v>
      </c>
      <c r="F8" s="6" t="s">
        <v>12</v>
      </c>
      <c r="G8" s="2">
        <v>3</v>
      </c>
      <c r="H8" s="6" t="s">
        <v>19</v>
      </c>
      <c r="I8" s="6" t="s">
        <v>11</v>
      </c>
      <c r="J8" s="6">
        <v>15750</v>
      </c>
    </row>
    <row r="9" spans="1:29" ht="21" thickBot="1" x14ac:dyDescent="0.25">
      <c r="A9" s="4" t="s">
        <v>9</v>
      </c>
      <c r="B9">
        <v>5</v>
      </c>
      <c r="D9" s="5">
        <v>25000</v>
      </c>
      <c r="E9" s="2">
        <v>3</v>
      </c>
      <c r="F9" s="6" t="s">
        <v>20</v>
      </c>
      <c r="G9" s="2">
        <v>3</v>
      </c>
      <c r="H9" s="6" t="s">
        <v>21</v>
      </c>
      <c r="I9" s="6" t="s">
        <v>11</v>
      </c>
      <c r="J9" s="6">
        <v>6250</v>
      </c>
      <c r="P9" t="s">
        <v>58</v>
      </c>
    </row>
    <row r="10" spans="1:29" x14ac:dyDescent="0.2">
      <c r="O10" t="s">
        <v>50</v>
      </c>
      <c r="P10" t="s">
        <v>49</v>
      </c>
    </row>
    <row r="11" spans="1:29" x14ac:dyDescent="0.2">
      <c r="O11">
        <v>0.05</v>
      </c>
      <c r="P11">
        <v>0.27105259999999998</v>
      </c>
    </row>
    <row r="12" spans="1:29" ht="18" x14ac:dyDescent="0.2">
      <c r="B12" t="s">
        <v>22</v>
      </c>
      <c r="C12" t="s">
        <v>23</v>
      </c>
      <c r="D12" t="s">
        <v>25</v>
      </c>
      <c r="E12" s="8" t="s">
        <v>27</v>
      </c>
      <c r="F12" s="8" t="s">
        <v>28</v>
      </c>
      <c r="G12" t="s">
        <v>29</v>
      </c>
      <c r="H12" s="8" t="s">
        <v>30</v>
      </c>
      <c r="I12" s="8" t="s">
        <v>31</v>
      </c>
      <c r="J12" s="8" t="s">
        <v>32</v>
      </c>
      <c r="K12" s="8" t="s">
        <v>45</v>
      </c>
      <c r="L12" s="8" t="s">
        <v>47</v>
      </c>
      <c r="M12" s="8" t="s">
        <v>48</v>
      </c>
    </row>
    <row r="13" spans="1:29" ht="18.75" thickBot="1" x14ac:dyDescent="0.25">
      <c r="A13" s="7" t="s">
        <v>108</v>
      </c>
      <c r="B13" s="46" t="s">
        <v>38</v>
      </c>
      <c r="C13" s="47"/>
      <c r="D13" s="17" t="s">
        <v>109</v>
      </c>
      <c r="E13" s="48" t="s">
        <v>39</v>
      </c>
      <c r="F13" s="48"/>
      <c r="G13" s="47" t="s">
        <v>110</v>
      </c>
      <c r="H13" s="47"/>
      <c r="I13" s="48" t="s">
        <v>111</v>
      </c>
      <c r="J13" s="48"/>
      <c r="K13" s="18" t="s">
        <v>41</v>
      </c>
      <c r="L13" s="47" t="s">
        <v>42</v>
      </c>
      <c r="M13" s="47"/>
      <c r="P13" t="s">
        <v>57</v>
      </c>
      <c r="Q13" s="11" t="s">
        <v>22</v>
      </c>
      <c r="R13" s="11" t="s">
        <v>23</v>
      </c>
      <c r="S13" s="11" t="s">
        <v>25</v>
      </c>
      <c r="T13" s="11" t="s">
        <v>27</v>
      </c>
      <c r="U13" s="11" t="s">
        <v>28</v>
      </c>
      <c r="V13" s="11" t="s">
        <v>29</v>
      </c>
      <c r="W13" s="11" t="s">
        <v>30</v>
      </c>
      <c r="X13" s="11" t="s">
        <v>31</v>
      </c>
      <c r="Y13" s="11" t="s">
        <v>32</v>
      </c>
      <c r="Z13" s="11" t="s">
        <v>45</v>
      </c>
      <c r="AA13" s="11" t="s">
        <v>47</v>
      </c>
      <c r="AB13" s="11" t="s">
        <v>48</v>
      </c>
      <c r="AC13" s="11" t="s">
        <v>56</v>
      </c>
    </row>
    <row r="14" spans="1:29" ht="18.75" thickBot="1" x14ac:dyDescent="0.25">
      <c r="A14" s="3" t="s">
        <v>5</v>
      </c>
      <c r="B14" s="19">
        <v>1</v>
      </c>
      <c r="C14" s="19">
        <v>1</v>
      </c>
      <c r="D14">
        <v>1</v>
      </c>
      <c r="E14" s="19">
        <v>0</v>
      </c>
      <c r="F14" s="19">
        <v>0</v>
      </c>
      <c r="G14" s="20">
        <v>1</v>
      </c>
      <c r="H14" s="20">
        <v>0.33</v>
      </c>
      <c r="I14" s="19">
        <v>1</v>
      </c>
      <c r="J14" s="19">
        <v>0.70940199999999998</v>
      </c>
      <c r="K14" s="19">
        <v>0</v>
      </c>
      <c r="L14" s="19">
        <v>1</v>
      </c>
      <c r="M14" s="19">
        <v>1</v>
      </c>
      <c r="P14" t="s">
        <v>51</v>
      </c>
      <c r="Q14" s="50">
        <v>0</v>
      </c>
      <c r="R14" s="50">
        <v>0</v>
      </c>
      <c r="S14" s="50">
        <v>0</v>
      </c>
      <c r="T14" s="50">
        <v>0</v>
      </c>
      <c r="U14" s="50">
        <v>0</v>
      </c>
      <c r="V14" s="50">
        <v>0</v>
      </c>
      <c r="W14" s="50">
        <v>0</v>
      </c>
      <c r="X14" s="50">
        <v>0</v>
      </c>
      <c r="Y14" s="50">
        <v>0</v>
      </c>
      <c r="Z14" s="50">
        <v>0.50824309999999995</v>
      </c>
      <c r="AA14" s="50">
        <v>0</v>
      </c>
      <c r="AB14" s="50">
        <v>0.4917569</v>
      </c>
      <c r="AC14">
        <f>SUM(Q14:AB14)</f>
        <v>1</v>
      </c>
    </row>
    <row r="15" spans="1:29" ht="18.75" thickBot="1" x14ac:dyDescent="0.25">
      <c r="A15" s="4" t="s">
        <v>6</v>
      </c>
      <c r="B15" s="19">
        <v>0.5</v>
      </c>
      <c r="C15" s="19">
        <v>0</v>
      </c>
      <c r="D15">
        <v>0</v>
      </c>
      <c r="E15" s="19">
        <v>0</v>
      </c>
      <c r="F15" s="19">
        <v>0</v>
      </c>
      <c r="G15" s="20">
        <v>0</v>
      </c>
      <c r="H15" s="19">
        <v>0</v>
      </c>
      <c r="I15" s="19">
        <v>0</v>
      </c>
      <c r="J15" s="19">
        <v>0</v>
      </c>
      <c r="K15" s="19">
        <v>1</v>
      </c>
      <c r="L15" s="19">
        <v>0.5</v>
      </c>
      <c r="M15" s="19">
        <v>0</v>
      </c>
      <c r="P15" t="s">
        <v>52</v>
      </c>
      <c r="Q15" s="50">
        <v>0</v>
      </c>
      <c r="R15" s="50">
        <v>0</v>
      </c>
      <c r="S15" s="50">
        <v>0</v>
      </c>
      <c r="T15" s="50">
        <v>0</v>
      </c>
      <c r="U15" s="50">
        <v>0</v>
      </c>
      <c r="V15" s="50">
        <v>0</v>
      </c>
      <c r="W15" s="50">
        <v>0</v>
      </c>
      <c r="X15" s="50">
        <v>0</v>
      </c>
      <c r="Y15" s="50">
        <v>0</v>
      </c>
      <c r="Z15" s="50">
        <v>0.52482010000000001</v>
      </c>
      <c r="AA15" s="50">
        <v>7.1044230000000003E-3</v>
      </c>
      <c r="AB15" s="50">
        <v>0.46807549999999998</v>
      </c>
      <c r="AC15">
        <f t="shared" ref="AC15:AC17" si="0">SUM(Q15:AB15)</f>
        <v>1.0000000230000001</v>
      </c>
    </row>
    <row r="16" spans="1:29" ht="18.75" thickBot="1" x14ac:dyDescent="0.25">
      <c r="A16" s="4" t="s">
        <v>7</v>
      </c>
      <c r="B16" s="19">
        <v>1</v>
      </c>
      <c r="C16" s="19">
        <v>0.25</v>
      </c>
      <c r="D16">
        <v>1</v>
      </c>
      <c r="E16" s="19">
        <v>1</v>
      </c>
      <c r="F16" s="19">
        <v>1</v>
      </c>
      <c r="G16" s="20">
        <v>1</v>
      </c>
      <c r="H16" s="20">
        <v>1</v>
      </c>
      <c r="I16" s="19">
        <v>1</v>
      </c>
      <c r="J16" s="19">
        <v>8.5470099999999993E-2</v>
      </c>
      <c r="K16" s="19">
        <v>1</v>
      </c>
      <c r="L16" s="19">
        <v>1</v>
      </c>
      <c r="M16" s="19">
        <v>0.25</v>
      </c>
      <c r="P16" t="s">
        <v>53</v>
      </c>
      <c r="Q16" s="50">
        <v>0</v>
      </c>
      <c r="R16" s="50">
        <v>0</v>
      </c>
      <c r="S16" s="50">
        <v>0</v>
      </c>
      <c r="T16" s="50">
        <v>0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0.52482010000000001</v>
      </c>
      <c r="AA16" s="50">
        <v>7.1044230000000003E-3</v>
      </c>
      <c r="AB16" s="50">
        <v>0.46807549999999998</v>
      </c>
      <c r="AC16">
        <f t="shared" si="0"/>
        <v>1.0000000230000001</v>
      </c>
    </row>
    <row r="17" spans="1:29" ht="18.75" thickBot="1" x14ac:dyDescent="0.25">
      <c r="A17" s="4" t="s">
        <v>8</v>
      </c>
      <c r="B17" s="19">
        <v>1</v>
      </c>
      <c r="C17" s="19">
        <v>0.9</v>
      </c>
      <c r="D17">
        <v>1</v>
      </c>
      <c r="E17" s="19">
        <v>0</v>
      </c>
      <c r="F17" s="19">
        <v>0</v>
      </c>
      <c r="G17" s="20">
        <v>1</v>
      </c>
      <c r="H17" s="20">
        <v>0.33</v>
      </c>
      <c r="I17" s="19">
        <v>1</v>
      </c>
      <c r="J17" s="19">
        <v>1</v>
      </c>
      <c r="K17" s="19">
        <v>0</v>
      </c>
      <c r="L17" s="19">
        <v>1</v>
      </c>
      <c r="M17" s="19">
        <v>0.9</v>
      </c>
      <c r="P17" t="s">
        <v>54</v>
      </c>
      <c r="Q17" s="50">
        <v>0</v>
      </c>
      <c r="R17" s="50">
        <v>0</v>
      </c>
      <c r="S17" s="50">
        <v>0</v>
      </c>
      <c r="T17" s="50">
        <v>0</v>
      </c>
      <c r="U17" s="50">
        <v>0</v>
      </c>
      <c r="V17" s="50">
        <v>0</v>
      </c>
      <c r="W17" s="50">
        <v>0</v>
      </c>
      <c r="X17" s="50">
        <v>0</v>
      </c>
      <c r="Y17" s="50">
        <v>0</v>
      </c>
      <c r="Z17" s="50">
        <v>0.50824309999999995</v>
      </c>
      <c r="AA17" s="50">
        <v>0</v>
      </c>
      <c r="AB17" s="50">
        <v>0.4917569</v>
      </c>
      <c r="AC17">
        <f t="shared" si="0"/>
        <v>1</v>
      </c>
    </row>
    <row r="18" spans="1:29" ht="18.75" thickBot="1" x14ac:dyDescent="0.25">
      <c r="A18" s="4" t="s">
        <v>9</v>
      </c>
      <c r="B18" s="19">
        <v>0</v>
      </c>
      <c r="C18" s="19">
        <v>0</v>
      </c>
      <c r="D18">
        <v>1</v>
      </c>
      <c r="E18" s="19">
        <v>0.5</v>
      </c>
      <c r="F18" s="19">
        <v>1</v>
      </c>
      <c r="G18" s="20">
        <v>1</v>
      </c>
      <c r="H18" s="20">
        <v>0.33</v>
      </c>
      <c r="I18" s="19">
        <v>0.65812000000000004</v>
      </c>
      <c r="J18" s="19">
        <v>0</v>
      </c>
      <c r="K18" s="19">
        <v>0</v>
      </c>
      <c r="L18" s="19">
        <v>0</v>
      </c>
      <c r="M18" s="19">
        <v>0</v>
      </c>
      <c r="P18" t="s">
        <v>55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3.2191920000000001E-3</v>
      </c>
      <c r="W18" s="50">
        <v>0</v>
      </c>
      <c r="X18" s="50">
        <v>0</v>
      </c>
      <c r="Y18" s="50">
        <v>0</v>
      </c>
      <c r="Z18" s="50">
        <v>0.52648519999999999</v>
      </c>
      <c r="AA18" s="50">
        <v>0</v>
      </c>
      <c r="AB18" s="50">
        <v>0.47029559999999998</v>
      </c>
      <c r="AC18">
        <f>SUM(Q18:AB18)</f>
        <v>0.999999992</v>
      </c>
    </row>
    <row r="21" spans="1:29" x14ac:dyDescent="0.2">
      <c r="Z21">
        <f>(Z18+Z17)/2</f>
        <v>0.51736414999999991</v>
      </c>
      <c r="AB21">
        <f>AB17/2</f>
        <v>0.24587845</v>
      </c>
    </row>
  </sheetData>
  <mergeCells count="5">
    <mergeCell ref="B13:C13"/>
    <mergeCell ref="E13:F13"/>
    <mergeCell ref="G13:H13"/>
    <mergeCell ref="I13:J13"/>
    <mergeCell ref="L13:M1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41"/>
  <sheetViews>
    <sheetView topLeftCell="I1" zoomScale="80" zoomScaleNormal="80" workbookViewId="0">
      <selection activeCell="Q12" sqref="Q12:AC16"/>
    </sheetView>
  </sheetViews>
  <sheetFormatPr defaultRowHeight="14.25" x14ac:dyDescent="0.2"/>
  <cols>
    <col min="16" max="16" width="10.375" bestFit="1" customWidth="1"/>
  </cols>
  <sheetData>
    <row r="3" spans="1:30" ht="15" thickBot="1" x14ac:dyDescent="0.25"/>
    <row r="4" spans="1:30" ht="78.75" thickBot="1" x14ac:dyDescent="0.25">
      <c r="B4" t="s">
        <v>10</v>
      </c>
      <c r="D4" s="1" t="s">
        <v>0</v>
      </c>
      <c r="E4" s="2" t="s">
        <v>43</v>
      </c>
      <c r="F4" s="2" t="s">
        <v>1</v>
      </c>
      <c r="G4" s="2" t="s">
        <v>44</v>
      </c>
      <c r="H4" s="2" t="s">
        <v>2</v>
      </c>
      <c r="I4" s="2" t="s">
        <v>3</v>
      </c>
      <c r="J4" s="2" t="s">
        <v>4</v>
      </c>
    </row>
    <row r="5" spans="1:30" ht="21" thickBot="1" x14ac:dyDescent="0.25">
      <c r="A5" s="3" t="s">
        <v>8</v>
      </c>
      <c r="B5">
        <v>1</v>
      </c>
      <c r="D5" s="5">
        <v>63000</v>
      </c>
      <c r="E5" s="2">
        <v>3</v>
      </c>
      <c r="F5" s="6" t="s">
        <v>12</v>
      </c>
      <c r="G5" s="2">
        <v>3</v>
      </c>
      <c r="H5" s="6" t="s">
        <v>37</v>
      </c>
      <c r="I5" s="6" t="s">
        <v>11</v>
      </c>
      <c r="J5" s="6">
        <v>15750</v>
      </c>
    </row>
    <row r="6" spans="1:30" ht="21" thickBot="1" x14ac:dyDescent="0.25">
      <c r="A6" s="4" t="s">
        <v>33</v>
      </c>
      <c r="B6">
        <v>2</v>
      </c>
      <c r="D6" s="5">
        <v>700000</v>
      </c>
      <c r="E6" s="2">
        <v>4</v>
      </c>
      <c r="F6" s="6">
        <v>350</v>
      </c>
      <c r="G6" s="2">
        <v>3</v>
      </c>
      <c r="H6" s="6" t="s">
        <v>15</v>
      </c>
      <c r="I6" s="6">
        <v>8</v>
      </c>
      <c r="J6" s="6">
        <v>175000</v>
      </c>
    </row>
    <row r="7" spans="1:30" ht="20.25" thickBot="1" x14ac:dyDescent="0.25">
      <c r="A7" s="4" t="s">
        <v>34</v>
      </c>
      <c r="B7">
        <v>3</v>
      </c>
      <c r="D7" s="5">
        <v>450000</v>
      </c>
      <c r="E7" s="2">
        <v>3</v>
      </c>
      <c r="F7" s="6">
        <v>200</v>
      </c>
      <c r="G7" s="2">
        <v>1</v>
      </c>
      <c r="H7" s="6">
        <v>3000</v>
      </c>
      <c r="I7" s="6">
        <v>4</v>
      </c>
      <c r="J7" s="6">
        <v>112500</v>
      </c>
      <c r="P7" t="s">
        <v>58</v>
      </c>
    </row>
    <row r="8" spans="1:30" ht="20.25" thickBot="1" x14ac:dyDescent="0.25">
      <c r="A8" s="4" t="s">
        <v>35</v>
      </c>
      <c r="B8">
        <v>4</v>
      </c>
      <c r="D8" s="5">
        <v>150000</v>
      </c>
      <c r="E8" s="2">
        <v>2</v>
      </c>
      <c r="F8" s="6">
        <v>300</v>
      </c>
      <c r="G8" s="2">
        <v>1</v>
      </c>
      <c r="H8" s="6">
        <v>12000</v>
      </c>
      <c r="I8" s="6">
        <v>5</v>
      </c>
      <c r="J8" s="6">
        <v>37500</v>
      </c>
      <c r="O8" t="s">
        <v>50</v>
      </c>
      <c r="P8" t="s">
        <v>49</v>
      </c>
    </row>
    <row r="9" spans="1:30" ht="20.25" thickBot="1" x14ac:dyDescent="0.25">
      <c r="A9" s="4" t="s">
        <v>36</v>
      </c>
      <c r="B9">
        <v>5</v>
      </c>
      <c r="D9" s="5">
        <v>250000</v>
      </c>
      <c r="E9" s="2">
        <v>3</v>
      </c>
      <c r="F9" s="6">
        <v>300</v>
      </c>
      <c r="G9" s="2">
        <v>1</v>
      </c>
      <c r="H9" s="6">
        <v>13500</v>
      </c>
      <c r="I9" s="6" t="s">
        <v>11</v>
      </c>
      <c r="J9" s="6">
        <v>62500</v>
      </c>
      <c r="O9">
        <v>0.05</v>
      </c>
      <c r="P9">
        <v>0</v>
      </c>
    </row>
    <row r="10" spans="1:30" x14ac:dyDescent="0.2">
      <c r="B10" s="11" t="s">
        <v>22</v>
      </c>
      <c r="C10" s="11" t="s">
        <v>23</v>
      </c>
      <c r="D10" s="11" t="s">
        <v>25</v>
      </c>
      <c r="E10" s="11" t="s">
        <v>26</v>
      </c>
      <c r="F10" s="11" t="s">
        <v>27</v>
      </c>
      <c r="G10" s="11" t="s">
        <v>28</v>
      </c>
      <c r="H10" s="11" t="s">
        <v>29</v>
      </c>
      <c r="I10" s="11" t="s">
        <v>31</v>
      </c>
      <c r="J10" s="11" t="s">
        <v>32</v>
      </c>
      <c r="K10" s="11" t="s">
        <v>45</v>
      </c>
      <c r="L10" s="11" t="s">
        <v>46</v>
      </c>
      <c r="M10" s="11" t="s">
        <v>47</v>
      </c>
      <c r="N10" s="11" t="s">
        <v>48</v>
      </c>
    </row>
    <row r="11" spans="1:30" ht="18.75" thickBot="1" x14ac:dyDescent="0.25">
      <c r="A11" s="7" t="s">
        <v>24</v>
      </c>
      <c r="B11" s="44" t="s">
        <v>38</v>
      </c>
      <c r="C11" s="44"/>
      <c r="D11" s="44" t="s">
        <v>43</v>
      </c>
      <c r="E11" s="44"/>
      <c r="F11" s="45" t="s">
        <v>39</v>
      </c>
      <c r="G11" s="45"/>
      <c r="H11" s="9" t="s">
        <v>44</v>
      </c>
      <c r="I11" s="45" t="s">
        <v>40</v>
      </c>
      <c r="J11" s="45"/>
      <c r="K11" s="45" t="s">
        <v>41</v>
      </c>
      <c r="L11" s="45"/>
      <c r="M11" s="44" t="s">
        <v>42</v>
      </c>
      <c r="N11" s="44"/>
      <c r="P11" t="s">
        <v>57</v>
      </c>
      <c r="Q11" t="s">
        <v>22</v>
      </c>
      <c r="R11" t="s">
        <v>23</v>
      </c>
      <c r="S11" t="s">
        <v>25</v>
      </c>
      <c r="T11" t="s">
        <v>26</v>
      </c>
      <c r="U11" t="s">
        <v>27</v>
      </c>
      <c r="V11" t="s">
        <v>28</v>
      </c>
      <c r="W11" t="s">
        <v>29</v>
      </c>
      <c r="X11" t="s">
        <v>31</v>
      </c>
      <c r="Y11" t="s">
        <v>32</v>
      </c>
      <c r="Z11" t="s">
        <v>45</v>
      </c>
      <c r="AA11" t="s">
        <v>46</v>
      </c>
      <c r="AB11" t="s">
        <v>47</v>
      </c>
      <c r="AC11" t="s">
        <v>48</v>
      </c>
      <c r="AD11" s="11" t="s">
        <v>56</v>
      </c>
    </row>
    <row r="12" spans="1:30" ht="18.75" thickBot="1" x14ac:dyDescent="0.25">
      <c r="A12" s="3" t="s">
        <v>8</v>
      </c>
      <c r="B12" s="10">
        <v>0</v>
      </c>
      <c r="C12" s="10">
        <v>0</v>
      </c>
      <c r="D12">
        <v>1</v>
      </c>
      <c r="E12">
        <v>0</v>
      </c>
      <c r="F12" s="10">
        <v>0</v>
      </c>
      <c r="G12" s="10">
        <v>0</v>
      </c>
      <c r="H12">
        <v>2</v>
      </c>
      <c r="I12" s="10">
        <v>1</v>
      </c>
      <c r="J12" s="10">
        <v>0.50967700000000005</v>
      </c>
      <c r="K12">
        <v>0.5</v>
      </c>
      <c r="L12">
        <v>0</v>
      </c>
      <c r="M12" s="10">
        <v>0</v>
      </c>
      <c r="N12" s="10">
        <v>0</v>
      </c>
      <c r="P12" t="s">
        <v>51</v>
      </c>
      <c r="Q12" s="50">
        <v>0</v>
      </c>
      <c r="R12" s="50">
        <v>0</v>
      </c>
      <c r="S12" s="50">
        <v>0</v>
      </c>
      <c r="T12" s="50">
        <v>0</v>
      </c>
      <c r="U12" s="50">
        <v>0</v>
      </c>
      <c r="V12" s="50">
        <v>0</v>
      </c>
      <c r="W12" s="50">
        <v>0.9</v>
      </c>
      <c r="X12" s="50">
        <v>0</v>
      </c>
      <c r="Y12" s="50">
        <v>0</v>
      </c>
      <c r="Z12" s="50">
        <v>0</v>
      </c>
      <c r="AA12" s="50">
        <v>0.1</v>
      </c>
      <c r="AB12" s="50">
        <v>0</v>
      </c>
      <c r="AC12" s="50">
        <v>0</v>
      </c>
      <c r="AD12">
        <f>SUM(Q12:AC12)</f>
        <v>1</v>
      </c>
    </row>
    <row r="13" spans="1:30" ht="18.75" thickBot="1" x14ac:dyDescent="0.25">
      <c r="A13" s="4" t="s">
        <v>33</v>
      </c>
      <c r="B13" s="10">
        <v>1</v>
      </c>
      <c r="C13" s="10">
        <v>1</v>
      </c>
      <c r="D13">
        <v>1</v>
      </c>
      <c r="E13">
        <v>1</v>
      </c>
      <c r="F13" s="10">
        <v>1</v>
      </c>
      <c r="G13" s="10">
        <v>0.4</v>
      </c>
      <c r="H13">
        <v>1</v>
      </c>
      <c r="I13" s="10">
        <v>0</v>
      </c>
      <c r="J13" s="10">
        <v>0</v>
      </c>
      <c r="K13">
        <v>0</v>
      </c>
      <c r="L13">
        <v>0</v>
      </c>
      <c r="M13" s="10">
        <v>1</v>
      </c>
      <c r="N13" s="10">
        <v>1</v>
      </c>
      <c r="P13" t="s">
        <v>52</v>
      </c>
      <c r="Q13" s="50">
        <v>0</v>
      </c>
      <c r="R13" s="50">
        <v>0.42499999999999999</v>
      </c>
      <c r="S13" s="50">
        <v>0</v>
      </c>
      <c r="T13" s="50">
        <v>0</v>
      </c>
      <c r="U13" s="50">
        <v>0</v>
      </c>
      <c r="V13" s="50">
        <v>0</v>
      </c>
      <c r="W13" s="50">
        <v>0.47499999999999998</v>
      </c>
      <c r="X13" s="50">
        <v>0</v>
      </c>
      <c r="Y13" s="50">
        <v>0</v>
      </c>
      <c r="Z13" s="50">
        <v>0</v>
      </c>
      <c r="AA13" s="50">
        <v>0.1</v>
      </c>
      <c r="AB13" s="50">
        <v>0</v>
      </c>
      <c r="AC13" s="50">
        <v>0</v>
      </c>
      <c r="AD13">
        <f t="shared" ref="AD13:AD16" si="0">SUM(Q13:AC13)</f>
        <v>0.99999999999999989</v>
      </c>
    </row>
    <row r="14" spans="1:30" ht="18.75" thickBot="1" x14ac:dyDescent="0.25">
      <c r="A14" s="4" t="s">
        <v>34</v>
      </c>
      <c r="B14" s="10">
        <v>1</v>
      </c>
      <c r="C14" s="10">
        <v>0.21507100000000001</v>
      </c>
      <c r="D14">
        <v>1</v>
      </c>
      <c r="E14">
        <v>0</v>
      </c>
      <c r="F14" s="10">
        <v>1</v>
      </c>
      <c r="G14" s="10">
        <v>1</v>
      </c>
      <c r="H14">
        <v>0</v>
      </c>
      <c r="I14" s="10">
        <v>1</v>
      </c>
      <c r="J14" s="10">
        <v>1</v>
      </c>
      <c r="K14">
        <v>1</v>
      </c>
      <c r="L14">
        <v>1</v>
      </c>
      <c r="M14" s="10">
        <v>1</v>
      </c>
      <c r="N14" s="10">
        <v>0.21507100000000001</v>
      </c>
      <c r="P14" t="s">
        <v>53</v>
      </c>
      <c r="Q14" s="50">
        <v>0</v>
      </c>
      <c r="R14" s="50">
        <v>0</v>
      </c>
      <c r="S14" s="50">
        <v>0</v>
      </c>
      <c r="T14" s="50">
        <v>0</v>
      </c>
      <c r="U14" s="50">
        <v>0.4439515</v>
      </c>
      <c r="V14" s="50">
        <v>0</v>
      </c>
      <c r="W14" s="50">
        <v>0.29171019999999998</v>
      </c>
      <c r="X14" s="50">
        <v>0.20802850000000001</v>
      </c>
      <c r="Y14" s="50">
        <v>0</v>
      </c>
      <c r="Z14" s="50">
        <v>3.3681740000000002E-2</v>
      </c>
      <c r="AA14" s="50">
        <v>0</v>
      </c>
      <c r="AB14" s="50">
        <v>2.262805E-2</v>
      </c>
      <c r="AC14" s="50">
        <v>0</v>
      </c>
      <c r="AD14">
        <f t="shared" si="0"/>
        <v>0.99999999000000006</v>
      </c>
    </row>
    <row r="15" spans="1:30" ht="18.75" thickBot="1" x14ac:dyDescent="0.25">
      <c r="A15" s="4" t="s">
        <v>35</v>
      </c>
      <c r="B15" s="10">
        <v>0.27315499999999998</v>
      </c>
      <c r="C15" s="10">
        <v>0</v>
      </c>
      <c r="D15">
        <v>0</v>
      </c>
      <c r="E15">
        <v>0</v>
      </c>
      <c r="F15" s="10">
        <v>1</v>
      </c>
      <c r="G15" s="10">
        <v>0.6</v>
      </c>
      <c r="H15">
        <v>0</v>
      </c>
      <c r="I15" s="10">
        <v>0.83870999999999996</v>
      </c>
      <c r="J15" s="10">
        <v>0</v>
      </c>
      <c r="K15">
        <v>1</v>
      </c>
      <c r="L15">
        <v>0.5</v>
      </c>
      <c r="M15" s="10">
        <v>0.27315499999999998</v>
      </c>
      <c r="N15" s="10">
        <v>0</v>
      </c>
      <c r="P15" t="s">
        <v>54</v>
      </c>
      <c r="Q15" s="50">
        <v>0</v>
      </c>
      <c r="R15" s="50">
        <v>0</v>
      </c>
      <c r="S15" s="50">
        <v>0</v>
      </c>
      <c r="T15" s="50">
        <v>0</v>
      </c>
      <c r="U15" s="50">
        <v>0.4439515</v>
      </c>
      <c r="V15" s="50">
        <v>0</v>
      </c>
      <c r="W15" s="50">
        <v>0.29171019999999998</v>
      </c>
      <c r="X15" s="50">
        <v>0.20802850000000001</v>
      </c>
      <c r="Y15" s="50">
        <v>0</v>
      </c>
      <c r="Z15" s="50">
        <v>3.3681740000000002E-2</v>
      </c>
      <c r="AA15" s="50">
        <v>0</v>
      </c>
      <c r="AB15" s="50">
        <v>2.262805E-2</v>
      </c>
      <c r="AC15" s="50">
        <v>0</v>
      </c>
      <c r="AD15">
        <f t="shared" si="0"/>
        <v>0.99999999000000006</v>
      </c>
    </row>
    <row r="16" spans="1:30" ht="18.75" thickBot="1" x14ac:dyDescent="0.25">
      <c r="A16" s="4" t="s">
        <v>36</v>
      </c>
      <c r="B16" s="10">
        <v>0.58712699999999995</v>
      </c>
      <c r="C16" s="10">
        <v>0</v>
      </c>
      <c r="D16">
        <v>1</v>
      </c>
      <c r="E16">
        <v>0</v>
      </c>
      <c r="F16" s="10">
        <v>1</v>
      </c>
      <c r="G16" s="10">
        <v>0.6</v>
      </c>
      <c r="H16">
        <v>0</v>
      </c>
      <c r="I16" s="10">
        <v>0.64516099999999998</v>
      </c>
      <c r="J16" s="10">
        <v>0</v>
      </c>
      <c r="K16">
        <v>0.5</v>
      </c>
      <c r="L16">
        <v>0</v>
      </c>
      <c r="M16" s="10">
        <v>0.58712699999999995</v>
      </c>
      <c r="N16" s="10">
        <v>0</v>
      </c>
      <c r="P16" t="s">
        <v>55</v>
      </c>
      <c r="Q16" s="50">
        <v>0</v>
      </c>
      <c r="R16" s="50">
        <v>0</v>
      </c>
      <c r="S16" s="50">
        <v>0</v>
      </c>
      <c r="T16" s="50">
        <v>0</v>
      </c>
      <c r="U16" s="50">
        <v>0.4439515</v>
      </c>
      <c r="V16" s="50">
        <v>0</v>
      </c>
      <c r="W16" s="50">
        <v>0.29171019999999998</v>
      </c>
      <c r="X16" s="50">
        <v>0.20802850000000001</v>
      </c>
      <c r="Y16" s="50">
        <v>0</v>
      </c>
      <c r="Z16" s="50">
        <v>3.3681740000000002E-2</v>
      </c>
      <c r="AA16" s="50">
        <v>0</v>
      </c>
      <c r="AB16" s="50">
        <v>2.262805E-2</v>
      </c>
      <c r="AC16" s="50">
        <v>0</v>
      </c>
      <c r="AD16">
        <f t="shared" si="0"/>
        <v>0.99999999000000006</v>
      </c>
    </row>
    <row r="17" spans="1:29" ht="18.75" thickBot="1" x14ac:dyDescent="0.25">
      <c r="A17" s="4"/>
    </row>
    <row r="18" spans="1:29" ht="15" thickBot="1" x14ac:dyDescent="0.25">
      <c r="R18">
        <f>R13/2</f>
        <v>0.21249999999999999</v>
      </c>
      <c r="U18">
        <f>U16/2</f>
        <v>0.22197575</v>
      </c>
      <c r="W18">
        <f>(W16+W12)/2</f>
        <v>0.59585509999999997</v>
      </c>
      <c r="Y18">
        <f>X16/2</f>
        <v>0.10401425</v>
      </c>
      <c r="AA18">
        <f>AA13/2</f>
        <v>0.05</v>
      </c>
      <c r="AC18">
        <f>AB16/2</f>
        <v>1.1314025E-2</v>
      </c>
    </row>
    <row r="19" spans="1:29" ht="18.75" thickBot="1" x14ac:dyDescent="0.25">
      <c r="A19" s="6"/>
    </row>
    <row r="20" spans="1:29" ht="18.75" thickBot="1" x14ac:dyDescent="0.25">
      <c r="A20" s="6"/>
    </row>
    <row r="21" spans="1:29" ht="18.75" thickBot="1" x14ac:dyDescent="0.25">
      <c r="A21" s="6"/>
    </row>
    <row r="22" spans="1:29" ht="18.75" thickBot="1" x14ac:dyDescent="0.25">
      <c r="A22" s="6"/>
    </row>
    <row r="23" spans="1:29" ht="18.75" thickBot="1" x14ac:dyDescent="0.25">
      <c r="A23" s="6"/>
    </row>
    <row r="24" spans="1:29" ht="15" thickBot="1" x14ac:dyDescent="0.25"/>
    <row r="25" spans="1:29" ht="18.75" thickBot="1" x14ac:dyDescent="0.25">
      <c r="A25" s="6"/>
    </row>
    <row r="26" spans="1:29" ht="18.75" thickBot="1" x14ac:dyDescent="0.25">
      <c r="A26" s="6"/>
    </row>
    <row r="27" spans="1:29" ht="18.75" thickBot="1" x14ac:dyDescent="0.25">
      <c r="A27" s="6"/>
    </row>
    <row r="28" spans="1:29" ht="18.75" thickBot="1" x14ac:dyDescent="0.25">
      <c r="A28" s="6"/>
    </row>
    <row r="29" spans="1:29" ht="18.75" thickBot="1" x14ac:dyDescent="0.25">
      <c r="A29" s="6"/>
    </row>
    <row r="30" spans="1:29" ht="15" thickBot="1" x14ac:dyDescent="0.25"/>
    <row r="31" spans="1:29" ht="18.75" thickBot="1" x14ac:dyDescent="0.25">
      <c r="A31" s="6"/>
    </row>
    <row r="32" spans="1:29" ht="18.75" thickBot="1" x14ac:dyDescent="0.25">
      <c r="A32" s="6"/>
    </row>
    <row r="33" spans="1:1" ht="18.75" thickBot="1" x14ac:dyDescent="0.25">
      <c r="A33" s="6"/>
    </row>
    <row r="34" spans="1:1" ht="18.75" thickBot="1" x14ac:dyDescent="0.25">
      <c r="A34" s="6"/>
    </row>
    <row r="35" spans="1:1" ht="18.75" thickBot="1" x14ac:dyDescent="0.25">
      <c r="A35" s="6"/>
    </row>
    <row r="36" spans="1:1" ht="15" thickBot="1" x14ac:dyDescent="0.25"/>
    <row r="37" spans="1:1" ht="18.75" thickBot="1" x14ac:dyDescent="0.25">
      <c r="A37" s="6"/>
    </row>
    <row r="38" spans="1:1" ht="18.75" thickBot="1" x14ac:dyDescent="0.25">
      <c r="A38" s="6"/>
    </row>
    <row r="39" spans="1:1" ht="18.75" thickBot="1" x14ac:dyDescent="0.25">
      <c r="A39" s="6"/>
    </row>
    <row r="40" spans="1:1" ht="18.75" thickBot="1" x14ac:dyDescent="0.25">
      <c r="A40" s="6"/>
    </row>
    <row r="41" spans="1:1" ht="18.75" thickBot="1" x14ac:dyDescent="0.25">
      <c r="A41" s="6"/>
    </row>
  </sheetData>
  <mergeCells count="6">
    <mergeCell ref="F11:G11"/>
    <mergeCell ref="I11:J11"/>
    <mergeCell ref="K11:L11"/>
    <mergeCell ref="M11:N11"/>
    <mergeCell ref="B11:C11"/>
    <mergeCell ref="D11:E1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41"/>
  <sheetViews>
    <sheetView topLeftCell="N7" zoomScale="80" zoomScaleNormal="80" workbookViewId="0">
      <selection activeCell="T12" sqref="T12:AF16"/>
    </sheetView>
  </sheetViews>
  <sheetFormatPr defaultRowHeight="14.25" x14ac:dyDescent="0.2"/>
  <cols>
    <col min="16" max="16" width="10.375" bestFit="1" customWidth="1"/>
  </cols>
  <sheetData>
    <row r="2" spans="1:33" ht="15" thickBot="1" x14ac:dyDescent="0.25"/>
    <row r="3" spans="1:33" ht="18.75" thickBot="1" x14ac:dyDescent="0.25">
      <c r="L3" s="5">
        <v>15000</v>
      </c>
      <c r="M3" s="5">
        <v>63000</v>
      </c>
      <c r="N3" s="5">
        <v>65000</v>
      </c>
      <c r="O3" s="5">
        <v>50000</v>
      </c>
      <c r="P3" s="5">
        <v>60000</v>
      </c>
    </row>
    <row r="4" spans="1:33" ht="78.75" thickBot="1" x14ac:dyDescent="0.25">
      <c r="B4" t="s">
        <v>10</v>
      </c>
      <c r="D4" s="1" t="s">
        <v>0</v>
      </c>
      <c r="E4" s="2" t="s">
        <v>43</v>
      </c>
      <c r="F4" s="2" t="s">
        <v>1</v>
      </c>
      <c r="G4" s="2" t="s">
        <v>44</v>
      </c>
      <c r="H4" s="2" t="s">
        <v>2</v>
      </c>
      <c r="I4" s="2" t="s">
        <v>3</v>
      </c>
      <c r="J4" s="2" t="s">
        <v>4</v>
      </c>
      <c r="L4" s="2">
        <v>4</v>
      </c>
      <c r="M4" s="2">
        <v>3</v>
      </c>
      <c r="N4" s="2">
        <v>3</v>
      </c>
      <c r="O4" s="2">
        <v>3</v>
      </c>
      <c r="P4" s="2">
        <v>1</v>
      </c>
    </row>
    <row r="5" spans="1:33" ht="20.25" thickBot="1" x14ac:dyDescent="0.25">
      <c r="A5" s="3" t="s">
        <v>72</v>
      </c>
      <c r="B5">
        <v>1</v>
      </c>
      <c r="D5" s="5">
        <v>15000</v>
      </c>
      <c r="E5" s="2">
        <v>4</v>
      </c>
      <c r="F5" s="6">
        <v>850</v>
      </c>
      <c r="G5" s="2">
        <v>3</v>
      </c>
      <c r="H5" s="6">
        <v>11600</v>
      </c>
      <c r="I5" s="6">
        <v>6</v>
      </c>
      <c r="J5" s="6">
        <v>3750</v>
      </c>
      <c r="L5" s="6">
        <v>850</v>
      </c>
      <c r="M5" s="6">
        <v>700</v>
      </c>
      <c r="N5" s="6">
        <v>700</v>
      </c>
      <c r="O5" s="6">
        <v>500</v>
      </c>
      <c r="P5" s="6">
        <v>600</v>
      </c>
    </row>
    <row r="6" spans="1:33" ht="20.25" thickBot="1" x14ac:dyDescent="0.25">
      <c r="A6" s="4" t="s">
        <v>8</v>
      </c>
      <c r="B6">
        <v>2</v>
      </c>
      <c r="D6" s="5">
        <v>63000</v>
      </c>
      <c r="E6" s="2">
        <v>3</v>
      </c>
      <c r="F6" s="6">
        <v>700</v>
      </c>
      <c r="G6" s="2">
        <v>3</v>
      </c>
      <c r="H6" s="6">
        <v>6800</v>
      </c>
      <c r="I6" s="6">
        <v>7</v>
      </c>
      <c r="J6" s="6">
        <v>15750</v>
      </c>
      <c r="L6" s="2">
        <v>3</v>
      </c>
      <c r="M6" s="2">
        <v>3</v>
      </c>
      <c r="N6" s="2">
        <v>3</v>
      </c>
      <c r="O6" s="2">
        <v>4</v>
      </c>
      <c r="P6" s="2">
        <v>1</v>
      </c>
    </row>
    <row r="7" spans="1:33" ht="20.25" thickBot="1" x14ac:dyDescent="0.25">
      <c r="A7" s="4" t="s">
        <v>5</v>
      </c>
      <c r="B7">
        <v>3</v>
      </c>
      <c r="D7" s="5">
        <v>65000</v>
      </c>
      <c r="E7" s="2">
        <v>3</v>
      </c>
      <c r="F7" s="6">
        <v>700</v>
      </c>
      <c r="G7" s="2">
        <v>3</v>
      </c>
      <c r="H7" s="6">
        <v>8500</v>
      </c>
      <c r="I7" s="6">
        <v>7</v>
      </c>
      <c r="J7" s="6">
        <v>16250</v>
      </c>
      <c r="L7" s="6">
        <v>11600</v>
      </c>
      <c r="M7" s="6">
        <v>6800</v>
      </c>
      <c r="N7" s="6">
        <v>8500</v>
      </c>
      <c r="O7" s="6">
        <v>12150</v>
      </c>
      <c r="P7" s="6">
        <v>24000</v>
      </c>
      <c r="S7" t="s">
        <v>58</v>
      </c>
    </row>
    <row r="8" spans="1:33" ht="20.25" thickBot="1" x14ac:dyDescent="0.25">
      <c r="A8" s="4" t="s">
        <v>7</v>
      </c>
      <c r="B8">
        <v>4</v>
      </c>
      <c r="D8" s="5">
        <v>50000</v>
      </c>
      <c r="E8" s="2">
        <v>3</v>
      </c>
      <c r="F8" s="6">
        <v>500</v>
      </c>
      <c r="G8" s="2">
        <v>4</v>
      </c>
      <c r="H8" s="6">
        <v>12150</v>
      </c>
      <c r="I8" s="6">
        <v>5</v>
      </c>
      <c r="J8" s="6">
        <v>12500</v>
      </c>
      <c r="L8" s="6">
        <v>6</v>
      </c>
      <c r="M8" s="6">
        <v>7</v>
      </c>
      <c r="N8" s="6">
        <v>7</v>
      </c>
      <c r="O8" s="6">
        <v>5</v>
      </c>
      <c r="P8" s="6">
        <v>5</v>
      </c>
      <c r="R8" t="s">
        <v>50</v>
      </c>
      <c r="S8" t="s">
        <v>49</v>
      </c>
    </row>
    <row r="9" spans="1:33" ht="20.25" thickBot="1" x14ac:dyDescent="0.25">
      <c r="A9" s="4" t="s">
        <v>61</v>
      </c>
      <c r="B9">
        <v>5</v>
      </c>
      <c r="D9" s="5">
        <v>60000</v>
      </c>
      <c r="E9" s="2">
        <v>1</v>
      </c>
      <c r="F9" s="6">
        <v>600</v>
      </c>
      <c r="G9" s="2">
        <v>1</v>
      </c>
      <c r="H9" s="6">
        <v>24000</v>
      </c>
      <c r="I9" s="6">
        <v>5</v>
      </c>
      <c r="J9" s="6">
        <v>15000</v>
      </c>
      <c r="L9" s="6">
        <v>3750</v>
      </c>
      <c r="M9" s="6">
        <v>15750</v>
      </c>
      <c r="N9" s="6">
        <v>16250</v>
      </c>
      <c r="O9" s="6">
        <v>12500</v>
      </c>
      <c r="P9" s="6">
        <v>15000</v>
      </c>
      <c r="R9">
        <v>0.05</v>
      </c>
      <c r="S9">
        <v>0</v>
      </c>
    </row>
    <row r="10" spans="1:33" x14ac:dyDescent="0.2">
      <c r="B10" s="11" t="s">
        <v>22</v>
      </c>
      <c r="C10" s="11" t="s">
        <v>23</v>
      </c>
      <c r="D10" s="11" t="s">
        <v>25</v>
      </c>
      <c r="E10" s="11" t="s">
        <v>26</v>
      </c>
      <c r="F10" s="11" t="s">
        <v>27</v>
      </c>
      <c r="G10" s="11" t="s">
        <v>28</v>
      </c>
      <c r="H10" s="11" t="s">
        <v>29</v>
      </c>
      <c r="I10" s="11" t="s">
        <v>30</v>
      </c>
      <c r="J10" s="11" t="s">
        <v>31</v>
      </c>
      <c r="K10" s="11" t="s">
        <v>32</v>
      </c>
      <c r="L10" s="11" t="s">
        <v>45</v>
      </c>
      <c r="M10" s="11" t="s">
        <v>46</v>
      </c>
      <c r="N10" s="11" t="s">
        <v>47</v>
      </c>
      <c r="O10" s="11" t="s">
        <v>48</v>
      </c>
    </row>
    <row r="11" spans="1:33" ht="18.75" thickBot="1" x14ac:dyDescent="0.25">
      <c r="A11" s="7" t="s">
        <v>24</v>
      </c>
      <c r="B11" s="44" t="s">
        <v>38</v>
      </c>
      <c r="C11" s="44"/>
      <c r="D11" s="44" t="s">
        <v>43</v>
      </c>
      <c r="E11" s="44"/>
      <c r="F11" s="45" t="s">
        <v>39</v>
      </c>
      <c r="G11" s="45"/>
      <c r="H11" s="44" t="s">
        <v>44</v>
      </c>
      <c r="I11" s="44"/>
      <c r="J11" s="21" t="s">
        <v>40</v>
      </c>
      <c r="K11" s="21"/>
      <c r="L11" s="21" t="s">
        <v>41</v>
      </c>
      <c r="M11" s="21"/>
      <c r="N11" s="9" t="s">
        <v>42</v>
      </c>
      <c r="O11" s="9"/>
      <c r="S11" t="s">
        <v>57</v>
      </c>
      <c r="T11" t="s">
        <v>22</v>
      </c>
      <c r="U11" t="s">
        <v>23</v>
      </c>
      <c r="V11" t="s">
        <v>25</v>
      </c>
      <c r="W11" t="s">
        <v>26</v>
      </c>
      <c r="X11" t="s">
        <v>27</v>
      </c>
      <c r="Y11" t="s">
        <v>28</v>
      </c>
      <c r="Z11" t="s">
        <v>29</v>
      </c>
      <c r="AA11" t="s">
        <v>31</v>
      </c>
      <c r="AB11" t="s">
        <v>32</v>
      </c>
      <c r="AC11" t="s">
        <v>45</v>
      </c>
      <c r="AD11" t="s">
        <v>46</v>
      </c>
      <c r="AE11" t="s">
        <v>47</v>
      </c>
      <c r="AF11" t="s">
        <v>48</v>
      </c>
      <c r="AG11" s="11" t="s">
        <v>56</v>
      </c>
    </row>
    <row r="12" spans="1:33" ht="20.25" thickBot="1" x14ac:dyDescent="0.25">
      <c r="A12" s="3" t="s">
        <v>8</v>
      </c>
      <c r="B12" s="10">
        <v>3</v>
      </c>
      <c r="C12" s="10">
        <v>0</v>
      </c>
      <c r="D12" s="8">
        <v>1</v>
      </c>
      <c r="E12" s="22">
        <v>1</v>
      </c>
      <c r="F12" s="10">
        <v>0</v>
      </c>
      <c r="G12" s="10">
        <v>0</v>
      </c>
      <c r="H12" s="8">
        <v>1</v>
      </c>
      <c r="I12" s="8">
        <v>0.33</v>
      </c>
      <c r="J12" s="10">
        <v>1</v>
      </c>
      <c r="K12" s="10">
        <v>0.44185999999999998</v>
      </c>
      <c r="L12" s="8">
        <v>1</v>
      </c>
      <c r="M12" s="8">
        <v>0</v>
      </c>
      <c r="N12" s="10">
        <v>0</v>
      </c>
      <c r="O12" s="10">
        <v>0</v>
      </c>
      <c r="S12" t="s">
        <v>51</v>
      </c>
      <c r="T12" s="50">
        <v>0.72428729999999997</v>
      </c>
      <c r="U12" s="50">
        <v>0</v>
      </c>
      <c r="V12" s="50">
        <v>0</v>
      </c>
      <c r="W12" s="50">
        <v>0</v>
      </c>
      <c r="X12" s="50">
        <v>0</v>
      </c>
      <c r="Y12" s="50">
        <v>0</v>
      </c>
      <c r="Z12" s="50">
        <v>0</v>
      </c>
      <c r="AA12" s="50">
        <v>6.8039550000000004E-2</v>
      </c>
      <c r="AB12" s="50">
        <v>8.3595429999999998E-2</v>
      </c>
      <c r="AC12" s="50">
        <v>0</v>
      </c>
      <c r="AD12" s="50">
        <v>0</v>
      </c>
      <c r="AE12" s="50">
        <v>0</v>
      </c>
      <c r="AF12" s="50">
        <v>0.1240777</v>
      </c>
      <c r="AG12">
        <f>SUM(T12:AF12)</f>
        <v>0.99999998000000001</v>
      </c>
    </row>
    <row r="13" spans="1:33" ht="20.25" thickBot="1" x14ac:dyDescent="0.25">
      <c r="A13" s="4" t="s">
        <v>33</v>
      </c>
      <c r="B13" s="10">
        <v>1</v>
      </c>
      <c r="C13" s="10">
        <v>0.92</v>
      </c>
      <c r="D13" s="8">
        <v>1</v>
      </c>
      <c r="E13" s="22">
        <v>0.33</v>
      </c>
      <c r="F13" s="10">
        <v>0.85714299999999999</v>
      </c>
      <c r="G13" s="10">
        <v>0</v>
      </c>
      <c r="H13" s="8">
        <v>1</v>
      </c>
      <c r="I13" s="8">
        <v>0.33</v>
      </c>
      <c r="J13" s="10">
        <v>1</v>
      </c>
      <c r="K13" s="10">
        <v>1</v>
      </c>
      <c r="L13" s="8">
        <v>0</v>
      </c>
      <c r="M13" s="8">
        <v>0</v>
      </c>
      <c r="N13" s="10">
        <v>1</v>
      </c>
      <c r="O13" s="10">
        <v>0.92</v>
      </c>
      <c r="S13" t="s">
        <v>52</v>
      </c>
      <c r="T13" s="50">
        <v>0.3116989</v>
      </c>
      <c r="U13" s="50">
        <v>0</v>
      </c>
      <c r="V13" s="50">
        <v>0</v>
      </c>
      <c r="W13" s="50">
        <v>0</v>
      </c>
      <c r="X13" s="50">
        <v>0</v>
      </c>
      <c r="Y13" s="50">
        <v>0</v>
      </c>
      <c r="Z13" s="50">
        <v>0</v>
      </c>
      <c r="AA13" s="50">
        <v>6.8039550000000004E-2</v>
      </c>
      <c r="AB13" s="50">
        <v>8.3595429999999998E-2</v>
      </c>
      <c r="AC13" s="50">
        <v>0</v>
      </c>
      <c r="AD13" s="50">
        <v>0</v>
      </c>
      <c r="AE13" s="50">
        <v>0.41258840000000002</v>
      </c>
      <c r="AF13" s="50">
        <v>0.1240777</v>
      </c>
      <c r="AG13">
        <f t="shared" ref="AG13:AG16" si="0">SUM(T13:AF13)</f>
        <v>0.9999999799999999</v>
      </c>
    </row>
    <row r="14" spans="1:33" ht="20.25" thickBot="1" x14ac:dyDescent="0.25">
      <c r="A14" s="4" t="s">
        <v>34</v>
      </c>
      <c r="B14" s="10">
        <v>1</v>
      </c>
      <c r="C14" s="10">
        <v>1</v>
      </c>
      <c r="D14" s="8">
        <v>1</v>
      </c>
      <c r="E14" s="22">
        <v>0.33</v>
      </c>
      <c r="F14" s="10">
        <v>0.85714299999999999</v>
      </c>
      <c r="G14" s="10">
        <v>0</v>
      </c>
      <c r="H14" s="8">
        <v>1</v>
      </c>
      <c r="I14" s="8">
        <v>0.33</v>
      </c>
      <c r="J14" s="10">
        <v>1</v>
      </c>
      <c r="K14" s="10">
        <v>0.80232599999999998</v>
      </c>
      <c r="L14" s="8">
        <v>0</v>
      </c>
      <c r="M14" s="8">
        <v>0</v>
      </c>
      <c r="N14" s="10">
        <v>1</v>
      </c>
      <c r="O14" s="10">
        <v>1</v>
      </c>
      <c r="S14" t="s">
        <v>53</v>
      </c>
      <c r="T14" s="50">
        <v>0.3116989</v>
      </c>
      <c r="U14" s="50">
        <v>0</v>
      </c>
      <c r="V14" s="50">
        <v>0</v>
      </c>
      <c r="W14" s="50">
        <v>0</v>
      </c>
      <c r="X14" s="50">
        <v>0</v>
      </c>
      <c r="Y14" s="50">
        <v>0</v>
      </c>
      <c r="Z14" s="50">
        <v>0</v>
      </c>
      <c r="AA14" s="50">
        <v>6.8039550000000004E-2</v>
      </c>
      <c r="AB14" s="50">
        <v>8.3595429999999998E-2</v>
      </c>
      <c r="AC14" s="50">
        <v>0</v>
      </c>
      <c r="AD14" s="50">
        <v>0</v>
      </c>
      <c r="AE14" s="50">
        <v>0.41258840000000002</v>
      </c>
      <c r="AF14" s="50">
        <v>0.1240777</v>
      </c>
      <c r="AG14">
        <f t="shared" si="0"/>
        <v>0.9999999799999999</v>
      </c>
    </row>
    <row r="15" spans="1:33" ht="20.25" thickBot="1" x14ac:dyDescent="0.25">
      <c r="A15" s="4" t="s">
        <v>35</v>
      </c>
      <c r="B15" s="10">
        <v>1</v>
      </c>
      <c r="C15" s="10">
        <v>0.4</v>
      </c>
      <c r="D15" s="8">
        <v>1</v>
      </c>
      <c r="E15" s="22">
        <v>0.33</v>
      </c>
      <c r="F15" s="10">
        <v>1</v>
      </c>
      <c r="G15" s="10">
        <v>1</v>
      </c>
      <c r="H15" s="8">
        <v>1</v>
      </c>
      <c r="I15" s="8">
        <v>1</v>
      </c>
      <c r="J15" s="10">
        <v>1</v>
      </c>
      <c r="K15" s="10">
        <v>0.37790699999999999</v>
      </c>
      <c r="L15" s="8">
        <v>1</v>
      </c>
      <c r="M15" s="8">
        <v>1</v>
      </c>
      <c r="N15" s="10">
        <v>1</v>
      </c>
      <c r="O15" s="10">
        <v>0.4</v>
      </c>
      <c r="S15" t="s">
        <v>54</v>
      </c>
      <c r="T15" s="50">
        <v>0.3116989</v>
      </c>
      <c r="U15" s="50">
        <v>0</v>
      </c>
      <c r="V15" s="50">
        <v>0</v>
      </c>
      <c r="W15" s="50">
        <v>0</v>
      </c>
      <c r="X15" s="50">
        <v>0</v>
      </c>
      <c r="Y15" s="50">
        <v>0</v>
      </c>
      <c r="Z15" s="50">
        <v>0</v>
      </c>
      <c r="AA15" s="50">
        <v>6.8039550000000004E-2</v>
      </c>
      <c r="AB15" s="50">
        <v>8.3595429999999998E-2</v>
      </c>
      <c r="AC15" s="50">
        <v>0</v>
      </c>
      <c r="AD15" s="50">
        <v>0</v>
      </c>
      <c r="AE15" s="50">
        <v>0.41258840000000002</v>
      </c>
      <c r="AF15" s="50">
        <v>0.1240777</v>
      </c>
      <c r="AG15">
        <f t="shared" si="0"/>
        <v>0.9999999799999999</v>
      </c>
    </row>
    <row r="16" spans="1:33" ht="20.25" thickBot="1" x14ac:dyDescent="0.25">
      <c r="A16" s="4" t="s">
        <v>36</v>
      </c>
      <c r="B16" s="10">
        <v>1</v>
      </c>
      <c r="C16" s="10">
        <v>0.8</v>
      </c>
      <c r="D16" s="8">
        <v>0</v>
      </c>
      <c r="E16" s="22">
        <v>0</v>
      </c>
      <c r="F16" s="10">
        <v>1</v>
      </c>
      <c r="G16" s="10">
        <v>0.42857099999999998</v>
      </c>
      <c r="H16" s="8">
        <v>0</v>
      </c>
      <c r="I16" s="8">
        <v>0</v>
      </c>
      <c r="J16" s="10">
        <v>0</v>
      </c>
      <c r="K16" s="10">
        <v>0</v>
      </c>
      <c r="L16" s="8">
        <v>1</v>
      </c>
      <c r="M16" s="8">
        <v>1</v>
      </c>
      <c r="N16" s="10">
        <v>1</v>
      </c>
      <c r="O16" s="10">
        <v>0.8</v>
      </c>
      <c r="S16" t="s">
        <v>55</v>
      </c>
      <c r="T16" s="50">
        <v>0.3116989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6.8039550000000004E-2</v>
      </c>
      <c r="AB16" s="50">
        <v>8.3595429999999998E-2</v>
      </c>
      <c r="AC16" s="50">
        <v>0</v>
      </c>
      <c r="AD16" s="50">
        <v>0</v>
      </c>
      <c r="AE16" s="50">
        <v>0.41258840000000002</v>
      </c>
      <c r="AF16" s="50">
        <v>0.1240777</v>
      </c>
      <c r="AG16">
        <f t="shared" si="0"/>
        <v>0.9999999799999999</v>
      </c>
    </row>
    <row r="17" spans="1:31" ht="18.75" thickBot="1" x14ac:dyDescent="0.25">
      <c r="A17" s="4"/>
    </row>
    <row r="18" spans="1:31" ht="15" thickBot="1" x14ac:dyDescent="0.25">
      <c r="T18">
        <f>T12/2</f>
        <v>0.36214364999999998</v>
      </c>
      <c r="AA18">
        <f>(AA12+AB12)/2</f>
        <v>7.5817490000000001E-2</v>
      </c>
      <c r="AE18">
        <f>AE14/2</f>
        <v>0.20629420000000001</v>
      </c>
    </row>
    <row r="19" spans="1:31" ht="18.75" thickBot="1" x14ac:dyDescent="0.25">
      <c r="A19" s="6"/>
    </row>
    <row r="20" spans="1:31" ht="18.75" thickBot="1" x14ac:dyDescent="0.25">
      <c r="A20" s="6"/>
    </row>
    <row r="21" spans="1:31" ht="18.75" thickBot="1" x14ac:dyDescent="0.25">
      <c r="A21" s="6"/>
    </row>
    <row r="22" spans="1:31" ht="18.75" thickBot="1" x14ac:dyDescent="0.25">
      <c r="A22" s="6"/>
    </row>
    <row r="23" spans="1:31" ht="18.75" thickBot="1" x14ac:dyDescent="0.25">
      <c r="A23" s="6"/>
    </row>
    <row r="24" spans="1:31" ht="15" thickBot="1" x14ac:dyDescent="0.25"/>
    <row r="25" spans="1:31" ht="18.75" thickBot="1" x14ac:dyDescent="0.25">
      <c r="A25" s="6"/>
    </row>
    <row r="26" spans="1:31" ht="18.75" thickBot="1" x14ac:dyDescent="0.25">
      <c r="A26" s="6"/>
    </row>
    <row r="27" spans="1:31" ht="18.75" thickBot="1" x14ac:dyDescent="0.25">
      <c r="A27" s="6"/>
    </row>
    <row r="28" spans="1:31" ht="18.75" thickBot="1" x14ac:dyDescent="0.25">
      <c r="A28" s="6"/>
    </row>
    <row r="29" spans="1:31" ht="18.75" thickBot="1" x14ac:dyDescent="0.25">
      <c r="A29" s="6"/>
    </row>
    <row r="30" spans="1:31" ht="15" thickBot="1" x14ac:dyDescent="0.25"/>
    <row r="31" spans="1:31" ht="18.75" thickBot="1" x14ac:dyDescent="0.25">
      <c r="A31" s="6"/>
    </row>
    <row r="32" spans="1:31" ht="18.75" thickBot="1" x14ac:dyDescent="0.25">
      <c r="A32" s="6"/>
    </row>
    <row r="33" spans="1:1" ht="18.75" thickBot="1" x14ac:dyDescent="0.25">
      <c r="A33" s="6"/>
    </row>
    <row r="34" spans="1:1" ht="18.75" thickBot="1" x14ac:dyDescent="0.25">
      <c r="A34" s="6"/>
    </row>
    <row r="35" spans="1:1" ht="18.75" thickBot="1" x14ac:dyDescent="0.25">
      <c r="A35" s="6"/>
    </row>
    <row r="36" spans="1:1" ht="15" thickBot="1" x14ac:dyDescent="0.25"/>
    <row r="37" spans="1:1" ht="18.75" thickBot="1" x14ac:dyDescent="0.25">
      <c r="A37" s="6"/>
    </row>
    <row r="38" spans="1:1" ht="18.75" thickBot="1" x14ac:dyDescent="0.25">
      <c r="A38" s="6"/>
    </row>
    <row r="39" spans="1:1" ht="18.75" thickBot="1" x14ac:dyDescent="0.25">
      <c r="A39" s="6"/>
    </row>
    <row r="40" spans="1:1" ht="18.75" thickBot="1" x14ac:dyDescent="0.25">
      <c r="A40" s="6"/>
    </row>
    <row r="41" spans="1:1" ht="18.75" thickBot="1" x14ac:dyDescent="0.25">
      <c r="A41" s="6"/>
    </row>
  </sheetData>
  <mergeCells count="4">
    <mergeCell ref="H11:I11"/>
    <mergeCell ref="B11:C11"/>
    <mergeCell ref="D11:E11"/>
    <mergeCell ref="F11:G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Local weights</vt:lpstr>
      <vt:lpstr>8</vt:lpstr>
      <vt:lpstr>Exp's</vt:lpstr>
      <vt:lpstr>7</vt:lpstr>
      <vt:lpstr>6</vt:lpstr>
      <vt:lpstr>5</vt:lpstr>
      <vt:lpstr>1</vt:lpstr>
      <vt:lpstr>2</vt:lpstr>
      <vt:lpstr>3</vt:lpstr>
      <vt:lpstr>4</vt:lpstr>
      <vt:lpstr>Data-Org</vt:lpstr>
      <vt:lpstr>Normalized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2022-03-23T21:20:29Z</dcterms:modified>
</cp:coreProperties>
</file>