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90" windowWidth="19815" windowHeight="7410" activeTab="2"/>
  </bookViews>
  <sheets>
    <sheet name="Forecast Methods" sheetId="1" r:id="rId1"/>
    <sheet name="Holt's Trend" sheetId="2" r:id="rId2"/>
    <sheet name="Holt's Winter" sheetId="3" r:id="rId3"/>
  </sheets>
  <calcPr calcId="124519"/>
</workbook>
</file>

<file path=xl/calcChain.xml><?xml version="1.0" encoding="utf-8"?>
<calcChain xmlns="http://schemas.openxmlformats.org/spreadsheetml/2006/main">
  <c r="G168" i="3"/>
  <c r="G167"/>
  <c r="G166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9"/>
  <c r="F155"/>
  <c r="F156"/>
  <c r="F157"/>
  <c r="F158"/>
  <c r="F159"/>
  <c r="F160"/>
  <c r="F161"/>
  <c r="F162"/>
  <c r="F163"/>
  <c r="F164"/>
  <c r="F154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D21"/>
  <c r="E20"/>
  <c r="E21"/>
  <c r="E22"/>
  <c r="E23"/>
  <c r="E24"/>
  <c r="E25"/>
  <c r="E26"/>
  <c r="E27"/>
  <c r="E28"/>
  <c r="E29"/>
  <c r="E30"/>
  <c r="E31"/>
  <c r="D20"/>
  <c r="C20"/>
  <c r="C21" s="1"/>
  <c r="E19"/>
  <c r="E18"/>
  <c r="D19"/>
  <c r="C19"/>
  <c r="C18"/>
  <c r="C7" i="2"/>
  <c r="F19" i="3"/>
  <c r="D18"/>
  <c r="E9"/>
  <c r="E10"/>
  <c r="E11"/>
  <c r="E12"/>
  <c r="E13"/>
  <c r="E14"/>
  <c r="E15"/>
  <c r="E16"/>
  <c r="E17"/>
  <c r="E7"/>
  <c r="E8"/>
  <c r="E6"/>
  <c r="F167" i="2"/>
  <c r="F166"/>
  <c r="F165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7"/>
  <c r="E154"/>
  <c r="E155"/>
  <c r="E156"/>
  <c r="E157"/>
  <c r="E158"/>
  <c r="E159"/>
  <c r="E160"/>
  <c r="E161"/>
  <c r="E162"/>
  <c r="E163"/>
  <c r="E153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8"/>
  <c r="D8"/>
  <c r="D7"/>
  <c r="C8" s="1"/>
  <c r="C9" s="1"/>
  <c r="E7"/>
  <c r="D6"/>
  <c r="C6"/>
  <c r="L164" i="1"/>
  <c r="L165"/>
  <c r="L166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5"/>
  <c r="K153"/>
  <c r="K154" s="1"/>
  <c r="K155" s="1"/>
  <c r="K156" s="1"/>
  <c r="K157" s="1"/>
  <c r="K158" s="1"/>
  <c r="K159" s="1"/>
  <c r="K160" s="1"/>
  <c r="K161" s="1"/>
  <c r="K162" s="1"/>
  <c r="K152"/>
  <c r="K151"/>
  <c r="K150"/>
  <c r="K8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K93" s="1"/>
  <c r="K94" s="1"/>
  <c r="K95" s="1"/>
  <c r="K96" s="1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111" s="1"/>
  <c r="K112" s="1"/>
  <c r="K113" s="1"/>
  <c r="K114" s="1"/>
  <c r="K115" s="1"/>
  <c r="K116" s="1"/>
  <c r="K117" s="1"/>
  <c r="K118" s="1"/>
  <c r="K119" s="1"/>
  <c r="K120" s="1"/>
  <c r="K121" s="1"/>
  <c r="K122" s="1"/>
  <c r="K123" s="1"/>
  <c r="K124" s="1"/>
  <c r="K125" s="1"/>
  <c r="K126" s="1"/>
  <c r="K127" s="1"/>
  <c r="K128" s="1"/>
  <c r="K129" s="1"/>
  <c r="K130" s="1"/>
  <c r="K131" s="1"/>
  <c r="K132" s="1"/>
  <c r="K133" s="1"/>
  <c r="K134" s="1"/>
  <c r="K135" s="1"/>
  <c r="K136" s="1"/>
  <c r="K137" s="1"/>
  <c r="K138" s="1"/>
  <c r="K139" s="1"/>
  <c r="K140" s="1"/>
  <c r="K141" s="1"/>
  <c r="K142" s="1"/>
  <c r="K143" s="1"/>
  <c r="K144" s="1"/>
  <c r="K145" s="1"/>
  <c r="K146" s="1"/>
  <c r="K147" s="1"/>
  <c r="K148" s="1"/>
  <c r="K149" s="1"/>
  <c r="K7"/>
  <c r="K6"/>
  <c r="J164"/>
  <c r="J165"/>
  <c r="J16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6"/>
  <c r="I154"/>
  <c r="I155" s="1"/>
  <c r="I156" s="1"/>
  <c r="I157" s="1"/>
  <c r="I158" s="1"/>
  <c r="I159" s="1"/>
  <c r="I160" s="1"/>
  <c r="I161" s="1"/>
  <c r="I162" s="1"/>
  <c r="I153"/>
  <c r="I152"/>
  <c r="I151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6"/>
  <c r="E151"/>
  <c r="E150"/>
  <c r="H16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51"/>
  <c r="H152"/>
  <c r="H153"/>
  <c r="H154"/>
  <c r="H155"/>
  <c r="H156"/>
  <c r="H157"/>
  <c r="H158"/>
  <c r="H159"/>
  <c r="H160"/>
  <c r="H161"/>
  <c r="H162"/>
  <c r="H6"/>
  <c r="G152"/>
  <c r="G151"/>
  <c r="G6"/>
  <c r="G154"/>
  <c r="G156" s="1"/>
  <c r="G155"/>
  <c r="G157" s="1"/>
  <c r="G153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H135" s="1"/>
  <c r="G136"/>
  <c r="H136" s="1"/>
  <c r="G137"/>
  <c r="H137" s="1"/>
  <c r="G138"/>
  <c r="H138" s="1"/>
  <c r="G139"/>
  <c r="H139" s="1"/>
  <c r="G140"/>
  <c r="H140" s="1"/>
  <c r="G141"/>
  <c r="H141" s="1"/>
  <c r="G142"/>
  <c r="H142" s="1"/>
  <c r="G143"/>
  <c r="H143" s="1"/>
  <c r="G144"/>
  <c r="H144" s="1"/>
  <c r="G145"/>
  <c r="H145" s="1"/>
  <c r="G146"/>
  <c r="H146" s="1"/>
  <c r="G147"/>
  <c r="H147" s="1"/>
  <c r="G148"/>
  <c r="H148" s="1"/>
  <c r="G149"/>
  <c r="H149" s="1"/>
  <c r="G150"/>
  <c r="H150" s="1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5"/>
  <c r="E5"/>
  <c r="D166"/>
  <c r="D165"/>
  <c r="D164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5"/>
  <c r="C22" i="3" l="1"/>
  <c r="C10" i="2"/>
  <c r="D9"/>
  <c r="H164" i="1"/>
  <c r="H165"/>
  <c r="F165"/>
  <c r="E153"/>
  <c r="F151"/>
  <c r="E152"/>
  <c r="F152" s="1"/>
  <c r="G158"/>
  <c r="C23" i="3" l="1"/>
  <c r="D22"/>
  <c r="C11" i="2"/>
  <c r="D10"/>
  <c r="E154" i="1"/>
  <c r="F153"/>
  <c r="G160"/>
  <c r="G159"/>
  <c r="C24" i="3" l="1"/>
  <c r="D23"/>
  <c r="C12" i="2"/>
  <c r="D11"/>
  <c r="E156" i="1"/>
  <c r="F154"/>
  <c r="E155"/>
  <c r="G162"/>
  <c r="G161"/>
  <c r="C25" i="3" l="1"/>
  <c r="D24"/>
  <c r="C13" i="2"/>
  <c r="D12"/>
  <c r="E158" i="1"/>
  <c r="E159" s="1"/>
  <c r="F156"/>
  <c r="F155"/>
  <c r="E157"/>
  <c r="F157" s="1"/>
  <c r="C26" i="3" l="1"/>
  <c r="D25"/>
  <c r="C14" i="2"/>
  <c r="D13"/>
  <c r="F158" i="1"/>
  <c r="E161"/>
  <c r="F161" s="1"/>
  <c r="E160"/>
  <c r="F160" s="1"/>
  <c r="F159"/>
  <c r="C27" i="3" l="1"/>
  <c r="D26"/>
  <c r="C15" i="2"/>
  <c r="D14"/>
  <c r="F164" i="1"/>
  <c r="F166"/>
  <c r="E162"/>
  <c r="F162" s="1"/>
  <c r="C28" i="3" l="1"/>
  <c r="D27"/>
  <c r="C16" i="2"/>
  <c r="D15"/>
  <c r="C29" i="3" l="1"/>
  <c r="D28"/>
  <c r="C17" i="2"/>
  <c r="D16"/>
  <c r="C30" i="3" l="1"/>
  <c r="D29"/>
  <c r="C18" i="2"/>
  <c r="D17"/>
  <c r="C31" i="3" l="1"/>
  <c r="D30"/>
  <c r="C19" i="2"/>
  <c r="D18"/>
  <c r="C32" i="3" l="1"/>
  <c r="E32" s="1"/>
  <c r="D31"/>
  <c r="C20" i="2"/>
  <c r="D19"/>
  <c r="D32" i="3" l="1"/>
  <c r="C33" s="1"/>
  <c r="E33" s="1"/>
  <c r="C21" i="2"/>
  <c r="D20"/>
  <c r="D33" i="3" l="1"/>
  <c r="C34" s="1"/>
  <c r="E34" s="1"/>
  <c r="C22" i="2"/>
  <c r="D21"/>
  <c r="C35" i="3" l="1"/>
  <c r="E35" s="1"/>
  <c r="D34"/>
  <c r="C23" i="2"/>
  <c r="D22"/>
  <c r="D35" i="3" l="1"/>
  <c r="C36" s="1"/>
  <c r="E36" s="1"/>
  <c r="C24" i="2"/>
  <c r="D23"/>
  <c r="C37" i="3" l="1"/>
  <c r="E37" s="1"/>
  <c r="D36"/>
  <c r="C25" i="2"/>
  <c r="D24"/>
  <c r="C38" i="3" l="1"/>
  <c r="E38" s="1"/>
  <c r="D37"/>
  <c r="C26" i="2"/>
  <c r="D25"/>
  <c r="D38" i="3" l="1"/>
  <c r="C39" s="1"/>
  <c r="E39" s="1"/>
  <c r="C27" i="2"/>
  <c r="D26"/>
  <c r="D39" i="3" l="1"/>
  <c r="C40" s="1"/>
  <c r="E40" s="1"/>
  <c r="C28" i="2"/>
  <c r="D27"/>
  <c r="C41" i="3" l="1"/>
  <c r="E41" s="1"/>
  <c r="D40"/>
  <c r="C29" i="2"/>
  <c r="D28"/>
  <c r="C42" i="3" l="1"/>
  <c r="E42" s="1"/>
  <c r="D41"/>
  <c r="C30" i="2"/>
  <c r="D29"/>
  <c r="C43" i="3" l="1"/>
  <c r="E43" s="1"/>
  <c r="D42"/>
  <c r="C31" i="2"/>
  <c r="D30"/>
  <c r="C44" i="3" l="1"/>
  <c r="E44" s="1"/>
  <c r="D43"/>
  <c r="C32" i="2"/>
  <c r="D31"/>
  <c r="C45" i="3" l="1"/>
  <c r="E45" s="1"/>
  <c r="D44"/>
  <c r="C33" i="2"/>
  <c r="D32"/>
  <c r="C46" i="3" l="1"/>
  <c r="E46" s="1"/>
  <c r="D45"/>
  <c r="C34" i="2"/>
  <c r="D33"/>
  <c r="C47" i="3" l="1"/>
  <c r="E47" s="1"/>
  <c r="D46"/>
  <c r="C35" i="2"/>
  <c r="D34"/>
  <c r="C48" i="3" l="1"/>
  <c r="E48" s="1"/>
  <c r="D47"/>
  <c r="C36" i="2"/>
  <c r="D35"/>
  <c r="C49" i="3" l="1"/>
  <c r="E49" s="1"/>
  <c r="D48"/>
  <c r="C37" i="2"/>
  <c r="D36"/>
  <c r="D49" i="3" l="1"/>
  <c r="C50" s="1"/>
  <c r="E50" s="1"/>
  <c r="C38" i="2"/>
  <c r="D37"/>
  <c r="C51" i="3" l="1"/>
  <c r="E51" s="1"/>
  <c r="D50"/>
  <c r="C39" i="2"/>
  <c r="D38"/>
  <c r="C52" i="3" l="1"/>
  <c r="E52" s="1"/>
  <c r="D51"/>
  <c r="C40" i="2"/>
  <c r="D39"/>
  <c r="C53" i="3" l="1"/>
  <c r="E53" s="1"/>
  <c r="D52"/>
  <c r="C41" i="2"/>
  <c r="D40"/>
  <c r="C54" i="3" l="1"/>
  <c r="E54" s="1"/>
  <c r="D53"/>
  <c r="C42" i="2"/>
  <c r="D41"/>
  <c r="C55" i="3" l="1"/>
  <c r="E55" s="1"/>
  <c r="D54"/>
  <c r="C43" i="2"/>
  <c r="D42"/>
  <c r="C56" i="3" l="1"/>
  <c r="E56" s="1"/>
  <c r="D55"/>
  <c r="C44" i="2"/>
  <c r="D43"/>
  <c r="C57" i="3" l="1"/>
  <c r="E57" s="1"/>
  <c r="D56"/>
  <c r="C45" i="2"/>
  <c r="D44"/>
  <c r="D57" i="3" l="1"/>
  <c r="C58" s="1"/>
  <c r="E58" s="1"/>
  <c r="C46" i="2"/>
  <c r="D45"/>
  <c r="C59" i="3" l="1"/>
  <c r="E59" s="1"/>
  <c r="D58"/>
  <c r="C47" i="2"/>
  <c r="D46"/>
  <c r="C60" i="3" l="1"/>
  <c r="E60" s="1"/>
  <c r="D59"/>
  <c r="C48" i="2"/>
  <c r="D47"/>
  <c r="C61" i="3" l="1"/>
  <c r="E61" s="1"/>
  <c r="D60"/>
  <c r="C49" i="2"/>
  <c r="D48"/>
  <c r="C62" i="3" l="1"/>
  <c r="E62" s="1"/>
  <c r="D61"/>
  <c r="C50" i="2"/>
  <c r="D49"/>
  <c r="D62" i="3" l="1"/>
  <c r="C63" s="1"/>
  <c r="E63" s="1"/>
  <c r="C51" i="2"/>
  <c r="D50"/>
  <c r="C64" i="3" l="1"/>
  <c r="E64" s="1"/>
  <c r="D63"/>
  <c r="C52" i="2"/>
  <c r="D51"/>
  <c r="C65" i="3" l="1"/>
  <c r="E65" s="1"/>
  <c r="D64"/>
  <c r="C53" i="2"/>
  <c r="D52"/>
  <c r="D65" i="3" l="1"/>
  <c r="C66" s="1"/>
  <c r="E66" s="1"/>
  <c r="C54" i="2"/>
  <c r="D53"/>
  <c r="C67" i="3" l="1"/>
  <c r="E67" s="1"/>
  <c r="D66"/>
  <c r="C55" i="2"/>
  <c r="D54"/>
  <c r="D67" i="3" l="1"/>
  <c r="C68" s="1"/>
  <c r="E68" s="1"/>
  <c r="C56" i="2"/>
  <c r="D55"/>
  <c r="C69" i="3" l="1"/>
  <c r="E69" s="1"/>
  <c r="D68"/>
  <c r="C57" i="2"/>
  <c r="D56"/>
  <c r="C70" i="3" l="1"/>
  <c r="E70" s="1"/>
  <c r="D69"/>
  <c r="C58" i="2"/>
  <c r="D57"/>
  <c r="C71" i="3" l="1"/>
  <c r="E71" s="1"/>
  <c r="D70"/>
  <c r="C59" i="2"/>
  <c r="D58"/>
  <c r="C72" i="3" l="1"/>
  <c r="E72" s="1"/>
  <c r="D71"/>
  <c r="C60" i="2"/>
  <c r="D59"/>
  <c r="C73" i="3" l="1"/>
  <c r="E73" s="1"/>
  <c r="D72"/>
  <c r="C61" i="2"/>
  <c r="D60"/>
  <c r="C74" i="3" l="1"/>
  <c r="E74" s="1"/>
  <c r="D73"/>
  <c r="C62" i="2"/>
  <c r="D61"/>
  <c r="C75" i="3" l="1"/>
  <c r="E75" s="1"/>
  <c r="D74"/>
  <c r="C63" i="2"/>
  <c r="D62"/>
  <c r="C76" i="3" l="1"/>
  <c r="E76" s="1"/>
  <c r="D75"/>
  <c r="C64" i="2"/>
  <c r="D63"/>
  <c r="C77" i="3" l="1"/>
  <c r="E77" s="1"/>
  <c r="D76"/>
  <c r="C65" i="2"/>
  <c r="D64"/>
  <c r="C78" i="3" l="1"/>
  <c r="E78" s="1"/>
  <c r="D77"/>
  <c r="C66" i="2"/>
  <c r="D65"/>
  <c r="C79" i="3" l="1"/>
  <c r="E79" s="1"/>
  <c r="D78"/>
  <c r="C67" i="2"/>
  <c r="D66"/>
  <c r="D79" i="3" l="1"/>
  <c r="C80" s="1"/>
  <c r="E80" s="1"/>
  <c r="C68" i="2"/>
  <c r="D67"/>
  <c r="D80" i="3" l="1"/>
  <c r="C81" s="1"/>
  <c r="E81" s="1"/>
  <c r="C69" i="2"/>
  <c r="D68"/>
  <c r="C82" i="3" l="1"/>
  <c r="E82" s="1"/>
  <c r="D81"/>
  <c r="C70" i="2"/>
  <c r="D69"/>
  <c r="C83" i="3" l="1"/>
  <c r="E83" s="1"/>
  <c r="D82"/>
  <c r="C71" i="2"/>
  <c r="D70"/>
  <c r="C84" i="3" l="1"/>
  <c r="E84" s="1"/>
  <c r="D83"/>
  <c r="C72" i="2"/>
  <c r="D71"/>
  <c r="C85" i="3" l="1"/>
  <c r="E85" s="1"/>
  <c r="D84"/>
  <c r="C73" i="2"/>
  <c r="D72"/>
  <c r="D85" i="3" l="1"/>
  <c r="C86" s="1"/>
  <c r="E86" s="1"/>
  <c r="C74" i="2"/>
  <c r="D73"/>
  <c r="C87" i="3" l="1"/>
  <c r="E87" s="1"/>
  <c r="D86"/>
  <c r="C75" i="2"/>
  <c r="D74"/>
  <c r="D87" i="3" l="1"/>
  <c r="C88" s="1"/>
  <c r="E88" s="1"/>
  <c r="C76" i="2"/>
  <c r="D75"/>
  <c r="C89" i="3" l="1"/>
  <c r="E89" s="1"/>
  <c r="D88"/>
  <c r="C77" i="2"/>
  <c r="D76"/>
  <c r="D89" i="3" l="1"/>
  <c r="C90" s="1"/>
  <c r="E90" s="1"/>
  <c r="C78" i="2"/>
  <c r="D77"/>
  <c r="C91" i="3" l="1"/>
  <c r="E91" s="1"/>
  <c r="D90"/>
  <c r="C79" i="2"/>
  <c r="D78"/>
  <c r="C92" i="3" l="1"/>
  <c r="E92" s="1"/>
  <c r="D91"/>
  <c r="C80" i="2"/>
  <c r="D79"/>
  <c r="D92" i="3" l="1"/>
  <c r="C93" s="1"/>
  <c r="E93" s="1"/>
  <c r="C81" i="2"/>
  <c r="D80"/>
  <c r="C94" i="3" l="1"/>
  <c r="E94" s="1"/>
  <c r="D93"/>
  <c r="C82" i="2"/>
  <c r="D81"/>
  <c r="C95" i="3" l="1"/>
  <c r="E95" s="1"/>
  <c r="D94"/>
  <c r="C83" i="2"/>
  <c r="D82"/>
  <c r="C96" i="3" l="1"/>
  <c r="E96" s="1"/>
  <c r="D95"/>
  <c r="C84" i="2"/>
  <c r="D83"/>
  <c r="C97" i="3" l="1"/>
  <c r="E97" s="1"/>
  <c r="D96"/>
  <c r="C85" i="2"/>
  <c r="D84"/>
  <c r="C98" i="3" l="1"/>
  <c r="E98" s="1"/>
  <c r="D97"/>
  <c r="C86" i="2"/>
  <c r="D85"/>
  <c r="D98" i="3" l="1"/>
  <c r="C99" s="1"/>
  <c r="E99" s="1"/>
  <c r="C87" i="2"/>
  <c r="D86"/>
  <c r="C100" i="3" l="1"/>
  <c r="E100" s="1"/>
  <c r="D99"/>
  <c r="C88" i="2"/>
  <c r="D87"/>
  <c r="C101" i="3" l="1"/>
  <c r="E101" s="1"/>
  <c r="D100"/>
  <c r="C89" i="2"/>
  <c r="D88"/>
  <c r="C102" i="3" l="1"/>
  <c r="E102" s="1"/>
  <c r="D101"/>
  <c r="C90" i="2"/>
  <c r="D89"/>
  <c r="C103" i="3" l="1"/>
  <c r="E103" s="1"/>
  <c r="D102"/>
  <c r="C91" i="2"/>
  <c r="D90"/>
  <c r="C104" i="3" l="1"/>
  <c r="E104" s="1"/>
  <c r="D103"/>
  <c r="C92" i="2"/>
  <c r="D91"/>
  <c r="D104" i="3" l="1"/>
  <c r="C105" s="1"/>
  <c r="E105" s="1"/>
  <c r="C93" i="2"/>
  <c r="D92"/>
  <c r="C106" i="3" l="1"/>
  <c r="E106" s="1"/>
  <c r="D105"/>
  <c r="C94" i="2"/>
  <c r="D93"/>
  <c r="C107" i="3" l="1"/>
  <c r="E107" s="1"/>
  <c r="D106"/>
  <c r="C95" i="2"/>
  <c r="D94"/>
  <c r="C108" i="3" l="1"/>
  <c r="E108" s="1"/>
  <c r="D107"/>
  <c r="C96" i="2"/>
  <c r="D95"/>
  <c r="C109" i="3" l="1"/>
  <c r="E109" s="1"/>
  <c r="D108"/>
  <c r="C97" i="2"/>
  <c r="D96"/>
  <c r="C110" i="3" l="1"/>
  <c r="E110" s="1"/>
  <c r="D109"/>
  <c r="C98" i="2"/>
  <c r="D97"/>
  <c r="C111" i="3" l="1"/>
  <c r="E111" s="1"/>
  <c r="D110"/>
  <c r="C99" i="2"/>
  <c r="D98"/>
  <c r="C112" i="3" l="1"/>
  <c r="E112" s="1"/>
  <c r="D111"/>
  <c r="C100" i="2"/>
  <c r="D99"/>
  <c r="C113" i="3" l="1"/>
  <c r="E113" s="1"/>
  <c r="D112"/>
  <c r="C101" i="2"/>
  <c r="D100"/>
  <c r="C114" i="3" l="1"/>
  <c r="E114" s="1"/>
  <c r="D113"/>
  <c r="C102" i="2"/>
  <c r="D101"/>
  <c r="C115" i="3" l="1"/>
  <c r="E115" s="1"/>
  <c r="D114"/>
  <c r="C103" i="2"/>
  <c r="D102"/>
  <c r="C116" i="3" l="1"/>
  <c r="E116" s="1"/>
  <c r="D115"/>
  <c r="C104" i="2"/>
  <c r="D103"/>
  <c r="C117" i="3" l="1"/>
  <c r="E117" s="1"/>
  <c r="D116"/>
  <c r="C105" i="2"/>
  <c r="D104"/>
  <c r="C118" i="3" l="1"/>
  <c r="E118" s="1"/>
  <c r="D117"/>
  <c r="C106" i="2"/>
  <c r="D105"/>
  <c r="C119" i="3" l="1"/>
  <c r="E119" s="1"/>
  <c r="D118"/>
  <c r="C107" i="2"/>
  <c r="D106"/>
  <c r="C120" i="3" l="1"/>
  <c r="E120" s="1"/>
  <c r="D119"/>
  <c r="C108" i="2"/>
  <c r="D107"/>
  <c r="C121" i="3" l="1"/>
  <c r="E121" s="1"/>
  <c r="D120"/>
  <c r="C109" i="2"/>
  <c r="D108"/>
  <c r="C122" i="3" l="1"/>
  <c r="E122" s="1"/>
  <c r="D121"/>
  <c r="C110" i="2"/>
  <c r="D109"/>
  <c r="C123" i="3" l="1"/>
  <c r="E123" s="1"/>
  <c r="D122"/>
  <c r="C111" i="2"/>
  <c r="D110"/>
  <c r="C124" i="3" l="1"/>
  <c r="E124" s="1"/>
  <c r="D123"/>
  <c r="C112" i="2"/>
  <c r="D111"/>
  <c r="C125" i="3" l="1"/>
  <c r="E125" s="1"/>
  <c r="D124"/>
  <c r="C113" i="2"/>
  <c r="D112"/>
  <c r="C126" i="3" l="1"/>
  <c r="E126" s="1"/>
  <c r="D125"/>
  <c r="C114" i="2"/>
  <c r="D113"/>
  <c r="C127" i="3" l="1"/>
  <c r="E127" s="1"/>
  <c r="D126"/>
  <c r="C115" i="2"/>
  <c r="D114"/>
  <c r="C128" i="3" l="1"/>
  <c r="E128" s="1"/>
  <c r="D127"/>
  <c r="C116" i="2"/>
  <c r="D115"/>
  <c r="C129" i="3" l="1"/>
  <c r="E129" s="1"/>
  <c r="D128"/>
  <c r="C117" i="2"/>
  <c r="D116"/>
  <c r="C130" i="3" l="1"/>
  <c r="E130" s="1"/>
  <c r="D129"/>
  <c r="C118" i="2"/>
  <c r="D117"/>
  <c r="D130" i="3" l="1"/>
  <c r="C131" s="1"/>
  <c r="E131" s="1"/>
  <c r="C119" i="2"/>
  <c r="D118"/>
  <c r="D131" i="3" l="1"/>
  <c r="C132" s="1"/>
  <c r="E132" s="1"/>
  <c r="C120" i="2"/>
  <c r="D119"/>
  <c r="C133" i="3" l="1"/>
  <c r="E133" s="1"/>
  <c r="D132"/>
  <c r="C121" i="2"/>
  <c r="D120"/>
  <c r="C134" i="3" l="1"/>
  <c r="E134" s="1"/>
  <c r="D133"/>
  <c r="C122" i="2"/>
  <c r="D121"/>
  <c r="D134" i="3" l="1"/>
  <c r="C135" s="1"/>
  <c r="E135" s="1"/>
  <c r="C123" i="2"/>
  <c r="D122"/>
  <c r="C136" i="3" l="1"/>
  <c r="E136" s="1"/>
  <c r="D135"/>
  <c r="C124" i="2"/>
  <c r="D123"/>
  <c r="C137" i="3" l="1"/>
  <c r="E137" s="1"/>
  <c r="D136"/>
  <c r="C125" i="2"/>
  <c r="D124"/>
  <c r="C138" i="3" l="1"/>
  <c r="E138" s="1"/>
  <c r="D137"/>
  <c r="C126" i="2"/>
  <c r="D125"/>
  <c r="D138" i="3" l="1"/>
  <c r="C139" s="1"/>
  <c r="E139" s="1"/>
  <c r="C127" i="2"/>
  <c r="D126"/>
  <c r="C140" i="3" l="1"/>
  <c r="E140" s="1"/>
  <c r="D139"/>
  <c r="C128" i="2"/>
  <c r="D127"/>
  <c r="C141" i="3" l="1"/>
  <c r="E141" s="1"/>
  <c r="D140"/>
  <c r="C129" i="2"/>
  <c r="D128"/>
  <c r="C142" i="3" l="1"/>
  <c r="E142" s="1"/>
  <c r="D141"/>
  <c r="C130" i="2"/>
  <c r="D129"/>
  <c r="C143" i="3" l="1"/>
  <c r="E143" s="1"/>
  <c r="D142"/>
  <c r="C131" i="2"/>
  <c r="D130"/>
  <c r="D143" i="3" l="1"/>
  <c r="C144" s="1"/>
  <c r="E144" s="1"/>
  <c r="C132" i="2"/>
  <c r="D131"/>
  <c r="C145" i="3" l="1"/>
  <c r="E145" s="1"/>
  <c r="D144"/>
  <c r="C133" i="2"/>
  <c r="D132"/>
  <c r="C146" i="3" l="1"/>
  <c r="E146" s="1"/>
  <c r="D145"/>
  <c r="C134" i="2"/>
  <c r="D133"/>
  <c r="D146" i="3" l="1"/>
  <c r="C147" s="1"/>
  <c r="E147" s="1"/>
  <c r="C135" i="2"/>
  <c r="D134"/>
  <c r="C148" i="3" l="1"/>
  <c r="E148" s="1"/>
  <c r="D147"/>
  <c r="C136" i="2"/>
  <c r="D135"/>
  <c r="C149" i="3" l="1"/>
  <c r="E149" s="1"/>
  <c r="D148"/>
  <c r="C137" i="2"/>
  <c r="D136"/>
  <c r="C150" i="3" l="1"/>
  <c r="E150" s="1"/>
  <c r="D149"/>
  <c r="C138" i="2"/>
  <c r="D137"/>
  <c r="D150" i="3" l="1"/>
  <c r="C151" s="1"/>
  <c r="E151" s="1"/>
  <c r="C139" i="2"/>
  <c r="D138"/>
  <c r="D151" i="3" l="1"/>
  <c r="C152" s="1"/>
  <c r="E152" s="1"/>
  <c r="C140" i="2"/>
  <c r="D139"/>
  <c r="D152" i="3" l="1"/>
  <c r="C141" i="2"/>
  <c r="D140"/>
  <c r="C142" l="1"/>
  <c r="D141"/>
  <c r="C143" l="1"/>
  <c r="D142"/>
  <c r="C144" l="1"/>
  <c r="D143"/>
  <c r="C145" l="1"/>
  <c r="D144"/>
  <c r="C146" l="1"/>
  <c r="D145"/>
  <c r="C147" l="1"/>
  <c r="D146"/>
  <c r="C148" l="1"/>
  <c r="D147"/>
  <c r="C149" l="1"/>
  <c r="D148"/>
  <c r="C150" l="1"/>
  <c r="D149"/>
  <c r="C151" l="1"/>
  <c r="D150"/>
  <c r="D151" l="1"/>
</calcChain>
</file>

<file path=xl/sharedStrings.xml><?xml version="1.0" encoding="utf-8"?>
<sst xmlns="http://schemas.openxmlformats.org/spreadsheetml/2006/main" count="43" uniqueCount="29">
  <si>
    <t>Month</t>
  </si>
  <si>
    <t>Footfalls</t>
  </si>
  <si>
    <t>Naïve Forecasts</t>
  </si>
  <si>
    <t>error_NF</t>
  </si>
  <si>
    <t>MAPE</t>
  </si>
  <si>
    <t>Train_MAPE</t>
  </si>
  <si>
    <t>Test_MAPE</t>
  </si>
  <si>
    <t>Avg_Model</t>
  </si>
  <si>
    <t>error_AM</t>
  </si>
  <si>
    <t>Mov.Avg.Model (2)</t>
  </si>
  <si>
    <t>error_MA(2)</t>
  </si>
  <si>
    <t>Weight.MA (2)</t>
  </si>
  <si>
    <t>error_W.MA(2)</t>
  </si>
  <si>
    <t xml:space="preserve"> </t>
  </si>
  <si>
    <t>Simple Smooth Forecast</t>
  </si>
  <si>
    <t>error_SSF</t>
  </si>
  <si>
    <t>Holt's Trend</t>
  </si>
  <si>
    <t>Lt</t>
  </si>
  <si>
    <t>Tt</t>
  </si>
  <si>
    <t>Yt+1</t>
  </si>
  <si>
    <t>Orange</t>
  </si>
  <si>
    <t>Reference Value</t>
  </si>
  <si>
    <t>error_HT</t>
  </si>
  <si>
    <t>Train MAPE</t>
  </si>
  <si>
    <t>Test MAPE</t>
  </si>
  <si>
    <t>Holt's Winter Multiplicative Model</t>
  </si>
  <si>
    <t>St</t>
  </si>
  <si>
    <t>error_HWM</t>
  </si>
  <si>
    <t>Holt's Winter Additive Model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</si>
</sst>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7" fontId="0" fillId="0" borderId="0" xfId="0" applyNumberFormat="1"/>
    <xf numFmtId="0" fontId="0" fillId="0" borderId="1" xfId="0" applyBorder="1"/>
    <xf numFmtId="0" fontId="2" fillId="0" borderId="1" xfId="0" applyFont="1" applyBorder="1"/>
    <xf numFmtId="0" fontId="0" fillId="2" borderId="0" xfId="0" applyFill="1"/>
    <xf numFmtId="0" fontId="0" fillId="3" borderId="0" xfId="0" applyFill="1"/>
    <xf numFmtId="17" fontId="1" fillId="3" borderId="0" xfId="0" applyNumberFormat="1" applyFont="1" applyFill="1"/>
    <xf numFmtId="0" fontId="2" fillId="4" borderId="1" xfId="0" applyFont="1" applyFill="1" applyBorder="1"/>
    <xf numFmtId="0" fontId="0" fillId="4" borderId="0" xfId="0" applyFill="1"/>
    <xf numFmtId="0" fontId="1" fillId="4" borderId="0" xfId="0" applyFont="1" applyFill="1"/>
    <xf numFmtId="2" fontId="0" fillId="0" borderId="0" xfId="0" applyNumberFormat="1"/>
    <xf numFmtId="0" fontId="3" fillId="0" borderId="1" xfId="0" applyFont="1" applyBorder="1"/>
    <xf numFmtId="0" fontId="4" fillId="0" borderId="0" xfId="0" applyFont="1"/>
    <xf numFmtId="2" fontId="4" fillId="0" borderId="0" xfId="0" applyNumberFormat="1" applyFont="1"/>
    <xf numFmtId="0" fontId="0" fillId="5" borderId="0" xfId="0" applyFill="1"/>
    <xf numFmtId="0" fontId="4" fillId="5" borderId="0" xfId="0" applyFont="1" applyFill="1"/>
    <xf numFmtId="0" fontId="2" fillId="2" borderId="0" xfId="0" applyFont="1" applyFill="1"/>
    <xf numFmtId="0" fontId="4" fillId="2" borderId="0" xfId="0" applyFont="1" applyFill="1"/>
    <xf numFmtId="1" fontId="0" fillId="0" borderId="0" xfId="0" applyNumberFormat="1"/>
    <xf numFmtId="2" fontId="4" fillId="2" borderId="0" xfId="0" applyNumberFormat="1" applyFont="1" applyFill="1"/>
    <xf numFmtId="0" fontId="0" fillId="6" borderId="0" xfId="0" applyFill="1"/>
    <xf numFmtId="0" fontId="0" fillId="7" borderId="0" xfId="0" applyFill="1"/>
    <xf numFmtId="0" fontId="2" fillId="6" borderId="1" xfId="0" applyFont="1" applyFill="1" applyBorder="1"/>
    <xf numFmtId="0" fontId="1" fillId="6" borderId="0" xfId="0" applyFont="1" applyFill="1"/>
    <xf numFmtId="0" fontId="2" fillId="0" borderId="0" xfId="0" applyFont="1" applyAlignment="1">
      <alignment horizontal="center" vertical="center"/>
    </xf>
    <xf numFmtId="0" fontId="5" fillId="0" borderId="0" xfId="0" applyFont="1"/>
    <xf numFmtId="0" fontId="2" fillId="6" borderId="0" xfId="0" applyFont="1" applyFill="1"/>
    <xf numFmtId="0" fontId="0" fillId="8" borderId="0" xfId="0" applyFill="1" applyAlignment="1">
      <alignment horizontal="center"/>
    </xf>
    <xf numFmtId="0" fontId="0" fillId="9" borderId="0" xfId="0" applyFill="1"/>
    <xf numFmtId="0" fontId="2" fillId="8" borderId="0" xfId="0" applyFont="1" applyFill="1" applyAlignment="1">
      <alignment horizontal="center" vertical="center"/>
    </xf>
    <xf numFmtId="17" fontId="0" fillId="10" borderId="0" xfId="0" applyNumberFormat="1" applyFill="1"/>
    <xf numFmtId="0" fontId="0" fillId="10" borderId="0" xfId="0" applyFill="1"/>
    <xf numFmtId="0" fontId="5" fillId="10" borderId="0" xfId="0" applyFont="1" applyFill="1"/>
    <xf numFmtId="0" fontId="3" fillId="0" borderId="0" xfId="0" applyFont="1"/>
    <xf numFmtId="0" fontId="4" fillId="9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52667</xdr:colOff>
      <xdr:row>168</xdr:row>
      <xdr:rowOff>186578</xdr:rowOff>
    </xdr:from>
    <xdr:to>
      <xdr:col>4</xdr:col>
      <xdr:colOff>572060</xdr:colOff>
      <xdr:row>171</xdr:row>
      <xdr:rowOff>147358</xdr:rowOff>
    </xdr:to>
    <xdr:pic>
      <xdr:nvPicPr>
        <xdr:cNvPr id="6" name="Picture 5" descr="download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6192" y="32209628"/>
          <a:ext cx="2138643" cy="5322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115282</xdr:colOff>
      <xdr:row>4</xdr:row>
      <xdr:rowOff>95251</xdr:rowOff>
    </xdr:from>
    <xdr:to>
      <xdr:col>16</xdr:col>
      <xdr:colOff>552449</xdr:colOff>
      <xdr:row>8</xdr:row>
      <xdr:rowOff>114301</xdr:rowOff>
    </xdr:to>
    <xdr:pic>
      <xdr:nvPicPr>
        <xdr:cNvPr id="3" name="Picture 2" descr="1_Jdb5n0yyYoWDes5cuIM8lg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11282" y="666751"/>
          <a:ext cx="4094767" cy="781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28575</xdr:colOff>
      <xdr:row>3</xdr:row>
      <xdr:rowOff>142876</xdr:rowOff>
    </xdr:from>
    <xdr:to>
      <xdr:col>18</xdr:col>
      <xdr:colOff>581024</xdr:colOff>
      <xdr:row>8</xdr:row>
      <xdr:rowOff>185532</xdr:rowOff>
    </xdr:to>
    <xdr:pic>
      <xdr:nvPicPr>
        <xdr:cNvPr id="2" name="Picture 1" descr="ms_smoothing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3025" y="714376"/>
          <a:ext cx="2990849" cy="995156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</xdr:colOff>
      <xdr:row>14</xdr:row>
      <xdr:rowOff>19051</xdr:rowOff>
    </xdr:from>
    <xdr:to>
      <xdr:col>18</xdr:col>
      <xdr:colOff>581025</xdr:colOff>
      <xdr:row>19</xdr:row>
      <xdr:rowOff>77736</xdr:rowOff>
    </xdr:to>
    <xdr:pic>
      <xdr:nvPicPr>
        <xdr:cNvPr id="3" name="Picture 2" descr="download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82075" y="2686051"/>
          <a:ext cx="2971800" cy="10111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67"/>
  <sheetViews>
    <sheetView topLeftCell="E1" workbookViewId="0">
      <selection activeCell="F171" sqref="F171"/>
    </sheetView>
  </sheetViews>
  <sheetFormatPr defaultRowHeight="15"/>
  <cols>
    <col min="1" max="1" width="11" customWidth="1"/>
    <col min="2" max="2" width="12" style="8" customWidth="1"/>
    <col min="3" max="3" width="14.5703125" customWidth="1"/>
    <col min="4" max="4" width="9.7109375" style="12" bestFit="1" customWidth="1"/>
    <col min="5" max="5" width="12.5703125" customWidth="1"/>
    <col min="6" max="6" width="9.140625" style="12"/>
    <col min="7" max="7" width="19.28515625" customWidth="1"/>
    <col min="8" max="8" width="12" style="12" customWidth="1"/>
    <col min="9" max="9" width="13.85546875" customWidth="1"/>
    <col min="10" max="10" width="14.28515625" style="12" customWidth="1"/>
    <col min="11" max="11" width="22" customWidth="1"/>
    <col min="12" max="12" width="9.140625" style="12"/>
  </cols>
  <sheetData>
    <row r="1" spans="1:14">
      <c r="I1" s="21">
        <v>0.8</v>
      </c>
      <c r="K1" s="21">
        <v>0.2</v>
      </c>
    </row>
    <row r="2" spans="1:14">
      <c r="I2" s="21">
        <v>0.2</v>
      </c>
    </row>
    <row r="3" spans="1:14" s="2" customFormat="1">
      <c r="A3" s="3" t="s">
        <v>0</v>
      </c>
      <c r="B3" s="7" t="s">
        <v>1</v>
      </c>
      <c r="C3" s="3" t="s">
        <v>2</v>
      </c>
      <c r="D3" s="11" t="s">
        <v>3</v>
      </c>
      <c r="E3" s="3" t="s">
        <v>7</v>
      </c>
      <c r="F3" s="11" t="s">
        <v>8</v>
      </c>
      <c r="G3" s="3" t="s">
        <v>9</v>
      </c>
      <c r="H3" s="11" t="s">
        <v>10</v>
      </c>
      <c r="I3" s="3" t="s">
        <v>11</v>
      </c>
      <c r="J3" s="11" t="s">
        <v>12</v>
      </c>
      <c r="K3" s="3" t="s">
        <v>14</v>
      </c>
      <c r="L3" s="11" t="s">
        <v>15</v>
      </c>
    </row>
    <row r="4" spans="1:14">
      <c r="A4" s="1">
        <v>33239</v>
      </c>
      <c r="B4" s="8">
        <v>1709</v>
      </c>
    </row>
    <row r="5" spans="1:14">
      <c r="A5" s="1">
        <v>33270</v>
      </c>
      <c r="B5" s="8">
        <v>1621</v>
      </c>
      <c r="C5">
        <f>B4</f>
        <v>1709</v>
      </c>
      <c r="D5" s="13">
        <f>ABS(B5-C5)/B5</f>
        <v>5.4287476866132015E-2</v>
      </c>
      <c r="E5" s="18">
        <f>AVERAGE($B$4:B5)</f>
        <v>1665</v>
      </c>
      <c r="F5" s="13">
        <f>ABS(B5-E5)/B5</f>
        <v>2.7143738433066007E-2</v>
      </c>
      <c r="K5" s="18">
        <v>1709</v>
      </c>
      <c r="L5" s="13">
        <f>ABS(B5-K5)/B5</f>
        <v>5.4287476866132015E-2</v>
      </c>
    </row>
    <row r="6" spans="1:14">
      <c r="A6" s="1">
        <v>33298</v>
      </c>
      <c r="B6" s="8">
        <v>1973</v>
      </c>
      <c r="C6">
        <f t="shared" ref="C6:C69" si="0">B5</f>
        <v>1621</v>
      </c>
      <c r="D6" s="13">
        <f t="shared" ref="D6:D69" si="1">ABS(B6-C6)/B6</f>
        <v>0.17840851495184998</v>
      </c>
      <c r="E6" s="18">
        <f>AVERAGE($B$4:B6)</f>
        <v>1767.6666666666667</v>
      </c>
      <c r="F6" s="13">
        <f t="shared" ref="F6:F69" si="2">ABS(B6-E6)/B6</f>
        <v>0.10407163372191244</v>
      </c>
      <c r="G6" s="18">
        <f>AVERAGE(B4:B5)</f>
        <v>1665</v>
      </c>
      <c r="H6" s="13">
        <f>ABS(B6-G6)/B6</f>
        <v>0.15610745058286873</v>
      </c>
      <c r="I6" s="18">
        <f>$I$1*B5+$I$2*B4</f>
        <v>1638.6000000000001</v>
      </c>
      <c r="J6" s="13">
        <f>ABS(B6-I6)/B6</f>
        <v>0.1694880892042574</v>
      </c>
      <c r="K6" s="18">
        <f>$K$1*B5+(1-$K$1)*K5</f>
        <v>1691.4</v>
      </c>
      <c r="L6" s="13">
        <f t="shared" ref="L6:L69" si="3">ABS(B6-K6)/B6</f>
        <v>0.14272681196147993</v>
      </c>
    </row>
    <row r="7" spans="1:14">
      <c r="A7" s="1">
        <v>33329</v>
      </c>
      <c r="B7" s="8">
        <v>1812</v>
      </c>
      <c r="C7">
        <f t="shared" si="0"/>
        <v>1973</v>
      </c>
      <c r="D7" s="13">
        <f t="shared" si="1"/>
        <v>8.8852097130242821E-2</v>
      </c>
      <c r="E7" s="18">
        <f>AVERAGE($B$4:B7)</f>
        <v>1778.75</v>
      </c>
      <c r="F7" s="13">
        <f t="shared" si="2"/>
        <v>1.8349889624724062E-2</v>
      </c>
      <c r="G7" s="18">
        <f t="shared" ref="G7:G70" si="4">AVERAGE(B5:B6)</f>
        <v>1797</v>
      </c>
      <c r="H7" s="13">
        <f t="shared" ref="H7:H70" si="5">ABS(B7-G7)/B7</f>
        <v>8.2781456953642391E-3</v>
      </c>
      <c r="I7" s="18">
        <f t="shared" ref="I7:I70" si="6">$I$1*B6+$I$2*B5</f>
        <v>1902.6000000000001</v>
      </c>
      <c r="J7" s="13">
        <f t="shared" ref="J7:J70" si="7">ABS(B7-I7)/B7</f>
        <v>5.0000000000000072E-2</v>
      </c>
      <c r="K7" s="18">
        <f>$K$1*B6+(1-$K$1)*K6</f>
        <v>1747.7200000000003</v>
      </c>
      <c r="L7" s="13">
        <f t="shared" si="3"/>
        <v>3.5474613686534075E-2</v>
      </c>
    </row>
    <row r="8" spans="1:14" ht="16.5" customHeight="1">
      <c r="A8" s="1">
        <v>33359</v>
      </c>
      <c r="B8" s="8">
        <v>1975</v>
      </c>
      <c r="C8">
        <f t="shared" si="0"/>
        <v>1812</v>
      </c>
      <c r="D8" s="13">
        <f t="shared" si="1"/>
        <v>8.2531645569620254E-2</v>
      </c>
      <c r="E8" s="18">
        <f>AVERAGE($B$4:B8)</f>
        <v>1818</v>
      </c>
      <c r="F8" s="13">
        <f t="shared" si="2"/>
        <v>7.9493670886075951E-2</v>
      </c>
      <c r="G8" s="18">
        <f t="shared" si="4"/>
        <v>1892.5</v>
      </c>
      <c r="H8" s="13">
        <f t="shared" si="5"/>
        <v>4.1772151898734178E-2</v>
      </c>
      <c r="I8" s="18">
        <f t="shared" si="6"/>
        <v>1844.2000000000003</v>
      </c>
      <c r="J8" s="13">
        <f t="shared" si="7"/>
        <v>6.6227848101265682E-2</v>
      </c>
      <c r="K8" s="18">
        <f t="shared" ref="K8:K71" si="8">$K$1*B7+(1-$K$1)*K7</f>
        <v>1760.5760000000005</v>
      </c>
      <c r="L8" s="13">
        <f t="shared" si="3"/>
        <v>0.10856911392405039</v>
      </c>
    </row>
    <row r="9" spans="1:14">
      <c r="A9" s="1">
        <v>33390</v>
      </c>
      <c r="B9" s="8">
        <v>1862</v>
      </c>
      <c r="C9">
        <f t="shared" si="0"/>
        <v>1975</v>
      </c>
      <c r="D9" s="13">
        <f t="shared" si="1"/>
        <v>6.0687432867883993E-2</v>
      </c>
      <c r="E9" s="18">
        <f>AVERAGE($B$4:B9)</f>
        <v>1825.3333333333333</v>
      </c>
      <c r="F9" s="13">
        <f t="shared" si="2"/>
        <v>1.9692087361260335E-2</v>
      </c>
      <c r="G9" s="18">
        <f t="shared" si="4"/>
        <v>1893.5</v>
      </c>
      <c r="H9" s="13">
        <f t="shared" si="5"/>
        <v>1.6917293233082706E-2</v>
      </c>
      <c r="I9" s="18">
        <f t="shared" si="6"/>
        <v>1942.4</v>
      </c>
      <c r="J9" s="13">
        <f t="shared" si="7"/>
        <v>4.317937701396353E-2</v>
      </c>
      <c r="K9" s="18">
        <f t="shared" si="8"/>
        <v>1803.4608000000005</v>
      </c>
      <c r="L9" s="13">
        <f t="shared" si="3"/>
        <v>3.143888292158941E-2</v>
      </c>
    </row>
    <row r="10" spans="1:14">
      <c r="A10" s="1">
        <v>33420</v>
      </c>
      <c r="B10" s="8">
        <v>1940</v>
      </c>
      <c r="C10">
        <f t="shared" si="0"/>
        <v>1862</v>
      </c>
      <c r="D10" s="13">
        <f t="shared" si="1"/>
        <v>4.0206185567010312E-2</v>
      </c>
      <c r="E10" s="18">
        <f>AVERAGE($B$4:B10)</f>
        <v>1841.7142857142858</v>
      </c>
      <c r="F10" s="13">
        <f t="shared" si="2"/>
        <v>5.0662739322533103E-2</v>
      </c>
      <c r="G10" s="18">
        <f t="shared" si="4"/>
        <v>1918.5</v>
      </c>
      <c r="H10" s="13">
        <f t="shared" si="5"/>
        <v>1.1082474226804124E-2</v>
      </c>
      <c r="I10" s="18">
        <f t="shared" si="6"/>
        <v>1884.6000000000001</v>
      </c>
      <c r="J10" s="13">
        <f t="shared" si="7"/>
        <v>2.8556701030927764E-2</v>
      </c>
      <c r="K10" s="18">
        <f t="shared" si="8"/>
        <v>1815.1686400000006</v>
      </c>
      <c r="L10" s="13">
        <f t="shared" si="3"/>
        <v>6.4346061855669823E-2</v>
      </c>
      <c r="N10" t="s">
        <v>13</v>
      </c>
    </row>
    <row r="11" spans="1:14">
      <c r="A11" s="1">
        <v>33451</v>
      </c>
      <c r="B11" s="8">
        <v>2013</v>
      </c>
      <c r="C11">
        <f t="shared" si="0"/>
        <v>1940</v>
      </c>
      <c r="D11" s="13">
        <f t="shared" si="1"/>
        <v>3.6264282165921508E-2</v>
      </c>
      <c r="E11" s="18">
        <f>AVERAGE($B$4:B11)</f>
        <v>1863.125</v>
      </c>
      <c r="F11" s="13">
        <f t="shared" si="2"/>
        <v>7.4453551912568305E-2</v>
      </c>
      <c r="G11" s="18">
        <f t="shared" si="4"/>
        <v>1901</v>
      </c>
      <c r="H11" s="13">
        <f t="shared" si="5"/>
        <v>5.5638350720317933E-2</v>
      </c>
      <c r="I11" s="18">
        <f t="shared" si="6"/>
        <v>1924.4</v>
      </c>
      <c r="J11" s="13">
        <f t="shared" si="7"/>
        <v>4.4013909587680033E-2</v>
      </c>
      <c r="K11" s="18">
        <f t="shared" si="8"/>
        <v>1840.1349120000004</v>
      </c>
      <c r="L11" s="13">
        <f t="shared" si="3"/>
        <v>8.5874360655737489E-2</v>
      </c>
      <c r="N11" t="s">
        <v>13</v>
      </c>
    </row>
    <row r="12" spans="1:14">
      <c r="A12" s="1">
        <v>33482</v>
      </c>
      <c r="B12" s="8">
        <v>1596</v>
      </c>
      <c r="C12">
        <f t="shared" si="0"/>
        <v>2013</v>
      </c>
      <c r="D12" s="13">
        <f t="shared" si="1"/>
        <v>0.26127819548872183</v>
      </c>
      <c r="E12" s="18">
        <f>AVERAGE($B$4:B12)</f>
        <v>1833.4444444444443</v>
      </c>
      <c r="F12" s="13">
        <f t="shared" si="2"/>
        <v>0.1487747145641882</v>
      </c>
      <c r="G12" s="18">
        <f t="shared" si="4"/>
        <v>1976.5</v>
      </c>
      <c r="H12" s="13">
        <f t="shared" si="5"/>
        <v>0.23840852130325815</v>
      </c>
      <c r="I12" s="18">
        <f t="shared" si="6"/>
        <v>1998.4</v>
      </c>
      <c r="J12" s="13">
        <f t="shared" si="7"/>
        <v>0.25213032581453637</v>
      </c>
      <c r="K12" s="18">
        <f t="shared" si="8"/>
        <v>1874.7079296000006</v>
      </c>
      <c r="L12" s="13">
        <f t="shared" si="3"/>
        <v>0.17462902857142895</v>
      </c>
    </row>
    <row r="13" spans="1:14">
      <c r="A13" s="1">
        <v>33512</v>
      </c>
      <c r="B13" s="8">
        <v>1725</v>
      </c>
      <c r="C13">
        <f t="shared" si="0"/>
        <v>1596</v>
      </c>
      <c r="D13" s="13">
        <f t="shared" si="1"/>
        <v>7.4782608695652175E-2</v>
      </c>
      <c r="E13" s="18">
        <f>AVERAGE($B$4:B13)</f>
        <v>1822.6</v>
      </c>
      <c r="F13" s="13">
        <f t="shared" si="2"/>
        <v>5.6579710144927485E-2</v>
      </c>
      <c r="G13" s="18">
        <f t="shared" si="4"/>
        <v>1804.5</v>
      </c>
      <c r="H13" s="13">
        <f t="shared" si="5"/>
        <v>4.6086956521739129E-2</v>
      </c>
      <c r="I13" s="18">
        <f t="shared" si="6"/>
        <v>1679.4</v>
      </c>
      <c r="J13" s="13">
        <f t="shared" si="7"/>
        <v>2.6434782608695598E-2</v>
      </c>
      <c r="K13" s="18">
        <f t="shared" si="8"/>
        <v>1818.9663436800006</v>
      </c>
      <c r="L13" s="13">
        <f t="shared" si="3"/>
        <v>5.4473242713043823E-2</v>
      </c>
    </row>
    <row r="14" spans="1:14">
      <c r="A14" s="1">
        <v>33543</v>
      </c>
      <c r="B14" s="8">
        <v>1676</v>
      </c>
      <c r="C14">
        <f t="shared" si="0"/>
        <v>1725</v>
      </c>
      <c r="D14" s="13">
        <f t="shared" si="1"/>
        <v>2.9236276849642005E-2</v>
      </c>
      <c r="E14" s="18">
        <f>AVERAGE($B$4:B14)</f>
        <v>1809.2727272727273</v>
      </c>
      <c r="F14" s="13">
        <f t="shared" si="2"/>
        <v>7.9518333694944668E-2</v>
      </c>
      <c r="G14" s="18">
        <f t="shared" si="4"/>
        <v>1660.5</v>
      </c>
      <c r="H14" s="13">
        <f t="shared" si="5"/>
        <v>9.2482100238663479E-3</v>
      </c>
      <c r="I14" s="18">
        <f t="shared" si="6"/>
        <v>1699.2</v>
      </c>
      <c r="J14" s="13">
        <f t="shared" si="7"/>
        <v>1.384248210023869E-2</v>
      </c>
      <c r="K14" s="18">
        <f t="shared" si="8"/>
        <v>1800.1730749440005</v>
      </c>
      <c r="L14" s="13">
        <f t="shared" si="3"/>
        <v>7.4088946863962127E-2</v>
      </c>
    </row>
    <row r="15" spans="1:14">
      <c r="A15" s="1">
        <v>33573</v>
      </c>
      <c r="B15" s="8">
        <v>1814</v>
      </c>
      <c r="C15">
        <f t="shared" si="0"/>
        <v>1676</v>
      </c>
      <c r="D15" s="13">
        <f t="shared" si="1"/>
        <v>7.6074972436604188E-2</v>
      </c>
      <c r="E15" s="18">
        <f>AVERAGE($B$4:B15)</f>
        <v>1809.6666666666667</v>
      </c>
      <c r="F15" s="13">
        <f t="shared" si="2"/>
        <v>2.3888276368981575E-3</v>
      </c>
      <c r="G15" s="18">
        <f t="shared" si="4"/>
        <v>1700.5</v>
      </c>
      <c r="H15" s="13">
        <f t="shared" si="5"/>
        <v>6.2568908489525912E-2</v>
      </c>
      <c r="I15" s="18">
        <f t="shared" si="6"/>
        <v>1685.8000000000002</v>
      </c>
      <c r="J15" s="13">
        <f t="shared" si="7"/>
        <v>7.0672546857772772E-2</v>
      </c>
      <c r="K15" s="18">
        <f t="shared" si="8"/>
        <v>1775.3384599552005</v>
      </c>
      <c r="L15" s="13">
        <f t="shared" si="3"/>
        <v>2.13128666178608E-2</v>
      </c>
    </row>
    <row r="16" spans="1:14">
      <c r="A16" s="1">
        <v>33604</v>
      </c>
      <c r="B16" s="8">
        <v>1615</v>
      </c>
      <c r="C16">
        <f t="shared" si="0"/>
        <v>1814</v>
      </c>
      <c r="D16" s="13">
        <f t="shared" si="1"/>
        <v>0.12321981424148606</v>
      </c>
      <c r="E16" s="18">
        <f>AVERAGE($B$4:B16)</f>
        <v>1794.6923076923076</v>
      </c>
      <c r="F16" s="13">
        <f t="shared" si="2"/>
        <v>0.11126458680638243</v>
      </c>
      <c r="G16" s="18">
        <f t="shared" si="4"/>
        <v>1745</v>
      </c>
      <c r="H16" s="13">
        <f t="shared" si="5"/>
        <v>8.0495356037151702E-2</v>
      </c>
      <c r="I16" s="18">
        <f t="shared" si="6"/>
        <v>1786.4</v>
      </c>
      <c r="J16" s="13">
        <f t="shared" si="7"/>
        <v>0.10613003095975237</v>
      </c>
      <c r="K16" s="18">
        <f t="shared" si="8"/>
        <v>1783.0707679641605</v>
      </c>
      <c r="L16" s="13">
        <f t="shared" si="3"/>
        <v>0.10406858697471238</v>
      </c>
    </row>
    <row r="17" spans="1:12">
      <c r="A17" s="1">
        <v>33635</v>
      </c>
      <c r="B17" s="8">
        <v>1557</v>
      </c>
      <c r="C17">
        <f t="shared" si="0"/>
        <v>1615</v>
      </c>
      <c r="D17" s="13">
        <f t="shared" si="1"/>
        <v>3.7251123956326265E-2</v>
      </c>
      <c r="E17" s="18">
        <f>AVERAGE($B$4:B17)</f>
        <v>1777.7142857142858</v>
      </c>
      <c r="F17" s="13">
        <f t="shared" si="2"/>
        <v>0.14175612441508401</v>
      </c>
      <c r="G17" s="18">
        <f t="shared" si="4"/>
        <v>1714.5</v>
      </c>
      <c r="H17" s="13">
        <f t="shared" si="5"/>
        <v>0.10115606936416185</v>
      </c>
      <c r="I17" s="18">
        <f t="shared" si="6"/>
        <v>1654.8</v>
      </c>
      <c r="J17" s="13">
        <f t="shared" si="7"/>
        <v>6.2813102119460465E-2</v>
      </c>
      <c r="K17" s="18">
        <f t="shared" si="8"/>
        <v>1749.4566143713284</v>
      </c>
      <c r="L17" s="13">
        <f t="shared" si="3"/>
        <v>0.12360733100277999</v>
      </c>
    </row>
    <row r="18" spans="1:12">
      <c r="A18" s="1">
        <v>33664</v>
      </c>
      <c r="B18" s="8">
        <v>1891</v>
      </c>
      <c r="C18">
        <f t="shared" si="0"/>
        <v>1557</v>
      </c>
      <c r="D18" s="13">
        <f t="shared" si="1"/>
        <v>0.17662612374405076</v>
      </c>
      <c r="E18" s="18">
        <f>AVERAGE($B$4:B18)</f>
        <v>1785.2666666666667</v>
      </c>
      <c r="F18" s="13">
        <f t="shared" si="2"/>
        <v>5.5913978494623665E-2</v>
      </c>
      <c r="G18" s="18">
        <f t="shared" si="4"/>
        <v>1586</v>
      </c>
      <c r="H18" s="13">
        <f t="shared" si="5"/>
        <v>0.16129032258064516</v>
      </c>
      <c r="I18" s="18">
        <f t="shared" si="6"/>
        <v>1568.6000000000001</v>
      </c>
      <c r="J18" s="13">
        <f t="shared" si="7"/>
        <v>0.17049180327868846</v>
      </c>
      <c r="K18" s="18">
        <f t="shared" si="8"/>
        <v>1710.9652914970629</v>
      </c>
      <c r="L18" s="13">
        <f t="shared" si="3"/>
        <v>9.5206085934921775E-2</v>
      </c>
    </row>
    <row r="19" spans="1:12">
      <c r="A19" s="1">
        <v>33695</v>
      </c>
      <c r="B19" s="8">
        <v>1956</v>
      </c>
      <c r="C19">
        <f t="shared" si="0"/>
        <v>1891</v>
      </c>
      <c r="D19" s="13">
        <f t="shared" si="1"/>
        <v>3.3231083844580775E-2</v>
      </c>
      <c r="E19" s="18">
        <f>AVERAGE($B$4:B19)</f>
        <v>1795.9375</v>
      </c>
      <c r="F19" s="13">
        <f t="shared" si="2"/>
        <v>8.1831543967280165E-2</v>
      </c>
      <c r="G19" s="18">
        <f t="shared" si="4"/>
        <v>1724</v>
      </c>
      <c r="H19" s="13">
        <f t="shared" si="5"/>
        <v>0.11860940695296524</v>
      </c>
      <c r="I19" s="18">
        <f t="shared" si="6"/>
        <v>1824.2000000000003</v>
      </c>
      <c r="J19" s="13">
        <f t="shared" si="7"/>
        <v>6.7382413087934426E-2</v>
      </c>
      <c r="K19" s="18">
        <f t="shared" si="8"/>
        <v>1746.9722331976504</v>
      </c>
      <c r="L19" s="13">
        <f t="shared" si="3"/>
        <v>0.10686491145314395</v>
      </c>
    </row>
    <row r="20" spans="1:12">
      <c r="A20" s="1">
        <v>33725</v>
      </c>
      <c r="B20" s="8">
        <v>1885</v>
      </c>
      <c r="C20">
        <f t="shared" si="0"/>
        <v>1956</v>
      </c>
      <c r="D20" s="13">
        <f t="shared" si="1"/>
        <v>3.7665782493368702E-2</v>
      </c>
      <c r="E20" s="18">
        <f>AVERAGE($B$4:B20)</f>
        <v>1801.1764705882354</v>
      </c>
      <c r="F20" s="13">
        <f t="shared" si="2"/>
        <v>4.4468715868310152E-2</v>
      </c>
      <c r="G20" s="18">
        <f t="shared" si="4"/>
        <v>1923.5</v>
      </c>
      <c r="H20" s="13">
        <f t="shared" si="5"/>
        <v>2.0424403183023871E-2</v>
      </c>
      <c r="I20" s="18">
        <f t="shared" si="6"/>
        <v>1943.0000000000002</v>
      </c>
      <c r="J20" s="13">
        <f t="shared" si="7"/>
        <v>3.0769230769230889E-2</v>
      </c>
      <c r="K20" s="18">
        <f t="shared" si="8"/>
        <v>1788.7777865581204</v>
      </c>
      <c r="L20" s="13">
        <f t="shared" si="3"/>
        <v>5.1046267077920211E-2</v>
      </c>
    </row>
    <row r="21" spans="1:12">
      <c r="A21" s="1">
        <v>33756</v>
      </c>
      <c r="B21" s="8">
        <v>1623</v>
      </c>
      <c r="C21">
        <f t="shared" si="0"/>
        <v>1885</v>
      </c>
      <c r="D21" s="13">
        <f t="shared" si="1"/>
        <v>0.1614294516327788</v>
      </c>
      <c r="E21" s="18">
        <f>AVERAGE($B$4:B21)</f>
        <v>1791.2777777777778</v>
      </c>
      <c r="F21" s="13">
        <f t="shared" si="2"/>
        <v>0.10368316560553162</v>
      </c>
      <c r="G21" s="18">
        <f t="shared" si="4"/>
        <v>1920.5</v>
      </c>
      <c r="H21" s="13">
        <f t="shared" si="5"/>
        <v>0.18330252618607518</v>
      </c>
      <c r="I21" s="18">
        <f t="shared" si="6"/>
        <v>1899.2</v>
      </c>
      <c r="J21" s="13">
        <f t="shared" si="7"/>
        <v>0.17017868145409737</v>
      </c>
      <c r="K21" s="18">
        <f t="shared" si="8"/>
        <v>1808.0222292464964</v>
      </c>
      <c r="L21" s="13">
        <f t="shared" si="3"/>
        <v>0.11400014124861146</v>
      </c>
    </row>
    <row r="22" spans="1:12">
      <c r="A22" s="1">
        <v>33786</v>
      </c>
      <c r="B22" s="8">
        <v>1903</v>
      </c>
      <c r="C22">
        <f t="shared" si="0"/>
        <v>1623</v>
      </c>
      <c r="D22" s="13">
        <f t="shared" si="1"/>
        <v>0.14713610089332632</v>
      </c>
      <c r="E22" s="18">
        <f>AVERAGE($B$4:B22)</f>
        <v>1797.1578947368421</v>
      </c>
      <c r="F22" s="13">
        <f t="shared" si="2"/>
        <v>5.5618552424150244E-2</v>
      </c>
      <c r="G22" s="18">
        <f t="shared" si="4"/>
        <v>1754</v>
      </c>
      <c r="H22" s="13">
        <f t="shared" si="5"/>
        <v>7.8297425118234371E-2</v>
      </c>
      <c r="I22" s="18">
        <f t="shared" si="6"/>
        <v>1675.4</v>
      </c>
      <c r="J22" s="13">
        <f t="shared" si="7"/>
        <v>0.1196006305832895</v>
      </c>
      <c r="K22" s="18">
        <f t="shared" si="8"/>
        <v>1771.017783397197</v>
      </c>
      <c r="L22" s="13">
        <f t="shared" si="3"/>
        <v>6.9354816922124515E-2</v>
      </c>
    </row>
    <row r="23" spans="1:12">
      <c r="A23" s="1">
        <v>33817</v>
      </c>
      <c r="B23" s="8">
        <v>1997</v>
      </c>
      <c r="C23">
        <f t="shared" si="0"/>
        <v>1903</v>
      </c>
      <c r="D23" s="13">
        <f t="shared" si="1"/>
        <v>4.7070605908863292E-2</v>
      </c>
      <c r="E23" s="18">
        <f>AVERAGE($B$4:B23)</f>
        <v>1807.15</v>
      </c>
      <c r="F23" s="13">
        <f t="shared" si="2"/>
        <v>9.5067601402103102E-2</v>
      </c>
      <c r="G23" s="18">
        <f t="shared" si="4"/>
        <v>1763</v>
      </c>
      <c r="H23" s="13">
        <f t="shared" si="5"/>
        <v>0.11717576364546821</v>
      </c>
      <c r="I23" s="18">
        <f t="shared" si="6"/>
        <v>1847</v>
      </c>
      <c r="J23" s="13">
        <f t="shared" si="7"/>
        <v>7.5112669003505259E-2</v>
      </c>
      <c r="K23" s="18">
        <f t="shared" si="8"/>
        <v>1797.4142267177576</v>
      </c>
      <c r="L23" s="13">
        <f t="shared" si="3"/>
        <v>9.9942800842384757E-2</v>
      </c>
    </row>
    <row r="24" spans="1:12">
      <c r="A24" s="1">
        <v>33848</v>
      </c>
      <c r="B24" s="8">
        <v>1704</v>
      </c>
      <c r="C24">
        <f t="shared" si="0"/>
        <v>1997</v>
      </c>
      <c r="D24" s="13">
        <f t="shared" si="1"/>
        <v>0.17194835680751175</v>
      </c>
      <c r="E24" s="18">
        <f>AVERAGE($B$4:B24)</f>
        <v>1802.2380952380952</v>
      </c>
      <c r="F24" s="13">
        <f t="shared" si="2"/>
        <v>5.7651464341605153E-2</v>
      </c>
      <c r="G24" s="18">
        <f t="shared" si="4"/>
        <v>1950</v>
      </c>
      <c r="H24" s="13">
        <f t="shared" si="5"/>
        <v>0.14436619718309859</v>
      </c>
      <c r="I24" s="18">
        <f t="shared" si="6"/>
        <v>1978.2000000000003</v>
      </c>
      <c r="J24" s="13">
        <f t="shared" si="7"/>
        <v>0.16091549295774663</v>
      </c>
      <c r="K24" s="18">
        <f t="shared" si="8"/>
        <v>1837.3313813742063</v>
      </c>
      <c r="L24" s="13">
        <f t="shared" si="3"/>
        <v>7.8246115829933294E-2</v>
      </c>
    </row>
    <row r="25" spans="1:12">
      <c r="A25" s="1">
        <v>33878</v>
      </c>
      <c r="B25" s="8">
        <v>1810</v>
      </c>
      <c r="C25">
        <f t="shared" si="0"/>
        <v>1704</v>
      </c>
      <c r="D25" s="13">
        <f t="shared" si="1"/>
        <v>5.856353591160221E-2</v>
      </c>
      <c r="E25" s="18">
        <f>AVERAGE($B$4:B25)</f>
        <v>1802.590909090909</v>
      </c>
      <c r="F25" s="13">
        <f t="shared" si="2"/>
        <v>4.0934203917629792E-3</v>
      </c>
      <c r="G25" s="18">
        <f t="shared" si="4"/>
        <v>1850.5</v>
      </c>
      <c r="H25" s="13">
        <f t="shared" si="5"/>
        <v>2.2375690607734807E-2</v>
      </c>
      <c r="I25" s="18">
        <f t="shared" si="6"/>
        <v>1762.6000000000001</v>
      </c>
      <c r="J25" s="13">
        <f t="shared" si="7"/>
        <v>2.6187845303867328E-2</v>
      </c>
      <c r="K25" s="18">
        <f t="shared" si="8"/>
        <v>1810.6651050993651</v>
      </c>
      <c r="L25" s="13">
        <f t="shared" si="3"/>
        <v>3.6746138086467636E-4</v>
      </c>
    </row>
    <row r="26" spans="1:12">
      <c r="A26" s="1">
        <v>33909</v>
      </c>
      <c r="B26" s="8">
        <v>1862</v>
      </c>
      <c r="C26">
        <f t="shared" si="0"/>
        <v>1810</v>
      </c>
      <c r="D26" s="13">
        <f t="shared" si="1"/>
        <v>2.7926960257787327E-2</v>
      </c>
      <c r="E26" s="18">
        <f>AVERAGE($B$4:B26)</f>
        <v>1805.1739130434783</v>
      </c>
      <c r="F26" s="13">
        <f t="shared" si="2"/>
        <v>3.0518843693083646E-2</v>
      </c>
      <c r="G26" s="18">
        <f t="shared" si="4"/>
        <v>1757</v>
      </c>
      <c r="H26" s="13">
        <f t="shared" si="5"/>
        <v>5.6390977443609019E-2</v>
      </c>
      <c r="I26" s="18">
        <f t="shared" si="6"/>
        <v>1788.8</v>
      </c>
      <c r="J26" s="13">
        <f t="shared" si="7"/>
        <v>3.9312567132116026E-2</v>
      </c>
      <c r="K26" s="18">
        <f t="shared" si="8"/>
        <v>1810.5320840794921</v>
      </c>
      <c r="L26" s="13">
        <f t="shared" si="3"/>
        <v>2.7641200816599328E-2</v>
      </c>
    </row>
    <row r="27" spans="1:12">
      <c r="A27" s="1">
        <v>33939</v>
      </c>
      <c r="B27" s="8">
        <v>1875</v>
      </c>
      <c r="C27">
        <f t="shared" si="0"/>
        <v>1862</v>
      </c>
      <c r="D27" s="13">
        <f t="shared" si="1"/>
        <v>6.933333333333333E-3</v>
      </c>
      <c r="E27" s="18">
        <f>AVERAGE($B$4:B27)</f>
        <v>1808.0833333333333</v>
      </c>
      <c r="F27" s="13">
        <f t="shared" si="2"/>
        <v>3.568888888888893E-2</v>
      </c>
      <c r="G27" s="18">
        <f t="shared" si="4"/>
        <v>1836</v>
      </c>
      <c r="H27" s="13">
        <f t="shared" si="5"/>
        <v>2.0799999999999999E-2</v>
      </c>
      <c r="I27" s="18">
        <f t="shared" si="6"/>
        <v>1851.6000000000001</v>
      </c>
      <c r="J27" s="13">
        <f t="shared" si="7"/>
        <v>1.2479999999999927E-2</v>
      </c>
      <c r="K27" s="18">
        <f t="shared" si="8"/>
        <v>1820.8256672635939</v>
      </c>
      <c r="L27" s="13">
        <f t="shared" si="3"/>
        <v>2.8892977459416578E-2</v>
      </c>
    </row>
    <row r="28" spans="1:12">
      <c r="A28" s="1">
        <v>33970</v>
      </c>
      <c r="B28" s="8">
        <v>1705</v>
      </c>
      <c r="C28">
        <f t="shared" si="0"/>
        <v>1875</v>
      </c>
      <c r="D28" s="13">
        <f t="shared" si="1"/>
        <v>9.9706744868035185E-2</v>
      </c>
      <c r="E28" s="18">
        <f>AVERAGE($B$4:B28)</f>
        <v>1803.96</v>
      </c>
      <c r="F28" s="13">
        <f t="shared" si="2"/>
        <v>5.8041055718475093E-2</v>
      </c>
      <c r="G28" s="18">
        <f t="shared" si="4"/>
        <v>1868.5</v>
      </c>
      <c r="H28" s="13">
        <f t="shared" si="5"/>
        <v>9.5894428152492675E-2</v>
      </c>
      <c r="I28" s="18">
        <f t="shared" si="6"/>
        <v>1872.4</v>
      </c>
      <c r="J28" s="13">
        <f t="shared" si="7"/>
        <v>9.8181818181818231E-2</v>
      </c>
      <c r="K28" s="18">
        <f t="shared" si="8"/>
        <v>1831.6605338108752</v>
      </c>
      <c r="L28" s="13">
        <f t="shared" si="3"/>
        <v>7.4287703114882822E-2</v>
      </c>
    </row>
    <row r="29" spans="1:12">
      <c r="A29" s="1">
        <v>34001</v>
      </c>
      <c r="B29" s="8">
        <v>1619</v>
      </c>
      <c r="C29">
        <f t="shared" si="0"/>
        <v>1705</v>
      </c>
      <c r="D29" s="13">
        <f t="shared" si="1"/>
        <v>5.3119209388511425E-2</v>
      </c>
      <c r="E29" s="18">
        <f>AVERAGE($B$4:B29)</f>
        <v>1796.8461538461538</v>
      </c>
      <c r="F29" s="13">
        <f t="shared" si="2"/>
        <v>0.10984938471041002</v>
      </c>
      <c r="G29" s="18">
        <f t="shared" si="4"/>
        <v>1790</v>
      </c>
      <c r="H29" s="13">
        <f t="shared" si="5"/>
        <v>0.10562075355157505</v>
      </c>
      <c r="I29" s="18">
        <f t="shared" si="6"/>
        <v>1739</v>
      </c>
      <c r="J29" s="13">
        <f t="shared" si="7"/>
        <v>7.4119827053736875E-2</v>
      </c>
      <c r="K29" s="18">
        <f t="shared" si="8"/>
        <v>1806.3284270487002</v>
      </c>
      <c r="L29" s="13">
        <f t="shared" si="3"/>
        <v>0.11570625512581852</v>
      </c>
    </row>
    <row r="30" spans="1:12">
      <c r="A30" s="1">
        <v>34029</v>
      </c>
      <c r="B30" s="8">
        <v>1837</v>
      </c>
      <c r="C30">
        <f t="shared" si="0"/>
        <v>1619</v>
      </c>
      <c r="D30" s="13">
        <f t="shared" si="1"/>
        <v>0.11867174741426238</v>
      </c>
      <c r="E30" s="18">
        <f>AVERAGE($B$4:B30)</f>
        <v>1798.3333333333333</v>
      </c>
      <c r="F30" s="13">
        <f t="shared" si="2"/>
        <v>2.1048811467973185E-2</v>
      </c>
      <c r="G30" s="18">
        <f t="shared" si="4"/>
        <v>1662</v>
      </c>
      <c r="H30" s="13">
        <f t="shared" si="5"/>
        <v>9.526401741970604E-2</v>
      </c>
      <c r="I30" s="18">
        <f t="shared" si="6"/>
        <v>1636.2</v>
      </c>
      <c r="J30" s="13">
        <f t="shared" si="7"/>
        <v>0.10930865541643982</v>
      </c>
      <c r="K30" s="18">
        <f t="shared" si="8"/>
        <v>1768.8627416389602</v>
      </c>
      <c r="L30" s="13">
        <f t="shared" si="3"/>
        <v>3.7091594099640614E-2</v>
      </c>
    </row>
    <row r="31" spans="1:12">
      <c r="A31" s="1">
        <v>34060</v>
      </c>
      <c r="B31" s="8">
        <v>1957</v>
      </c>
      <c r="C31">
        <f t="shared" si="0"/>
        <v>1837</v>
      </c>
      <c r="D31" s="13">
        <f t="shared" si="1"/>
        <v>6.1318344404701075E-2</v>
      </c>
      <c r="E31" s="18">
        <f>AVERAGE($B$4:B31)</f>
        <v>1804</v>
      </c>
      <c r="F31" s="13">
        <f t="shared" si="2"/>
        <v>7.8180889115993871E-2</v>
      </c>
      <c r="G31" s="18">
        <f t="shared" si="4"/>
        <v>1728</v>
      </c>
      <c r="H31" s="13">
        <f t="shared" si="5"/>
        <v>0.11701584057230455</v>
      </c>
      <c r="I31" s="18">
        <f t="shared" si="6"/>
        <v>1793.4</v>
      </c>
      <c r="J31" s="13">
        <f t="shared" si="7"/>
        <v>8.3597342871742419E-2</v>
      </c>
      <c r="K31" s="18">
        <f t="shared" si="8"/>
        <v>1782.4901933111682</v>
      </c>
      <c r="L31" s="13">
        <f t="shared" si="3"/>
        <v>8.9172103571196606E-2</v>
      </c>
    </row>
    <row r="32" spans="1:12">
      <c r="A32" s="1">
        <v>34090</v>
      </c>
      <c r="B32" s="8">
        <v>1917</v>
      </c>
      <c r="C32">
        <f t="shared" si="0"/>
        <v>1957</v>
      </c>
      <c r="D32" s="13">
        <f t="shared" si="1"/>
        <v>2.0865936358894107E-2</v>
      </c>
      <c r="E32" s="18">
        <f>AVERAGE($B$4:B32)</f>
        <v>1807.8965517241379</v>
      </c>
      <c r="F32" s="13">
        <f t="shared" si="2"/>
        <v>5.6913640206500832E-2</v>
      </c>
      <c r="G32" s="18">
        <f t="shared" si="4"/>
        <v>1897</v>
      </c>
      <c r="H32" s="13">
        <f t="shared" si="5"/>
        <v>1.0432968179447054E-2</v>
      </c>
      <c r="I32" s="18">
        <f t="shared" si="6"/>
        <v>1933.0000000000002</v>
      </c>
      <c r="J32" s="13">
        <f t="shared" si="7"/>
        <v>8.3463745435577615E-3</v>
      </c>
      <c r="K32" s="18">
        <f t="shared" si="8"/>
        <v>1817.3921546489348</v>
      </c>
      <c r="L32" s="13">
        <f t="shared" si="3"/>
        <v>5.1960274048547306E-2</v>
      </c>
    </row>
    <row r="33" spans="1:12">
      <c r="A33" s="1">
        <v>34121</v>
      </c>
      <c r="B33" s="8">
        <v>1882</v>
      </c>
      <c r="C33">
        <f t="shared" si="0"/>
        <v>1917</v>
      </c>
      <c r="D33" s="13">
        <f t="shared" si="1"/>
        <v>1.8597236981934114E-2</v>
      </c>
      <c r="E33" s="18">
        <f>AVERAGE($B$4:B33)</f>
        <v>1810.3666666666666</v>
      </c>
      <c r="F33" s="13">
        <f t="shared" si="2"/>
        <v>3.8062345023025204E-2</v>
      </c>
      <c r="G33" s="18">
        <f t="shared" si="4"/>
        <v>1937</v>
      </c>
      <c r="H33" s="13">
        <f t="shared" si="5"/>
        <v>2.9224229543039319E-2</v>
      </c>
      <c r="I33" s="18">
        <f t="shared" si="6"/>
        <v>1925.0000000000002</v>
      </c>
      <c r="J33" s="13">
        <f t="shared" si="7"/>
        <v>2.2848034006376316E-2</v>
      </c>
      <c r="K33" s="18">
        <f t="shared" si="8"/>
        <v>1837.3137237191481</v>
      </c>
      <c r="L33" s="13">
        <f t="shared" si="3"/>
        <v>2.3744036281005246E-2</v>
      </c>
    </row>
    <row r="34" spans="1:12">
      <c r="A34" s="1">
        <v>34151</v>
      </c>
      <c r="B34" s="8">
        <v>1933</v>
      </c>
      <c r="C34">
        <f t="shared" si="0"/>
        <v>1882</v>
      </c>
      <c r="D34" s="13">
        <f t="shared" si="1"/>
        <v>2.6383859286083809E-2</v>
      </c>
      <c r="E34" s="18">
        <f>AVERAGE($B$4:B34)</f>
        <v>1814.3225806451612</v>
      </c>
      <c r="F34" s="13">
        <f t="shared" si="2"/>
        <v>6.1395457503796574E-2</v>
      </c>
      <c r="G34" s="18">
        <f t="shared" si="4"/>
        <v>1899.5</v>
      </c>
      <c r="H34" s="13">
        <f t="shared" si="5"/>
        <v>1.7330574236937402E-2</v>
      </c>
      <c r="I34" s="18">
        <f t="shared" si="6"/>
        <v>1889.0000000000002</v>
      </c>
      <c r="J34" s="13">
        <f t="shared" si="7"/>
        <v>2.2762545266425127E-2</v>
      </c>
      <c r="K34" s="18">
        <f t="shared" si="8"/>
        <v>1846.2509789753187</v>
      </c>
      <c r="L34" s="13">
        <f t="shared" si="3"/>
        <v>4.4877920861190516E-2</v>
      </c>
    </row>
    <row r="35" spans="1:12">
      <c r="A35" s="1">
        <v>34182</v>
      </c>
      <c r="B35" s="8">
        <v>1996</v>
      </c>
      <c r="C35">
        <f t="shared" si="0"/>
        <v>1933</v>
      </c>
      <c r="D35" s="13">
        <f t="shared" si="1"/>
        <v>3.1563126252505007E-2</v>
      </c>
      <c r="E35" s="18">
        <f>AVERAGE($B$4:B35)</f>
        <v>1820</v>
      </c>
      <c r="F35" s="13">
        <f t="shared" si="2"/>
        <v>8.8176352705410826E-2</v>
      </c>
      <c r="G35" s="18">
        <f t="shared" si="4"/>
        <v>1907.5</v>
      </c>
      <c r="H35" s="13">
        <f t="shared" si="5"/>
        <v>4.4338677354709422E-2</v>
      </c>
      <c r="I35" s="18">
        <f t="shared" si="6"/>
        <v>1922.8000000000002</v>
      </c>
      <c r="J35" s="13">
        <f t="shared" si="7"/>
        <v>3.6673346693386684E-2</v>
      </c>
      <c r="K35" s="18">
        <f t="shared" si="8"/>
        <v>1863.6007831802549</v>
      </c>
      <c r="L35" s="13">
        <f t="shared" si="3"/>
        <v>6.6332272955784116E-2</v>
      </c>
    </row>
    <row r="36" spans="1:12">
      <c r="A36" s="1">
        <v>34213</v>
      </c>
      <c r="B36" s="8">
        <v>1673</v>
      </c>
      <c r="C36">
        <f t="shared" si="0"/>
        <v>1996</v>
      </c>
      <c r="D36" s="13">
        <f t="shared" si="1"/>
        <v>0.19306634787806337</v>
      </c>
      <c r="E36" s="18">
        <f>AVERAGE($B$4:B36)</f>
        <v>1815.5454545454545</v>
      </c>
      <c r="F36" s="13">
        <f t="shared" si="2"/>
        <v>8.5203499429440832E-2</v>
      </c>
      <c r="G36" s="18">
        <f t="shared" si="4"/>
        <v>1964.5</v>
      </c>
      <c r="H36" s="13">
        <f t="shared" si="5"/>
        <v>0.17423789599521816</v>
      </c>
      <c r="I36" s="18">
        <f t="shared" si="6"/>
        <v>1983.4</v>
      </c>
      <c r="J36" s="13">
        <f t="shared" si="7"/>
        <v>0.18553496712492534</v>
      </c>
      <c r="K36" s="18">
        <f t="shared" si="8"/>
        <v>1890.0806265442041</v>
      </c>
      <c r="L36" s="13">
        <f t="shared" si="3"/>
        <v>0.12975530576461689</v>
      </c>
    </row>
    <row r="37" spans="1:12">
      <c r="A37" s="1">
        <v>34243</v>
      </c>
      <c r="B37" s="8">
        <v>1753</v>
      </c>
      <c r="C37">
        <f t="shared" si="0"/>
        <v>1673</v>
      </c>
      <c r="D37" s="13">
        <f t="shared" si="1"/>
        <v>4.5636052481460354E-2</v>
      </c>
      <c r="E37" s="18">
        <f>AVERAGE($B$4:B37)</f>
        <v>1813.7058823529412</v>
      </c>
      <c r="F37" s="13">
        <f t="shared" si="2"/>
        <v>3.4629710412402294E-2</v>
      </c>
      <c r="G37" s="18">
        <f t="shared" si="4"/>
        <v>1834.5</v>
      </c>
      <c r="H37" s="13">
        <f t="shared" si="5"/>
        <v>4.6491728465487735E-2</v>
      </c>
      <c r="I37" s="18">
        <f t="shared" si="6"/>
        <v>1737.6000000000001</v>
      </c>
      <c r="J37" s="13">
        <f t="shared" si="7"/>
        <v>8.7849401026810405E-3</v>
      </c>
      <c r="K37" s="18">
        <f t="shared" si="8"/>
        <v>1846.6645012353633</v>
      </c>
      <c r="L37" s="13">
        <f t="shared" si="3"/>
        <v>5.3430976175335612E-2</v>
      </c>
    </row>
    <row r="38" spans="1:12">
      <c r="A38" s="1">
        <v>34274</v>
      </c>
      <c r="B38" s="8">
        <v>1720</v>
      </c>
      <c r="C38">
        <f t="shared" si="0"/>
        <v>1753</v>
      </c>
      <c r="D38" s="13">
        <f t="shared" si="1"/>
        <v>1.9186046511627908E-2</v>
      </c>
      <c r="E38" s="18">
        <f>AVERAGE($B$4:B38)</f>
        <v>1811.0285714285715</v>
      </c>
      <c r="F38" s="13">
        <f t="shared" si="2"/>
        <v>5.2923588039867131E-2</v>
      </c>
      <c r="G38" s="18">
        <f t="shared" si="4"/>
        <v>1713</v>
      </c>
      <c r="H38" s="13">
        <f t="shared" si="5"/>
        <v>4.0697674418604651E-3</v>
      </c>
      <c r="I38" s="18">
        <f t="shared" si="6"/>
        <v>1737</v>
      </c>
      <c r="J38" s="13">
        <f t="shared" si="7"/>
        <v>9.883720930232558E-3</v>
      </c>
      <c r="K38" s="18">
        <f t="shared" si="8"/>
        <v>1827.9316009882909</v>
      </c>
      <c r="L38" s="13">
        <f t="shared" si="3"/>
        <v>6.2750930807145888E-2</v>
      </c>
    </row>
    <row r="39" spans="1:12">
      <c r="A39" s="1">
        <v>34304</v>
      </c>
      <c r="B39" s="8">
        <v>1734</v>
      </c>
      <c r="C39">
        <f t="shared" si="0"/>
        <v>1720</v>
      </c>
      <c r="D39" s="13">
        <f t="shared" si="1"/>
        <v>8.0738177623990767E-3</v>
      </c>
      <c r="E39" s="18">
        <f>AVERAGE($B$4:B39)</f>
        <v>1808.8888888888889</v>
      </c>
      <c r="F39" s="13">
        <f t="shared" si="2"/>
        <v>4.3188517236960156E-2</v>
      </c>
      <c r="G39" s="18">
        <f t="shared" si="4"/>
        <v>1736.5</v>
      </c>
      <c r="H39" s="13">
        <f t="shared" si="5"/>
        <v>1.4417531718569781E-3</v>
      </c>
      <c r="I39" s="18">
        <f t="shared" si="6"/>
        <v>1726.6</v>
      </c>
      <c r="J39" s="13">
        <f t="shared" si="7"/>
        <v>4.2675893886967072E-3</v>
      </c>
      <c r="K39" s="18">
        <f t="shared" si="8"/>
        <v>1806.3452807906328</v>
      </c>
      <c r="L39" s="13">
        <f t="shared" si="3"/>
        <v>4.172161521951144E-2</v>
      </c>
    </row>
    <row r="40" spans="1:12">
      <c r="A40" s="1">
        <v>34335</v>
      </c>
      <c r="B40" s="8">
        <v>1563</v>
      </c>
      <c r="C40">
        <f t="shared" si="0"/>
        <v>1734</v>
      </c>
      <c r="D40" s="13">
        <f t="shared" si="1"/>
        <v>0.10940499040307101</v>
      </c>
      <c r="E40" s="18">
        <f>AVERAGE($B$4:B40)</f>
        <v>1802.2432432432433</v>
      </c>
      <c r="F40" s="13">
        <f t="shared" si="2"/>
        <v>0.15306669433348902</v>
      </c>
      <c r="G40" s="18">
        <f t="shared" si="4"/>
        <v>1727</v>
      </c>
      <c r="H40" s="13">
        <f t="shared" si="5"/>
        <v>0.10492642354446577</v>
      </c>
      <c r="I40" s="18">
        <f t="shared" si="6"/>
        <v>1731.2</v>
      </c>
      <c r="J40" s="13">
        <f t="shared" si="7"/>
        <v>0.10761356365962894</v>
      </c>
      <c r="K40" s="18">
        <f t="shared" si="8"/>
        <v>1791.8762246325064</v>
      </c>
      <c r="L40" s="13">
        <f t="shared" si="3"/>
        <v>0.14643392490883325</v>
      </c>
    </row>
    <row r="41" spans="1:12">
      <c r="A41" s="1">
        <v>34366</v>
      </c>
      <c r="B41" s="8">
        <v>1574</v>
      </c>
      <c r="C41">
        <f t="shared" si="0"/>
        <v>1563</v>
      </c>
      <c r="D41" s="13">
        <f t="shared" si="1"/>
        <v>6.9885641677255401E-3</v>
      </c>
      <c r="E41" s="18">
        <f>AVERAGE($B$4:B41)</f>
        <v>1796.2368421052631</v>
      </c>
      <c r="F41" s="13">
        <f t="shared" si="2"/>
        <v>0.14119240286230186</v>
      </c>
      <c r="G41" s="18">
        <f t="shared" si="4"/>
        <v>1648.5</v>
      </c>
      <c r="H41" s="13">
        <f t="shared" si="5"/>
        <v>4.7331639135959336E-2</v>
      </c>
      <c r="I41" s="18">
        <f t="shared" si="6"/>
        <v>1597.2</v>
      </c>
      <c r="J41" s="13">
        <f t="shared" si="7"/>
        <v>1.473951715374844E-2</v>
      </c>
      <c r="K41" s="18">
        <f t="shared" si="8"/>
        <v>1746.1009797060051</v>
      </c>
      <c r="L41" s="13">
        <f t="shared" si="3"/>
        <v>0.10933988545489523</v>
      </c>
    </row>
    <row r="42" spans="1:12">
      <c r="A42" s="1">
        <v>34394</v>
      </c>
      <c r="B42" s="8">
        <v>1903</v>
      </c>
      <c r="C42">
        <f t="shared" si="0"/>
        <v>1574</v>
      </c>
      <c r="D42" s="13">
        <f t="shared" si="1"/>
        <v>0.17288491854965843</v>
      </c>
      <c r="E42" s="18">
        <f>AVERAGE($B$4:B42)</f>
        <v>1798.9743589743589</v>
      </c>
      <c r="F42" s="13">
        <f t="shared" si="2"/>
        <v>5.46640257622917E-2</v>
      </c>
      <c r="G42" s="18">
        <f t="shared" si="4"/>
        <v>1568.5</v>
      </c>
      <c r="H42" s="13">
        <f t="shared" si="5"/>
        <v>0.17577509196006305</v>
      </c>
      <c r="I42" s="18">
        <f t="shared" si="6"/>
        <v>1571.8000000000002</v>
      </c>
      <c r="J42" s="13">
        <f t="shared" si="7"/>
        <v>0.17404098791382019</v>
      </c>
      <c r="K42" s="18">
        <f t="shared" si="8"/>
        <v>1711.6807837648041</v>
      </c>
      <c r="L42" s="13">
        <f t="shared" si="3"/>
        <v>0.10053558393862107</v>
      </c>
    </row>
    <row r="43" spans="1:12">
      <c r="A43" s="1">
        <v>34425</v>
      </c>
      <c r="B43" s="8">
        <v>1834</v>
      </c>
      <c r="C43">
        <f t="shared" si="0"/>
        <v>1903</v>
      </c>
      <c r="D43" s="13">
        <f t="shared" si="1"/>
        <v>3.7622682660850601E-2</v>
      </c>
      <c r="E43" s="18">
        <f>AVERAGE($B$4:B43)</f>
        <v>1799.85</v>
      </c>
      <c r="F43" s="13">
        <f t="shared" si="2"/>
        <v>1.8620501635768862E-2</v>
      </c>
      <c r="G43" s="18">
        <f t="shared" si="4"/>
        <v>1738.5</v>
      </c>
      <c r="H43" s="13">
        <f t="shared" si="5"/>
        <v>5.2071973827699021E-2</v>
      </c>
      <c r="I43" s="18">
        <f t="shared" si="6"/>
        <v>1837.2</v>
      </c>
      <c r="J43" s="13">
        <f t="shared" si="7"/>
        <v>1.7448200654307773E-3</v>
      </c>
      <c r="K43" s="18">
        <f t="shared" si="8"/>
        <v>1749.9446270118433</v>
      </c>
      <c r="L43" s="13">
        <f t="shared" si="3"/>
        <v>4.5831719186563091E-2</v>
      </c>
    </row>
    <row r="44" spans="1:12">
      <c r="A44" s="1">
        <v>34455</v>
      </c>
      <c r="B44" s="8">
        <v>1831</v>
      </c>
      <c r="C44">
        <f t="shared" si="0"/>
        <v>1834</v>
      </c>
      <c r="D44" s="13">
        <f t="shared" si="1"/>
        <v>1.6384489350081922E-3</v>
      </c>
      <c r="E44" s="18">
        <f>AVERAGE($B$4:B44)</f>
        <v>1800.6097560975609</v>
      </c>
      <c r="F44" s="13">
        <f t="shared" si="2"/>
        <v>1.6597620918863531E-2</v>
      </c>
      <c r="G44" s="18">
        <f t="shared" si="4"/>
        <v>1868.5</v>
      </c>
      <c r="H44" s="13">
        <f t="shared" si="5"/>
        <v>2.0480611687602401E-2</v>
      </c>
      <c r="I44" s="18">
        <f t="shared" si="6"/>
        <v>1847.8000000000002</v>
      </c>
      <c r="J44" s="13">
        <f t="shared" si="7"/>
        <v>9.1753140360459756E-3</v>
      </c>
      <c r="K44" s="18">
        <f t="shared" si="8"/>
        <v>1766.7557016094747</v>
      </c>
      <c r="L44" s="13">
        <f t="shared" si="3"/>
        <v>3.5087000759434883E-2</v>
      </c>
    </row>
    <row r="45" spans="1:12">
      <c r="A45" s="1">
        <v>34486</v>
      </c>
      <c r="B45" s="8">
        <v>1776</v>
      </c>
      <c r="C45">
        <f t="shared" si="0"/>
        <v>1831</v>
      </c>
      <c r="D45" s="13">
        <f t="shared" si="1"/>
        <v>3.0968468468468468E-2</v>
      </c>
      <c r="E45" s="18">
        <f>AVERAGE($B$4:B45)</f>
        <v>1800.0238095238096</v>
      </c>
      <c r="F45" s="13">
        <f t="shared" si="2"/>
        <v>1.3526919776919838E-2</v>
      </c>
      <c r="G45" s="18">
        <f t="shared" si="4"/>
        <v>1832.5</v>
      </c>
      <c r="H45" s="13">
        <f t="shared" si="5"/>
        <v>3.1813063063063064E-2</v>
      </c>
      <c r="I45" s="18">
        <f t="shared" si="6"/>
        <v>1831.6000000000001</v>
      </c>
      <c r="J45" s="13">
        <f t="shared" si="7"/>
        <v>3.1306306306306382E-2</v>
      </c>
      <c r="K45" s="18">
        <f t="shared" si="8"/>
        <v>1779.6045612875798</v>
      </c>
      <c r="L45" s="13">
        <f t="shared" si="3"/>
        <v>2.0295953195832361E-3</v>
      </c>
    </row>
    <row r="46" spans="1:12">
      <c r="A46" s="1">
        <v>34516</v>
      </c>
      <c r="B46" s="8">
        <v>1868</v>
      </c>
      <c r="C46">
        <f t="shared" si="0"/>
        <v>1776</v>
      </c>
      <c r="D46" s="13">
        <f t="shared" si="1"/>
        <v>4.9250535331905779E-2</v>
      </c>
      <c r="E46" s="18">
        <f>AVERAGE($B$4:B46)</f>
        <v>1801.6046511627908</v>
      </c>
      <c r="F46" s="13">
        <f t="shared" si="2"/>
        <v>3.5543548628056323E-2</v>
      </c>
      <c r="G46" s="18">
        <f t="shared" si="4"/>
        <v>1803.5</v>
      </c>
      <c r="H46" s="13">
        <f t="shared" si="5"/>
        <v>3.4528907922912203E-2</v>
      </c>
      <c r="I46" s="18">
        <f t="shared" si="6"/>
        <v>1787.0000000000002</v>
      </c>
      <c r="J46" s="13">
        <f t="shared" si="7"/>
        <v>4.3361884368308228E-2</v>
      </c>
      <c r="K46" s="18">
        <f t="shared" si="8"/>
        <v>1778.8836490300639</v>
      </c>
      <c r="L46" s="13">
        <f t="shared" si="3"/>
        <v>4.7706826001036449E-2</v>
      </c>
    </row>
    <row r="47" spans="1:12">
      <c r="A47" s="1">
        <v>34547</v>
      </c>
      <c r="B47" s="8">
        <v>1907</v>
      </c>
      <c r="C47">
        <f t="shared" si="0"/>
        <v>1868</v>
      </c>
      <c r="D47" s="13">
        <f t="shared" si="1"/>
        <v>2.0450970110120609E-2</v>
      </c>
      <c r="E47" s="18">
        <f>AVERAGE($B$4:B47)</f>
        <v>1804</v>
      </c>
      <c r="F47" s="13">
        <f t="shared" si="2"/>
        <v>5.4011536444677502E-2</v>
      </c>
      <c r="G47" s="18">
        <f t="shared" si="4"/>
        <v>1822</v>
      </c>
      <c r="H47" s="13">
        <f t="shared" si="5"/>
        <v>4.4572627163083377E-2</v>
      </c>
      <c r="I47" s="18">
        <f t="shared" si="6"/>
        <v>1849.6000000000001</v>
      </c>
      <c r="J47" s="13">
        <f t="shared" si="7"/>
        <v>3.0099632931305645E-2</v>
      </c>
      <c r="K47" s="18">
        <f t="shared" si="8"/>
        <v>1796.706919224051</v>
      </c>
      <c r="L47" s="13">
        <f t="shared" si="3"/>
        <v>5.7835910212873078E-2</v>
      </c>
    </row>
    <row r="48" spans="1:12">
      <c r="A48" s="1">
        <v>34578</v>
      </c>
      <c r="B48" s="8">
        <v>1686</v>
      </c>
      <c r="C48">
        <f t="shared" si="0"/>
        <v>1907</v>
      </c>
      <c r="D48" s="13">
        <f t="shared" si="1"/>
        <v>0.13107947805456702</v>
      </c>
      <c r="E48" s="18">
        <f>AVERAGE($B$4:B48)</f>
        <v>1801.3777777777777</v>
      </c>
      <c r="F48" s="13">
        <f t="shared" si="2"/>
        <v>6.8432845657044925E-2</v>
      </c>
      <c r="G48" s="18">
        <f t="shared" si="4"/>
        <v>1887.5</v>
      </c>
      <c r="H48" s="13">
        <f t="shared" si="5"/>
        <v>0.11951364175563464</v>
      </c>
      <c r="I48" s="18">
        <f t="shared" si="6"/>
        <v>1899.2000000000003</v>
      </c>
      <c r="J48" s="13">
        <f t="shared" si="7"/>
        <v>0.12645314353499423</v>
      </c>
      <c r="K48" s="18">
        <f t="shared" si="8"/>
        <v>1818.7655353792411</v>
      </c>
      <c r="L48" s="13">
        <f t="shared" si="3"/>
        <v>7.8745869145457351E-2</v>
      </c>
    </row>
    <row r="49" spans="1:12">
      <c r="A49" s="1">
        <v>34608</v>
      </c>
      <c r="B49" s="8">
        <v>1779</v>
      </c>
      <c r="C49">
        <f t="shared" si="0"/>
        <v>1686</v>
      </c>
      <c r="D49" s="13">
        <f t="shared" si="1"/>
        <v>5.2276559865092748E-2</v>
      </c>
      <c r="E49" s="18">
        <f>AVERAGE($B$4:B49)</f>
        <v>1800.891304347826</v>
      </c>
      <c r="F49" s="13">
        <f t="shared" si="2"/>
        <v>1.2305398734022489E-2</v>
      </c>
      <c r="G49" s="18">
        <f t="shared" si="4"/>
        <v>1796.5</v>
      </c>
      <c r="H49" s="13">
        <f t="shared" si="5"/>
        <v>9.8369870713884196E-3</v>
      </c>
      <c r="I49" s="18">
        <f t="shared" si="6"/>
        <v>1730.2000000000003</v>
      </c>
      <c r="J49" s="13">
        <f t="shared" si="7"/>
        <v>2.7431141090500127E-2</v>
      </c>
      <c r="K49" s="18">
        <f t="shared" si="8"/>
        <v>1792.2124283033929</v>
      </c>
      <c r="L49" s="13">
        <f t="shared" si="3"/>
        <v>7.4268849372641516E-3</v>
      </c>
    </row>
    <row r="50" spans="1:12">
      <c r="A50" s="1">
        <v>34639</v>
      </c>
      <c r="B50" s="8">
        <v>1776</v>
      </c>
      <c r="C50">
        <f t="shared" si="0"/>
        <v>1779</v>
      </c>
      <c r="D50" s="13">
        <f t="shared" si="1"/>
        <v>1.6891891891891893E-3</v>
      </c>
      <c r="E50" s="18">
        <f>AVERAGE($B$4:B50)</f>
        <v>1800.3617021276596</v>
      </c>
      <c r="F50" s="13">
        <f t="shared" si="2"/>
        <v>1.371717462142993E-2</v>
      </c>
      <c r="G50" s="18">
        <f t="shared" si="4"/>
        <v>1732.5</v>
      </c>
      <c r="H50" s="13">
        <f t="shared" si="5"/>
        <v>2.4493243243243243E-2</v>
      </c>
      <c r="I50" s="18">
        <f t="shared" si="6"/>
        <v>1760.4</v>
      </c>
      <c r="J50" s="13">
        <f t="shared" si="7"/>
        <v>8.7837837837837322E-3</v>
      </c>
      <c r="K50" s="18">
        <f t="shared" si="8"/>
        <v>1789.5699426427143</v>
      </c>
      <c r="L50" s="13">
        <f t="shared" si="3"/>
        <v>7.6407334699967883E-3</v>
      </c>
    </row>
    <row r="51" spans="1:12">
      <c r="A51" s="1">
        <v>34669</v>
      </c>
      <c r="B51" s="8">
        <v>1783</v>
      </c>
      <c r="C51">
        <f t="shared" si="0"/>
        <v>1776</v>
      </c>
      <c r="D51" s="13">
        <f t="shared" si="1"/>
        <v>3.9259674705552439E-3</v>
      </c>
      <c r="E51" s="18">
        <f>AVERAGE($B$4:B51)</f>
        <v>1800</v>
      </c>
      <c r="F51" s="13">
        <f t="shared" si="2"/>
        <v>9.534492428491307E-3</v>
      </c>
      <c r="G51" s="18">
        <f t="shared" si="4"/>
        <v>1777.5</v>
      </c>
      <c r="H51" s="13">
        <f t="shared" si="5"/>
        <v>3.0846887268648347E-3</v>
      </c>
      <c r="I51" s="18">
        <f t="shared" si="6"/>
        <v>1776.6000000000001</v>
      </c>
      <c r="J51" s="13">
        <f t="shared" si="7"/>
        <v>3.5894559730790037E-3</v>
      </c>
      <c r="K51" s="18">
        <f t="shared" si="8"/>
        <v>1786.8559541141715</v>
      </c>
      <c r="L51" s="13">
        <f t="shared" si="3"/>
        <v>2.1626214885986997E-3</v>
      </c>
    </row>
    <row r="52" spans="1:12">
      <c r="A52" s="1">
        <v>34700</v>
      </c>
      <c r="B52" s="8">
        <v>1548</v>
      </c>
      <c r="C52">
        <f t="shared" si="0"/>
        <v>1783</v>
      </c>
      <c r="D52" s="13">
        <f t="shared" si="1"/>
        <v>0.15180878552971577</v>
      </c>
      <c r="E52" s="18">
        <f>AVERAGE($B$4:B52)</f>
        <v>1794.8571428571429</v>
      </c>
      <c r="F52" s="13">
        <f t="shared" si="2"/>
        <v>0.159468438538206</v>
      </c>
      <c r="G52" s="18">
        <f t="shared" si="4"/>
        <v>1779.5</v>
      </c>
      <c r="H52" s="13">
        <f t="shared" si="5"/>
        <v>0.14954780361757106</v>
      </c>
      <c r="I52" s="18">
        <f t="shared" si="6"/>
        <v>1781.6000000000001</v>
      </c>
      <c r="J52" s="13">
        <f t="shared" si="7"/>
        <v>0.15090439276485798</v>
      </c>
      <c r="K52" s="18">
        <f t="shared" si="8"/>
        <v>1786.0847632913374</v>
      </c>
      <c r="L52" s="13">
        <f t="shared" si="3"/>
        <v>0.15380152667399055</v>
      </c>
    </row>
    <row r="53" spans="1:12">
      <c r="A53" s="1">
        <v>34731</v>
      </c>
      <c r="B53" s="8">
        <v>1497</v>
      </c>
      <c r="C53">
        <f t="shared" si="0"/>
        <v>1548</v>
      </c>
      <c r="D53" s="13">
        <f t="shared" si="1"/>
        <v>3.406813627254509E-2</v>
      </c>
      <c r="E53" s="18">
        <f>AVERAGE($B$4:B53)</f>
        <v>1788.9</v>
      </c>
      <c r="F53" s="13">
        <f t="shared" si="2"/>
        <v>0.1949899799599199</v>
      </c>
      <c r="G53" s="18">
        <f t="shared" si="4"/>
        <v>1665.5</v>
      </c>
      <c r="H53" s="13">
        <f t="shared" si="5"/>
        <v>0.11255845023380094</v>
      </c>
      <c r="I53" s="18">
        <f t="shared" si="6"/>
        <v>1595</v>
      </c>
      <c r="J53" s="13">
        <f t="shared" si="7"/>
        <v>6.5464261857047429E-2</v>
      </c>
      <c r="K53" s="18">
        <f t="shared" si="8"/>
        <v>1738.4678106330698</v>
      </c>
      <c r="L53" s="13">
        <f t="shared" si="3"/>
        <v>0.16130114270746146</v>
      </c>
    </row>
    <row r="54" spans="1:12">
      <c r="A54" s="1">
        <v>34759</v>
      </c>
      <c r="B54" s="8">
        <v>1798</v>
      </c>
      <c r="C54">
        <f t="shared" si="0"/>
        <v>1497</v>
      </c>
      <c r="D54" s="13">
        <f t="shared" si="1"/>
        <v>0.16740823136818686</v>
      </c>
      <c r="E54" s="18">
        <f>AVERAGE($B$4:B54)</f>
        <v>1789.0784313725489</v>
      </c>
      <c r="F54" s="13">
        <f t="shared" si="2"/>
        <v>4.9619402822308409E-3</v>
      </c>
      <c r="G54" s="18">
        <f t="shared" si="4"/>
        <v>1522.5</v>
      </c>
      <c r="H54" s="13">
        <f t="shared" si="5"/>
        <v>0.15322580645161291</v>
      </c>
      <c r="I54" s="18">
        <f t="shared" si="6"/>
        <v>1507.2000000000003</v>
      </c>
      <c r="J54" s="13">
        <f t="shared" si="7"/>
        <v>0.16173526140155714</v>
      </c>
      <c r="K54" s="18">
        <f t="shared" si="8"/>
        <v>1690.174248506456</v>
      </c>
      <c r="L54" s="13">
        <f t="shared" si="3"/>
        <v>5.9969828416876515E-2</v>
      </c>
    </row>
    <row r="55" spans="1:12">
      <c r="A55" s="1">
        <v>34790</v>
      </c>
      <c r="B55" s="8">
        <v>1733</v>
      </c>
      <c r="C55">
        <f t="shared" si="0"/>
        <v>1798</v>
      </c>
      <c r="D55" s="13">
        <f t="shared" si="1"/>
        <v>3.7507212925562611E-2</v>
      </c>
      <c r="E55" s="18">
        <f>AVERAGE($B$4:B55)</f>
        <v>1788</v>
      </c>
      <c r="F55" s="13">
        <f t="shared" si="2"/>
        <v>3.1736872475476054E-2</v>
      </c>
      <c r="G55" s="18">
        <f t="shared" si="4"/>
        <v>1647.5</v>
      </c>
      <c r="H55" s="13">
        <f t="shared" si="5"/>
        <v>4.9336410848240045E-2</v>
      </c>
      <c r="I55" s="18">
        <f t="shared" si="6"/>
        <v>1737.8000000000002</v>
      </c>
      <c r="J55" s="13">
        <f t="shared" si="7"/>
        <v>2.7697634160416514E-3</v>
      </c>
      <c r="K55" s="18">
        <f t="shared" si="8"/>
        <v>1711.7393988051649</v>
      </c>
      <c r="L55" s="13">
        <f t="shared" si="3"/>
        <v>1.2268090706771546E-2</v>
      </c>
    </row>
    <row r="56" spans="1:12">
      <c r="A56" s="1">
        <v>34820</v>
      </c>
      <c r="B56" s="8">
        <v>1772</v>
      </c>
      <c r="C56">
        <f t="shared" si="0"/>
        <v>1733</v>
      </c>
      <c r="D56" s="13">
        <f t="shared" si="1"/>
        <v>2.2009029345372459E-2</v>
      </c>
      <c r="E56" s="18">
        <f>AVERAGE($B$4:B56)</f>
        <v>1787.6981132075471</v>
      </c>
      <c r="F56" s="13">
        <f t="shared" si="2"/>
        <v>8.8589803654328825E-3</v>
      </c>
      <c r="G56" s="18">
        <f t="shared" si="4"/>
        <v>1765.5</v>
      </c>
      <c r="H56" s="13">
        <f t="shared" si="5"/>
        <v>3.6681715575620768E-3</v>
      </c>
      <c r="I56" s="18">
        <f t="shared" si="6"/>
        <v>1746</v>
      </c>
      <c r="J56" s="13">
        <f t="shared" si="7"/>
        <v>1.4672686230248307E-2</v>
      </c>
      <c r="K56" s="18">
        <f t="shared" si="8"/>
        <v>1715.991519044132</v>
      </c>
      <c r="L56" s="13">
        <f t="shared" si="3"/>
        <v>3.1607494896088023E-2</v>
      </c>
    </row>
    <row r="57" spans="1:12">
      <c r="A57" s="1">
        <v>34851</v>
      </c>
      <c r="B57" s="8">
        <v>1761</v>
      </c>
      <c r="C57">
        <f t="shared" si="0"/>
        <v>1772</v>
      </c>
      <c r="D57" s="13">
        <f t="shared" si="1"/>
        <v>6.2464508801817146E-3</v>
      </c>
      <c r="E57" s="18">
        <f>AVERAGE($B$4:B57)</f>
        <v>1787.2037037037037</v>
      </c>
      <c r="F57" s="13">
        <f t="shared" si="2"/>
        <v>1.4880013460365528E-2</v>
      </c>
      <c r="G57" s="18">
        <f t="shared" si="4"/>
        <v>1752.5</v>
      </c>
      <c r="H57" s="13">
        <f t="shared" si="5"/>
        <v>4.8268029528676891E-3</v>
      </c>
      <c r="I57" s="18">
        <f t="shared" si="6"/>
        <v>1764.2000000000003</v>
      </c>
      <c r="J57" s="13">
        <f t="shared" si="7"/>
        <v>1.8171493469621085E-3</v>
      </c>
      <c r="K57" s="18">
        <f t="shared" si="8"/>
        <v>1727.1932152353058</v>
      </c>
      <c r="L57" s="13">
        <f t="shared" si="3"/>
        <v>1.9197492768139781E-2</v>
      </c>
    </row>
    <row r="58" spans="1:12">
      <c r="A58" s="1">
        <v>34881</v>
      </c>
      <c r="B58" s="8">
        <v>1792</v>
      </c>
      <c r="C58">
        <f t="shared" si="0"/>
        <v>1761</v>
      </c>
      <c r="D58" s="13">
        <f t="shared" si="1"/>
        <v>1.7299107142857144E-2</v>
      </c>
      <c r="E58" s="18">
        <f>AVERAGE($B$4:B58)</f>
        <v>1787.2909090909091</v>
      </c>
      <c r="F58" s="13">
        <f t="shared" si="2"/>
        <v>2.6278409090909299E-3</v>
      </c>
      <c r="G58" s="18">
        <f t="shared" si="4"/>
        <v>1766.5</v>
      </c>
      <c r="H58" s="13">
        <f t="shared" si="5"/>
        <v>1.4229910714285714E-2</v>
      </c>
      <c r="I58" s="18">
        <f t="shared" si="6"/>
        <v>1763.2000000000003</v>
      </c>
      <c r="J58" s="13">
        <f t="shared" si="7"/>
        <v>1.6071428571428421E-2</v>
      </c>
      <c r="K58" s="18">
        <f t="shared" si="8"/>
        <v>1733.9545721882448</v>
      </c>
      <c r="L58" s="13">
        <f t="shared" si="3"/>
        <v>3.2391421769952675E-2</v>
      </c>
    </row>
    <row r="59" spans="1:12">
      <c r="A59" s="1">
        <v>34912</v>
      </c>
      <c r="B59" s="8">
        <v>1875</v>
      </c>
      <c r="C59">
        <f t="shared" si="0"/>
        <v>1792</v>
      </c>
      <c r="D59" s="13">
        <f t="shared" si="1"/>
        <v>4.4266666666666669E-2</v>
      </c>
      <c r="E59" s="18">
        <f>AVERAGE($B$4:B59)</f>
        <v>1788.8571428571429</v>
      </c>
      <c r="F59" s="13">
        <f t="shared" si="2"/>
        <v>4.5942857142857126E-2</v>
      </c>
      <c r="G59" s="18">
        <f t="shared" si="4"/>
        <v>1776.5</v>
      </c>
      <c r="H59" s="13">
        <f t="shared" si="5"/>
        <v>5.2533333333333335E-2</v>
      </c>
      <c r="I59" s="18">
        <f t="shared" si="6"/>
        <v>1785.8000000000002</v>
      </c>
      <c r="J59" s="13">
        <f t="shared" si="7"/>
        <v>4.7573333333333238E-2</v>
      </c>
      <c r="K59" s="18">
        <f t="shared" si="8"/>
        <v>1745.5636577505961</v>
      </c>
      <c r="L59" s="13">
        <f t="shared" si="3"/>
        <v>6.9032715866348737E-2</v>
      </c>
    </row>
    <row r="60" spans="1:12">
      <c r="A60" s="1">
        <v>34943</v>
      </c>
      <c r="B60" s="8">
        <v>1571</v>
      </c>
      <c r="C60">
        <f t="shared" si="0"/>
        <v>1875</v>
      </c>
      <c r="D60" s="13">
        <f t="shared" si="1"/>
        <v>0.19350732017823041</v>
      </c>
      <c r="E60" s="18">
        <f>AVERAGE($B$4:B60)</f>
        <v>1785.0350877192982</v>
      </c>
      <c r="F60" s="13">
        <f t="shared" si="2"/>
        <v>0.1362413034495851</v>
      </c>
      <c r="G60" s="18">
        <f t="shared" si="4"/>
        <v>1833.5</v>
      </c>
      <c r="H60" s="13">
        <f t="shared" si="5"/>
        <v>0.16709102482495225</v>
      </c>
      <c r="I60" s="18">
        <f t="shared" si="6"/>
        <v>1858.4</v>
      </c>
      <c r="J60" s="13">
        <f t="shared" si="7"/>
        <v>0.18294080203691923</v>
      </c>
      <c r="K60" s="18">
        <f t="shared" si="8"/>
        <v>1771.4509262004769</v>
      </c>
      <c r="L60" s="13">
        <f t="shared" si="3"/>
        <v>0.12759447880361358</v>
      </c>
    </row>
    <row r="61" spans="1:12">
      <c r="A61" s="1">
        <v>34973</v>
      </c>
      <c r="B61" s="8">
        <v>1647</v>
      </c>
      <c r="C61">
        <f t="shared" si="0"/>
        <v>1571</v>
      </c>
      <c r="D61" s="13">
        <f t="shared" si="1"/>
        <v>4.6144505160898602E-2</v>
      </c>
      <c r="E61" s="18">
        <f>AVERAGE($B$4:B61)</f>
        <v>1782.655172413793</v>
      </c>
      <c r="F61" s="13">
        <f t="shared" si="2"/>
        <v>8.2365010573037661E-2</v>
      </c>
      <c r="G61" s="18">
        <f t="shared" si="4"/>
        <v>1723</v>
      </c>
      <c r="H61" s="13">
        <f t="shared" si="5"/>
        <v>4.6144505160898602E-2</v>
      </c>
      <c r="I61" s="18">
        <f t="shared" si="6"/>
        <v>1631.8000000000002</v>
      </c>
      <c r="J61" s="13">
        <f t="shared" si="7"/>
        <v>9.2289010321796108E-3</v>
      </c>
      <c r="K61" s="18">
        <f t="shared" si="8"/>
        <v>1731.3607409603817</v>
      </c>
      <c r="L61" s="13">
        <f t="shared" si="3"/>
        <v>5.1220850613467934E-2</v>
      </c>
    </row>
    <row r="62" spans="1:12">
      <c r="A62" s="1">
        <v>35004</v>
      </c>
      <c r="B62" s="8">
        <v>1673</v>
      </c>
      <c r="C62">
        <f t="shared" si="0"/>
        <v>1647</v>
      </c>
      <c r="D62" s="13">
        <f t="shared" si="1"/>
        <v>1.5540944411237299E-2</v>
      </c>
      <c r="E62" s="18">
        <f>AVERAGE($B$4:B62)</f>
        <v>1780.7966101694915</v>
      </c>
      <c r="F62" s="13">
        <f t="shared" si="2"/>
        <v>6.4433120244764788E-2</v>
      </c>
      <c r="G62" s="18">
        <f t="shared" si="4"/>
        <v>1609</v>
      </c>
      <c r="H62" s="13">
        <f t="shared" si="5"/>
        <v>3.8254632396891808E-2</v>
      </c>
      <c r="I62" s="18">
        <f t="shared" si="6"/>
        <v>1631.8000000000002</v>
      </c>
      <c r="J62" s="13">
        <f t="shared" si="7"/>
        <v>2.4626419605498995E-2</v>
      </c>
      <c r="K62" s="18">
        <f t="shared" si="8"/>
        <v>1714.4885927683056</v>
      </c>
      <c r="L62" s="13">
        <f t="shared" si="3"/>
        <v>2.4798919765873031E-2</v>
      </c>
    </row>
    <row r="63" spans="1:12">
      <c r="A63" s="1">
        <v>35034</v>
      </c>
      <c r="B63" s="8">
        <v>1657</v>
      </c>
      <c r="C63">
        <f t="shared" si="0"/>
        <v>1673</v>
      </c>
      <c r="D63" s="13">
        <f t="shared" si="1"/>
        <v>9.6560048280024142E-3</v>
      </c>
      <c r="E63" s="18">
        <f>AVERAGE($B$4:B63)</f>
        <v>1778.7333333333333</v>
      </c>
      <c r="F63" s="13">
        <f t="shared" si="2"/>
        <v>7.3466103399718374E-2</v>
      </c>
      <c r="G63" s="18">
        <f t="shared" si="4"/>
        <v>1660</v>
      </c>
      <c r="H63" s="13">
        <f t="shared" si="5"/>
        <v>1.8105009052504525E-3</v>
      </c>
      <c r="I63" s="18">
        <f t="shared" si="6"/>
        <v>1667.8000000000002</v>
      </c>
      <c r="J63" s="13">
        <f t="shared" si="7"/>
        <v>6.5178032589017394E-3</v>
      </c>
      <c r="K63" s="18">
        <f t="shared" si="8"/>
        <v>1706.1908742146447</v>
      </c>
      <c r="L63" s="13">
        <f t="shared" si="3"/>
        <v>2.9686707431891814E-2</v>
      </c>
    </row>
    <row r="64" spans="1:12">
      <c r="A64" s="1">
        <v>35065</v>
      </c>
      <c r="B64" s="8">
        <v>1382</v>
      </c>
      <c r="C64">
        <f t="shared" si="0"/>
        <v>1657</v>
      </c>
      <c r="D64" s="13">
        <f t="shared" si="1"/>
        <v>0.19898697539797394</v>
      </c>
      <c r="E64" s="18">
        <f>AVERAGE($B$4:B64)</f>
        <v>1772.2295081967213</v>
      </c>
      <c r="F64" s="13">
        <f t="shared" si="2"/>
        <v>0.28236578017128894</v>
      </c>
      <c r="G64" s="18">
        <f t="shared" si="4"/>
        <v>1665</v>
      </c>
      <c r="H64" s="13">
        <f t="shared" si="5"/>
        <v>0.20477568740955138</v>
      </c>
      <c r="I64" s="18">
        <f t="shared" si="6"/>
        <v>1660.2000000000003</v>
      </c>
      <c r="J64" s="13">
        <f t="shared" si="7"/>
        <v>0.20130246020260512</v>
      </c>
      <c r="K64" s="18">
        <f t="shared" si="8"/>
        <v>1696.352699371716</v>
      </c>
      <c r="L64" s="13">
        <f t="shared" si="3"/>
        <v>0.22746215584060489</v>
      </c>
    </row>
    <row r="65" spans="1:12">
      <c r="A65" s="1">
        <v>35096</v>
      </c>
      <c r="B65" s="8">
        <v>1361</v>
      </c>
      <c r="C65">
        <f t="shared" si="0"/>
        <v>1382</v>
      </c>
      <c r="D65" s="13">
        <f t="shared" si="1"/>
        <v>1.5429831006612785E-2</v>
      </c>
      <c r="E65" s="18">
        <f>AVERAGE($B$4:B65)</f>
        <v>1765.5967741935483</v>
      </c>
      <c r="F65" s="13">
        <f t="shared" si="2"/>
        <v>0.29727904055367255</v>
      </c>
      <c r="G65" s="18">
        <f t="shared" si="4"/>
        <v>1519.5</v>
      </c>
      <c r="H65" s="13">
        <f t="shared" si="5"/>
        <v>0.11645848640705364</v>
      </c>
      <c r="I65" s="18">
        <f t="shared" si="6"/>
        <v>1437.0000000000002</v>
      </c>
      <c r="J65" s="13">
        <f t="shared" si="7"/>
        <v>5.5841293166789291E-2</v>
      </c>
      <c r="K65" s="18">
        <f t="shared" si="8"/>
        <v>1633.482159497373</v>
      </c>
      <c r="L65" s="13">
        <f t="shared" si="3"/>
        <v>0.20020731777911316</v>
      </c>
    </row>
    <row r="66" spans="1:12">
      <c r="A66" s="1">
        <v>35125</v>
      </c>
      <c r="B66" s="8">
        <v>1559</v>
      </c>
      <c r="C66">
        <f t="shared" si="0"/>
        <v>1361</v>
      </c>
      <c r="D66" s="13">
        <f t="shared" si="1"/>
        <v>0.12700449005772932</v>
      </c>
      <c r="E66" s="18">
        <f>AVERAGE($B$4:B66)</f>
        <v>1762.3174603174602</v>
      </c>
      <c r="F66" s="13">
        <f t="shared" si="2"/>
        <v>0.13041530488611947</v>
      </c>
      <c r="G66" s="18">
        <f t="shared" si="4"/>
        <v>1371.5</v>
      </c>
      <c r="H66" s="13">
        <f t="shared" si="5"/>
        <v>0.12026940346375882</v>
      </c>
      <c r="I66" s="18">
        <f t="shared" si="6"/>
        <v>1365.2</v>
      </c>
      <c r="J66" s="13">
        <f t="shared" si="7"/>
        <v>0.12431045542014109</v>
      </c>
      <c r="K66" s="18">
        <f t="shared" si="8"/>
        <v>1578.9857275978986</v>
      </c>
      <c r="L66" s="13">
        <f t="shared" si="3"/>
        <v>1.2819581525271732E-2</v>
      </c>
    </row>
    <row r="67" spans="1:12">
      <c r="A67" s="1">
        <v>35156</v>
      </c>
      <c r="B67" s="8">
        <v>1608</v>
      </c>
      <c r="C67">
        <f t="shared" si="0"/>
        <v>1559</v>
      </c>
      <c r="D67" s="13">
        <f t="shared" si="1"/>
        <v>3.0472636815920398E-2</v>
      </c>
      <c r="E67" s="18">
        <f>AVERAGE($B$4:B67)</f>
        <v>1759.90625</v>
      </c>
      <c r="F67" s="13">
        <f t="shared" si="2"/>
        <v>9.4469060945273631E-2</v>
      </c>
      <c r="G67" s="18">
        <f t="shared" si="4"/>
        <v>1460</v>
      </c>
      <c r="H67" s="13">
        <f t="shared" si="5"/>
        <v>9.2039800995024873E-2</v>
      </c>
      <c r="I67" s="18">
        <f t="shared" si="6"/>
        <v>1519.4</v>
      </c>
      <c r="J67" s="13">
        <f t="shared" si="7"/>
        <v>5.5099502487562131E-2</v>
      </c>
      <c r="K67" s="18">
        <f t="shared" si="8"/>
        <v>1574.988582078319</v>
      </c>
      <c r="L67" s="13">
        <f t="shared" si="3"/>
        <v>2.0529488757264278E-2</v>
      </c>
    </row>
    <row r="68" spans="1:12">
      <c r="A68" s="1">
        <v>35186</v>
      </c>
      <c r="B68" s="8">
        <v>1697</v>
      </c>
      <c r="C68">
        <f t="shared" si="0"/>
        <v>1608</v>
      </c>
      <c r="D68" s="13">
        <f t="shared" si="1"/>
        <v>5.2445492044784915E-2</v>
      </c>
      <c r="E68" s="18">
        <f>AVERAGE($B$4:B68)</f>
        <v>1758.9384615384615</v>
      </c>
      <c r="F68" s="13">
        <f t="shared" si="2"/>
        <v>3.6498798785186519E-2</v>
      </c>
      <c r="G68" s="18">
        <f t="shared" si="4"/>
        <v>1583.5</v>
      </c>
      <c r="H68" s="13">
        <f t="shared" si="5"/>
        <v>6.6882734236888633E-2</v>
      </c>
      <c r="I68" s="18">
        <f t="shared" si="6"/>
        <v>1598.2</v>
      </c>
      <c r="J68" s="13">
        <f t="shared" si="7"/>
        <v>5.822038892162637E-2</v>
      </c>
      <c r="K68" s="18">
        <f t="shared" si="8"/>
        <v>1581.5908656626552</v>
      </c>
      <c r="L68" s="13">
        <f t="shared" si="3"/>
        <v>6.8007739739154249E-2</v>
      </c>
    </row>
    <row r="69" spans="1:12">
      <c r="A69" s="1">
        <v>35217</v>
      </c>
      <c r="B69" s="8">
        <v>1693</v>
      </c>
      <c r="C69">
        <f t="shared" si="0"/>
        <v>1697</v>
      </c>
      <c r="D69" s="13">
        <f t="shared" si="1"/>
        <v>2.3626698168930892E-3</v>
      </c>
      <c r="E69" s="18">
        <f>AVERAGE($B$4:B69)</f>
        <v>1757.939393939394</v>
      </c>
      <c r="F69" s="13">
        <f t="shared" si="2"/>
        <v>3.835758649698405E-2</v>
      </c>
      <c r="G69" s="18">
        <f t="shared" si="4"/>
        <v>1652.5</v>
      </c>
      <c r="H69" s="13">
        <f t="shared" si="5"/>
        <v>2.3922031896042528E-2</v>
      </c>
      <c r="I69" s="18">
        <f t="shared" si="6"/>
        <v>1679.2000000000003</v>
      </c>
      <c r="J69" s="13">
        <f t="shared" si="7"/>
        <v>8.1512108682809965E-3</v>
      </c>
      <c r="K69" s="18">
        <f t="shared" si="8"/>
        <v>1604.6726925301243</v>
      </c>
      <c r="L69" s="13">
        <f t="shared" si="3"/>
        <v>5.2172065841627688E-2</v>
      </c>
    </row>
    <row r="70" spans="1:12">
      <c r="A70" s="1">
        <v>35247</v>
      </c>
      <c r="B70" s="8">
        <v>1836</v>
      </c>
      <c r="C70">
        <f t="shared" ref="C70:C133" si="9">B69</f>
        <v>1693</v>
      </c>
      <c r="D70" s="13">
        <f t="shared" ref="D70:D133" si="10">ABS(B70-C70)/B70</f>
        <v>7.7886710239651422E-2</v>
      </c>
      <c r="E70" s="18">
        <f>AVERAGE($B$4:B70)</f>
        <v>1759.1044776119404</v>
      </c>
      <c r="F70" s="13">
        <f t="shared" ref="F70:F133" si="11">ABS(B70-E70)/B70</f>
        <v>4.1882092803954024E-2</v>
      </c>
      <c r="G70" s="18">
        <f t="shared" si="4"/>
        <v>1695</v>
      </c>
      <c r="H70" s="13">
        <f t="shared" si="5"/>
        <v>7.6797385620915037E-2</v>
      </c>
      <c r="I70" s="18">
        <f t="shared" si="6"/>
        <v>1693.8000000000002</v>
      </c>
      <c r="J70" s="13">
        <f t="shared" si="7"/>
        <v>7.7450980392156768E-2</v>
      </c>
      <c r="K70" s="18">
        <f t="shared" si="8"/>
        <v>1622.3381540240994</v>
      </c>
      <c r="L70" s="13">
        <f t="shared" ref="L70:L133" si="12">ABS(B70-K70)/B70</f>
        <v>0.11637355445310492</v>
      </c>
    </row>
    <row r="71" spans="1:12">
      <c r="A71" s="1">
        <v>35278</v>
      </c>
      <c r="B71" s="8">
        <v>1943</v>
      </c>
      <c r="C71">
        <f t="shared" si="9"/>
        <v>1836</v>
      </c>
      <c r="D71" s="13">
        <f t="shared" si="10"/>
        <v>5.5069480185280496E-2</v>
      </c>
      <c r="E71" s="18">
        <f>AVERAGE($B$4:B71)</f>
        <v>1761.8088235294117</v>
      </c>
      <c r="F71" s="13">
        <f t="shared" si="11"/>
        <v>9.32533074990161E-2</v>
      </c>
      <c r="G71" s="18">
        <f t="shared" ref="G71:G134" si="13">AVERAGE(B69:B70)</f>
        <v>1764.5</v>
      </c>
      <c r="H71" s="13">
        <f t="shared" ref="H71:H134" si="14">ABS(B71-G71)/B71</f>
        <v>9.1868244981986619E-2</v>
      </c>
      <c r="I71" s="18">
        <f t="shared" ref="I71:I134" si="15">$I$1*B70+$I$2*B69</f>
        <v>1807.4</v>
      </c>
      <c r="J71" s="13">
        <f t="shared" ref="J71:J134" si="16">ABS(B71-I71)/B71</f>
        <v>6.9788986103962891E-2</v>
      </c>
      <c r="K71" s="18">
        <f t="shared" si="8"/>
        <v>1665.0705232192797</v>
      </c>
      <c r="L71" s="13">
        <f t="shared" si="12"/>
        <v>0.14304141882692759</v>
      </c>
    </row>
    <row r="72" spans="1:12">
      <c r="A72" s="1">
        <v>35309</v>
      </c>
      <c r="B72" s="8">
        <v>1551</v>
      </c>
      <c r="C72">
        <f t="shared" si="9"/>
        <v>1943</v>
      </c>
      <c r="D72" s="13">
        <f t="shared" si="10"/>
        <v>0.25274016763378465</v>
      </c>
      <c r="E72" s="18">
        <f>AVERAGE($B$4:B72)</f>
        <v>1758.7536231884058</v>
      </c>
      <c r="F72" s="13">
        <f t="shared" si="11"/>
        <v>0.13394817742643828</v>
      </c>
      <c r="G72" s="18">
        <f t="shared" si="13"/>
        <v>1889.5</v>
      </c>
      <c r="H72" s="13">
        <f t="shared" si="14"/>
        <v>0.21824629271437782</v>
      </c>
      <c r="I72" s="18">
        <f t="shared" si="15"/>
        <v>1921.6000000000001</v>
      </c>
      <c r="J72" s="13">
        <f t="shared" si="16"/>
        <v>0.23894261766602201</v>
      </c>
      <c r="K72" s="18">
        <f t="shared" ref="K72:K135" si="17">$K$1*B71+(1-$K$1)*K71</f>
        <v>1720.6564185754237</v>
      </c>
      <c r="L72" s="13">
        <f t="shared" si="12"/>
        <v>0.10938518283392888</v>
      </c>
    </row>
    <row r="73" spans="1:12">
      <c r="A73" s="1">
        <v>35339</v>
      </c>
      <c r="B73" s="8">
        <v>1687</v>
      </c>
      <c r="C73">
        <f t="shared" si="9"/>
        <v>1551</v>
      </c>
      <c r="D73" s="13">
        <f t="shared" si="10"/>
        <v>8.0616478956727924E-2</v>
      </c>
      <c r="E73" s="18">
        <f>AVERAGE($B$4:B73)</f>
        <v>1757.7285714285715</v>
      </c>
      <c r="F73" s="13">
        <f t="shared" si="11"/>
        <v>4.1925649928021051E-2</v>
      </c>
      <c r="G73" s="18">
        <f t="shared" si="13"/>
        <v>1747</v>
      </c>
      <c r="H73" s="13">
        <f t="shared" si="14"/>
        <v>3.5566093657379963E-2</v>
      </c>
      <c r="I73" s="18">
        <f t="shared" si="15"/>
        <v>1629.4</v>
      </c>
      <c r="J73" s="13">
        <f t="shared" si="16"/>
        <v>3.4143449911084714E-2</v>
      </c>
      <c r="K73" s="18">
        <f t="shared" si="17"/>
        <v>1686.725134860339</v>
      </c>
      <c r="L73" s="13">
        <f t="shared" si="12"/>
        <v>1.6293132167217561E-4</v>
      </c>
    </row>
    <row r="74" spans="1:12">
      <c r="A74" s="1">
        <v>35370</v>
      </c>
      <c r="B74" s="8">
        <v>1576</v>
      </c>
      <c r="C74">
        <f t="shared" si="9"/>
        <v>1687</v>
      </c>
      <c r="D74" s="13">
        <f t="shared" si="10"/>
        <v>7.0431472081218277E-2</v>
      </c>
      <c r="E74" s="18">
        <f>AVERAGE($B$4:B74)</f>
        <v>1755.1690140845071</v>
      </c>
      <c r="F74" s="13">
        <f t="shared" si="11"/>
        <v>0.11368592264245377</v>
      </c>
      <c r="G74" s="18">
        <f t="shared" si="13"/>
        <v>1619</v>
      </c>
      <c r="H74" s="13">
        <f t="shared" si="14"/>
        <v>2.7284263959390861E-2</v>
      </c>
      <c r="I74" s="18">
        <f t="shared" si="15"/>
        <v>1659.8000000000002</v>
      </c>
      <c r="J74" s="13">
        <f t="shared" si="16"/>
        <v>5.3172588832487426E-2</v>
      </c>
      <c r="K74" s="18">
        <f t="shared" si="17"/>
        <v>1686.7801078882715</v>
      </c>
      <c r="L74" s="13">
        <f t="shared" si="12"/>
        <v>7.0291946629613869E-2</v>
      </c>
    </row>
    <row r="75" spans="1:12">
      <c r="A75" s="1">
        <v>35400</v>
      </c>
      <c r="B75" s="8">
        <v>1700</v>
      </c>
      <c r="C75">
        <f t="shared" si="9"/>
        <v>1576</v>
      </c>
      <c r="D75" s="13">
        <f t="shared" si="10"/>
        <v>7.2941176470588232E-2</v>
      </c>
      <c r="E75" s="18">
        <f>AVERAGE($B$4:B75)</f>
        <v>1754.4027777777778</v>
      </c>
      <c r="F75" s="13">
        <f t="shared" si="11"/>
        <v>3.2001633986928131E-2</v>
      </c>
      <c r="G75" s="18">
        <f t="shared" si="13"/>
        <v>1631.5</v>
      </c>
      <c r="H75" s="13">
        <f t="shared" si="14"/>
        <v>4.0294117647058821E-2</v>
      </c>
      <c r="I75" s="18">
        <f t="shared" si="15"/>
        <v>1598.2000000000003</v>
      </c>
      <c r="J75" s="13">
        <f t="shared" si="16"/>
        <v>5.988235294117631E-2</v>
      </c>
      <c r="K75" s="18">
        <f t="shared" si="17"/>
        <v>1664.6240863106173</v>
      </c>
      <c r="L75" s="13">
        <f t="shared" si="12"/>
        <v>2.0809360993754553E-2</v>
      </c>
    </row>
    <row r="76" spans="1:12">
      <c r="A76" s="1">
        <v>35431</v>
      </c>
      <c r="B76" s="8">
        <v>1397</v>
      </c>
      <c r="C76">
        <f t="shared" si="9"/>
        <v>1700</v>
      </c>
      <c r="D76" s="13">
        <f t="shared" si="10"/>
        <v>0.21689334287759485</v>
      </c>
      <c r="E76" s="18">
        <f>AVERAGE($B$4:B76)</f>
        <v>1749.5068493150684</v>
      </c>
      <c r="F76" s="13">
        <f t="shared" si="11"/>
        <v>0.25233131661780128</v>
      </c>
      <c r="G76" s="18">
        <f t="shared" si="13"/>
        <v>1638</v>
      </c>
      <c r="H76" s="13">
        <f t="shared" si="14"/>
        <v>0.17251252684323551</v>
      </c>
      <c r="I76" s="18">
        <f t="shared" si="15"/>
        <v>1675.2</v>
      </c>
      <c r="J76" s="13">
        <f t="shared" si="16"/>
        <v>0.19914101646385113</v>
      </c>
      <c r="K76" s="18">
        <f t="shared" si="17"/>
        <v>1671.699269048494</v>
      </c>
      <c r="L76" s="13">
        <f t="shared" si="12"/>
        <v>0.19663512458732568</v>
      </c>
    </row>
    <row r="77" spans="1:12">
      <c r="A77" s="1">
        <v>35462</v>
      </c>
      <c r="B77" s="8">
        <v>1372</v>
      </c>
      <c r="C77">
        <f t="shared" si="9"/>
        <v>1397</v>
      </c>
      <c r="D77" s="13">
        <f t="shared" si="10"/>
        <v>1.8221574344023325E-2</v>
      </c>
      <c r="E77" s="18">
        <f>AVERAGE($B$4:B77)</f>
        <v>1744.4054054054054</v>
      </c>
      <c r="F77" s="13">
        <f t="shared" si="11"/>
        <v>0.2714325112284296</v>
      </c>
      <c r="G77" s="18">
        <f t="shared" si="13"/>
        <v>1548.5</v>
      </c>
      <c r="H77" s="13">
        <f t="shared" si="14"/>
        <v>0.12864431486880468</v>
      </c>
      <c r="I77" s="18">
        <f t="shared" si="15"/>
        <v>1457.6000000000001</v>
      </c>
      <c r="J77" s="13">
        <f t="shared" si="16"/>
        <v>6.2390670553935962E-2</v>
      </c>
      <c r="K77" s="18">
        <f t="shared" si="17"/>
        <v>1616.7594152387953</v>
      </c>
      <c r="L77" s="13">
        <f t="shared" si="12"/>
        <v>0.17839607524693538</v>
      </c>
    </row>
    <row r="78" spans="1:12">
      <c r="A78" s="1">
        <v>35490</v>
      </c>
      <c r="B78" s="8">
        <v>1708</v>
      </c>
      <c r="C78">
        <f t="shared" si="9"/>
        <v>1372</v>
      </c>
      <c r="D78" s="13">
        <f t="shared" si="10"/>
        <v>0.19672131147540983</v>
      </c>
      <c r="E78" s="18">
        <f>AVERAGE($B$4:B78)</f>
        <v>1743.92</v>
      </c>
      <c r="F78" s="13">
        <f t="shared" si="11"/>
        <v>2.1030444964871237E-2</v>
      </c>
      <c r="G78" s="18">
        <f t="shared" si="13"/>
        <v>1384.5</v>
      </c>
      <c r="H78" s="13">
        <f t="shared" si="14"/>
        <v>0.18940281030444964</v>
      </c>
      <c r="I78" s="18">
        <f t="shared" si="15"/>
        <v>1377.0000000000002</v>
      </c>
      <c r="J78" s="13">
        <f t="shared" si="16"/>
        <v>0.19379391100702562</v>
      </c>
      <c r="K78" s="18">
        <f t="shared" si="17"/>
        <v>1567.8075321910364</v>
      </c>
      <c r="L78" s="13">
        <f t="shared" si="12"/>
        <v>8.2079899185575858E-2</v>
      </c>
    </row>
    <row r="79" spans="1:12">
      <c r="A79" s="1">
        <v>35521</v>
      </c>
      <c r="B79" s="8">
        <v>1655</v>
      </c>
      <c r="C79">
        <f t="shared" si="9"/>
        <v>1708</v>
      </c>
      <c r="D79" s="13">
        <f t="shared" si="10"/>
        <v>3.2024169184290033E-2</v>
      </c>
      <c r="E79" s="18">
        <f>AVERAGE($B$4:B79)</f>
        <v>1742.75</v>
      </c>
      <c r="F79" s="13">
        <f t="shared" si="11"/>
        <v>5.3021148036253775E-2</v>
      </c>
      <c r="G79" s="18">
        <f t="shared" si="13"/>
        <v>1540</v>
      </c>
      <c r="H79" s="13">
        <f t="shared" si="14"/>
        <v>6.9486404833836862E-2</v>
      </c>
      <c r="I79" s="18">
        <f t="shared" si="15"/>
        <v>1640.8000000000002</v>
      </c>
      <c r="J79" s="13">
        <f t="shared" si="16"/>
        <v>8.5800604229606149E-3</v>
      </c>
      <c r="K79" s="18">
        <f t="shared" si="17"/>
        <v>1595.8460257528291</v>
      </c>
      <c r="L79" s="13">
        <f t="shared" si="12"/>
        <v>3.574258262668939E-2</v>
      </c>
    </row>
    <row r="80" spans="1:12">
      <c r="A80" s="1">
        <v>35551</v>
      </c>
      <c r="B80" s="8">
        <v>1763</v>
      </c>
      <c r="C80">
        <f t="shared" si="9"/>
        <v>1655</v>
      </c>
      <c r="D80" s="13">
        <f t="shared" si="10"/>
        <v>6.1259217243335225E-2</v>
      </c>
      <c r="E80" s="18">
        <f>AVERAGE($B$4:B80)</f>
        <v>1743.012987012987</v>
      </c>
      <c r="F80" s="13">
        <f t="shared" si="11"/>
        <v>1.1336933061266609E-2</v>
      </c>
      <c r="G80" s="18">
        <f t="shared" si="13"/>
        <v>1681.5</v>
      </c>
      <c r="H80" s="13">
        <f t="shared" si="14"/>
        <v>4.6228020419739078E-2</v>
      </c>
      <c r="I80" s="18">
        <f t="shared" si="15"/>
        <v>1665.6</v>
      </c>
      <c r="J80" s="13">
        <f t="shared" si="16"/>
        <v>5.5246738513896818E-2</v>
      </c>
      <c r="K80" s="18">
        <f t="shared" si="17"/>
        <v>1607.6768206022634</v>
      </c>
      <c r="L80" s="13">
        <f t="shared" si="12"/>
        <v>8.8101633237513646E-2</v>
      </c>
    </row>
    <row r="81" spans="1:12">
      <c r="A81" s="1">
        <v>35582</v>
      </c>
      <c r="B81" s="8">
        <v>1776</v>
      </c>
      <c r="C81">
        <f t="shared" si="9"/>
        <v>1763</v>
      </c>
      <c r="D81" s="13">
        <f t="shared" si="10"/>
        <v>7.3198198198198196E-3</v>
      </c>
      <c r="E81" s="18">
        <f>AVERAGE($B$4:B81)</f>
        <v>1743.4358974358975</v>
      </c>
      <c r="F81" s="13">
        <f t="shared" si="11"/>
        <v>1.8335643335643321E-2</v>
      </c>
      <c r="G81" s="18">
        <f t="shared" si="13"/>
        <v>1709</v>
      </c>
      <c r="H81" s="13">
        <f t="shared" si="14"/>
        <v>3.7725225225225228E-2</v>
      </c>
      <c r="I81" s="18">
        <f t="shared" si="15"/>
        <v>1741.4</v>
      </c>
      <c r="J81" s="13">
        <f t="shared" si="16"/>
        <v>1.9481981981981932E-2</v>
      </c>
      <c r="K81" s="18">
        <f t="shared" si="17"/>
        <v>1638.7414564818109</v>
      </c>
      <c r="L81" s="13">
        <f t="shared" si="12"/>
        <v>7.728521594492628E-2</v>
      </c>
    </row>
    <row r="82" spans="1:12">
      <c r="A82" s="1">
        <v>35612</v>
      </c>
      <c r="B82" s="8">
        <v>1934</v>
      </c>
      <c r="C82">
        <f t="shared" si="9"/>
        <v>1776</v>
      </c>
      <c r="D82" s="13">
        <f t="shared" si="10"/>
        <v>8.1695966907962769E-2</v>
      </c>
      <c r="E82" s="18">
        <f>AVERAGE($B$4:B82)</f>
        <v>1745.8481012658228</v>
      </c>
      <c r="F82" s="13">
        <f t="shared" si="11"/>
        <v>9.7286400586441141E-2</v>
      </c>
      <c r="G82" s="18">
        <f t="shared" si="13"/>
        <v>1769.5</v>
      </c>
      <c r="H82" s="13">
        <f t="shared" si="14"/>
        <v>8.5056876938986559E-2</v>
      </c>
      <c r="I82" s="18">
        <f t="shared" si="15"/>
        <v>1773.4</v>
      </c>
      <c r="J82" s="13">
        <f t="shared" si="16"/>
        <v>8.3040330920372232E-2</v>
      </c>
      <c r="K82" s="18">
        <f t="shared" si="17"/>
        <v>1666.1931651854488</v>
      </c>
      <c r="L82" s="13">
        <f t="shared" si="12"/>
        <v>0.13847302730845459</v>
      </c>
    </row>
    <row r="83" spans="1:12">
      <c r="A83" s="1">
        <v>35643</v>
      </c>
      <c r="B83" s="8">
        <v>2008</v>
      </c>
      <c r="C83">
        <f t="shared" si="9"/>
        <v>1934</v>
      </c>
      <c r="D83" s="13">
        <f t="shared" si="10"/>
        <v>3.6852589641434265E-2</v>
      </c>
      <c r="E83" s="18">
        <f>AVERAGE($B$4:B83)</f>
        <v>1749.125</v>
      </c>
      <c r="F83" s="13">
        <f t="shared" si="11"/>
        <v>0.12892181274900399</v>
      </c>
      <c r="G83" s="18">
        <f t="shared" si="13"/>
        <v>1855</v>
      </c>
      <c r="H83" s="13">
        <f t="shared" si="14"/>
        <v>7.6195219123505978E-2</v>
      </c>
      <c r="I83" s="18">
        <f t="shared" si="15"/>
        <v>1902.4</v>
      </c>
      <c r="J83" s="13">
        <f t="shared" si="16"/>
        <v>5.2589641434262903E-2</v>
      </c>
      <c r="K83" s="18">
        <f t="shared" si="17"/>
        <v>1719.7545321483592</v>
      </c>
      <c r="L83" s="13">
        <f t="shared" si="12"/>
        <v>0.14354853976675339</v>
      </c>
    </row>
    <row r="84" spans="1:12">
      <c r="A84" s="1">
        <v>35674</v>
      </c>
      <c r="B84" s="8">
        <v>1616</v>
      </c>
      <c r="C84">
        <f t="shared" si="9"/>
        <v>2008</v>
      </c>
      <c r="D84" s="13">
        <f t="shared" si="10"/>
        <v>0.24257425742574257</v>
      </c>
      <c r="E84" s="18">
        <f>AVERAGE($B$4:B84)</f>
        <v>1747.4814814814815</v>
      </c>
      <c r="F84" s="13">
        <f t="shared" si="11"/>
        <v>8.1362302896956382E-2</v>
      </c>
      <c r="G84" s="18">
        <f t="shared" si="13"/>
        <v>1971</v>
      </c>
      <c r="H84" s="13">
        <f t="shared" si="14"/>
        <v>0.21967821782178218</v>
      </c>
      <c r="I84" s="18">
        <f t="shared" si="15"/>
        <v>1993.2</v>
      </c>
      <c r="J84" s="13">
        <f t="shared" si="16"/>
        <v>0.23341584158415846</v>
      </c>
      <c r="K84" s="18">
        <f t="shared" si="17"/>
        <v>1777.4036257186876</v>
      </c>
      <c r="L84" s="13">
        <f t="shared" si="12"/>
        <v>9.9878481261564137E-2</v>
      </c>
    </row>
    <row r="85" spans="1:12">
      <c r="A85" s="1">
        <v>35704</v>
      </c>
      <c r="B85" s="8">
        <v>1774</v>
      </c>
      <c r="C85">
        <f t="shared" si="9"/>
        <v>1616</v>
      </c>
      <c r="D85" s="13">
        <f t="shared" si="10"/>
        <v>8.9064261555806087E-2</v>
      </c>
      <c r="E85" s="18">
        <f>AVERAGE($B$4:B85)</f>
        <v>1747.8048780487804</v>
      </c>
      <c r="F85" s="13">
        <f t="shared" si="11"/>
        <v>1.4766134132592763E-2</v>
      </c>
      <c r="G85" s="18">
        <f t="shared" si="13"/>
        <v>1812</v>
      </c>
      <c r="H85" s="13">
        <f t="shared" si="14"/>
        <v>2.1420518602029311E-2</v>
      </c>
      <c r="I85" s="18">
        <f t="shared" si="15"/>
        <v>1694.4</v>
      </c>
      <c r="J85" s="13">
        <f t="shared" si="16"/>
        <v>4.4870349492671879E-2</v>
      </c>
      <c r="K85" s="18">
        <f t="shared" si="17"/>
        <v>1745.1229005749503</v>
      </c>
      <c r="L85" s="13">
        <f t="shared" si="12"/>
        <v>1.6277959089655954E-2</v>
      </c>
    </row>
    <row r="86" spans="1:12">
      <c r="A86" s="1">
        <v>35735</v>
      </c>
      <c r="B86" s="8">
        <v>1732</v>
      </c>
      <c r="C86">
        <f t="shared" si="9"/>
        <v>1774</v>
      </c>
      <c r="D86" s="13">
        <f t="shared" si="10"/>
        <v>2.4249422632794459E-2</v>
      </c>
      <c r="E86" s="18">
        <f>AVERAGE($B$4:B86)</f>
        <v>1747.6144578313254</v>
      </c>
      <c r="F86" s="13">
        <f t="shared" si="11"/>
        <v>9.0152758841370393E-3</v>
      </c>
      <c r="G86" s="18">
        <f t="shared" si="13"/>
        <v>1695</v>
      </c>
      <c r="H86" s="13">
        <f t="shared" si="14"/>
        <v>2.1362586605080832E-2</v>
      </c>
      <c r="I86" s="18">
        <f t="shared" si="15"/>
        <v>1742.4</v>
      </c>
      <c r="J86" s="13">
        <f t="shared" si="16"/>
        <v>6.0046189376443942E-3</v>
      </c>
      <c r="K86" s="18">
        <f t="shared" si="17"/>
        <v>1750.8983204599604</v>
      </c>
      <c r="L86" s="13">
        <f t="shared" si="12"/>
        <v>1.0911270473418222E-2</v>
      </c>
    </row>
    <row r="87" spans="1:12">
      <c r="A87" s="1">
        <v>35765</v>
      </c>
      <c r="B87" s="8">
        <v>1797</v>
      </c>
      <c r="C87">
        <f t="shared" si="9"/>
        <v>1732</v>
      </c>
      <c r="D87" s="13">
        <f t="shared" si="10"/>
        <v>3.6171396772398445E-2</v>
      </c>
      <c r="E87" s="18">
        <f>AVERAGE($B$4:B87)</f>
        <v>1748.202380952381</v>
      </c>
      <c r="F87" s="13">
        <f t="shared" si="11"/>
        <v>2.7155046771073475E-2</v>
      </c>
      <c r="G87" s="18">
        <f t="shared" si="13"/>
        <v>1753</v>
      </c>
      <c r="H87" s="13">
        <f t="shared" si="14"/>
        <v>2.4485253199777408E-2</v>
      </c>
      <c r="I87" s="18">
        <f t="shared" si="15"/>
        <v>1740.4</v>
      </c>
      <c r="J87" s="13">
        <f t="shared" si="16"/>
        <v>3.1496939343349975E-2</v>
      </c>
      <c r="K87" s="18">
        <f t="shared" si="17"/>
        <v>1747.1186563679685</v>
      </c>
      <c r="L87" s="13">
        <f t="shared" si="12"/>
        <v>2.7758121108531736E-2</v>
      </c>
    </row>
    <row r="88" spans="1:12">
      <c r="A88" s="1">
        <v>35796</v>
      </c>
      <c r="B88" s="8">
        <v>1570</v>
      </c>
      <c r="C88">
        <f t="shared" si="9"/>
        <v>1797</v>
      </c>
      <c r="D88" s="13">
        <f t="shared" si="10"/>
        <v>0.14458598726114649</v>
      </c>
      <c r="E88" s="18">
        <f>AVERAGE($B$4:B88)</f>
        <v>1746.1058823529411</v>
      </c>
      <c r="F88" s="13">
        <f t="shared" si="11"/>
        <v>0.11216935181715992</v>
      </c>
      <c r="G88" s="18">
        <f t="shared" si="13"/>
        <v>1764.5</v>
      </c>
      <c r="H88" s="13">
        <f t="shared" si="14"/>
        <v>0.12388535031847134</v>
      </c>
      <c r="I88" s="18">
        <f t="shared" si="15"/>
        <v>1784.0000000000002</v>
      </c>
      <c r="J88" s="13">
        <f t="shared" si="16"/>
        <v>0.13630573248407657</v>
      </c>
      <c r="K88" s="18">
        <f t="shared" si="17"/>
        <v>1757.094925094375</v>
      </c>
      <c r="L88" s="13">
        <f t="shared" si="12"/>
        <v>0.11916874209832799</v>
      </c>
    </row>
    <row r="89" spans="1:12">
      <c r="A89" s="1">
        <v>35827</v>
      </c>
      <c r="B89" s="8">
        <v>1413</v>
      </c>
      <c r="C89">
        <f t="shared" si="9"/>
        <v>1570</v>
      </c>
      <c r="D89" s="13">
        <f t="shared" si="10"/>
        <v>0.1111111111111111</v>
      </c>
      <c r="E89" s="18">
        <f>AVERAGE($B$4:B89)</f>
        <v>1742.2325581395348</v>
      </c>
      <c r="F89" s="13">
        <f t="shared" si="11"/>
        <v>0.23300251814545989</v>
      </c>
      <c r="G89" s="18">
        <f t="shared" si="13"/>
        <v>1683.5</v>
      </c>
      <c r="H89" s="13">
        <f t="shared" si="14"/>
        <v>0.19143665958952583</v>
      </c>
      <c r="I89" s="18">
        <f t="shared" si="15"/>
        <v>1615.4</v>
      </c>
      <c r="J89" s="13">
        <f t="shared" si="16"/>
        <v>0.14324133050247706</v>
      </c>
      <c r="K89" s="18">
        <f t="shared" si="17"/>
        <v>1719.6759400755</v>
      </c>
      <c r="L89" s="13">
        <f t="shared" si="12"/>
        <v>0.21703888186518044</v>
      </c>
    </row>
    <row r="90" spans="1:12">
      <c r="A90" s="1">
        <v>35855</v>
      </c>
      <c r="B90" s="8">
        <v>1755</v>
      </c>
      <c r="C90">
        <f t="shared" si="9"/>
        <v>1413</v>
      </c>
      <c r="D90" s="13">
        <f t="shared" si="10"/>
        <v>0.19487179487179487</v>
      </c>
      <c r="E90" s="18">
        <f>AVERAGE($B$4:B90)</f>
        <v>1742.3793103448277</v>
      </c>
      <c r="F90" s="13">
        <f t="shared" si="11"/>
        <v>7.1912761567933491E-3</v>
      </c>
      <c r="G90" s="18">
        <f t="shared" si="13"/>
        <v>1491.5</v>
      </c>
      <c r="H90" s="13">
        <f t="shared" si="14"/>
        <v>0.15014245014245015</v>
      </c>
      <c r="I90" s="18">
        <f t="shared" si="15"/>
        <v>1444.4</v>
      </c>
      <c r="J90" s="13">
        <f t="shared" si="16"/>
        <v>0.17698005698005692</v>
      </c>
      <c r="K90" s="18">
        <f t="shared" si="17"/>
        <v>1658.3407520604001</v>
      </c>
      <c r="L90" s="13">
        <f t="shared" si="12"/>
        <v>5.5076494552478594E-2</v>
      </c>
    </row>
    <row r="91" spans="1:12">
      <c r="A91" s="1">
        <v>35886</v>
      </c>
      <c r="B91" s="8">
        <v>1825</v>
      </c>
      <c r="C91">
        <f t="shared" si="9"/>
        <v>1755</v>
      </c>
      <c r="D91" s="13">
        <f t="shared" si="10"/>
        <v>3.8356164383561646E-2</v>
      </c>
      <c r="E91" s="18">
        <f>AVERAGE($B$4:B91)</f>
        <v>1743.3181818181818</v>
      </c>
      <c r="F91" s="13">
        <f t="shared" si="11"/>
        <v>4.4757160647571639E-2</v>
      </c>
      <c r="G91" s="18">
        <f t="shared" si="13"/>
        <v>1584</v>
      </c>
      <c r="H91" s="13">
        <f t="shared" si="14"/>
        <v>0.13205479452054794</v>
      </c>
      <c r="I91" s="18">
        <f t="shared" si="15"/>
        <v>1686.6</v>
      </c>
      <c r="J91" s="13">
        <f t="shared" si="16"/>
        <v>7.5835616438356221E-2</v>
      </c>
      <c r="K91" s="18">
        <f t="shared" si="17"/>
        <v>1677.6726016483201</v>
      </c>
      <c r="L91" s="13">
        <f t="shared" si="12"/>
        <v>8.0727341562564336E-2</v>
      </c>
    </row>
    <row r="92" spans="1:12">
      <c r="A92" s="1">
        <v>35916</v>
      </c>
      <c r="B92" s="8">
        <v>1843</v>
      </c>
      <c r="C92">
        <f t="shared" si="9"/>
        <v>1825</v>
      </c>
      <c r="D92" s="13">
        <f t="shared" si="10"/>
        <v>9.7666847531199131E-3</v>
      </c>
      <c r="E92" s="18">
        <f>AVERAGE($B$4:B92)</f>
        <v>1744.4382022471909</v>
      </c>
      <c r="F92" s="13">
        <f t="shared" si="11"/>
        <v>5.3479000408469382E-2</v>
      </c>
      <c r="G92" s="18">
        <f t="shared" si="13"/>
        <v>1790</v>
      </c>
      <c r="H92" s="13">
        <f t="shared" si="14"/>
        <v>2.875746066196419E-2</v>
      </c>
      <c r="I92" s="18">
        <f t="shared" si="15"/>
        <v>1811</v>
      </c>
      <c r="J92" s="13">
        <f t="shared" si="16"/>
        <v>1.7362995116657624E-2</v>
      </c>
      <c r="K92" s="18">
        <f t="shared" si="17"/>
        <v>1707.1380813186561</v>
      </c>
      <c r="L92" s="13">
        <f t="shared" si="12"/>
        <v>7.371780720637218E-2</v>
      </c>
    </row>
    <row r="93" spans="1:12">
      <c r="A93" s="1">
        <v>35947</v>
      </c>
      <c r="B93" s="8">
        <v>1826</v>
      </c>
      <c r="C93">
        <f t="shared" si="9"/>
        <v>1843</v>
      </c>
      <c r="D93" s="13">
        <f t="shared" si="10"/>
        <v>9.3099671412924419E-3</v>
      </c>
      <c r="E93" s="18">
        <f>AVERAGE($B$4:B93)</f>
        <v>1745.3444444444444</v>
      </c>
      <c r="F93" s="13">
        <f t="shared" si="11"/>
        <v>4.4170621881465262E-2</v>
      </c>
      <c r="G93" s="18">
        <f t="shared" si="13"/>
        <v>1834</v>
      </c>
      <c r="H93" s="13">
        <f t="shared" si="14"/>
        <v>4.3811610076670317E-3</v>
      </c>
      <c r="I93" s="18">
        <f t="shared" si="15"/>
        <v>1839.4</v>
      </c>
      <c r="J93" s="13">
        <f t="shared" si="16"/>
        <v>7.3384446878423278E-3</v>
      </c>
      <c r="K93" s="18">
        <f t="shared" si="17"/>
        <v>1734.3104650549249</v>
      </c>
      <c r="L93" s="13">
        <f t="shared" si="12"/>
        <v>5.0213326914060864E-2</v>
      </c>
    </row>
    <row r="94" spans="1:12">
      <c r="A94" s="1">
        <v>35977</v>
      </c>
      <c r="B94" s="8">
        <v>1968</v>
      </c>
      <c r="C94">
        <f t="shared" si="9"/>
        <v>1826</v>
      </c>
      <c r="D94" s="13">
        <f t="shared" si="10"/>
        <v>7.2154471544715451E-2</v>
      </c>
      <c r="E94" s="18">
        <f>AVERAGE($B$4:B94)</f>
        <v>1747.7912087912089</v>
      </c>
      <c r="F94" s="13">
        <f t="shared" si="11"/>
        <v>0.11189471098007679</v>
      </c>
      <c r="G94" s="18">
        <f t="shared" si="13"/>
        <v>1834.5</v>
      </c>
      <c r="H94" s="13">
        <f t="shared" si="14"/>
        <v>6.7835365853658541E-2</v>
      </c>
      <c r="I94" s="18">
        <f t="shared" si="15"/>
        <v>1829.4</v>
      </c>
      <c r="J94" s="13">
        <f t="shared" si="16"/>
        <v>7.0426829268292634E-2</v>
      </c>
      <c r="K94" s="18">
        <f t="shared" si="17"/>
        <v>1752.6483720439401</v>
      </c>
      <c r="L94" s="13">
        <f t="shared" si="12"/>
        <v>0.10942664022157517</v>
      </c>
    </row>
    <row r="95" spans="1:12">
      <c r="A95" s="1">
        <v>36008</v>
      </c>
      <c r="B95" s="8">
        <v>1922</v>
      </c>
      <c r="C95">
        <f t="shared" si="9"/>
        <v>1968</v>
      </c>
      <c r="D95" s="13">
        <f t="shared" si="10"/>
        <v>2.3933402705515087E-2</v>
      </c>
      <c r="E95" s="18">
        <f>AVERAGE($B$4:B95)</f>
        <v>1749.6847826086957</v>
      </c>
      <c r="F95" s="13">
        <f t="shared" si="11"/>
        <v>8.9654119350314393E-2</v>
      </c>
      <c r="G95" s="18">
        <f t="shared" si="13"/>
        <v>1897</v>
      </c>
      <c r="H95" s="13">
        <f t="shared" si="14"/>
        <v>1.3007284079084287E-2</v>
      </c>
      <c r="I95" s="18">
        <f t="shared" si="15"/>
        <v>1939.6000000000001</v>
      </c>
      <c r="J95" s="13">
        <f t="shared" si="16"/>
        <v>9.1571279916754095E-3</v>
      </c>
      <c r="K95" s="18">
        <f t="shared" si="17"/>
        <v>1795.7186976351522</v>
      </c>
      <c r="L95" s="13">
        <f t="shared" si="12"/>
        <v>6.5703070949452533E-2</v>
      </c>
    </row>
    <row r="96" spans="1:12">
      <c r="A96" s="1">
        <v>36039</v>
      </c>
      <c r="B96" s="8">
        <v>1670</v>
      </c>
      <c r="C96">
        <f t="shared" si="9"/>
        <v>1922</v>
      </c>
      <c r="D96" s="13">
        <f t="shared" si="10"/>
        <v>0.15089820359281436</v>
      </c>
      <c r="E96" s="18">
        <f>AVERAGE($B$4:B96)</f>
        <v>1748.8279569892472</v>
      </c>
      <c r="F96" s="13">
        <f t="shared" si="11"/>
        <v>4.7202369454639063E-2</v>
      </c>
      <c r="G96" s="18">
        <f t="shared" si="13"/>
        <v>1945</v>
      </c>
      <c r="H96" s="13">
        <f t="shared" si="14"/>
        <v>0.16467065868263472</v>
      </c>
      <c r="I96" s="18">
        <f t="shared" si="15"/>
        <v>1931.2000000000003</v>
      </c>
      <c r="J96" s="13">
        <f t="shared" si="16"/>
        <v>0.15640718562874267</v>
      </c>
      <c r="K96" s="18">
        <f t="shared" si="17"/>
        <v>1820.9749581081219</v>
      </c>
      <c r="L96" s="13">
        <f t="shared" si="12"/>
        <v>9.0404166531809507E-2</v>
      </c>
    </row>
    <row r="97" spans="1:12">
      <c r="A97" s="1">
        <v>36069</v>
      </c>
      <c r="B97" s="8">
        <v>1791</v>
      </c>
      <c r="C97">
        <f t="shared" si="9"/>
        <v>1670</v>
      </c>
      <c r="D97" s="13">
        <f t="shared" si="10"/>
        <v>6.7560022333891676E-2</v>
      </c>
      <c r="E97" s="18">
        <f>AVERAGE($B$4:B97)</f>
        <v>1749.2765957446809</v>
      </c>
      <c r="F97" s="13">
        <f t="shared" si="11"/>
        <v>2.3296149779630994E-2</v>
      </c>
      <c r="G97" s="18">
        <f t="shared" si="13"/>
        <v>1796</v>
      </c>
      <c r="H97" s="13">
        <f t="shared" si="14"/>
        <v>2.7917364600781687E-3</v>
      </c>
      <c r="I97" s="18">
        <f t="shared" si="15"/>
        <v>1720.4</v>
      </c>
      <c r="J97" s="13">
        <f t="shared" si="16"/>
        <v>3.9419318816303693E-2</v>
      </c>
      <c r="K97" s="18">
        <f t="shared" si="17"/>
        <v>1790.7799664864976</v>
      </c>
      <c r="L97" s="13">
        <f t="shared" si="12"/>
        <v>1.228551164167269E-4</v>
      </c>
    </row>
    <row r="98" spans="1:12">
      <c r="A98" s="1">
        <v>36100</v>
      </c>
      <c r="B98" s="8">
        <v>1817</v>
      </c>
      <c r="C98">
        <f t="shared" si="9"/>
        <v>1791</v>
      </c>
      <c r="D98" s="13">
        <f t="shared" si="10"/>
        <v>1.4309301045679693E-2</v>
      </c>
      <c r="E98" s="18">
        <f>AVERAGE($B$4:B98)</f>
        <v>1749.9894736842105</v>
      </c>
      <c r="F98" s="13">
        <f t="shared" si="11"/>
        <v>3.6879761318541301E-2</v>
      </c>
      <c r="G98" s="18">
        <f t="shared" si="13"/>
        <v>1730.5</v>
      </c>
      <c r="H98" s="13">
        <f t="shared" si="14"/>
        <v>4.7605943863511281E-2</v>
      </c>
      <c r="I98" s="18">
        <f t="shared" si="15"/>
        <v>1766.8000000000002</v>
      </c>
      <c r="J98" s="13">
        <f t="shared" si="16"/>
        <v>2.7627958172812227E-2</v>
      </c>
      <c r="K98" s="18">
        <f t="shared" si="17"/>
        <v>1790.8239731891983</v>
      </c>
      <c r="L98" s="13">
        <f t="shared" si="12"/>
        <v>1.4406178762136301E-2</v>
      </c>
    </row>
    <row r="99" spans="1:12">
      <c r="A99" s="1">
        <v>36130</v>
      </c>
      <c r="B99" s="8">
        <v>1847</v>
      </c>
      <c r="C99">
        <f t="shared" si="9"/>
        <v>1817</v>
      </c>
      <c r="D99" s="13">
        <f t="shared" si="10"/>
        <v>1.6242555495397944E-2</v>
      </c>
      <c r="E99" s="18">
        <f>AVERAGE($B$4:B99)</f>
        <v>1751</v>
      </c>
      <c r="F99" s="13">
        <f t="shared" si="11"/>
        <v>5.1976177585273418E-2</v>
      </c>
      <c r="G99" s="18">
        <f t="shared" si="13"/>
        <v>1804</v>
      </c>
      <c r="H99" s="13">
        <f t="shared" si="14"/>
        <v>2.3280996210070383E-2</v>
      </c>
      <c r="I99" s="18">
        <f t="shared" si="15"/>
        <v>1811.8000000000002</v>
      </c>
      <c r="J99" s="13">
        <f t="shared" si="16"/>
        <v>1.9057931781266822E-2</v>
      </c>
      <c r="K99" s="18">
        <f t="shared" si="17"/>
        <v>1796.0591785513589</v>
      </c>
      <c r="L99" s="13">
        <f t="shared" si="12"/>
        <v>2.7580303978690386E-2</v>
      </c>
    </row>
    <row r="100" spans="1:12">
      <c r="A100" s="1">
        <v>36161</v>
      </c>
      <c r="B100" s="8">
        <v>1599</v>
      </c>
      <c r="C100">
        <f t="shared" si="9"/>
        <v>1847</v>
      </c>
      <c r="D100" s="13">
        <f t="shared" si="10"/>
        <v>0.15509693558474047</v>
      </c>
      <c r="E100" s="18">
        <f>AVERAGE($B$4:B100)</f>
        <v>1749.4329896907216</v>
      </c>
      <c r="F100" s="13">
        <f t="shared" si="11"/>
        <v>9.4079418193071654E-2</v>
      </c>
      <c r="G100" s="18">
        <f t="shared" si="13"/>
        <v>1832</v>
      </c>
      <c r="H100" s="13">
        <f t="shared" si="14"/>
        <v>0.14571607254534083</v>
      </c>
      <c r="I100" s="18">
        <f t="shared" si="15"/>
        <v>1841.0000000000002</v>
      </c>
      <c r="J100" s="13">
        <f t="shared" si="16"/>
        <v>0.15134459036898076</v>
      </c>
      <c r="K100" s="18">
        <f t="shared" si="17"/>
        <v>1806.2473428410872</v>
      </c>
      <c r="L100" s="13">
        <f t="shared" si="12"/>
        <v>0.1296105958981158</v>
      </c>
    </row>
    <row r="101" spans="1:12">
      <c r="A101" s="1">
        <v>36192</v>
      </c>
      <c r="B101" s="8">
        <v>1549</v>
      </c>
      <c r="C101">
        <f t="shared" si="9"/>
        <v>1599</v>
      </c>
      <c r="D101" s="13">
        <f t="shared" si="10"/>
        <v>3.2278889606197549E-2</v>
      </c>
      <c r="E101" s="18">
        <f>AVERAGE($B$4:B101)</f>
        <v>1747.3877551020407</v>
      </c>
      <c r="F101" s="13">
        <f t="shared" si="11"/>
        <v>0.12807472892320254</v>
      </c>
      <c r="G101" s="18">
        <f t="shared" si="13"/>
        <v>1723</v>
      </c>
      <c r="H101" s="13">
        <f t="shared" si="14"/>
        <v>0.11233053582956747</v>
      </c>
      <c r="I101" s="18">
        <f t="shared" si="15"/>
        <v>1648.6000000000001</v>
      </c>
      <c r="J101" s="13">
        <f t="shared" si="16"/>
        <v>6.4299548095545597E-2</v>
      </c>
      <c r="K101" s="18">
        <f t="shared" si="17"/>
        <v>1764.7978742728699</v>
      </c>
      <c r="L101" s="13">
        <f t="shared" si="12"/>
        <v>0.13931431521812129</v>
      </c>
    </row>
    <row r="102" spans="1:12">
      <c r="A102" s="1">
        <v>36220</v>
      </c>
      <c r="B102" s="8">
        <v>1832</v>
      </c>
      <c r="C102">
        <f t="shared" si="9"/>
        <v>1549</v>
      </c>
      <c r="D102" s="13">
        <f t="shared" si="10"/>
        <v>0.1544759825327511</v>
      </c>
      <c r="E102" s="18">
        <f>AVERAGE($B$4:B102)</f>
        <v>1748.2424242424242</v>
      </c>
      <c r="F102" s="13">
        <f t="shared" si="11"/>
        <v>4.5719200741034798E-2</v>
      </c>
      <c r="G102" s="18">
        <f t="shared" si="13"/>
        <v>1574</v>
      </c>
      <c r="H102" s="13">
        <f t="shared" si="14"/>
        <v>0.1408296943231441</v>
      </c>
      <c r="I102" s="18">
        <f t="shared" si="15"/>
        <v>1559</v>
      </c>
      <c r="J102" s="13">
        <f t="shared" si="16"/>
        <v>0.1490174672489083</v>
      </c>
      <c r="K102" s="18">
        <f t="shared" si="17"/>
        <v>1721.6382994182959</v>
      </c>
      <c r="L102" s="13">
        <f t="shared" si="12"/>
        <v>6.024110293761141E-2</v>
      </c>
    </row>
    <row r="103" spans="1:12">
      <c r="A103" s="1">
        <v>36251</v>
      </c>
      <c r="B103" s="8">
        <v>1840</v>
      </c>
      <c r="C103">
        <f t="shared" si="9"/>
        <v>1832</v>
      </c>
      <c r="D103" s="13">
        <f t="shared" si="10"/>
        <v>4.3478260869565218E-3</v>
      </c>
      <c r="E103" s="18">
        <f>AVERAGE($B$4:B103)</f>
        <v>1749.16</v>
      </c>
      <c r="F103" s="13">
        <f t="shared" si="11"/>
        <v>4.9369565217391262E-2</v>
      </c>
      <c r="G103" s="18">
        <f t="shared" si="13"/>
        <v>1690.5</v>
      </c>
      <c r="H103" s="13">
        <f t="shared" si="14"/>
        <v>8.1250000000000003E-2</v>
      </c>
      <c r="I103" s="18">
        <f t="shared" si="15"/>
        <v>1775.4</v>
      </c>
      <c r="J103" s="13">
        <f t="shared" si="16"/>
        <v>3.5108695652173866E-2</v>
      </c>
      <c r="K103" s="18">
        <f t="shared" si="17"/>
        <v>1743.7106395346368</v>
      </c>
      <c r="L103" s="13">
        <f t="shared" si="12"/>
        <v>5.2331174165958255E-2</v>
      </c>
    </row>
    <row r="104" spans="1:12">
      <c r="A104" s="1">
        <v>36281</v>
      </c>
      <c r="B104" s="8">
        <v>1846</v>
      </c>
      <c r="C104">
        <f t="shared" si="9"/>
        <v>1840</v>
      </c>
      <c r="D104" s="13">
        <f t="shared" si="10"/>
        <v>3.2502708559046588E-3</v>
      </c>
      <c r="E104" s="18">
        <f>AVERAGE($B$4:B104)</f>
        <v>1750.1188118811881</v>
      </c>
      <c r="F104" s="13">
        <f t="shared" si="11"/>
        <v>5.1939971895347728E-2</v>
      </c>
      <c r="G104" s="18">
        <f t="shared" si="13"/>
        <v>1836</v>
      </c>
      <c r="H104" s="13">
        <f t="shared" si="14"/>
        <v>5.4171180931744311E-3</v>
      </c>
      <c r="I104" s="18">
        <f t="shared" si="15"/>
        <v>1838.4</v>
      </c>
      <c r="J104" s="13">
        <f t="shared" si="16"/>
        <v>4.1170097508125185E-3</v>
      </c>
      <c r="K104" s="18">
        <f t="shared" si="17"/>
        <v>1762.9685116277096</v>
      </c>
      <c r="L104" s="13">
        <f t="shared" si="12"/>
        <v>4.4979137796473653E-2</v>
      </c>
    </row>
    <row r="105" spans="1:12">
      <c r="A105" s="1">
        <v>36312</v>
      </c>
      <c r="B105" s="8">
        <v>1865</v>
      </c>
      <c r="C105">
        <f t="shared" si="9"/>
        <v>1846</v>
      </c>
      <c r="D105" s="13">
        <f t="shared" si="10"/>
        <v>1.0187667560321715E-2</v>
      </c>
      <c r="E105" s="18">
        <f>AVERAGE($B$4:B105)</f>
        <v>1751.2450980392157</v>
      </c>
      <c r="F105" s="13">
        <f t="shared" si="11"/>
        <v>6.0994585501761026E-2</v>
      </c>
      <c r="G105" s="18">
        <f t="shared" si="13"/>
        <v>1843</v>
      </c>
      <c r="H105" s="13">
        <f t="shared" si="14"/>
        <v>1.1796246648793566E-2</v>
      </c>
      <c r="I105" s="18">
        <f t="shared" si="15"/>
        <v>1844.8000000000002</v>
      </c>
      <c r="J105" s="13">
        <f t="shared" si="16"/>
        <v>1.0831099195710358E-2</v>
      </c>
      <c r="K105" s="18">
        <f t="shared" si="17"/>
        <v>1779.5748093021678</v>
      </c>
      <c r="L105" s="13">
        <f t="shared" si="12"/>
        <v>4.5804391795084318E-2</v>
      </c>
    </row>
    <row r="106" spans="1:12">
      <c r="A106" s="1">
        <v>36342</v>
      </c>
      <c r="B106" s="8">
        <v>1966</v>
      </c>
      <c r="C106">
        <f t="shared" si="9"/>
        <v>1865</v>
      </c>
      <c r="D106" s="13">
        <f t="shared" si="10"/>
        <v>5.1373346897253307E-2</v>
      </c>
      <c r="E106" s="18">
        <f>AVERAGE($B$4:B106)</f>
        <v>1753.3300970873786</v>
      </c>
      <c r="F106" s="13">
        <f t="shared" si="11"/>
        <v>0.10817390789044833</v>
      </c>
      <c r="G106" s="18">
        <f t="shared" si="13"/>
        <v>1855.5</v>
      </c>
      <c r="H106" s="13">
        <f t="shared" si="14"/>
        <v>5.6205493387589012E-2</v>
      </c>
      <c r="I106" s="18">
        <f t="shared" si="15"/>
        <v>1861.2</v>
      </c>
      <c r="J106" s="13">
        <f t="shared" si="16"/>
        <v>5.3306205493387569E-2</v>
      </c>
      <c r="K106" s="18">
        <f t="shared" si="17"/>
        <v>1796.6598474417342</v>
      </c>
      <c r="L106" s="13">
        <f t="shared" si="12"/>
        <v>8.6134360406035504E-2</v>
      </c>
    </row>
    <row r="107" spans="1:12">
      <c r="A107" s="1">
        <v>36373</v>
      </c>
      <c r="B107" s="8">
        <v>1949</v>
      </c>
      <c r="C107">
        <f t="shared" si="9"/>
        <v>1966</v>
      </c>
      <c r="D107" s="13">
        <f t="shared" si="10"/>
        <v>8.7224217547460237E-3</v>
      </c>
      <c r="E107" s="18">
        <f>AVERAGE($B$4:B107)</f>
        <v>1755.2115384615386</v>
      </c>
      <c r="F107" s="13">
        <f t="shared" si="11"/>
        <v>9.9429687808343478E-2</v>
      </c>
      <c r="G107" s="18">
        <f t="shared" si="13"/>
        <v>1915.5</v>
      </c>
      <c r="H107" s="13">
        <f t="shared" si="14"/>
        <v>1.7188301693175988E-2</v>
      </c>
      <c r="I107" s="18">
        <f t="shared" si="15"/>
        <v>1945.8000000000002</v>
      </c>
      <c r="J107" s="13">
        <f t="shared" si="16"/>
        <v>1.6418676244226876E-3</v>
      </c>
      <c r="K107" s="18">
        <f t="shared" si="17"/>
        <v>1830.5278779533876</v>
      </c>
      <c r="L107" s="13">
        <f t="shared" si="12"/>
        <v>6.0786106745311652E-2</v>
      </c>
    </row>
    <row r="108" spans="1:12">
      <c r="A108" s="1">
        <v>36404</v>
      </c>
      <c r="B108" s="8">
        <v>1607</v>
      </c>
      <c r="C108">
        <f t="shared" si="9"/>
        <v>1949</v>
      </c>
      <c r="D108" s="13">
        <f t="shared" si="10"/>
        <v>0.21281891723708773</v>
      </c>
      <c r="E108" s="18">
        <f>AVERAGE($B$4:B108)</f>
        <v>1753.8</v>
      </c>
      <c r="F108" s="13">
        <f t="shared" si="11"/>
        <v>9.1350342252644656E-2</v>
      </c>
      <c r="G108" s="18">
        <f t="shared" si="13"/>
        <v>1957.5</v>
      </c>
      <c r="H108" s="13">
        <f t="shared" si="14"/>
        <v>0.21810827629122589</v>
      </c>
      <c r="I108" s="18">
        <f t="shared" si="15"/>
        <v>1952.4</v>
      </c>
      <c r="J108" s="13">
        <f t="shared" si="16"/>
        <v>0.21493466085874305</v>
      </c>
      <c r="K108" s="18">
        <f t="shared" si="17"/>
        <v>1854.22230236271</v>
      </c>
      <c r="L108" s="13">
        <f t="shared" si="12"/>
        <v>0.15384088510436217</v>
      </c>
    </row>
    <row r="109" spans="1:12">
      <c r="A109" s="1">
        <v>36434</v>
      </c>
      <c r="B109" s="8">
        <v>1804</v>
      </c>
      <c r="C109">
        <f t="shared" si="9"/>
        <v>1607</v>
      </c>
      <c r="D109" s="13">
        <f t="shared" si="10"/>
        <v>0.10920177383592018</v>
      </c>
      <c r="E109" s="18">
        <f>AVERAGE($B$4:B109)</f>
        <v>1754.2735849056603</v>
      </c>
      <c r="F109" s="13">
        <f t="shared" si="11"/>
        <v>2.7564531648747063E-2</v>
      </c>
      <c r="G109" s="18">
        <f t="shared" si="13"/>
        <v>1778</v>
      </c>
      <c r="H109" s="13">
        <f t="shared" si="14"/>
        <v>1.4412416851441241E-2</v>
      </c>
      <c r="I109" s="18">
        <f t="shared" si="15"/>
        <v>1675.4</v>
      </c>
      <c r="J109" s="13">
        <f t="shared" si="16"/>
        <v>7.128603104212855E-2</v>
      </c>
      <c r="K109" s="18">
        <f t="shared" si="17"/>
        <v>1804.7778418901682</v>
      </c>
      <c r="L109" s="13">
        <f t="shared" si="12"/>
        <v>4.3117621406222126E-4</v>
      </c>
    </row>
    <row r="110" spans="1:12">
      <c r="A110" s="1">
        <v>36465</v>
      </c>
      <c r="B110" s="8">
        <v>1850</v>
      </c>
      <c r="C110">
        <f t="shared" si="9"/>
        <v>1804</v>
      </c>
      <c r="D110" s="13">
        <f t="shared" si="10"/>
        <v>2.4864864864864864E-2</v>
      </c>
      <c r="E110" s="18">
        <f>AVERAGE($B$4:B110)</f>
        <v>1755.1682242990655</v>
      </c>
      <c r="F110" s="13">
        <f t="shared" si="11"/>
        <v>5.1260419297802423E-2</v>
      </c>
      <c r="G110" s="18">
        <f t="shared" si="13"/>
        <v>1705.5</v>
      </c>
      <c r="H110" s="13">
        <f t="shared" si="14"/>
        <v>7.8108108108108101E-2</v>
      </c>
      <c r="I110" s="18">
        <f t="shared" si="15"/>
        <v>1764.6000000000001</v>
      </c>
      <c r="J110" s="13">
        <f t="shared" si="16"/>
        <v>4.6162162162162089E-2</v>
      </c>
      <c r="K110" s="18">
        <f t="shared" si="17"/>
        <v>1804.6222735121346</v>
      </c>
      <c r="L110" s="13">
        <f t="shared" si="12"/>
        <v>2.452850080425157E-2</v>
      </c>
    </row>
    <row r="111" spans="1:12">
      <c r="A111" s="1">
        <v>36495</v>
      </c>
      <c r="B111" s="8">
        <v>1836</v>
      </c>
      <c r="C111">
        <f t="shared" si="9"/>
        <v>1850</v>
      </c>
      <c r="D111" s="13">
        <f t="shared" si="10"/>
        <v>7.6252723311546842E-3</v>
      </c>
      <c r="E111" s="18">
        <f>AVERAGE($B$4:B111)</f>
        <v>1755.9166666666667</v>
      </c>
      <c r="F111" s="13">
        <f t="shared" si="11"/>
        <v>4.3618373275235982E-2</v>
      </c>
      <c r="G111" s="18">
        <f t="shared" si="13"/>
        <v>1827</v>
      </c>
      <c r="H111" s="13">
        <f t="shared" si="14"/>
        <v>4.9019607843137254E-3</v>
      </c>
      <c r="I111" s="18">
        <f t="shared" si="15"/>
        <v>1840.8</v>
      </c>
      <c r="J111" s="13">
        <f t="shared" si="16"/>
        <v>2.6143790849672954E-3</v>
      </c>
      <c r="K111" s="18">
        <f t="shared" si="17"/>
        <v>1813.6978188097078</v>
      </c>
      <c r="L111" s="13">
        <f t="shared" si="12"/>
        <v>1.2147157511052413E-2</v>
      </c>
    </row>
    <row r="112" spans="1:12">
      <c r="A112" s="1">
        <v>36526</v>
      </c>
      <c r="B112" s="8">
        <v>1542</v>
      </c>
      <c r="C112">
        <f t="shared" si="9"/>
        <v>1836</v>
      </c>
      <c r="D112" s="13">
        <f t="shared" si="10"/>
        <v>0.19066147859922178</v>
      </c>
      <c r="E112" s="18">
        <f>AVERAGE($B$4:B112)</f>
        <v>1753.954128440367</v>
      </c>
      <c r="F112" s="13">
        <f t="shared" si="11"/>
        <v>0.13745403919608754</v>
      </c>
      <c r="G112" s="18">
        <f t="shared" si="13"/>
        <v>1843</v>
      </c>
      <c r="H112" s="13">
        <f t="shared" si="14"/>
        <v>0.19520103761348898</v>
      </c>
      <c r="I112" s="18">
        <f t="shared" si="15"/>
        <v>1838.8000000000002</v>
      </c>
      <c r="J112" s="13">
        <f t="shared" si="16"/>
        <v>0.19247730220492879</v>
      </c>
      <c r="K112" s="18">
        <f t="shared" si="17"/>
        <v>1818.1582550477663</v>
      </c>
      <c r="L112" s="13">
        <f t="shared" si="12"/>
        <v>0.17909095658091198</v>
      </c>
    </row>
    <row r="113" spans="1:12">
      <c r="A113" s="1">
        <v>36557</v>
      </c>
      <c r="B113" s="8">
        <v>1617</v>
      </c>
      <c r="C113">
        <f t="shared" si="9"/>
        <v>1542</v>
      </c>
      <c r="D113" s="13">
        <f t="shared" si="10"/>
        <v>4.6382189239332093E-2</v>
      </c>
      <c r="E113" s="18">
        <f>AVERAGE($B$4:B113)</f>
        <v>1752.7090909090909</v>
      </c>
      <c r="F113" s="13">
        <f t="shared" si="11"/>
        <v>8.3926463147242392E-2</v>
      </c>
      <c r="G113" s="18">
        <f t="shared" si="13"/>
        <v>1689</v>
      </c>
      <c r="H113" s="13">
        <f t="shared" si="14"/>
        <v>4.4526901669758812E-2</v>
      </c>
      <c r="I113" s="18">
        <f t="shared" si="15"/>
        <v>1600.8000000000002</v>
      </c>
      <c r="J113" s="13">
        <f t="shared" si="16"/>
        <v>1.001855287569562E-2</v>
      </c>
      <c r="K113" s="18">
        <f t="shared" si="17"/>
        <v>1762.9266040382131</v>
      </c>
      <c r="L113" s="13">
        <f t="shared" si="12"/>
        <v>9.0245271514046446E-2</v>
      </c>
    </row>
    <row r="114" spans="1:12">
      <c r="A114" s="1">
        <v>36586</v>
      </c>
      <c r="B114" s="8">
        <v>1920</v>
      </c>
      <c r="C114">
        <f t="shared" si="9"/>
        <v>1617</v>
      </c>
      <c r="D114" s="13">
        <f t="shared" si="10"/>
        <v>0.15781249999999999</v>
      </c>
      <c r="E114" s="18">
        <f>AVERAGE($B$4:B114)</f>
        <v>1754.2162162162163</v>
      </c>
      <c r="F114" s="13">
        <f t="shared" si="11"/>
        <v>8.6345720720720706E-2</v>
      </c>
      <c r="G114" s="18">
        <f t="shared" si="13"/>
        <v>1579.5</v>
      </c>
      <c r="H114" s="13">
        <f t="shared" si="14"/>
        <v>0.17734374999999999</v>
      </c>
      <c r="I114" s="18">
        <f t="shared" si="15"/>
        <v>1602.0000000000002</v>
      </c>
      <c r="J114" s="13">
        <f t="shared" si="16"/>
        <v>0.16562499999999988</v>
      </c>
      <c r="K114" s="18">
        <f t="shared" si="17"/>
        <v>1733.7412832305706</v>
      </c>
      <c r="L114" s="13">
        <f t="shared" si="12"/>
        <v>9.7009748317411132E-2</v>
      </c>
    </row>
    <row r="115" spans="1:12">
      <c r="A115" s="1">
        <v>36617</v>
      </c>
      <c r="B115" s="8">
        <v>1971</v>
      </c>
      <c r="C115">
        <f t="shared" si="9"/>
        <v>1920</v>
      </c>
      <c r="D115" s="13">
        <f t="shared" si="10"/>
        <v>2.5875190258751901E-2</v>
      </c>
      <c r="E115" s="18">
        <f>AVERAGE($B$4:B115)</f>
        <v>1756.1517857142858</v>
      </c>
      <c r="F115" s="13">
        <f t="shared" si="11"/>
        <v>0.10900467492933243</v>
      </c>
      <c r="G115" s="18">
        <f t="shared" si="13"/>
        <v>1768.5</v>
      </c>
      <c r="H115" s="13">
        <f t="shared" si="14"/>
        <v>0.10273972602739725</v>
      </c>
      <c r="I115" s="18">
        <f t="shared" si="15"/>
        <v>1859.4</v>
      </c>
      <c r="J115" s="13">
        <f t="shared" si="16"/>
        <v>5.6621004566209998E-2</v>
      </c>
      <c r="K115" s="18">
        <f t="shared" si="17"/>
        <v>1770.9930265844566</v>
      </c>
      <c r="L115" s="13">
        <f t="shared" si="12"/>
        <v>0.10147487235694742</v>
      </c>
    </row>
    <row r="116" spans="1:12">
      <c r="A116" s="1">
        <v>36647</v>
      </c>
      <c r="B116" s="8">
        <v>1992</v>
      </c>
      <c r="C116">
        <f t="shared" si="9"/>
        <v>1971</v>
      </c>
      <c r="D116" s="13">
        <f t="shared" si="10"/>
        <v>1.0542168674698794E-2</v>
      </c>
      <c r="E116" s="18">
        <f>AVERAGE($B$4:B116)</f>
        <v>1758.2389380530974</v>
      </c>
      <c r="F116" s="13">
        <f t="shared" si="11"/>
        <v>0.11734993069623624</v>
      </c>
      <c r="G116" s="18">
        <f t="shared" si="13"/>
        <v>1945.5</v>
      </c>
      <c r="H116" s="13">
        <f t="shared" si="14"/>
        <v>2.3343373493975902E-2</v>
      </c>
      <c r="I116" s="18">
        <f t="shared" si="15"/>
        <v>1960.8000000000002</v>
      </c>
      <c r="J116" s="13">
        <f t="shared" si="16"/>
        <v>1.5662650602409546E-2</v>
      </c>
      <c r="K116" s="18">
        <f t="shared" si="17"/>
        <v>1810.9944212675655</v>
      </c>
      <c r="L116" s="13">
        <f t="shared" si="12"/>
        <v>9.086625438375226E-2</v>
      </c>
    </row>
    <row r="117" spans="1:12">
      <c r="A117" s="1">
        <v>36678</v>
      </c>
      <c r="B117" s="8">
        <v>2010</v>
      </c>
      <c r="C117">
        <f t="shared" si="9"/>
        <v>1992</v>
      </c>
      <c r="D117" s="13">
        <f t="shared" si="10"/>
        <v>8.9552238805970154E-3</v>
      </c>
      <c r="E117" s="18">
        <f>AVERAGE($B$4:B117)</f>
        <v>1760.4473684210527</v>
      </c>
      <c r="F117" s="13">
        <f t="shared" si="11"/>
        <v>0.12415553809897875</v>
      </c>
      <c r="G117" s="18">
        <f t="shared" si="13"/>
        <v>1981.5</v>
      </c>
      <c r="H117" s="13">
        <f t="shared" si="14"/>
        <v>1.4179104477611941E-2</v>
      </c>
      <c r="I117" s="18">
        <f t="shared" si="15"/>
        <v>1987.8000000000002</v>
      </c>
      <c r="J117" s="13">
        <f t="shared" si="16"/>
        <v>1.1044776119402895E-2</v>
      </c>
      <c r="K117" s="18">
        <f t="shared" si="17"/>
        <v>1847.1955370140527</v>
      </c>
      <c r="L117" s="13">
        <f t="shared" si="12"/>
        <v>8.0997245266640469E-2</v>
      </c>
    </row>
    <row r="118" spans="1:12">
      <c r="A118" s="1">
        <v>36708</v>
      </c>
      <c r="B118" s="8">
        <v>2054</v>
      </c>
      <c r="C118">
        <f t="shared" si="9"/>
        <v>2010</v>
      </c>
      <c r="D118" s="13">
        <f t="shared" si="10"/>
        <v>2.1421616358325218E-2</v>
      </c>
      <c r="E118" s="18">
        <f>AVERAGE($B$4:B118)</f>
        <v>1763</v>
      </c>
      <c r="F118" s="13">
        <f t="shared" si="11"/>
        <v>0.14167478091528724</v>
      </c>
      <c r="G118" s="18">
        <f t="shared" si="13"/>
        <v>2001</v>
      </c>
      <c r="H118" s="13">
        <f t="shared" si="14"/>
        <v>2.5803310613437196E-2</v>
      </c>
      <c r="I118" s="18">
        <f t="shared" si="15"/>
        <v>2006.4</v>
      </c>
      <c r="J118" s="13">
        <f t="shared" si="16"/>
        <v>2.3174294060369964E-2</v>
      </c>
      <c r="K118" s="18">
        <f t="shared" si="17"/>
        <v>1879.7564296112423</v>
      </c>
      <c r="L118" s="13">
        <f t="shared" si="12"/>
        <v>8.4831339040290984E-2</v>
      </c>
    </row>
    <row r="119" spans="1:12">
      <c r="A119" s="1">
        <v>36739</v>
      </c>
      <c r="B119" s="8">
        <v>2097</v>
      </c>
      <c r="C119">
        <f t="shared" si="9"/>
        <v>2054</v>
      </c>
      <c r="D119" s="13">
        <f t="shared" si="10"/>
        <v>2.0505484024797328E-2</v>
      </c>
      <c r="E119" s="18">
        <f>AVERAGE($B$4:B119)</f>
        <v>1765.8793103448277</v>
      </c>
      <c r="F119" s="13">
        <f t="shared" si="11"/>
        <v>0.15790209330241886</v>
      </c>
      <c r="G119" s="18">
        <f t="shared" si="13"/>
        <v>2032</v>
      </c>
      <c r="H119" s="13">
        <f t="shared" si="14"/>
        <v>3.0996661897949453E-2</v>
      </c>
      <c r="I119" s="18">
        <f t="shared" si="15"/>
        <v>2045.2</v>
      </c>
      <c r="J119" s="13">
        <f t="shared" si="16"/>
        <v>2.4701955174058158E-2</v>
      </c>
      <c r="K119" s="18">
        <f t="shared" si="17"/>
        <v>1914.6051436889938</v>
      </c>
      <c r="L119" s="13">
        <f t="shared" si="12"/>
        <v>8.6978949123035831E-2</v>
      </c>
    </row>
    <row r="120" spans="1:12">
      <c r="A120" s="1">
        <v>36770</v>
      </c>
      <c r="B120" s="8">
        <v>1824</v>
      </c>
      <c r="C120">
        <f t="shared" si="9"/>
        <v>2097</v>
      </c>
      <c r="D120" s="13">
        <f t="shared" si="10"/>
        <v>0.14967105263157895</v>
      </c>
      <c r="E120" s="18">
        <f>AVERAGE($B$4:B120)</f>
        <v>1766.3760683760684</v>
      </c>
      <c r="F120" s="13">
        <f t="shared" si="11"/>
        <v>3.1592067776278314E-2</v>
      </c>
      <c r="G120" s="18">
        <f t="shared" si="13"/>
        <v>2075.5</v>
      </c>
      <c r="H120" s="13">
        <f t="shared" si="14"/>
        <v>0.13788377192982457</v>
      </c>
      <c r="I120" s="18">
        <f t="shared" si="15"/>
        <v>2088.4</v>
      </c>
      <c r="J120" s="13">
        <f t="shared" si="16"/>
        <v>0.14495614035087726</v>
      </c>
      <c r="K120" s="18">
        <f t="shared" si="17"/>
        <v>1951.0841149511953</v>
      </c>
      <c r="L120" s="13">
        <f t="shared" si="12"/>
        <v>6.967330863552372E-2</v>
      </c>
    </row>
    <row r="121" spans="1:12">
      <c r="A121" s="1">
        <v>36800</v>
      </c>
      <c r="B121" s="8">
        <v>1977</v>
      </c>
      <c r="C121">
        <f t="shared" si="9"/>
        <v>1824</v>
      </c>
      <c r="D121" s="13">
        <f t="shared" si="10"/>
        <v>7.7389984825493169E-2</v>
      </c>
      <c r="E121" s="18">
        <f>AVERAGE($B$4:B121)</f>
        <v>1768.1610169491526</v>
      </c>
      <c r="F121" s="13">
        <f t="shared" si="11"/>
        <v>0.10563428581226476</v>
      </c>
      <c r="G121" s="18">
        <f t="shared" si="13"/>
        <v>1960.5</v>
      </c>
      <c r="H121" s="13">
        <f t="shared" si="14"/>
        <v>8.3459787556904395E-3</v>
      </c>
      <c r="I121" s="18">
        <f t="shared" si="15"/>
        <v>1878.6000000000001</v>
      </c>
      <c r="J121" s="13">
        <f t="shared" si="16"/>
        <v>4.9772382397572007E-2</v>
      </c>
      <c r="K121" s="18">
        <f t="shared" si="17"/>
        <v>1925.6672919609562</v>
      </c>
      <c r="L121" s="13">
        <f t="shared" si="12"/>
        <v>2.5964950955510286E-2</v>
      </c>
    </row>
    <row r="122" spans="1:12">
      <c r="A122" s="1">
        <v>36831</v>
      </c>
      <c r="B122" s="8">
        <v>1981</v>
      </c>
      <c r="C122">
        <f t="shared" si="9"/>
        <v>1977</v>
      </c>
      <c r="D122" s="13">
        <f t="shared" si="10"/>
        <v>2.0191822311963654E-3</v>
      </c>
      <c r="E122" s="18">
        <f>AVERAGE($B$4:B122)</f>
        <v>1769.9495798319329</v>
      </c>
      <c r="F122" s="13">
        <f t="shared" si="11"/>
        <v>0.10653731457247206</v>
      </c>
      <c r="G122" s="18">
        <f t="shared" si="13"/>
        <v>1900.5</v>
      </c>
      <c r="H122" s="13">
        <f t="shared" si="14"/>
        <v>4.0636042402826852E-2</v>
      </c>
      <c r="I122" s="18">
        <f t="shared" si="15"/>
        <v>1946.4</v>
      </c>
      <c r="J122" s="13">
        <f t="shared" si="16"/>
        <v>1.7465926299848514E-2</v>
      </c>
      <c r="K122" s="18">
        <f t="shared" si="17"/>
        <v>1935.9338335687651</v>
      </c>
      <c r="L122" s="13">
        <f t="shared" si="12"/>
        <v>2.2749200621521925E-2</v>
      </c>
    </row>
    <row r="123" spans="1:12">
      <c r="A123" s="1">
        <v>36861</v>
      </c>
      <c r="B123" s="8">
        <v>2000</v>
      </c>
      <c r="C123">
        <f t="shared" si="9"/>
        <v>1981</v>
      </c>
      <c r="D123" s="13">
        <f t="shared" si="10"/>
        <v>9.4999999999999998E-3</v>
      </c>
      <c r="E123" s="18">
        <f>AVERAGE($B$4:B123)</f>
        <v>1771.8666666666666</v>
      </c>
      <c r="F123" s="13">
        <f t="shared" si="11"/>
        <v>0.11406666666666672</v>
      </c>
      <c r="G123" s="18">
        <f t="shared" si="13"/>
        <v>1979</v>
      </c>
      <c r="H123" s="13">
        <f t="shared" si="14"/>
        <v>1.0500000000000001E-2</v>
      </c>
      <c r="I123" s="18">
        <f t="shared" si="15"/>
        <v>1980.2000000000003</v>
      </c>
      <c r="J123" s="13">
        <f t="shared" si="16"/>
        <v>9.8999999999998638E-3</v>
      </c>
      <c r="K123" s="18">
        <f t="shared" si="17"/>
        <v>1944.9470668550123</v>
      </c>
      <c r="L123" s="13">
        <f t="shared" si="12"/>
        <v>2.7526466572493861E-2</v>
      </c>
    </row>
    <row r="124" spans="1:12">
      <c r="A124" s="1">
        <v>36892</v>
      </c>
      <c r="B124" s="8">
        <v>1683</v>
      </c>
      <c r="C124">
        <f t="shared" si="9"/>
        <v>2000</v>
      </c>
      <c r="D124" s="13">
        <f t="shared" si="10"/>
        <v>0.18835412953060013</v>
      </c>
      <c r="E124" s="18">
        <f>AVERAGE($B$4:B124)</f>
        <v>1771.1322314049587</v>
      </c>
      <c r="F124" s="13">
        <f t="shared" si="11"/>
        <v>5.236615056741456E-2</v>
      </c>
      <c r="G124" s="18">
        <f t="shared" si="13"/>
        <v>1990.5</v>
      </c>
      <c r="H124" s="13">
        <f t="shared" si="14"/>
        <v>0.18270944741532977</v>
      </c>
      <c r="I124" s="18">
        <f t="shared" si="15"/>
        <v>1996.2</v>
      </c>
      <c r="J124" s="13">
        <f t="shared" si="16"/>
        <v>0.18609625668449201</v>
      </c>
      <c r="K124" s="18">
        <f t="shared" si="17"/>
        <v>1955.9576534840098</v>
      </c>
      <c r="L124" s="13">
        <f t="shared" si="12"/>
        <v>0.16218517735235283</v>
      </c>
    </row>
    <row r="125" spans="1:12">
      <c r="A125" s="1">
        <v>36923</v>
      </c>
      <c r="B125" s="8">
        <v>1663</v>
      </c>
      <c r="C125">
        <f t="shared" si="9"/>
        <v>1683</v>
      </c>
      <c r="D125" s="13">
        <f t="shared" si="10"/>
        <v>1.2026458208057728E-2</v>
      </c>
      <c r="E125" s="18">
        <f>AVERAGE($B$4:B125)</f>
        <v>1770.2459016393443</v>
      </c>
      <c r="F125" s="13">
        <f t="shared" si="11"/>
        <v>6.4489417702552204E-2</v>
      </c>
      <c r="G125" s="18">
        <f t="shared" si="13"/>
        <v>1841.5</v>
      </c>
      <c r="H125" s="13">
        <f t="shared" si="14"/>
        <v>0.10733613950691522</v>
      </c>
      <c r="I125" s="18">
        <f t="shared" si="15"/>
        <v>1746.4</v>
      </c>
      <c r="J125" s="13">
        <f t="shared" si="16"/>
        <v>5.0150330727600778E-2</v>
      </c>
      <c r="K125" s="18">
        <f t="shared" si="17"/>
        <v>1901.366122787208</v>
      </c>
      <c r="L125" s="13">
        <f t="shared" si="12"/>
        <v>0.14333501069585572</v>
      </c>
    </row>
    <row r="126" spans="1:12">
      <c r="A126" s="1">
        <v>36951</v>
      </c>
      <c r="B126" s="8">
        <v>2008</v>
      </c>
      <c r="C126">
        <f t="shared" si="9"/>
        <v>1663</v>
      </c>
      <c r="D126" s="13">
        <f t="shared" si="10"/>
        <v>0.17181274900398405</v>
      </c>
      <c r="E126" s="18">
        <f>AVERAGE($B$4:B126)</f>
        <v>1772.178861788618</v>
      </c>
      <c r="F126" s="13">
        <f t="shared" si="11"/>
        <v>0.11744080588216238</v>
      </c>
      <c r="G126" s="18">
        <f t="shared" si="13"/>
        <v>1673</v>
      </c>
      <c r="H126" s="13">
        <f t="shared" si="14"/>
        <v>0.16683266932270915</v>
      </c>
      <c r="I126" s="18">
        <f t="shared" si="15"/>
        <v>1667</v>
      </c>
      <c r="J126" s="13">
        <f t="shared" si="16"/>
        <v>0.16982071713147409</v>
      </c>
      <c r="K126" s="18">
        <f t="shared" si="17"/>
        <v>1853.6928982297663</v>
      </c>
      <c r="L126" s="13">
        <f t="shared" si="12"/>
        <v>7.6846166220235879E-2</v>
      </c>
    </row>
    <row r="127" spans="1:12">
      <c r="A127" s="1">
        <v>36982</v>
      </c>
      <c r="B127" s="8">
        <v>2024</v>
      </c>
      <c r="C127">
        <f t="shared" si="9"/>
        <v>2008</v>
      </c>
      <c r="D127" s="13">
        <f t="shared" si="10"/>
        <v>7.9051383399209481E-3</v>
      </c>
      <c r="E127" s="18">
        <f>AVERAGE($B$4:B127)</f>
        <v>1774.2096774193549</v>
      </c>
      <c r="F127" s="13">
        <f t="shared" si="11"/>
        <v>0.12341419099834246</v>
      </c>
      <c r="G127" s="18">
        <f t="shared" si="13"/>
        <v>1835.5</v>
      </c>
      <c r="H127" s="13">
        <f t="shared" si="14"/>
        <v>9.3132411067193679E-2</v>
      </c>
      <c r="I127" s="18">
        <f t="shared" si="15"/>
        <v>1939</v>
      </c>
      <c r="J127" s="13">
        <f t="shared" si="16"/>
        <v>4.199604743083004E-2</v>
      </c>
      <c r="K127" s="18">
        <f t="shared" si="17"/>
        <v>1884.5543185838133</v>
      </c>
      <c r="L127" s="13">
        <f t="shared" si="12"/>
        <v>6.8896087656218741E-2</v>
      </c>
    </row>
    <row r="128" spans="1:12">
      <c r="A128" s="1">
        <v>37012</v>
      </c>
      <c r="B128" s="8">
        <v>2047</v>
      </c>
      <c r="C128">
        <f t="shared" si="9"/>
        <v>2024</v>
      </c>
      <c r="D128" s="13">
        <f t="shared" si="10"/>
        <v>1.1235955056179775E-2</v>
      </c>
      <c r="E128" s="18">
        <f>AVERAGE($B$4:B128)</f>
        <v>1776.3920000000001</v>
      </c>
      <c r="F128" s="13">
        <f t="shared" si="11"/>
        <v>0.13219736199316071</v>
      </c>
      <c r="G128" s="18">
        <f t="shared" si="13"/>
        <v>2016</v>
      </c>
      <c r="H128" s="13">
        <f t="shared" si="14"/>
        <v>1.5144113336590131E-2</v>
      </c>
      <c r="I128" s="18">
        <f t="shared" si="15"/>
        <v>2020.8000000000002</v>
      </c>
      <c r="J128" s="13">
        <f t="shared" si="16"/>
        <v>1.2799218368343829E-2</v>
      </c>
      <c r="K128" s="18">
        <f t="shared" si="17"/>
        <v>1912.4434548670506</v>
      </c>
      <c r="L128" s="13">
        <f t="shared" si="12"/>
        <v>6.5733534505593258E-2</v>
      </c>
    </row>
    <row r="129" spans="1:12">
      <c r="A129" s="1">
        <v>37043</v>
      </c>
      <c r="B129" s="8">
        <v>2073</v>
      </c>
      <c r="C129">
        <f t="shared" si="9"/>
        <v>2047</v>
      </c>
      <c r="D129" s="13">
        <f t="shared" si="10"/>
        <v>1.2542209358417752E-2</v>
      </c>
      <c r="E129" s="18">
        <f>AVERAGE($B$4:B129)</f>
        <v>1778.7460317460318</v>
      </c>
      <c r="F129" s="13">
        <f t="shared" si="11"/>
        <v>0.1419459567071723</v>
      </c>
      <c r="G129" s="18">
        <f t="shared" si="13"/>
        <v>2035.5</v>
      </c>
      <c r="H129" s="13">
        <f t="shared" si="14"/>
        <v>1.8089725036179449E-2</v>
      </c>
      <c r="I129" s="18">
        <f t="shared" si="15"/>
        <v>2042.4</v>
      </c>
      <c r="J129" s="13">
        <f t="shared" si="16"/>
        <v>1.4761215629522387E-2</v>
      </c>
      <c r="K129" s="18">
        <f t="shared" si="17"/>
        <v>1939.3547638936407</v>
      </c>
      <c r="L129" s="13">
        <f t="shared" si="12"/>
        <v>6.446948196158192E-2</v>
      </c>
    </row>
    <row r="130" spans="1:12">
      <c r="A130" s="1">
        <v>37073</v>
      </c>
      <c r="B130" s="8">
        <v>2127</v>
      </c>
      <c r="C130">
        <f t="shared" si="9"/>
        <v>2073</v>
      </c>
      <c r="D130" s="13">
        <f t="shared" si="10"/>
        <v>2.5387870239774329E-2</v>
      </c>
      <c r="E130" s="18">
        <f>AVERAGE($B$4:B130)</f>
        <v>1781.4881889763778</v>
      </c>
      <c r="F130" s="13">
        <f t="shared" si="11"/>
        <v>0.16244090786253981</v>
      </c>
      <c r="G130" s="18">
        <f t="shared" si="13"/>
        <v>2060</v>
      </c>
      <c r="H130" s="13">
        <f t="shared" si="14"/>
        <v>3.1499764927127409E-2</v>
      </c>
      <c r="I130" s="18">
        <f t="shared" si="15"/>
        <v>2067.8000000000002</v>
      </c>
      <c r="J130" s="13">
        <f t="shared" si="16"/>
        <v>2.7832628114715475E-2</v>
      </c>
      <c r="K130" s="18">
        <f t="shared" si="17"/>
        <v>1966.0838111149128</v>
      </c>
      <c r="L130" s="13">
        <f t="shared" si="12"/>
        <v>7.5654061535066847E-2</v>
      </c>
    </row>
    <row r="131" spans="1:12">
      <c r="A131" s="1">
        <v>37104</v>
      </c>
      <c r="B131" s="8">
        <v>2203</v>
      </c>
      <c r="C131">
        <f t="shared" si="9"/>
        <v>2127</v>
      </c>
      <c r="D131" s="13">
        <f t="shared" si="10"/>
        <v>3.4498411257376307E-2</v>
      </c>
      <c r="E131" s="18">
        <f>AVERAGE($B$4:B131)</f>
        <v>1784.78125</v>
      </c>
      <c r="F131" s="13">
        <f t="shared" si="11"/>
        <v>0.1898405583295506</v>
      </c>
      <c r="G131" s="18">
        <f t="shared" si="13"/>
        <v>2100</v>
      </c>
      <c r="H131" s="13">
        <f t="shared" si="14"/>
        <v>4.6754425783023149E-2</v>
      </c>
      <c r="I131" s="18">
        <f t="shared" si="15"/>
        <v>2116.2000000000003</v>
      </c>
      <c r="J131" s="13">
        <f t="shared" si="16"/>
        <v>3.9400817067634916E-2</v>
      </c>
      <c r="K131" s="18">
        <f t="shared" si="17"/>
        <v>1998.2670488919305</v>
      </c>
      <c r="L131" s="13">
        <f t="shared" si="12"/>
        <v>9.2933704542927612E-2</v>
      </c>
    </row>
    <row r="132" spans="1:12">
      <c r="A132" s="1">
        <v>37135</v>
      </c>
      <c r="B132" s="8">
        <v>1708</v>
      </c>
      <c r="C132">
        <f t="shared" si="9"/>
        <v>2203</v>
      </c>
      <c r="D132" s="13">
        <f t="shared" si="10"/>
        <v>0.28981264637002341</v>
      </c>
      <c r="E132" s="18">
        <f>AVERAGE($B$4:B132)</f>
        <v>1784.1860465116279</v>
      </c>
      <c r="F132" s="13">
        <f t="shared" si="11"/>
        <v>4.4605413648494067E-2</v>
      </c>
      <c r="G132" s="18">
        <f t="shared" si="13"/>
        <v>2165</v>
      </c>
      <c r="H132" s="13">
        <f t="shared" si="14"/>
        <v>0.26756440281030447</v>
      </c>
      <c r="I132" s="18">
        <f t="shared" si="15"/>
        <v>2187.8000000000002</v>
      </c>
      <c r="J132" s="13">
        <f t="shared" si="16"/>
        <v>0.28091334894613595</v>
      </c>
      <c r="K132" s="18">
        <f t="shared" si="17"/>
        <v>2039.2136391135446</v>
      </c>
      <c r="L132" s="13">
        <f t="shared" si="12"/>
        <v>0.19391899245523686</v>
      </c>
    </row>
    <row r="133" spans="1:12">
      <c r="A133" s="1">
        <v>37165</v>
      </c>
      <c r="B133" s="8">
        <v>1951</v>
      </c>
      <c r="C133">
        <f t="shared" si="9"/>
        <v>1708</v>
      </c>
      <c r="D133" s="13">
        <f t="shared" si="10"/>
        <v>0.12455151204510508</v>
      </c>
      <c r="E133" s="18">
        <f>AVERAGE($B$4:B133)</f>
        <v>1785.4692307692308</v>
      </c>
      <c r="F133" s="13">
        <f t="shared" si="11"/>
        <v>8.4844064187990384E-2</v>
      </c>
      <c r="G133" s="18">
        <f t="shared" si="13"/>
        <v>1955.5</v>
      </c>
      <c r="H133" s="13">
        <f t="shared" si="14"/>
        <v>2.3065094823167607E-3</v>
      </c>
      <c r="I133" s="18">
        <f t="shared" si="15"/>
        <v>1807</v>
      </c>
      <c r="J133" s="13">
        <f t="shared" si="16"/>
        <v>7.3808303434136344E-2</v>
      </c>
      <c r="K133" s="18">
        <f t="shared" si="17"/>
        <v>1972.9709112908358</v>
      </c>
      <c r="L133" s="13">
        <f t="shared" si="12"/>
        <v>1.1261358939434049E-2</v>
      </c>
    </row>
    <row r="134" spans="1:12">
      <c r="A134" s="1">
        <v>37196</v>
      </c>
      <c r="B134" s="8">
        <v>1974</v>
      </c>
      <c r="C134">
        <f t="shared" ref="C134:C151" si="18">B133</f>
        <v>1951</v>
      </c>
      <c r="D134" s="13">
        <f t="shared" ref="D134:D162" si="19">ABS(B134-C134)/B134</f>
        <v>1.1651469098277609E-2</v>
      </c>
      <c r="E134" s="18">
        <f>AVERAGE($B$4:B134)</f>
        <v>1786.9083969465648</v>
      </c>
      <c r="F134" s="13">
        <f t="shared" ref="F134:F162" si="20">ABS(B134-E134)/B134</f>
        <v>9.4777914414100897E-2</v>
      </c>
      <c r="G134" s="18">
        <f t="shared" si="13"/>
        <v>1829.5</v>
      </c>
      <c r="H134" s="13">
        <f t="shared" si="14"/>
        <v>7.3201621073961498E-2</v>
      </c>
      <c r="I134" s="18">
        <f t="shared" si="15"/>
        <v>1902.4</v>
      </c>
      <c r="J134" s="13">
        <f t="shared" si="16"/>
        <v>3.6271529888551118E-2</v>
      </c>
      <c r="K134" s="18">
        <f t="shared" si="17"/>
        <v>1968.5767290326687</v>
      </c>
      <c r="L134" s="13">
        <f t="shared" ref="L134:L162" si="21">ABS(B134-K134)/B134</f>
        <v>2.7473510472802894E-3</v>
      </c>
    </row>
    <row r="135" spans="1:12">
      <c r="A135" s="1">
        <v>37226</v>
      </c>
      <c r="B135" s="8">
        <v>1985</v>
      </c>
      <c r="C135">
        <f t="shared" si="18"/>
        <v>1974</v>
      </c>
      <c r="D135" s="13">
        <f t="shared" si="19"/>
        <v>5.5415617128463475E-3</v>
      </c>
      <c r="E135" s="18">
        <f>AVERAGE($B$4:B135)</f>
        <v>1788.409090909091</v>
      </c>
      <c r="F135" s="13">
        <f t="shared" si="20"/>
        <v>9.903824135562167E-2</v>
      </c>
      <c r="G135" s="18">
        <f t="shared" ref="G135:G150" si="22">AVERAGE(B133:B134)</f>
        <v>1962.5</v>
      </c>
      <c r="H135" s="13">
        <f t="shared" ref="H135:H162" si="23">ABS(B135-G135)/B135</f>
        <v>1.1335012594458438E-2</v>
      </c>
      <c r="I135" s="18">
        <f t="shared" ref="I135:I150" si="24">$I$1*B134+$I$2*B133</f>
        <v>1969.4</v>
      </c>
      <c r="J135" s="13">
        <f t="shared" ref="J135:J162" si="25">ABS(B135-I135)/B135</f>
        <v>7.8589420654911375E-3</v>
      </c>
      <c r="K135" s="18">
        <f t="shared" si="17"/>
        <v>1969.6613832261351</v>
      </c>
      <c r="L135" s="13">
        <f t="shared" si="21"/>
        <v>7.7272628583702476E-3</v>
      </c>
    </row>
    <row r="136" spans="1:12">
      <c r="A136" s="1">
        <v>37257</v>
      </c>
      <c r="B136" s="8">
        <v>1760</v>
      </c>
      <c r="C136">
        <f t="shared" si="18"/>
        <v>1985</v>
      </c>
      <c r="D136" s="13">
        <f t="shared" si="19"/>
        <v>0.12784090909090909</v>
      </c>
      <c r="E136" s="18">
        <f>AVERAGE($B$4:B136)</f>
        <v>1788.1954887218046</v>
      </c>
      <c r="F136" s="13">
        <f t="shared" si="20"/>
        <v>1.60201640464799E-2</v>
      </c>
      <c r="G136" s="18">
        <f t="shared" si="22"/>
        <v>1979.5</v>
      </c>
      <c r="H136" s="13">
        <f t="shared" si="23"/>
        <v>0.12471590909090909</v>
      </c>
      <c r="I136" s="18">
        <f t="shared" si="24"/>
        <v>1982.8</v>
      </c>
      <c r="J136" s="13">
        <f t="shared" si="25"/>
        <v>0.12659090909090906</v>
      </c>
      <c r="K136" s="18">
        <f t="shared" ref="K136:K149" si="26">$K$1*B135+(1-$K$1)*K135</f>
        <v>1972.7291065809081</v>
      </c>
      <c r="L136" s="13">
        <f t="shared" si="21"/>
        <v>0.12086881055733417</v>
      </c>
    </row>
    <row r="137" spans="1:12">
      <c r="A137" s="1">
        <v>37288</v>
      </c>
      <c r="B137" s="8">
        <v>1771</v>
      </c>
      <c r="C137">
        <f t="shared" si="18"/>
        <v>1760</v>
      </c>
      <c r="D137" s="13">
        <f t="shared" si="19"/>
        <v>6.2111801242236021E-3</v>
      </c>
      <c r="E137" s="18">
        <f>AVERAGE($B$4:B137)</f>
        <v>1788.0671641791046</v>
      </c>
      <c r="F137" s="13">
        <f t="shared" si="20"/>
        <v>9.6370209932832105E-3</v>
      </c>
      <c r="G137" s="18">
        <f t="shared" si="22"/>
        <v>1872.5</v>
      </c>
      <c r="H137" s="13">
        <f t="shared" si="23"/>
        <v>5.731225296442688E-2</v>
      </c>
      <c r="I137" s="18">
        <f t="shared" si="24"/>
        <v>1805</v>
      </c>
      <c r="J137" s="13">
        <f t="shared" si="25"/>
        <v>1.9198193111236588E-2</v>
      </c>
      <c r="K137" s="18">
        <f t="shared" si="26"/>
        <v>1930.1832852647267</v>
      </c>
      <c r="L137" s="13">
        <f t="shared" si="21"/>
        <v>8.9883277958626023E-2</v>
      </c>
    </row>
    <row r="138" spans="1:12">
      <c r="A138" s="1">
        <v>37316</v>
      </c>
      <c r="B138" s="8">
        <v>2020</v>
      </c>
      <c r="C138">
        <f t="shared" si="18"/>
        <v>1771</v>
      </c>
      <c r="D138" s="13">
        <f t="shared" si="19"/>
        <v>0.12326732673267327</v>
      </c>
      <c r="E138" s="18">
        <f>AVERAGE($B$4:B138)</f>
        <v>1789.7851851851851</v>
      </c>
      <c r="F138" s="13">
        <f t="shared" si="20"/>
        <v>0.11396773010634399</v>
      </c>
      <c r="G138" s="18">
        <f t="shared" si="22"/>
        <v>1765.5</v>
      </c>
      <c r="H138" s="13">
        <f t="shared" si="23"/>
        <v>0.12599009900990099</v>
      </c>
      <c r="I138" s="18">
        <f t="shared" si="24"/>
        <v>1768.8000000000002</v>
      </c>
      <c r="J138" s="13">
        <f t="shared" si="25"/>
        <v>0.12435643564356427</v>
      </c>
      <c r="K138" s="18">
        <f t="shared" si="26"/>
        <v>1898.3466282117815</v>
      </c>
      <c r="L138" s="13">
        <f t="shared" si="21"/>
        <v>6.022444147931607E-2</v>
      </c>
    </row>
    <row r="139" spans="1:12">
      <c r="A139" s="1">
        <v>37347</v>
      </c>
      <c r="B139" s="8">
        <v>2048</v>
      </c>
      <c r="C139">
        <f t="shared" si="18"/>
        <v>2020</v>
      </c>
      <c r="D139" s="13">
        <f t="shared" si="19"/>
        <v>1.3671875E-2</v>
      </c>
      <c r="E139" s="18">
        <f>AVERAGE($B$4:B139)</f>
        <v>1791.6838235294117</v>
      </c>
      <c r="F139" s="13">
        <f t="shared" si="20"/>
        <v>0.12515438304227944</v>
      </c>
      <c r="G139" s="18">
        <f t="shared" si="22"/>
        <v>1895.5</v>
      </c>
      <c r="H139" s="13">
        <f t="shared" si="23"/>
        <v>7.4462890625E-2</v>
      </c>
      <c r="I139" s="18">
        <f t="shared" si="24"/>
        <v>1970.2</v>
      </c>
      <c r="J139" s="13">
        <f t="shared" si="25"/>
        <v>3.7988281249999978E-2</v>
      </c>
      <c r="K139" s="18">
        <f t="shared" si="26"/>
        <v>1922.6773025694254</v>
      </c>
      <c r="L139" s="13">
        <f t="shared" si="21"/>
        <v>6.1192723354772771E-2</v>
      </c>
    </row>
    <row r="140" spans="1:12">
      <c r="A140" s="1">
        <v>37377</v>
      </c>
      <c r="B140" s="8">
        <v>2069</v>
      </c>
      <c r="C140">
        <f t="shared" si="18"/>
        <v>2048</v>
      </c>
      <c r="D140" s="13">
        <f t="shared" si="19"/>
        <v>1.0149830836152731E-2</v>
      </c>
      <c r="E140" s="18">
        <f>AVERAGE($B$4:B140)</f>
        <v>1793.7080291970804</v>
      </c>
      <c r="F140" s="13">
        <f t="shared" si="20"/>
        <v>0.1330555682952729</v>
      </c>
      <c r="G140" s="18">
        <f t="shared" si="22"/>
        <v>2034</v>
      </c>
      <c r="H140" s="13">
        <f t="shared" si="23"/>
        <v>1.6916384726921217E-2</v>
      </c>
      <c r="I140" s="18">
        <f t="shared" si="24"/>
        <v>2042.4</v>
      </c>
      <c r="J140" s="13">
        <f t="shared" si="25"/>
        <v>1.2856452392460081E-2</v>
      </c>
      <c r="K140" s="18">
        <f t="shared" si="26"/>
        <v>1947.7418420555405</v>
      </c>
      <c r="L140" s="13">
        <f t="shared" si="21"/>
        <v>5.8607132887607313E-2</v>
      </c>
    </row>
    <row r="141" spans="1:12">
      <c r="A141" s="1">
        <v>37408</v>
      </c>
      <c r="B141" s="8">
        <v>1994</v>
      </c>
      <c r="C141">
        <f t="shared" si="18"/>
        <v>2069</v>
      </c>
      <c r="D141" s="13">
        <f t="shared" si="19"/>
        <v>3.7612838515546643E-2</v>
      </c>
      <c r="E141" s="18">
        <f>AVERAGE($B$4:B141)</f>
        <v>1795.159420289855</v>
      </c>
      <c r="F141" s="13">
        <f t="shared" si="20"/>
        <v>9.9719448199671518E-2</v>
      </c>
      <c r="G141" s="18">
        <f t="shared" si="22"/>
        <v>2058.5</v>
      </c>
      <c r="H141" s="13">
        <f t="shared" si="23"/>
        <v>3.2347041123370113E-2</v>
      </c>
      <c r="I141" s="18">
        <f t="shared" si="24"/>
        <v>2064.8000000000002</v>
      </c>
      <c r="J141" s="13">
        <f t="shared" si="25"/>
        <v>3.550651955867612E-2</v>
      </c>
      <c r="K141" s="18">
        <f t="shared" si="26"/>
        <v>1971.9934736444325</v>
      </c>
      <c r="L141" s="13">
        <f t="shared" si="21"/>
        <v>1.1036372294667769E-2</v>
      </c>
    </row>
    <row r="142" spans="1:12">
      <c r="A142" s="1">
        <v>37438</v>
      </c>
      <c r="B142" s="8">
        <v>2075</v>
      </c>
      <c r="C142">
        <f t="shared" si="18"/>
        <v>1994</v>
      </c>
      <c r="D142" s="13">
        <f t="shared" si="19"/>
        <v>3.9036144578313253E-2</v>
      </c>
      <c r="E142" s="18">
        <f>AVERAGE($B$4:B142)</f>
        <v>1797.1726618705036</v>
      </c>
      <c r="F142" s="13">
        <f t="shared" si="20"/>
        <v>0.13389269307445612</v>
      </c>
      <c r="G142" s="18">
        <f t="shared" si="22"/>
        <v>2031.5</v>
      </c>
      <c r="H142" s="13">
        <f t="shared" si="23"/>
        <v>2.0963855421686748E-2</v>
      </c>
      <c r="I142" s="18">
        <f t="shared" si="24"/>
        <v>2009</v>
      </c>
      <c r="J142" s="13">
        <f t="shared" si="25"/>
        <v>3.180722891566265E-2</v>
      </c>
      <c r="K142" s="18">
        <f t="shared" si="26"/>
        <v>1976.3947789155461</v>
      </c>
      <c r="L142" s="13">
        <f t="shared" si="21"/>
        <v>4.7520588474435611E-2</v>
      </c>
    </row>
    <row r="143" spans="1:12">
      <c r="A143" s="1">
        <v>37469</v>
      </c>
      <c r="B143" s="8">
        <v>2027</v>
      </c>
      <c r="C143">
        <f t="shared" si="18"/>
        <v>2075</v>
      </c>
      <c r="D143" s="13">
        <f t="shared" si="19"/>
        <v>2.3680315737543166E-2</v>
      </c>
      <c r="E143" s="18">
        <f>AVERAGE($B$4:B143)</f>
        <v>1798.8142857142857</v>
      </c>
      <c r="F143" s="13">
        <f t="shared" si="20"/>
        <v>0.11257312002255269</v>
      </c>
      <c r="G143" s="18">
        <f t="shared" si="22"/>
        <v>2034.5</v>
      </c>
      <c r="H143" s="13">
        <f t="shared" si="23"/>
        <v>3.7000493339911199E-3</v>
      </c>
      <c r="I143" s="18">
        <f t="shared" si="24"/>
        <v>2058.8000000000002</v>
      </c>
      <c r="J143" s="13">
        <f t="shared" si="25"/>
        <v>1.5688209176122438E-2</v>
      </c>
      <c r="K143" s="18">
        <f t="shared" si="26"/>
        <v>1996.1158231324371</v>
      </c>
      <c r="L143" s="13">
        <f t="shared" si="21"/>
        <v>1.5236397073292022E-2</v>
      </c>
    </row>
    <row r="144" spans="1:12">
      <c r="A144" s="1">
        <v>37500</v>
      </c>
      <c r="B144" s="8">
        <v>1734</v>
      </c>
      <c r="C144">
        <f t="shared" si="18"/>
        <v>2027</v>
      </c>
      <c r="D144" s="13">
        <f t="shared" si="19"/>
        <v>0.16897347174163782</v>
      </c>
      <c r="E144" s="18">
        <f>AVERAGE($B$4:B144)</f>
        <v>1798.3546099290779</v>
      </c>
      <c r="F144" s="13">
        <f t="shared" si="20"/>
        <v>3.7113385195546668E-2</v>
      </c>
      <c r="G144" s="18">
        <f t="shared" si="22"/>
        <v>2051</v>
      </c>
      <c r="H144" s="13">
        <f t="shared" si="23"/>
        <v>0.18281430219146483</v>
      </c>
      <c r="I144" s="18">
        <f t="shared" si="24"/>
        <v>2036.6000000000001</v>
      </c>
      <c r="J144" s="13">
        <f t="shared" si="25"/>
        <v>0.1745098039215687</v>
      </c>
      <c r="K144" s="18">
        <f t="shared" si="26"/>
        <v>2002.2926585059499</v>
      </c>
      <c r="L144" s="13">
        <f t="shared" si="21"/>
        <v>0.15472471655475775</v>
      </c>
    </row>
    <row r="145" spans="1:12">
      <c r="A145" s="1">
        <v>37530</v>
      </c>
      <c r="B145" s="8">
        <v>1917</v>
      </c>
      <c r="C145">
        <f t="shared" si="18"/>
        <v>1734</v>
      </c>
      <c r="D145" s="13">
        <f t="shared" si="19"/>
        <v>9.5461658841940536E-2</v>
      </c>
      <c r="E145" s="18">
        <f>AVERAGE($B$4:B145)</f>
        <v>1799.1901408450703</v>
      </c>
      <c r="F145" s="13">
        <f t="shared" si="20"/>
        <v>6.1455325589426006E-2</v>
      </c>
      <c r="G145" s="18">
        <f t="shared" si="22"/>
        <v>1880.5</v>
      </c>
      <c r="H145" s="13">
        <f t="shared" si="23"/>
        <v>1.904016692749087E-2</v>
      </c>
      <c r="I145" s="18">
        <f t="shared" si="24"/>
        <v>1792.6000000000001</v>
      </c>
      <c r="J145" s="13">
        <f t="shared" si="25"/>
        <v>6.4893062076160593E-2</v>
      </c>
      <c r="K145" s="18">
        <f t="shared" si="26"/>
        <v>1948.6341268047599</v>
      </c>
      <c r="L145" s="13">
        <f t="shared" si="21"/>
        <v>1.6501891916932677E-2</v>
      </c>
    </row>
    <row r="146" spans="1:12">
      <c r="A146" s="1">
        <v>37561</v>
      </c>
      <c r="B146" s="8">
        <v>1858</v>
      </c>
      <c r="C146">
        <f t="shared" si="18"/>
        <v>1917</v>
      </c>
      <c r="D146" s="13">
        <f t="shared" si="19"/>
        <v>3.1754574811625406E-2</v>
      </c>
      <c r="E146" s="18">
        <f>AVERAGE($B$4:B146)</f>
        <v>1799.6013986013986</v>
      </c>
      <c r="F146" s="13">
        <f t="shared" si="20"/>
        <v>3.1430894186545419E-2</v>
      </c>
      <c r="G146" s="18">
        <f t="shared" si="22"/>
        <v>1825.5</v>
      </c>
      <c r="H146" s="13">
        <f t="shared" si="23"/>
        <v>1.7491926803013993E-2</v>
      </c>
      <c r="I146" s="18">
        <f t="shared" si="24"/>
        <v>1880.4</v>
      </c>
      <c r="J146" s="13">
        <f t="shared" si="25"/>
        <v>1.2055974165769694E-2</v>
      </c>
      <c r="K146" s="18">
        <f t="shared" si="26"/>
        <v>1942.3073014438082</v>
      </c>
      <c r="L146" s="13">
        <f t="shared" si="21"/>
        <v>4.5375296794299372E-2</v>
      </c>
    </row>
    <row r="147" spans="1:12">
      <c r="A147" s="1">
        <v>37591</v>
      </c>
      <c r="B147" s="8">
        <v>1996</v>
      </c>
      <c r="C147">
        <f t="shared" si="18"/>
        <v>1858</v>
      </c>
      <c r="D147" s="13">
        <f t="shared" si="19"/>
        <v>6.9138276553106212E-2</v>
      </c>
      <c r="E147" s="18">
        <f>AVERAGE($B$4:B147)</f>
        <v>1800.9652777777778</v>
      </c>
      <c r="F147" s="13">
        <f t="shared" si="20"/>
        <v>9.7712786684480052E-2</v>
      </c>
      <c r="G147" s="18">
        <f t="shared" si="22"/>
        <v>1887.5</v>
      </c>
      <c r="H147" s="13">
        <f t="shared" si="23"/>
        <v>5.4358717434869738E-2</v>
      </c>
      <c r="I147" s="18">
        <f t="shared" si="24"/>
        <v>1869.8000000000002</v>
      </c>
      <c r="J147" s="13">
        <f t="shared" si="25"/>
        <v>6.3226452905811525E-2</v>
      </c>
      <c r="K147" s="18">
        <f t="shared" si="26"/>
        <v>1925.4458411550468</v>
      </c>
      <c r="L147" s="13">
        <f t="shared" si="21"/>
        <v>3.5347774972421461E-2</v>
      </c>
    </row>
    <row r="148" spans="1:12">
      <c r="A148" s="1">
        <v>37622</v>
      </c>
      <c r="B148" s="8">
        <v>1778</v>
      </c>
      <c r="C148">
        <f t="shared" si="18"/>
        <v>1996</v>
      </c>
      <c r="D148" s="13">
        <f t="shared" si="19"/>
        <v>0.12260967379077616</v>
      </c>
      <c r="E148" s="18">
        <f>AVERAGE($B$4:B148)</f>
        <v>1800.8068965517241</v>
      </c>
      <c r="F148" s="13">
        <f t="shared" si="20"/>
        <v>1.2827275900857195E-2</v>
      </c>
      <c r="G148" s="18">
        <f t="shared" si="22"/>
        <v>1927</v>
      </c>
      <c r="H148" s="13">
        <f t="shared" si="23"/>
        <v>8.3802024746906636E-2</v>
      </c>
      <c r="I148" s="18">
        <f t="shared" si="24"/>
        <v>1968.4</v>
      </c>
      <c r="J148" s="13">
        <f t="shared" si="25"/>
        <v>0.1070866141732284</v>
      </c>
      <c r="K148" s="18">
        <f t="shared" si="26"/>
        <v>1939.5566729240375</v>
      </c>
      <c r="L148" s="13">
        <f t="shared" si="21"/>
        <v>9.0864270485960325E-2</v>
      </c>
    </row>
    <row r="149" spans="1:12">
      <c r="A149" s="1">
        <v>37653</v>
      </c>
      <c r="B149" s="8">
        <v>1749</v>
      </c>
      <c r="C149">
        <f t="shared" si="18"/>
        <v>1778</v>
      </c>
      <c r="D149" s="13">
        <f t="shared" si="19"/>
        <v>1.6580903373356205E-2</v>
      </c>
      <c r="E149" s="18">
        <f>AVERAGE($B$4:B149)</f>
        <v>1800.4520547945206</v>
      </c>
      <c r="F149" s="13">
        <f t="shared" si="20"/>
        <v>2.9417984445123248E-2</v>
      </c>
      <c r="G149" s="18">
        <f t="shared" si="22"/>
        <v>1887</v>
      </c>
      <c r="H149" s="13">
        <f t="shared" si="23"/>
        <v>7.8902229845626073E-2</v>
      </c>
      <c r="I149" s="18">
        <f t="shared" si="24"/>
        <v>1821.6000000000001</v>
      </c>
      <c r="J149" s="13">
        <f t="shared" si="25"/>
        <v>4.1509433962264232E-2</v>
      </c>
      <c r="K149" s="18">
        <f t="shared" si="26"/>
        <v>1907.2453383392299</v>
      </c>
      <c r="L149" s="13">
        <f t="shared" si="21"/>
        <v>9.0477609113338978E-2</v>
      </c>
    </row>
    <row r="150" spans="1:12">
      <c r="A150" s="1">
        <v>37681</v>
      </c>
      <c r="B150" s="8">
        <v>2066</v>
      </c>
      <c r="C150">
        <f t="shared" si="18"/>
        <v>1749</v>
      </c>
      <c r="D150" s="13">
        <f t="shared" si="19"/>
        <v>0.15343659244917715</v>
      </c>
      <c r="E150" s="18">
        <f>AVERAGE($B$4:B150)</f>
        <v>1802.2585034013605</v>
      </c>
      <c r="F150" s="13">
        <f t="shared" si="20"/>
        <v>0.12765803320360092</v>
      </c>
      <c r="G150" s="18">
        <f t="shared" si="22"/>
        <v>1763.5</v>
      </c>
      <c r="H150" s="13">
        <f t="shared" si="23"/>
        <v>0.14641819941916748</v>
      </c>
      <c r="I150" s="18">
        <f t="shared" si="24"/>
        <v>1754.8000000000002</v>
      </c>
      <c r="J150" s="13">
        <f t="shared" si="25"/>
        <v>0.1506292352371732</v>
      </c>
      <c r="K150" s="18">
        <f>$K$1*B149+(1-$K$1)*K149</f>
        <v>1875.596270671384</v>
      </c>
      <c r="L150" s="13">
        <f t="shared" si="21"/>
        <v>9.2160565986745407E-2</v>
      </c>
    </row>
    <row r="151" spans="1:12" s="5" customFormat="1">
      <c r="A151" s="6">
        <v>37712</v>
      </c>
      <c r="B151" s="9">
        <v>2099</v>
      </c>
      <c r="C151">
        <f t="shared" si="18"/>
        <v>2066</v>
      </c>
      <c r="D151" s="13">
        <f t="shared" si="19"/>
        <v>1.5721772272510721E-2</v>
      </c>
      <c r="E151" s="18">
        <f>AVERAGE(B150,E150)</f>
        <v>1934.1292517006802</v>
      </c>
      <c r="F151" s="13">
        <f>ABS(B151-E151)/B151</f>
        <v>7.8547283610919366E-2</v>
      </c>
      <c r="G151" s="18">
        <f>AVERAGE(B149:B150)</f>
        <v>1907.5</v>
      </c>
      <c r="H151" s="13">
        <f t="shared" si="23"/>
        <v>9.1233920914721295E-2</v>
      </c>
      <c r="I151" s="18">
        <f>$I$1*B150+$I$2*B149</f>
        <v>2002.6000000000001</v>
      </c>
      <c r="J151" s="13">
        <f t="shared" si="25"/>
        <v>4.5926631729394887E-2</v>
      </c>
      <c r="K151" s="18">
        <f>$K$1*B150+(1-$K$1)*K150</f>
        <v>1913.6770165371074</v>
      </c>
      <c r="L151" s="13">
        <f t="shared" si="21"/>
        <v>8.8291083117147492E-2</v>
      </c>
    </row>
    <row r="152" spans="1:12" s="5" customFormat="1">
      <c r="A152" s="6">
        <v>37742</v>
      </c>
      <c r="B152" s="9">
        <v>2105</v>
      </c>
      <c r="C152">
        <v>2066</v>
      </c>
      <c r="D152" s="13">
        <f t="shared" si="19"/>
        <v>1.852731591448931E-2</v>
      </c>
      <c r="E152" s="18">
        <f>AVERAGE(E150:E151)</f>
        <v>1868.1938775510203</v>
      </c>
      <c r="F152" s="13">
        <f>ABS(B152-E152)/B152</f>
        <v>0.11249697028455095</v>
      </c>
      <c r="G152" s="18">
        <f>AVERAGE(B150,G151)</f>
        <v>1986.75</v>
      </c>
      <c r="H152" s="13">
        <f t="shared" si="23"/>
        <v>5.6175771971496438E-2</v>
      </c>
      <c r="I152" s="18">
        <f>$I$1*I151+$I$2*B150</f>
        <v>2015.2800000000002</v>
      </c>
      <c r="J152" s="13">
        <f t="shared" si="25"/>
        <v>4.2622327790973774E-2</v>
      </c>
      <c r="K152" s="18">
        <f>$K$1*$B$150+(1-$K$1)*K151</f>
        <v>1944.1416132296861</v>
      </c>
      <c r="L152" s="13">
        <f t="shared" si="21"/>
        <v>7.6417285876633698E-2</v>
      </c>
    </row>
    <row r="153" spans="1:12" s="5" customFormat="1">
      <c r="A153" s="6">
        <v>37773</v>
      </c>
      <c r="B153" s="9">
        <v>2130</v>
      </c>
      <c r="C153">
        <v>2066</v>
      </c>
      <c r="D153" s="13">
        <f t="shared" si="19"/>
        <v>3.0046948356807511E-2</v>
      </c>
      <c r="E153" s="18">
        <f t="shared" ref="E153:E162" si="27">AVERAGE(E151:E152)</f>
        <v>1901.1615646258501</v>
      </c>
      <c r="F153" s="13">
        <f>ABS(B153-E153)/B153</f>
        <v>0.10743588515218304</v>
      </c>
      <c r="G153" s="18">
        <f>AVERAGE(G151:G152)</f>
        <v>1947.125</v>
      </c>
      <c r="H153" s="13">
        <f t="shared" si="23"/>
        <v>8.585680751173709E-2</v>
      </c>
      <c r="I153" s="18">
        <f>$I$1*I152+$I$2*I151</f>
        <v>2012.7440000000001</v>
      </c>
      <c r="J153" s="13">
        <f t="shared" si="25"/>
        <v>5.5049765258215894E-2</v>
      </c>
      <c r="K153" s="18">
        <f t="shared" ref="K153:K162" si="28">$K$1*$B$150+(1-$K$1)*K152</f>
        <v>1968.513290583749</v>
      </c>
      <c r="L153" s="13">
        <f t="shared" si="21"/>
        <v>7.5815356533451159E-2</v>
      </c>
    </row>
    <row r="154" spans="1:12" s="5" customFormat="1">
      <c r="A154" s="6">
        <v>37803</v>
      </c>
      <c r="B154" s="9">
        <v>2223</v>
      </c>
      <c r="C154">
        <v>2066</v>
      </c>
      <c r="D154" s="13">
        <f t="shared" si="19"/>
        <v>7.0625281151596941E-2</v>
      </c>
      <c r="E154" s="18">
        <f t="shared" si="27"/>
        <v>1884.6777210884352</v>
      </c>
      <c r="F154" s="13">
        <f t="shared" si="20"/>
        <v>0.15219175839476601</v>
      </c>
      <c r="G154" s="18">
        <f t="shared" ref="G154:G162" si="29">AVERAGE(G152:G153)</f>
        <v>1966.9375</v>
      </c>
      <c r="H154" s="13">
        <f t="shared" si="23"/>
        <v>0.11518780926675663</v>
      </c>
      <c r="I154" s="18">
        <f t="shared" ref="I154:I162" si="30">$I$1*I153+$I$2*I152</f>
        <v>2013.2512000000002</v>
      </c>
      <c r="J154" s="13">
        <f t="shared" si="25"/>
        <v>9.435393612235711E-2</v>
      </c>
      <c r="K154" s="18">
        <f t="shared" si="28"/>
        <v>1988.0106324669994</v>
      </c>
      <c r="L154" s="13">
        <f t="shared" si="21"/>
        <v>0.10570821751372048</v>
      </c>
    </row>
    <row r="155" spans="1:12" s="5" customFormat="1">
      <c r="A155" s="6">
        <v>37834</v>
      </c>
      <c r="B155" s="9">
        <v>2174</v>
      </c>
      <c r="C155">
        <v>2066</v>
      </c>
      <c r="D155" s="13">
        <f t="shared" si="19"/>
        <v>4.9678012879484819E-2</v>
      </c>
      <c r="E155" s="18">
        <f t="shared" si="27"/>
        <v>1892.9196428571427</v>
      </c>
      <c r="F155" s="13">
        <f t="shared" si="20"/>
        <v>0.1292917926140098</v>
      </c>
      <c r="G155" s="18">
        <f t="shared" si="29"/>
        <v>1957.03125</v>
      </c>
      <c r="H155" s="13">
        <f t="shared" si="23"/>
        <v>9.980163293468261E-2</v>
      </c>
      <c r="I155" s="18">
        <f t="shared" si="30"/>
        <v>2013.1497600000002</v>
      </c>
      <c r="J155" s="13">
        <f t="shared" si="25"/>
        <v>7.3988150873964931E-2</v>
      </c>
      <c r="K155" s="18">
        <f t="shared" si="28"/>
        <v>2003.6085059735997</v>
      </c>
      <c r="L155" s="13">
        <f t="shared" si="21"/>
        <v>7.8376952174057185E-2</v>
      </c>
    </row>
    <row r="156" spans="1:12" s="5" customFormat="1">
      <c r="A156" s="6">
        <v>37865</v>
      </c>
      <c r="B156" s="9">
        <v>1931</v>
      </c>
      <c r="C156">
        <v>2066</v>
      </c>
      <c r="D156" s="13">
        <f t="shared" si="19"/>
        <v>6.991196271361988E-2</v>
      </c>
      <c r="E156" s="18">
        <f t="shared" si="27"/>
        <v>1888.7986819727889</v>
      </c>
      <c r="F156" s="13">
        <f t="shared" si="20"/>
        <v>2.1854644239881447E-2</v>
      </c>
      <c r="G156" s="18">
        <f t="shared" si="29"/>
        <v>1961.984375</v>
      </c>
      <c r="H156" s="13">
        <f t="shared" si="23"/>
        <v>1.6045766442257896E-2</v>
      </c>
      <c r="I156" s="18">
        <f t="shared" si="30"/>
        <v>2013.1700480000004</v>
      </c>
      <c r="J156" s="13">
        <f t="shared" si="25"/>
        <v>4.2553106162610259E-2</v>
      </c>
      <c r="K156" s="18">
        <f t="shared" si="28"/>
        <v>2016.0868047788799</v>
      </c>
      <c r="L156" s="13">
        <f t="shared" si="21"/>
        <v>4.4063596467571166E-2</v>
      </c>
    </row>
    <row r="157" spans="1:12" s="5" customFormat="1">
      <c r="A157" s="6">
        <v>37895</v>
      </c>
      <c r="B157" s="9">
        <v>2121</v>
      </c>
      <c r="C157">
        <v>2066</v>
      </c>
      <c r="D157" s="13">
        <f t="shared" si="19"/>
        <v>2.593116454502593E-2</v>
      </c>
      <c r="E157" s="18">
        <f t="shared" si="27"/>
        <v>1890.8591624149658</v>
      </c>
      <c r="F157" s="13">
        <f t="shared" si="20"/>
        <v>0.10850581687177473</v>
      </c>
      <c r="G157" s="18">
        <f t="shared" si="29"/>
        <v>1959.5078125</v>
      </c>
      <c r="H157" s="13">
        <f t="shared" si="23"/>
        <v>7.6139645214521448E-2</v>
      </c>
      <c r="I157" s="18">
        <f t="shared" si="30"/>
        <v>2013.1659904000005</v>
      </c>
      <c r="J157" s="13">
        <f t="shared" si="25"/>
        <v>5.0841117208863501E-2</v>
      </c>
      <c r="K157" s="18">
        <f t="shared" si="28"/>
        <v>2026.0694438231042</v>
      </c>
      <c r="L157" s="13">
        <f t="shared" si="21"/>
        <v>4.4757452228616615E-2</v>
      </c>
    </row>
    <row r="158" spans="1:12" s="5" customFormat="1">
      <c r="A158" s="6">
        <v>37926</v>
      </c>
      <c r="B158" s="9">
        <v>2076</v>
      </c>
      <c r="C158">
        <v>2066</v>
      </c>
      <c r="D158" s="13">
        <f t="shared" si="19"/>
        <v>4.8169556840077067E-3</v>
      </c>
      <c r="E158" s="18">
        <f>AVERAGE(E156:E157)</f>
        <v>1889.8289221938774</v>
      </c>
      <c r="F158" s="13">
        <f t="shared" si="20"/>
        <v>8.9677783143604348E-2</v>
      </c>
      <c r="G158" s="18">
        <f t="shared" si="29"/>
        <v>1960.74609375</v>
      </c>
      <c r="H158" s="13">
        <f t="shared" si="23"/>
        <v>5.5517295881502893E-2</v>
      </c>
      <c r="I158" s="18">
        <f t="shared" si="30"/>
        <v>2013.1668019200006</v>
      </c>
      <c r="J158" s="13">
        <f t="shared" si="25"/>
        <v>3.0266473063583536E-2</v>
      </c>
      <c r="K158" s="18">
        <f t="shared" si="28"/>
        <v>2034.0555550584834</v>
      </c>
      <c r="L158" s="13">
        <f t="shared" si="21"/>
        <v>2.0204453247358679E-2</v>
      </c>
    </row>
    <row r="159" spans="1:12" s="5" customFormat="1">
      <c r="A159" s="6">
        <v>37956</v>
      </c>
      <c r="B159" s="9">
        <v>2141</v>
      </c>
      <c r="C159">
        <v>2066</v>
      </c>
      <c r="D159" s="13">
        <f t="shared" si="19"/>
        <v>3.503035964502569E-2</v>
      </c>
      <c r="E159" s="18">
        <f t="shared" si="27"/>
        <v>1890.3440423044217</v>
      </c>
      <c r="F159" s="13">
        <f t="shared" si="20"/>
        <v>0.11707424460325937</v>
      </c>
      <c r="G159" s="18">
        <f t="shared" si="29"/>
        <v>1960.126953125</v>
      </c>
      <c r="H159" s="13">
        <f t="shared" si="23"/>
        <v>8.4480638428304528E-2</v>
      </c>
      <c r="I159" s="18">
        <f t="shared" si="30"/>
        <v>2013.1666396160006</v>
      </c>
      <c r="J159" s="13">
        <f t="shared" si="25"/>
        <v>5.9707314518449059E-2</v>
      </c>
      <c r="K159" s="18">
        <f t="shared" si="28"/>
        <v>2040.4444440467869</v>
      </c>
      <c r="L159" s="13">
        <f t="shared" si="21"/>
        <v>4.6966630524620794E-2</v>
      </c>
    </row>
    <row r="160" spans="1:12" s="5" customFormat="1">
      <c r="A160" s="6">
        <v>37987</v>
      </c>
      <c r="B160" s="9">
        <v>1832</v>
      </c>
      <c r="C160">
        <v>2066</v>
      </c>
      <c r="D160" s="13">
        <f t="shared" si="19"/>
        <v>0.12772925764192139</v>
      </c>
      <c r="E160" s="18">
        <f t="shared" si="27"/>
        <v>1890.0864822491494</v>
      </c>
      <c r="F160" s="13">
        <f t="shared" si="20"/>
        <v>3.1706595114164529E-2</v>
      </c>
      <c r="G160" s="18">
        <f t="shared" si="29"/>
        <v>1960.4365234375</v>
      </c>
      <c r="H160" s="13">
        <f t="shared" si="23"/>
        <v>7.010727261872271E-2</v>
      </c>
      <c r="I160" s="18">
        <f t="shared" si="30"/>
        <v>2013.1666720768005</v>
      </c>
      <c r="J160" s="13">
        <f t="shared" si="25"/>
        <v>9.8890104845415133E-2</v>
      </c>
      <c r="K160" s="18">
        <f t="shared" si="28"/>
        <v>2045.5555552374296</v>
      </c>
      <c r="L160" s="13">
        <f t="shared" si="21"/>
        <v>0.11656962622130439</v>
      </c>
    </row>
    <row r="161" spans="1:12" s="5" customFormat="1">
      <c r="A161" s="6">
        <v>38018</v>
      </c>
      <c r="B161" s="9">
        <v>1838</v>
      </c>
      <c r="C161">
        <v>2066</v>
      </c>
      <c r="D161" s="13">
        <f t="shared" si="19"/>
        <v>0.12404787812840043</v>
      </c>
      <c r="E161" s="18">
        <f>AVERAGE(E159:E160)</f>
        <v>1890.2152622767856</v>
      </c>
      <c r="F161" s="13">
        <f t="shared" si="20"/>
        <v>2.8408738997162977E-2</v>
      </c>
      <c r="G161" s="18">
        <f t="shared" si="29"/>
        <v>1960.28173828125</v>
      </c>
      <c r="H161" s="13">
        <f t="shared" si="23"/>
        <v>6.6529781437023941E-2</v>
      </c>
      <c r="I161" s="18">
        <f t="shared" si="30"/>
        <v>2013.1666655846407</v>
      </c>
      <c r="J161" s="13">
        <f t="shared" si="25"/>
        <v>9.530286484474465E-2</v>
      </c>
      <c r="K161" s="18">
        <f t="shared" si="28"/>
        <v>2049.6444441899439</v>
      </c>
      <c r="L161" s="13">
        <f t="shared" si="21"/>
        <v>0.11514931675187372</v>
      </c>
    </row>
    <row r="162" spans="1:12" s="5" customFormat="1">
      <c r="A162" s="6">
        <v>38047</v>
      </c>
      <c r="B162" s="9">
        <v>2132</v>
      </c>
      <c r="C162">
        <v>2066</v>
      </c>
      <c r="D162" s="13">
        <f t="shared" si="19"/>
        <v>3.095684803001876E-2</v>
      </c>
      <c r="E162" s="18">
        <f t="shared" si="27"/>
        <v>1890.1508722629674</v>
      </c>
      <c r="F162" s="13">
        <f t="shared" si="20"/>
        <v>0.1134376771749684</v>
      </c>
      <c r="G162" s="18">
        <f t="shared" si="29"/>
        <v>1960.359130859375</v>
      </c>
      <c r="H162" s="13">
        <f t="shared" si="23"/>
        <v>8.0506974268585829E-2</v>
      </c>
      <c r="I162" s="18">
        <f t="shared" si="30"/>
        <v>2013.1666668830728</v>
      </c>
      <c r="J162" s="13">
        <f t="shared" si="25"/>
        <v>5.5737961124262277E-2</v>
      </c>
      <c r="K162" s="18">
        <f t="shared" si="28"/>
        <v>2052.9155553519549</v>
      </c>
      <c r="L162" s="13">
        <f t="shared" si="21"/>
        <v>3.7094017189514571E-2</v>
      </c>
    </row>
    <row r="163" spans="1:12" s="14" customFormat="1">
      <c r="D163" s="15"/>
      <c r="F163" s="15"/>
      <c r="H163" s="15"/>
      <c r="J163" s="15"/>
      <c r="L163" s="15"/>
    </row>
    <row r="164" spans="1:12" s="4" customFormat="1">
      <c r="C164" s="16" t="s">
        <v>4</v>
      </c>
      <c r="D164" s="19">
        <f>AVERAGE(D5:D162)*100</f>
        <v>6.9852707944168371</v>
      </c>
      <c r="E164" s="17"/>
      <c r="F164" s="19">
        <f t="shared" ref="F164" si="31">AVERAGE(F5:F162)*100</f>
        <v>7.9127338588649909</v>
      </c>
      <c r="G164" s="17"/>
      <c r="H164" s="19">
        <f>AVERAGE(H6:H162)*100</f>
        <v>7.4909257061759007</v>
      </c>
      <c r="I164" s="19"/>
      <c r="J164" s="19">
        <f t="shared" ref="J164" si="32">AVERAGE(J6:J162)*100</f>
        <v>6.9231503028670263</v>
      </c>
      <c r="K164" s="19"/>
      <c r="L164" s="19">
        <f t="shared" ref="L164" si="33">AVERAGE(L6:L162)*100</f>
        <v>7.3307572226793534</v>
      </c>
    </row>
    <row r="165" spans="1:12" s="4" customFormat="1">
      <c r="C165" s="16" t="s">
        <v>5</v>
      </c>
      <c r="D165" s="19">
        <f>AVERAGE(D5:D150)*100</f>
        <v>7.1463726700107477</v>
      </c>
      <c r="E165" s="17"/>
      <c r="F165" s="19">
        <f>AVERAGE(F5:F150)*100</f>
        <v>7.816089251236602</v>
      </c>
      <c r="G165" s="17"/>
      <c r="H165" s="19">
        <f>AVERAGE(H6:H150)*100</f>
        <v>7.4918414081419664</v>
      </c>
      <c r="I165" s="19"/>
      <c r="J165" s="19">
        <f t="shared" ref="J165" si="34">AVERAGE(J6:J150)*100</f>
        <v>6.9821422220402702</v>
      </c>
      <c r="K165" s="19"/>
      <c r="L165" s="19">
        <f t="shared" ref="L165" si="35">AVERAGE(L6:L150)*100</f>
        <v>7.3516378288004915</v>
      </c>
    </row>
    <row r="166" spans="1:12" s="4" customFormat="1">
      <c r="C166" s="16" t="s">
        <v>6</v>
      </c>
      <c r="D166" s="19">
        <f>AVERAGE(D151:D162)*100</f>
        <v>5.0251979746909097</v>
      </c>
      <c r="E166" s="17"/>
      <c r="F166" s="19">
        <f>AVERAGE(F151:F162)*100</f>
        <v>9.0885765850103724</v>
      </c>
      <c r="G166" s="17"/>
      <c r="H166" s="19">
        <f>AVERAGE(H151:H162)*100</f>
        <v>7.4798609740859447</v>
      </c>
      <c r="I166" s="19"/>
      <c r="J166" s="19">
        <f t="shared" ref="J166" si="36">AVERAGE(J151:J162)*100</f>
        <v>6.2103312795236256</v>
      </c>
      <c r="K166" s="19"/>
      <c r="L166" s="19">
        <f t="shared" ref="L166" si="37">AVERAGE(L151:L162)*100</f>
        <v>7.0784498987155819</v>
      </c>
    </row>
    <row r="167" spans="1:12" s="4" customFormat="1">
      <c r="D167" s="17"/>
      <c r="F167" s="17"/>
      <c r="H167" s="17"/>
      <c r="J167" s="17"/>
      <c r="L167" s="17"/>
    </row>
  </sheetData>
  <pageMargins left="0.7" right="0.7" top="0.75" bottom="0.75" header="0.3" footer="0.3"/>
  <pageSetup paperSize="9" orientation="portrait" r:id="rId1"/>
  <ignoredErrors>
    <ignoredError sqref="E5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67"/>
  <sheetViews>
    <sheetView workbookViewId="0">
      <selection activeCell="M10" sqref="M10"/>
    </sheetView>
  </sheetViews>
  <sheetFormatPr defaultRowHeight="15"/>
  <cols>
    <col min="2" max="2" width="12.140625" style="20" customWidth="1"/>
    <col min="3" max="3" width="12" customWidth="1"/>
  </cols>
  <sheetData>
    <row r="1" spans="1:13">
      <c r="C1" s="21">
        <v>0.8</v>
      </c>
    </row>
    <row r="2" spans="1:13">
      <c r="D2" s="21">
        <v>0.2</v>
      </c>
    </row>
    <row r="3" spans="1:13">
      <c r="C3" s="27" t="s">
        <v>16</v>
      </c>
      <c r="D3" s="27"/>
      <c r="E3" s="27"/>
    </row>
    <row r="4" spans="1:13">
      <c r="A4" s="3" t="s">
        <v>0</v>
      </c>
      <c r="B4" s="22" t="s">
        <v>1</v>
      </c>
      <c r="C4" s="24" t="s">
        <v>17</v>
      </c>
      <c r="D4" s="24" t="s">
        <v>18</v>
      </c>
      <c r="E4" s="24" t="s">
        <v>19</v>
      </c>
      <c r="F4" s="33" t="s">
        <v>22</v>
      </c>
    </row>
    <row r="5" spans="1:13">
      <c r="A5" s="1">
        <v>33239</v>
      </c>
      <c r="B5" s="20">
        <v>1709</v>
      </c>
      <c r="F5" s="12"/>
    </row>
    <row r="6" spans="1:13">
      <c r="A6" s="1">
        <v>33270</v>
      </c>
      <c r="B6" s="20">
        <v>1621</v>
      </c>
      <c r="C6" s="25">
        <f>B6</f>
        <v>1621</v>
      </c>
      <c r="D6" s="25">
        <f>B6-B5</f>
        <v>-88</v>
      </c>
      <c r="F6" s="12"/>
    </row>
    <row r="7" spans="1:13">
      <c r="A7" s="1">
        <v>33298</v>
      </c>
      <c r="B7" s="20">
        <v>1973</v>
      </c>
      <c r="C7">
        <f>$C$1*B7+(1-$C$1)*(C6+D6)</f>
        <v>1885</v>
      </c>
      <c r="D7">
        <f>$D$2*(C7-C6)+(1-$D$2)*D6</f>
        <v>-17.600000000000001</v>
      </c>
      <c r="E7" s="25">
        <f>C6+D6</f>
        <v>1533</v>
      </c>
      <c r="F7" s="13">
        <f>ABS(B7-E7)/B7</f>
        <v>0.22301064368981247</v>
      </c>
    </row>
    <row r="8" spans="1:13">
      <c r="A8" s="1">
        <v>33329</v>
      </c>
      <c r="B8" s="20">
        <v>1812</v>
      </c>
      <c r="C8">
        <f t="shared" ref="C8:C71" si="0">$C$1*B8+(1-$C$1)*(C7+D7)</f>
        <v>1823.0800000000002</v>
      </c>
      <c r="D8">
        <f t="shared" ref="D8:D71" si="1">$D$2*(C8-C7)+(1-$D$2)*D7</f>
        <v>-26.46399999999997</v>
      </c>
      <c r="E8" s="18">
        <f>C7+D7</f>
        <v>1867.4</v>
      </c>
      <c r="F8" s="13">
        <f t="shared" ref="F8:F71" si="2">ABS(B8-E8)/B8</f>
        <v>3.0573951434878639E-2</v>
      </c>
    </row>
    <row r="9" spans="1:13">
      <c r="A9" s="1">
        <v>33359</v>
      </c>
      <c r="B9" s="20">
        <v>1975</v>
      </c>
      <c r="C9">
        <f t="shared" si="0"/>
        <v>1939.3232</v>
      </c>
      <c r="D9">
        <f t="shared" si="1"/>
        <v>2.0774400000000028</v>
      </c>
      <c r="E9" s="18">
        <f t="shared" ref="E9:E72" si="3">C8+D8</f>
        <v>1796.6160000000002</v>
      </c>
      <c r="F9" s="13">
        <f t="shared" si="2"/>
        <v>9.0321012658227742E-2</v>
      </c>
    </row>
    <row r="10" spans="1:13">
      <c r="A10" s="1">
        <v>33390</v>
      </c>
      <c r="B10" s="20">
        <v>1862</v>
      </c>
      <c r="C10">
        <f t="shared" si="0"/>
        <v>1877.880128</v>
      </c>
      <c r="D10">
        <f t="shared" si="1"/>
        <v>-10.626662400000004</v>
      </c>
      <c r="E10" s="18">
        <f t="shared" si="3"/>
        <v>1941.4006400000001</v>
      </c>
      <c r="F10" s="13">
        <f t="shared" si="2"/>
        <v>4.2642663802363083E-2</v>
      </c>
      <c r="L10" s="25" t="s">
        <v>20</v>
      </c>
      <c r="M10" t="s">
        <v>21</v>
      </c>
    </row>
    <row r="11" spans="1:13">
      <c r="A11" s="1">
        <v>33420</v>
      </c>
      <c r="B11" s="20">
        <v>1940</v>
      </c>
      <c r="C11">
        <f t="shared" si="0"/>
        <v>1925.4506931199999</v>
      </c>
      <c r="D11">
        <f t="shared" si="1"/>
        <v>1.0127831039999684</v>
      </c>
      <c r="E11" s="18">
        <f t="shared" si="3"/>
        <v>1867.2534656</v>
      </c>
      <c r="F11" s="13">
        <f t="shared" si="2"/>
        <v>3.7498213608247406E-2</v>
      </c>
    </row>
    <row r="12" spans="1:13">
      <c r="A12" s="1">
        <v>33451</v>
      </c>
      <c r="B12" s="20">
        <v>2013</v>
      </c>
      <c r="C12">
        <f t="shared" si="0"/>
        <v>1995.6926952448</v>
      </c>
      <c r="D12">
        <f t="shared" si="1"/>
        <v>14.858626908160003</v>
      </c>
      <c r="E12" s="18">
        <f t="shared" si="3"/>
        <v>1926.4634762239998</v>
      </c>
      <c r="F12" s="13">
        <f t="shared" si="2"/>
        <v>4.2988834463984202E-2</v>
      </c>
    </row>
    <row r="13" spans="1:13">
      <c r="A13" s="1">
        <v>33482</v>
      </c>
      <c r="B13" s="20">
        <v>1596</v>
      </c>
      <c r="C13">
        <f t="shared" si="0"/>
        <v>1678.9102644305922</v>
      </c>
      <c r="D13">
        <f t="shared" si="1"/>
        <v>-51.46958463631357</v>
      </c>
      <c r="E13" s="18">
        <f t="shared" si="3"/>
        <v>2010.55132215296</v>
      </c>
      <c r="F13" s="13">
        <f t="shared" si="2"/>
        <v>0.25974393618606517</v>
      </c>
    </row>
    <row r="14" spans="1:13">
      <c r="A14" s="1">
        <v>33512</v>
      </c>
      <c r="B14" s="20">
        <v>1725</v>
      </c>
      <c r="C14">
        <f t="shared" si="0"/>
        <v>1705.4881359588558</v>
      </c>
      <c r="D14">
        <f t="shared" si="1"/>
        <v>-35.860093403398139</v>
      </c>
      <c r="E14" s="18">
        <f t="shared" si="3"/>
        <v>1627.4406797942786</v>
      </c>
      <c r="F14" s="13">
        <f t="shared" si="2"/>
        <v>5.6556127655490673E-2</v>
      </c>
    </row>
    <row r="15" spans="1:13">
      <c r="A15" s="1">
        <v>33543</v>
      </c>
      <c r="B15" s="20">
        <v>1676</v>
      </c>
      <c r="C15">
        <f t="shared" si="0"/>
        <v>1674.7256085110917</v>
      </c>
      <c r="D15">
        <f t="shared" si="1"/>
        <v>-34.840580212271334</v>
      </c>
      <c r="E15" s="18">
        <f t="shared" si="3"/>
        <v>1669.6280425554576</v>
      </c>
      <c r="F15" s="13">
        <f t="shared" si="2"/>
        <v>3.8018839167914269E-3</v>
      </c>
    </row>
    <row r="16" spans="1:13">
      <c r="A16" s="1">
        <v>33573</v>
      </c>
      <c r="B16" s="20">
        <v>1814</v>
      </c>
      <c r="C16">
        <f t="shared" si="0"/>
        <v>1779.1770056597641</v>
      </c>
      <c r="D16">
        <f t="shared" si="1"/>
        <v>-6.9821847400825838</v>
      </c>
      <c r="E16" s="18">
        <f t="shared" si="3"/>
        <v>1639.8850282988203</v>
      </c>
      <c r="F16" s="13">
        <f t="shared" si="2"/>
        <v>9.5983997630198284E-2</v>
      </c>
    </row>
    <row r="17" spans="1:6">
      <c r="A17" s="1">
        <v>33604</v>
      </c>
      <c r="B17" s="20">
        <v>1615</v>
      </c>
      <c r="C17">
        <f t="shared" si="0"/>
        <v>1646.4389641839362</v>
      </c>
      <c r="D17">
        <f t="shared" si="1"/>
        <v>-32.133356087231654</v>
      </c>
      <c r="E17" s="18">
        <f t="shared" si="3"/>
        <v>1772.1948209196814</v>
      </c>
      <c r="F17" s="13">
        <f t="shared" si="2"/>
        <v>9.7334254439431223E-2</v>
      </c>
    </row>
    <row r="18" spans="1:6">
      <c r="A18" s="1">
        <v>33635</v>
      </c>
      <c r="B18" s="20">
        <v>1557</v>
      </c>
      <c r="C18">
        <f t="shared" si="0"/>
        <v>1568.4611216193409</v>
      </c>
      <c r="D18">
        <f t="shared" si="1"/>
        <v>-41.302253382704365</v>
      </c>
      <c r="E18" s="18">
        <f t="shared" si="3"/>
        <v>1614.3056080967044</v>
      </c>
      <c r="F18" s="13">
        <f t="shared" si="2"/>
        <v>3.680514328625846E-2</v>
      </c>
    </row>
    <row r="19" spans="1:6">
      <c r="A19" s="1">
        <v>33664</v>
      </c>
      <c r="B19" s="20">
        <v>1891</v>
      </c>
      <c r="C19">
        <f t="shared" si="0"/>
        <v>1818.2317736473274</v>
      </c>
      <c r="D19">
        <f t="shared" si="1"/>
        <v>16.912327699433796</v>
      </c>
      <c r="E19" s="18">
        <f t="shared" si="3"/>
        <v>1527.1588682366366</v>
      </c>
      <c r="F19" s="13">
        <f t="shared" si="2"/>
        <v>0.19240673282039311</v>
      </c>
    </row>
    <row r="20" spans="1:6">
      <c r="A20" s="1">
        <v>33695</v>
      </c>
      <c r="B20" s="20">
        <v>1956</v>
      </c>
      <c r="C20">
        <f t="shared" si="0"/>
        <v>1931.8288202693523</v>
      </c>
      <c r="D20">
        <f t="shared" si="1"/>
        <v>36.249271483952015</v>
      </c>
      <c r="E20" s="18">
        <f t="shared" si="3"/>
        <v>1835.1441013467611</v>
      </c>
      <c r="F20" s="13">
        <f t="shared" si="2"/>
        <v>6.1787269250122144E-2</v>
      </c>
    </row>
    <row r="21" spans="1:6">
      <c r="A21" s="1">
        <v>33725</v>
      </c>
      <c r="B21" s="20">
        <v>1885</v>
      </c>
      <c r="C21">
        <f t="shared" si="0"/>
        <v>1901.6156183506607</v>
      </c>
      <c r="D21">
        <f t="shared" si="1"/>
        <v>22.956776803423303</v>
      </c>
      <c r="E21" s="18">
        <f t="shared" si="3"/>
        <v>1968.0780917533043</v>
      </c>
      <c r="F21" s="13">
        <f t="shared" si="2"/>
        <v>4.4073258224564621E-2</v>
      </c>
    </row>
    <row r="22" spans="1:6">
      <c r="A22" s="1">
        <v>33756</v>
      </c>
      <c r="B22" s="20">
        <v>1623</v>
      </c>
      <c r="C22">
        <f t="shared" si="0"/>
        <v>1683.3144790308168</v>
      </c>
      <c r="D22">
        <f t="shared" si="1"/>
        <v>-25.294806421230156</v>
      </c>
      <c r="E22" s="18">
        <f t="shared" si="3"/>
        <v>1924.572395154084</v>
      </c>
      <c r="F22" s="13">
        <f t="shared" si="2"/>
        <v>0.18581170373018116</v>
      </c>
    </row>
    <row r="23" spans="1:6">
      <c r="A23" s="1">
        <v>33786</v>
      </c>
      <c r="B23" s="20">
        <v>1903</v>
      </c>
      <c r="C23">
        <f t="shared" si="0"/>
        <v>1854.0039345219175</v>
      </c>
      <c r="D23">
        <f t="shared" si="1"/>
        <v>13.90204596123602</v>
      </c>
      <c r="E23" s="18">
        <f t="shared" si="3"/>
        <v>1658.0196726095867</v>
      </c>
      <c r="F23" s="13">
        <f t="shared" si="2"/>
        <v>0.12873375059927131</v>
      </c>
    </row>
    <row r="24" spans="1:6">
      <c r="A24" s="1">
        <v>33817</v>
      </c>
      <c r="B24" s="20">
        <v>1997</v>
      </c>
      <c r="C24">
        <f t="shared" si="0"/>
        <v>1971.1811960966309</v>
      </c>
      <c r="D24">
        <f t="shared" si="1"/>
        <v>34.557089083931494</v>
      </c>
      <c r="E24" s="18">
        <f t="shared" si="3"/>
        <v>1867.9059804831536</v>
      </c>
      <c r="F24" s="13">
        <f t="shared" si="2"/>
        <v>6.4643975722006211E-2</v>
      </c>
    </row>
    <row r="25" spans="1:6">
      <c r="A25" s="1">
        <v>33848</v>
      </c>
      <c r="B25" s="20">
        <v>1704</v>
      </c>
      <c r="C25">
        <f t="shared" si="0"/>
        <v>1764.3476570361124</v>
      </c>
      <c r="D25">
        <f t="shared" si="1"/>
        <v>-13.721036544958494</v>
      </c>
      <c r="E25" s="18">
        <f t="shared" si="3"/>
        <v>2005.7382851805623</v>
      </c>
      <c r="F25" s="13">
        <f t="shared" si="2"/>
        <v>0.17707645843929715</v>
      </c>
    </row>
    <row r="26" spans="1:6">
      <c r="A26" s="1">
        <v>33878</v>
      </c>
      <c r="B26" s="20">
        <v>1810</v>
      </c>
      <c r="C26">
        <f t="shared" si="0"/>
        <v>1798.1253240982307</v>
      </c>
      <c r="D26">
        <f t="shared" si="1"/>
        <v>-4.221295823543131</v>
      </c>
      <c r="E26" s="18">
        <f t="shared" si="3"/>
        <v>1750.626620491154</v>
      </c>
      <c r="F26" s="13">
        <f t="shared" si="2"/>
        <v>3.2802972104334825E-2</v>
      </c>
    </row>
    <row r="27" spans="1:6">
      <c r="A27" s="1">
        <v>33909</v>
      </c>
      <c r="B27" s="20">
        <v>1862</v>
      </c>
      <c r="C27">
        <f t="shared" si="0"/>
        <v>1848.3808056549376</v>
      </c>
      <c r="D27">
        <f t="shared" si="1"/>
        <v>6.6740596525068661</v>
      </c>
      <c r="E27" s="18">
        <f t="shared" si="3"/>
        <v>1793.9040282746876</v>
      </c>
      <c r="F27" s="13">
        <f t="shared" si="2"/>
        <v>3.657141338631173E-2</v>
      </c>
    </row>
    <row r="28" spans="1:6">
      <c r="A28" s="1">
        <v>33939</v>
      </c>
      <c r="B28" s="20">
        <v>1875</v>
      </c>
      <c r="C28">
        <f t="shared" si="0"/>
        <v>1871.0109730614888</v>
      </c>
      <c r="D28">
        <f t="shared" si="1"/>
        <v>9.8652812033157353</v>
      </c>
      <c r="E28" s="18">
        <f t="shared" si="3"/>
        <v>1855.0548653074445</v>
      </c>
      <c r="F28" s="13">
        <f t="shared" si="2"/>
        <v>1.0637405169362926E-2</v>
      </c>
    </row>
    <row r="29" spans="1:6">
      <c r="A29" s="1">
        <v>33970</v>
      </c>
      <c r="B29" s="20">
        <v>1705</v>
      </c>
      <c r="C29">
        <f t="shared" si="0"/>
        <v>1740.1752508529607</v>
      </c>
      <c r="D29">
        <f t="shared" si="1"/>
        <v>-18.274919479053029</v>
      </c>
      <c r="E29" s="18">
        <f t="shared" si="3"/>
        <v>1880.8762542648046</v>
      </c>
      <c r="F29" s="13">
        <f t="shared" si="2"/>
        <v>0.1031532283078033</v>
      </c>
    </row>
    <row r="30" spans="1:6">
      <c r="A30" s="1">
        <v>34001</v>
      </c>
      <c r="B30" s="20">
        <v>1619</v>
      </c>
      <c r="C30">
        <f t="shared" si="0"/>
        <v>1639.5800662747815</v>
      </c>
      <c r="D30">
        <f t="shared" si="1"/>
        <v>-34.738972498878269</v>
      </c>
      <c r="E30" s="18">
        <f t="shared" si="3"/>
        <v>1721.9003313739076</v>
      </c>
      <c r="F30" s="13">
        <f t="shared" si="2"/>
        <v>6.3557956376718738E-2</v>
      </c>
    </row>
    <row r="31" spans="1:6">
      <c r="A31" s="1">
        <v>34029</v>
      </c>
      <c r="B31" s="20">
        <v>1837</v>
      </c>
      <c r="C31">
        <f t="shared" si="0"/>
        <v>1790.5682187551806</v>
      </c>
      <c r="D31">
        <f t="shared" si="1"/>
        <v>2.4064524969772059</v>
      </c>
      <c r="E31" s="18">
        <f t="shared" si="3"/>
        <v>1604.8410937759033</v>
      </c>
      <c r="F31" s="13">
        <f t="shared" si="2"/>
        <v>0.12637937192384141</v>
      </c>
    </row>
    <row r="32" spans="1:6">
      <c r="A32" s="1">
        <v>34060</v>
      </c>
      <c r="B32" s="20">
        <v>1957</v>
      </c>
      <c r="C32">
        <f t="shared" si="0"/>
        <v>1924.1949342504317</v>
      </c>
      <c r="D32">
        <f t="shared" si="1"/>
        <v>28.650505096631989</v>
      </c>
      <c r="E32" s="18">
        <f t="shared" si="3"/>
        <v>1792.9746712521578</v>
      </c>
      <c r="F32" s="13">
        <f t="shared" si="2"/>
        <v>8.3814679993787528E-2</v>
      </c>
    </row>
    <row r="33" spans="1:6">
      <c r="A33" s="1">
        <v>34090</v>
      </c>
      <c r="B33" s="20">
        <v>1917</v>
      </c>
      <c r="C33">
        <f t="shared" si="0"/>
        <v>1924.1690878694128</v>
      </c>
      <c r="D33">
        <f t="shared" si="1"/>
        <v>22.915234801101803</v>
      </c>
      <c r="E33" s="18">
        <f t="shared" si="3"/>
        <v>1952.8454393470638</v>
      </c>
      <c r="F33" s="13">
        <f t="shared" si="2"/>
        <v>1.8698716404310801E-2</v>
      </c>
    </row>
    <row r="34" spans="1:6">
      <c r="A34" s="1">
        <v>34121</v>
      </c>
      <c r="B34" s="20">
        <v>1882</v>
      </c>
      <c r="C34">
        <f t="shared" si="0"/>
        <v>1895.016864534103</v>
      </c>
      <c r="D34">
        <f t="shared" si="1"/>
        <v>12.501743173819477</v>
      </c>
      <c r="E34" s="18">
        <f t="shared" si="3"/>
        <v>1947.0843226705147</v>
      </c>
      <c r="F34" s="13">
        <f t="shared" si="2"/>
        <v>3.4582530643206516E-2</v>
      </c>
    </row>
    <row r="35" spans="1:6">
      <c r="A35" s="1">
        <v>34151</v>
      </c>
      <c r="B35" s="20">
        <v>1933</v>
      </c>
      <c r="C35">
        <f t="shared" si="0"/>
        <v>1927.9037215415844</v>
      </c>
      <c r="D35">
        <f t="shared" si="1"/>
        <v>16.578765940551875</v>
      </c>
      <c r="E35" s="18">
        <f t="shared" si="3"/>
        <v>1907.5186077079225</v>
      </c>
      <c r="F35" s="13">
        <f t="shared" si="2"/>
        <v>1.3182303306817146E-2</v>
      </c>
    </row>
    <row r="36" spans="1:6">
      <c r="A36" s="1">
        <v>34182</v>
      </c>
      <c r="B36" s="20">
        <v>1996</v>
      </c>
      <c r="C36">
        <f t="shared" si="0"/>
        <v>1985.6964974964274</v>
      </c>
      <c r="D36">
        <f t="shared" si="1"/>
        <v>24.821567943410084</v>
      </c>
      <c r="E36" s="18">
        <f t="shared" si="3"/>
        <v>1944.4824874821363</v>
      </c>
      <c r="F36" s="13">
        <f t="shared" si="2"/>
        <v>2.5810377012957755E-2</v>
      </c>
    </row>
    <row r="37" spans="1:6">
      <c r="A37" s="1">
        <v>34213</v>
      </c>
      <c r="B37" s="20">
        <v>1673</v>
      </c>
      <c r="C37">
        <f t="shared" si="0"/>
        <v>1740.5036130879676</v>
      </c>
      <c r="D37">
        <f t="shared" si="1"/>
        <v>-29.181322526963896</v>
      </c>
      <c r="E37" s="18">
        <f t="shared" si="3"/>
        <v>2010.5180654398375</v>
      </c>
      <c r="F37" s="13">
        <f t="shared" si="2"/>
        <v>0.20174421126111031</v>
      </c>
    </row>
    <row r="38" spans="1:6">
      <c r="A38" s="1">
        <v>34243</v>
      </c>
      <c r="B38" s="20">
        <v>1753</v>
      </c>
      <c r="C38">
        <f t="shared" si="0"/>
        <v>1744.6644581122007</v>
      </c>
      <c r="D38">
        <f t="shared" si="1"/>
        <v>-22.512889016724493</v>
      </c>
      <c r="E38" s="18">
        <f t="shared" si="3"/>
        <v>1711.3222905610037</v>
      </c>
      <c r="F38" s="13">
        <f t="shared" si="2"/>
        <v>2.3775076690813645E-2</v>
      </c>
    </row>
    <row r="39" spans="1:6">
      <c r="A39" s="1">
        <v>34274</v>
      </c>
      <c r="B39" s="20">
        <v>1720</v>
      </c>
      <c r="C39">
        <f t="shared" si="0"/>
        <v>1720.4303138190951</v>
      </c>
      <c r="D39">
        <f t="shared" si="1"/>
        <v>-22.857140072000714</v>
      </c>
      <c r="E39" s="18">
        <f t="shared" si="3"/>
        <v>1722.1515690954761</v>
      </c>
      <c r="F39" s="13">
        <f t="shared" si="2"/>
        <v>1.2509122648117058E-3</v>
      </c>
    </row>
    <row r="40" spans="1:6">
      <c r="A40" s="1">
        <v>34304</v>
      </c>
      <c r="B40" s="20">
        <v>1734</v>
      </c>
      <c r="C40">
        <f t="shared" si="0"/>
        <v>1726.7146347494188</v>
      </c>
      <c r="D40">
        <f t="shared" si="1"/>
        <v>-17.028847871535834</v>
      </c>
      <c r="E40" s="18">
        <f t="shared" si="3"/>
        <v>1697.5731737470944</v>
      </c>
      <c r="F40" s="13">
        <f t="shared" si="2"/>
        <v>2.1007396916323865E-2</v>
      </c>
    </row>
    <row r="41" spans="1:6">
      <c r="A41" s="1">
        <v>34335</v>
      </c>
      <c r="B41" s="20">
        <v>1563</v>
      </c>
      <c r="C41">
        <f t="shared" si="0"/>
        <v>1592.3371573755767</v>
      </c>
      <c r="D41">
        <f t="shared" si="1"/>
        <v>-40.498573771997094</v>
      </c>
      <c r="E41" s="18">
        <f t="shared" si="3"/>
        <v>1709.6857868778829</v>
      </c>
      <c r="F41" s="13">
        <f t="shared" si="2"/>
        <v>9.3848871962816979E-2</v>
      </c>
    </row>
    <row r="42" spans="1:6">
      <c r="A42" s="1">
        <v>34366</v>
      </c>
      <c r="B42" s="20">
        <v>1574</v>
      </c>
      <c r="C42">
        <f t="shared" si="0"/>
        <v>1569.5677167207159</v>
      </c>
      <c r="D42">
        <f t="shared" si="1"/>
        <v>-36.952747148569834</v>
      </c>
      <c r="E42" s="18">
        <f t="shared" si="3"/>
        <v>1551.8385836035795</v>
      </c>
      <c r="F42" s="13">
        <f t="shared" si="2"/>
        <v>1.4079680048551755E-2</v>
      </c>
    </row>
    <row r="43" spans="1:6">
      <c r="A43" s="1">
        <v>34394</v>
      </c>
      <c r="B43" s="20">
        <v>1903</v>
      </c>
      <c r="C43">
        <f t="shared" si="0"/>
        <v>1828.9229939144293</v>
      </c>
      <c r="D43">
        <f t="shared" si="1"/>
        <v>22.308857719886809</v>
      </c>
      <c r="E43" s="18">
        <f t="shared" si="3"/>
        <v>1532.614969572146</v>
      </c>
      <c r="F43" s="13">
        <f t="shared" si="2"/>
        <v>0.19463217573718022</v>
      </c>
    </row>
    <row r="44" spans="1:6">
      <c r="A44" s="1">
        <v>34425</v>
      </c>
      <c r="B44" s="20">
        <v>1834</v>
      </c>
      <c r="C44">
        <f t="shared" si="0"/>
        <v>1837.4463703268632</v>
      </c>
      <c r="D44">
        <f t="shared" si="1"/>
        <v>19.551761458396228</v>
      </c>
      <c r="E44" s="18">
        <f t="shared" si="3"/>
        <v>1851.2318516343162</v>
      </c>
      <c r="F44" s="13">
        <f t="shared" si="2"/>
        <v>9.3957751550251753E-3</v>
      </c>
    </row>
    <row r="45" spans="1:6">
      <c r="A45" s="1">
        <v>34455</v>
      </c>
      <c r="B45" s="20">
        <v>1831</v>
      </c>
      <c r="C45">
        <f t="shared" si="0"/>
        <v>1836.199626357052</v>
      </c>
      <c r="D45">
        <f t="shared" si="1"/>
        <v>15.392060372754747</v>
      </c>
      <c r="E45" s="18">
        <f t="shared" si="3"/>
        <v>1856.9981317852594</v>
      </c>
      <c r="F45" s="13">
        <f t="shared" si="2"/>
        <v>1.4198870445253618E-2</v>
      </c>
    </row>
    <row r="46" spans="1:6">
      <c r="A46" s="1">
        <v>34486</v>
      </c>
      <c r="B46" s="20">
        <v>1776</v>
      </c>
      <c r="C46">
        <f t="shared" si="0"/>
        <v>1791.1183373459614</v>
      </c>
      <c r="D46">
        <f t="shared" si="1"/>
        <v>3.2973904959856828</v>
      </c>
      <c r="E46" s="18">
        <f t="shared" si="3"/>
        <v>1851.5916867298067</v>
      </c>
      <c r="F46" s="13">
        <f t="shared" si="2"/>
        <v>4.2562886672188473E-2</v>
      </c>
    </row>
    <row r="47" spans="1:6">
      <c r="A47" s="1">
        <v>34516</v>
      </c>
      <c r="B47" s="20">
        <v>1868</v>
      </c>
      <c r="C47">
        <f t="shared" si="0"/>
        <v>1853.2831455683895</v>
      </c>
      <c r="D47">
        <f t="shared" si="1"/>
        <v>15.070874041274161</v>
      </c>
      <c r="E47" s="18">
        <f t="shared" si="3"/>
        <v>1794.415727841947</v>
      </c>
      <c r="F47" s="13">
        <f t="shared" si="2"/>
        <v>3.9392008649921283E-2</v>
      </c>
    </row>
    <row r="48" spans="1:6">
      <c r="A48" s="1">
        <v>34547</v>
      </c>
      <c r="B48" s="20">
        <v>1907</v>
      </c>
      <c r="C48">
        <f t="shared" si="0"/>
        <v>1899.2708039219328</v>
      </c>
      <c r="D48">
        <f t="shared" si="1"/>
        <v>21.254230903728001</v>
      </c>
      <c r="E48" s="18">
        <f t="shared" si="3"/>
        <v>1868.3540196096637</v>
      </c>
      <c r="F48" s="13">
        <f t="shared" si="2"/>
        <v>2.0265327944591644E-2</v>
      </c>
    </row>
    <row r="49" spans="1:6">
      <c r="A49" s="1">
        <v>34578</v>
      </c>
      <c r="B49" s="20">
        <v>1686</v>
      </c>
      <c r="C49">
        <f t="shared" si="0"/>
        <v>1732.9050069651323</v>
      </c>
      <c r="D49">
        <f t="shared" si="1"/>
        <v>-16.269774668377703</v>
      </c>
      <c r="E49" s="18">
        <f t="shared" si="3"/>
        <v>1920.5250348256609</v>
      </c>
      <c r="F49" s="13">
        <f t="shared" si="2"/>
        <v>0.13910144414333386</v>
      </c>
    </row>
    <row r="50" spans="1:6">
      <c r="A50" s="1">
        <v>34608</v>
      </c>
      <c r="B50" s="20">
        <v>1779</v>
      </c>
      <c r="C50">
        <f t="shared" si="0"/>
        <v>1766.5270464593509</v>
      </c>
      <c r="D50">
        <f t="shared" si="1"/>
        <v>-6.291411835858443</v>
      </c>
      <c r="E50" s="18">
        <f t="shared" si="3"/>
        <v>1716.6352322967546</v>
      </c>
      <c r="F50" s="13">
        <f t="shared" si="2"/>
        <v>3.5056080777541E-2</v>
      </c>
    </row>
    <row r="51" spans="1:6">
      <c r="A51" s="1">
        <v>34639</v>
      </c>
      <c r="B51" s="20">
        <v>1776</v>
      </c>
      <c r="C51">
        <f t="shared" si="0"/>
        <v>1772.8471269246986</v>
      </c>
      <c r="D51">
        <f t="shared" si="1"/>
        <v>-3.7691133756172146</v>
      </c>
      <c r="E51" s="18">
        <f t="shared" si="3"/>
        <v>1760.2356346234924</v>
      </c>
      <c r="F51" s="13">
        <f t="shared" si="2"/>
        <v>8.8763318561416744E-3</v>
      </c>
    </row>
    <row r="52" spans="1:6">
      <c r="A52" s="1">
        <v>34669</v>
      </c>
      <c r="B52" s="20">
        <v>1783</v>
      </c>
      <c r="C52">
        <f t="shared" si="0"/>
        <v>1780.2156027098163</v>
      </c>
      <c r="D52">
        <f t="shared" si="1"/>
        <v>-1.5415955434702411</v>
      </c>
      <c r="E52" s="18">
        <f t="shared" si="3"/>
        <v>1769.0780135490813</v>
      </c>
      <c r="F52" s="13">
        <f t="shared" si="2"/>
        <v>7.8081808474025046E-3</v>
      </c>
    </row>
    <row r="53" spans="1:6">
      <c r="A53" s="1">
        <v>34700</v>
      </c>
      <c r="B53" s="20">
        <v>1548</v>
      </c>
      <c r="C53">
        <f t="shared" si="0"/>
        <v>1594.1348014332693</v>
      </c>
      <c r="D53">
        <f t="shared" si="1"/>
        <v>-38.449436690085584</v>
      </c>
      <c r="E53" s="18">
        <f t="shared" si="3"/>
        <v>1778.674007166346</v>
      </c>
      <c r="F53" s="13">
        <f t="shared" si="2"/>
        <v>0.14901421651572738</v>
      </c>
    </row>
    <row r="54" spans="1:6">
      <c r="A54" s="1">
        <v>34731</v>
      </c>
      <c r="B54" s="20">
        <v>1497</v>
      </c>
      <c r="C54">
        <f t="shared" si="0"/>
        <v>1508.7370729486368</v>
      </c>
      <c r="D54">
        <f t="shared" si="1"/>
        <v>-47.839095048994984</v>
      </c>
      <c r="E54" s="18">
        <f t="shared" si="3"/>
        <v>1555.6853647431838</v>
      </c>
      <c r="F54" s="13">
        <f t="shared" si="2"/>
        <v>3.9201980456368572E-2</v>
      </c>
    </row>
    <row r="55" spans="1:6">
      <c r="A55" s="1">
        <v>34759</v>
      </c>
      <c r="B55" s="20">
        <v>1798</v>
      </c>
      <c r="C55">
        <f t="shared" si="0"/>
        <v>1730.5795955799283</v>
      </c>
      <c r="D55">
        <f t="shared" si="1"/>
        <v>6.0972284870623241</v>
      </c>
      <c r="E55" s="18">
        <f t="shared" si="3"/>
        <v>1460.8979778996418</v>
      </c>
      <c r="F55" s="13">
        <f t="shared" si="2"/>
        <v>0.18748722030053294</v>
      </c>
    </row>
    <row r="56" spans="1:6">
      <c r="A56" s="1">
        <v>34790</v>
      </c>
      <c r="B56" s="20">
        <v>1733</v>
      </c>
      <c r="C56">
        <f t="shared" si="0"/>
        <v>1733.7353648133981</v>
      </c>
      <c r="D56">
        <f t="shared" si="1"/>
        <v>5.5089366363438108</v>
      </c>
      <c r="E56" s="18">
        <f t="shared" si="3"/>
        <v>1736.6768240669905</v>
      </c>
      <c r="F56" s="13">
        <f t="shared" si="2"/>
        <v>2.1216526641607315E-3</v>
      </c>
    </row>
    <row r="57" spans="1:6">
      <c r="A57" s="1">
        <v>34820</v>
      </c>
      <c r="B57" s="20">
        <v>1772</v>
      </c>
      <c r="C57">
        <f t="shared" si="0"/>
        <v>1765.4488602899485</v>
      </c>
      <c r="D57">
        <f t="shared" si="1"/>
        <v>10.74984840438513</v>
      </c>
      <c r="E57" s="18">
        <f t="shared" si="3"/>
        <v>1739.2443014497419</v>
      </c>
      <c r="F57" s="13">
        <f t="shared" si="2"/>
        <v>1.848515719540525E-2</v>
      </c>
    </row>
    <row r="58" spans="1:6">
      <c r="A58" s="1">
        <v>34851</v>
      </c>
      <c r="B58" s="20">
        <v>1761</v>
      </c>
      <c r="C58">
        <f t="shared" si="0"/>
        <v>1764.0397417388667</v>
      </c>
      <c r="D58">
        <f t="shared" si="1"/>
        <v>8.3180550132917546</v>
      </c>
      <c r="E58" s="18">
        <f t="shared" si="3"/>
        <v>1776.1987086943336</v>
      </c>
      <c r="F58" s="13">
        <f t="shared" si="2"/>
        <v>8.6307261183041564E-3</v>
      </c>
    </row>
    <row r="59" spans="1:6">
      <c r="A59" s="1">
        <v>34881</v>
      </c>
      <c r="B59" s="20">
        <v>1792</v>
      </c>
      <c r="C59">
        <f t="shared" si="0"/>
        <v>1788.0715593504317</v>
      </c>
      <c r="D59">
        <f t="shared" si="1"/>
        <v>11.460807532946401</v>
      </c>
      <c r="E59" s="18">
        <f t="shared" si="3"/>
        <v>1772.3577967521585</v>
      </c>
      <c r="F59" s="13">
        <f t="shared" si="2"/>
        <v>1.0961050919554413E-2</v>
      </c>
    </row>
    <row r="60" spans="1:6">
      <c r="A60" s="1">
        <v>34912</v>
      </c>
      <c r="B60" s="20">
        <v>1875</v>
      </c>
      <c r="C60">
        <f t="shared" si="0"/>
        <v>1859.9064733766754</v>
      </c>
      <c r="D60">
        <f t="shared" si="1"/>
        <v>23.535628831605869</v>
      </c>
      <c r="E60" s="18">
        <f t="shared" si="3"/>
        <v>1799.532366883378</v>
      </c>
      <c r="F60" s="13">
        <f t="shared" si="2"/>
        <v>4.0249404328865056E-2</v>
      </c>
    </row>
    <row r="61" spans="1:6">
      <c r="A61" s="1">
        <v>34943</v>
      </c>
      <c r="B61" s="20">
        <v>1571</v>
      </c>
      <c r="C61">
        <f t="shared" si="0"/>
        <v>1633.4884204416564</v>
      </c>
      <c r="D61">
        <f t="shared" si="1"/>
        <v>-26.455107521719103</v>
      </c>
      <c r="E61" s="18">
        <f t="shared" si="3"/>
        <v>1883.4421022082813</v>
      </c>
      <c r="F61" s="13">
        <f t="shared" si="2"/>
        <v>0.19888103259597792</v>
      </c>
    </row>
    <row r="62" spans="1:6">
      <c r="A62" s="1">
        <v>34973</v>
      </c>
      <c r="B62" s="20">
        <v>1647</v>
      </c>
      <c r="C62">
        <f t="shared" si="0"/>
        <v>1639.0066625839875</v>
      </c>
      <c r="D62">
        <f t="shared" si="1"/>
        <v>-20.060437588909078</v>
      </c>
      <c r="E62" s="18">
        <f t="shared" si="3"/>
        <v>1607.0333129199373</v>
      </c>
      <c r="F62" s="13">
        <f t="shared" si="2"/>
        <v>2.4266355239868052E-2</v>
      </c>
    </row>
    <row r="63" spans="1:6">
      <c r="A63" s="1">
        <v>35004</v>
      </c>
      <c r="B63" s="20">
        <v>1673</v>
      </c>
      <c r="C63">
        <f t="shared" si="0"/>
        <v>1662.1892449990157</v>
      </c>
      <c r="D63">
        <f t="shared" si="1"/>
        <v>-11.41183358812161</v>
      </c>
      <c r="E63" s="18">
        <f t="shared" si="3"/>
        <v>1618.9462249950784</v>
      </c>
      <c r="F63" s="13">
        <f t="shared" si="2"/>
        <v>3.2309488944962099E-2</v>
      </c>
    </row>
    <row r="64" spans="1:6">
      <c r="A64" s="1">
        <v>35034</v>
      </c>
      <c r="B64" s="20">
        <v>1657</v>
      </c>
      <c r="C64">
        <f t="shared" si="0"/>
        <v>1655.7554822821789</v>
      </c>
      <c r="D64">
        <f t="shared" si="1"/>
        <v>-10.416219413864644</v>
      </c>
      <c r="E64" s="18">
        <f t="shared" si="3"/>
        <v>1650.777411410894</v>
      </c>
      <c r="F64" s="13">
        <f t="shared" si="2"/>
        <v>3.7553340911924884E-3</v>
      </c>
    </row>
    <row r="65" spans="1:6">
      <c r="A65" s="1">
        <v>35065</v>
      </c>
      <c r="B65" s="20">
        <v>1382</v>
      </c>
      <c r="C65">
        <f t="shared" si="0"/>
        <v>1434.6678525736629</v>
      </c>
      <c r="D65">
        <f t="shared" si="1"/>
        <v>-52.55050147279492</v>
      </c>
      <c r="E65" s="18">
        <f t="shared" si="3"/>
        <v>1645.3392628683143</v>
      </c>
      <c r="F65" s="13">
        <f t="shared" si="2"/>
        <v>0.19054939426071948</v>
      </c>
    </row>
    <row r="66" spans="1:6">
      <c r="A66" s="1">
        <v>35096</v>
      </c>
      <c r="B66" s="20">
        <v>1361</v>
      </c>
      <c r="C66">
        <f t="shared" si="0"/>
        <v>1365.2234702201736</v>
      </c>
      <c r="D66">
        <f t="shared" si="1"/>
        <v>-55.929277648933805</v>
      </c>
      <c r="E66" s="18">
        <f t="shared" si="3"/>
        <v>1382.1173511008681</v>
      </c>
      <c r="F66" s="13">
        <f t="shared" si="2"/>
        <v>1.5516055180652508E-2</v>
      </c>
    </row>
    <row r="67" spans="1:6">
      <c r="A67" s="1">
        <v>35125</v>
      </c>
      <c r="B67" s="20">
        <v>1559</v>
      </c>
      <c r="C67">
        <f t="shared" si="0"/>
        <v>1509.058838514248</v>
      </c>
      <c r="D67">
        <f t="shared" si="1"/>
        <v>-15.976348460332158</v>
      </c>
      <c r="E67" s="18">
        <f t="shared" si="3"/>
        <v>1309.2941925712398</v>
      </c>
      <c r="F67" s="13">
        <f t="shared" si="2"/>
        <v>0.16017049867143052</v>
      </c>
    </row>
    <row r="68" spans="1:6">
      <c r="A68" s="1">
        <v>35156</v>
      </c>
      <c r="B68" s="20">
        <v>1608</v>
      </c>
      <c r="C68">
        <f t="shared" si="0"/>
        <v>1585.0164980107832</v>
      </c>
      <c r="D68">
        <f t="shared" si="1"/>
        <v>2.4104531310413027</v>
      </c>
      <c r="E68" s="18">
        <f t="shared" si="3"/>
        <v>1493.0824900539158</v>
      </c>
      <c r="F68" s="13">
        <f t="shared" si="2"/>
        <v>7.1466113150549904E-2</v>
      </c>
    </row>
    <row r="69" spans="1:6">
      <c r="A69" s="1">
        <v>35186</v>
      </c>
      <c r="B69" s="20">
        <v>1697</v>
      </c>
      <c r="C69">
        <f t="shared" si="0"/>
        <v>1675.085390228365</v>
      </c>
      <c r="D69">
        <f t="shared" si="1"/>
        <v>19.942140948349412</v>
      </c>
      <c r="E69" s="18">
        <f t="shared" si="3"/>
        <v>1587.4269511418245</v>
      </c>
      <c r="F69" s="13">
        <f t="shared" si="2"/>
        <v>6.4568679350722177E-2</v>
      </c>
    </row>
    <row r="70" spans="1:6">
      <c r="A70" s="1">
        <v>35217</v>
      </c>
      <c r="B70" s="20">
        <v>1693</v>
      </c>
      <c r="C70">
        <f t="shared" si="0"/>
        <v>1693.405506235343</v>
      </c>
      <c r="D70">
        <f t="shared" si="1"/>
        <v>19.617735960075123</v>
      </c>
      <c r="E70" s="18">
        <f t="shared" si="3"/>
        <v>1695.0275311767143</v>
      </c>
      <c r="F70" s="13">
        <f t="shared" si="2"/>
        <v>1.1975966785081626E-3</v>
      </c>
    </row>
    <row r="71" spans="1:6">
      <c r="A71" s="1">
        <v>35247</v>
      </c>
      <c r="B71" s="20">
        <v>1836</v>
      </c>
      <c r="C71">
        <f t="shared" si="0"/>
        <v>1811.4046484390838</v>
      </c>
      <c r="D71">
        <f t="shared" si="1"/>
        <v>39.294017208808263</v>
      </c>
      <c r="E71" s="18">
        <f t="shared" si="3"/>
        <v>1713.0232421954181</v>
      </c>
      <c r="F71" s="13">
        <f t="shared" si="2"/>
        <v>6.6980804904456376E-2</v>
      </c>
    </row>
    <row r="72" spans="1:6">
      <c r="A72" s="1">
        <v>35278</v>
      </c>
      <c r="B72" s="20">
        <v>1943</v>
      </c>
      <c r="C72">
        <f t="shared" ref="C72:C135" si="4">$C$1*B72+(1-$C$1)*(C71+D71)</f>
        <v>1924.5397331295785</v>
      </c>
      <c r="D72">
        <f t="shared" ref="D72:D135" si="5">$D$2*(C72-C71)+(1-$D$2)*D71</f>
        <v>54.062230705145566</v>
      </c>
      <c r="E72" s="18">
        <f t="shared" si="3"/>
        <v>1850.6986656478921</v>
      </c>
      <c r="F72" s="13">
        <f t="shared" ref="F72:F135" si="6">ABS(B72-E72)/B72</f>
        <v>4.7504546758676228E-2</v>
      </c>
    </row>
    <row r="73" spans="1:6">
      <c r="A73" s="1">
        <v>35309</v>
      </c>
      <c r="B73" s="20">
        <v>1551</v>
      </c>
      <c r="C73">
        <f t="shared" si="4"/>
        <v>1636.520392766945</v>
      </c>
      <c r="D73">
        <f t="shared" si="5"/>
        <v>-14.354083508410262</v>
      </c>
      <c r="E73" s="18">
        <f t="shared" ref="E73:E136" si="7">C72+D72</f>
        <v>1978.6019638347241</v>
      </c>
      <c r="F73" s="13">
        <f t="shared" si="6"/>
        <v>0.27569436739827469</v>
      </c>
    </row>
    <row r="74" spans="1:6">
      <c r="A74" s="1">
        <v>35339</v>
      </c>
      <c r="B74" s="20">
        <v>1687</v>
      </c>
      <c r="C74">
        <f t="shared" si="4"/>
        <v>1674.033261851707</v>
      </c>
      <c r="D74">
        <f t="shared" si="5"/>
        <v>-3.9806929897757923</v>
      </c>
      <c r="E74" s="18">
        <f t="shared" si="7"/>
        <v>1622.1663092585347</v>
      </c>
      <c r="F74" s="13">
        <f t="shared" si="6"/>
        <v>3.8431351951076026E-2</v>
      </c>
    </row>
    <row r="75" spans="1:6">
      <c r="A75" s="1">
        <v>35370</v>
      </c>
      <c r="B75" s="20">
        <v>1576</v>
      </c>
      <c r="C75">
        <f t="shared" si="4"/>
        <v>1594.8105137723865</v>
      </c>
      <c r="D75">
        <f t="shared" si="5"/>
        <v>-19.029104007684751</v>
      </c>
      <c r="E75" s="18">
        <f t="shared" si="7"/>
        <v>1670.0525688619311</v>
      </c>
      <c r="F75" s="13">
        <f t="shared" si="6"/>
        <v>5.9678025927621288E-2</v>
      </c>
    </row>
    <row r="76" spans="1:6">
      <c r="A76" s="1">
        <v>35400</v>
      </c>
      <c r="B76" s="20">
        <v>1700</v>
      </c>
      <c r="C76">
        <f t="shared" si="4"/>
        <v>1675.1562819529404</v>
      </c>
      <c r="D76">
        <f t="shared" si="5"/>
        <v>0.84587042996298578</v>
      </c>
      <c r="E76" s="18">
        <f t="shared" si="7"/>
        <v>1575.7814097647017</v>
      </c>
      <c r="F76" s="13">
        <f t="shared" si="6"/>
        <v>7.3069758961940165E-2</v>
      </c>
    </row>
    <row r="77" spans="1:6">
      <c r="A77" s="1">
        <v>35431</v>
      </c>
      <c r="B77" s="20">
        <v>1397</v>
      </c>
      <c r="C77">
        <f t="shared" si="4"/>
        <v>1452.8004304765807</v>
      </c>
      <c r="D77">
        <f t="shared" si="5"/>
        <v>-43.794473951301555</v>
      </c>
      <c r="E77" s="18">
        <f t="shared" si="7"/>
        <v>1676.0021523829034</v>
      </c>
      <c r="F77" s="13">
        <f t="shared" si="6"/>
        <v>0.19971521287251498</v>
      </c>
    </row>
    <row r="78" spans="1:6">
      <c r="A78" s="1">
        <v>35462</v>
      </c>
      <c r="B78" s="20">
        <v>1372</v>
      </c>
      <c r="C78">
        <f t="shared" si="4"/>
        <v>1379.4011913050558</v>
      </c>
      <c r="D78">
        <f t="shared" si="5"/>
        <v>-49.71542699534622</v>
      </c>
      <c r="E78" s="18">
        <f t="shared" si="7"/>
        <v>1409.0059565252791</v>
      </c>
      <c r="F78" s="13">
        <f t="shared" si="6"/>
        <v>2.6972271519882719E-2</v>
      </c>
    </row>
    <row r="79" spans="1:6">
      <c r="A79" s="1">
        <v>35490</v>
      </c>
      <c r="B79" s="20">
        <v>1708</v>
      </c>
      <c r="C79">
        <f t="shared" si="4"/>
        <v>1632.3371528619418</v>
      </c>
      <c r="D79">
        <f t="shared" si="5"/>
        <v>10.814850715100228</v>
      </c>
      <c r="E79" s="18">
        <f t="shared" si="7"/>
        <v>1329.6857643097096</v>
      </c>
      <c r="F79" s="13">
        <f t="shared" si="6"/>
        <v>0.22149545415122388</v>
      </c>
    </row>
    <row r="80" spans="1:6">
      <c r="A80" s="1">
        <v>35521</v>
      </c>
      <c r="B80" s="20">
        <v>1655</v>
      </c>
      <c r="C80">
        <f t="shared" si="4"/>
        <v>1652.6304007154083</v>
      </c>
      <c r="D80">
        <f t="shared" si="5"/>
        <v>12.710530142773479</v>
      </c>
      <c r="E80" s="18">
        <f t="shared" si="7"/>
        <v>1643.152003577042</v>
      </c>
      <c r="F80" s="13">
        <f t="shared" si="6"/>
        <v>7.1589102253522517E-3</v>
      </c>
    </row>
    <row r="81" spans="1:6">
      <c r="A81" s="1">
        <v>35551</v>
      </c>
      <c r="B81" s="20">
        <v>1763</v>
      </c>
      <c r="C81">
        <f t="shared" si="4"/>
        <v>1743.4681861716363</v>
      </c>
      <c r="D81">
        <f t="shared" si="5"/>
        <v>28.335981205464375</v>
      </c>
      <c r="E81" s="18">
        <f t="shared" si="7"/>
        <v>1665.3409308581818</v>
      </c>
      <c r="F81" s="13">
        <f t="shared" si="6"/>
        <v>5.5393686410560541E-2</v>
      </c>
    </row>
    <row r="82" spans="1:6">
      <c r="A82" s="1">
        <v>35582</v>
      </c>
      <c r="B82" s="20">
        <v>1776</v>
      </c>
      <c r="C82">
        <f t="shared" si="4"/>
        <v>1775.1608334754203</v>
      </c>
      <c r="D82">
        <f t="shared" si="5"/>
        <v>29.00731442512831</v>
      </c>
      <c r="E82" s="18">
        <f t="shared" si="7"/>
        <v>1771.8041673771006</v>
      </c>
      <c r="F82" s="13">
        <f t="shared" si="6"/>
        <v>2.3625183687496555E-3</v>
      </c>
    </row>
    <row r="83" spans="1:6">
      <c r="A83" s="1">
        <v>35612</v>
      </c>
      <c r="B83" s="20">
        <v>1934</v>
      </c>
      <c r="C83">
        <f t="shared" si="4"/>
        <v>1908.0336295801096</v>
      </c>
      <c r="D83">
        <f t="shared" si="5"/>
        <v>49.780410761040514</v>
      </c>
      <c r="E83" s="18">
        <f t="shared" si="7"/>
        <v>1804.1681479005485</v>
      </c>
      <c r="F83" s="13">
        <f t="shared" si="6"/>
        <v>6.7131257548837364E-2</v>
      </c>
    </row>
    <row r="84" spans="1:6">
      <c r="A84" s="1">
        <v>35643</v>
      </c>
      <c r="B84" s="20">
        <v>2008</v>
      </c>
      <c r="C84">
        <f t="shared" si="4"/>
        <v>1997.9628080682301</v>
      </c>
      <c r="D84">
        <f t="shared" si="5"/>
        <v>57.810164306456507</v>
      </c>
      <c r="E84" s="18">
        <f t="shared" si="7"/>
        <v>1957.8140403411501</v>
      </c>
      <c r="F84" s="13">
        <f t="shared" si="6"/>
        <v>2.4993007798232034E-2</v>
      </c>
    </row>
    <row r="85" spans="1:6">
      <c r="A85" s="1">
        <v>35674</v>
      </c>
      <c r="B85" s="20">
        <v>1616</v>
      </c>
      <c r="C85">
        <f t="shared" si="4"/>
        <v>1703.9545944749375</v>
      </c>
      <c r="D85">
        <f t="shared" si="5"/>
        <v>-12.553511273493307</v>
      </c>
      <c r="E85" s="18">
        <f t="shared" si="7"/>
        <v>2055.7729723746866</v>
      </c>
      <c r="F85" s="13">
        <f t="shared" si="6"/>
        <v>0.27213674033087037</v>
      </c>
    </row>
    <row r="86" spans="1:6">
      <c r="A86" s="1">
        <v>35704</v>
      </c>
      <c r="B86" s="20">
        <v>1774</v>
      </c>
      <c r="C86">
        <f t="shared" si="4"/>
        <v>1757.4802166402887</v>
      </c>
      <c r="D86">
        <f t="shared" si="5"/>
        <v>0.66231541427560536</v>
      </c>
      <c r="E86" s="18">
        <f t="shared" si="7"/>
        <v>1691.4010832014442</v>
      </c>
      <c r="F86" s="13">
        <f t="shared" si="6"/>
        <v>4.6560832468182538E-2</v>
      </c>
    </row>
    <row r="87" spans="1:6">
      <c r="A87" s="1">
        <v>35735</v>
      </c>
      <c r="B87" s="20">
        <v>1732</v>
      </c>
      <c r="C87">
        <f t="shared" si="4"/>
        <v>1737.2285064109128</v>
      </c>
      <c r="D87">
        <f t="shared" si="5"/>
        <v>-3.5204897144547016</v>
      </c>
      <c r="E87" s="18">
        <f t="shared" si="7"/>
        <v>1758.1425320545643</v>
      </c>
      <c r="F87" s="13">
        <f t="shared" si="6"/>
        <v>1.5093840678154906E-2</v>
      </c>
    </row>
    <row r="88" spans="1:6">
      <c r="A88" s="1">
        <v>35765</v>
      </c>
      <c r="B88" s="20">
        <v>1797</v>
      </c>
      <c r="C88">
        <f t="shared" si="4"/>
        <v>1784.3416033392916</v>
      </c>
      <c r="D88">
        <f t="shared" si="5"/>
        <v>6.6062276141120009</v>
      </c>
      <c r="E88" s="18">
        <f t="shared" si="7"/>
        <v>1733.7080166964581</v>
      </c>
      <c r="F88" s="13">
        <f t="shared" si="6"/>
        <v>3.5220914470529704E-2</v>
      </c>
    </row>
    <row r="89" spans="1:6">
      <c r="A89" s="1">
        <v>35796</v>
      </c>
      <c r="B89" s="20">
        <v>1570</v>
      </c>
      <c r="C89">
        <f t="shared" si="4"/>
        <v>1614.1895661906806</v>
      </c>
      <c r="D89">
        <f t="shared" si="5"/>
        <v>-28.745425338432611</v>
      </c>
      <c r="E89" s="18">
        <f t="shared" si="7"/>
        <v>1790.9478309534036</v>
      </c>
      <c r="F89" s="13">
        <f t="shared" si="6"/>
        <v>0.14073110251809146</v>
      </c>
    </row>
    <row r="90" spans="1:6">
      <c r="A90" s="1">
        <v>35827</v>
      </c>
      <c r="B90" s="20">
        <v>1413</v>
      </c>
      <c r="C90">
        <f t="shared" si="4"/>
        <v>1447.4888281704496</v>
      </c>
      <c r="D90">
        <f t="shared" si="5"/>
        <v>-56.336487874792297</v>
      </c>
      <c r="E90" s="18">
        <f t="shared" si="7"/>
        <v>1585.444140852248</v>
      </c>
      <c r="F90" s="13">
        <f t="shared" si="6"/>
        <v>0.12204114709996319</v>
      </c>
    </row>
    <row r="91" spans="1:6">
      <c r="A91" s="1">
        <v>35855</v>
      </c>
      <c r="B91" s="20">
        <v>1755</v>
      </c>
      <c r="C91">
        <f t="shared" si="4"/>
        <v>1682.2304680591315</v>
      </c>
      <c r="D91">
        <f t="shared" si="5"/>
        <v>1.8791376779025413</v>
      </c>
      <c r="E91" s="18">
        <f t="shared" si="7"/>
        <v>1391.1523402956573</v>
      </c>
      <c r="F91" s="13">
        <f t="shared" si="6"/>
        <v>0.20732060382013831</v>
      </c>
    </row>
    <row r="92" spans="1:6">
      <c r="A92" s="1">
        <v>35886</v>
      </c>
      <c r="B92" s="20">
        <v>1825</v>
      </c>
      <c r="C92">
        <f t="shared" si="4"/>
        <v>1796.8219211474068</v>
      </c>
      <c r="D92">
        <f t="shared" si="5"/>
        <v>24.4216007599771</v>
      </c>
      <c r="E92" s="18">
        <f t="shared" si="7"/>
        <v>1684.1096057370339</v>
      </c>
      <c r="F92" s="13">
        <f t="shared" si="6"/>
        <v>7.7200216034501959E-2</v>
      </c>
    </row>
    <row r="93" spans="1:6">
      <c r="A93" s="1">
        <v>35916</v>
      </c>
      <c r="B93" s="20">
        <v>1843</v>
      </c>
      <c r="C93">
        <f t="shared" si="4"/>
        <v>1838.6487043814768</v>
      </c>
      <c r="D93">
        <f t="shared" si="5"/>
        <v>27.902637254795689</v>
      </c>
      <c r="E93" s="18">
        <f t="shared" si="7"/>
        <v>1821.2435219073839</v>
      </c>
      <c r="F93" s="13">
        <f t="shared" si="6"/>
        <v>1.1804925714930078E-2</v>
      </c>
    </row>
    <row r="94" spans="1:6">
      <c r="A94" s="1">
        <v>35947</v>
      </c>
      <c r="B94" s="20">
        <v>1826</v>
      </c>
      <c r="C94">
        <f t="shared" si="4"/>
        <v>1834.1102683272547</v>
      </c>
      <c r="D94">
        <f t="shared" si="5"/>
        <v>21.414422592992139</v>
      </c>
      <c r="E94" s="18">
        <f t="shared" si="7"/>
        <v>1866.5513416362726</v>
      </c>
      <c r="F94" s="13">
        <f t="shared" si="6"/>
        <v>2.2207744598177755E-2</v>
      </c>
    </row>
    <row r="95" spans="1:6">
      <c r="A95" s="1">
        <v>35977</v>
      </c>
      <c r="B95" s="20">
        <v>1968</v>
      </c>
      <c r="C95">
        <f t="shared" si="4"/>
        <v>1945.5049381840495</v>
      </c>
      <c r="D95">
        <f t="shared" si="5"/>
        <v>39.410472045752662</v>
      </c>
      <c r="E95" s="18">
        <f t="shared" si="7"/>
        <v>1855.5246909202469</v>
      </c>
      <c r="F95" s="13">
        <f t="shared" si="6"/>
        <v>5.7152087947028994E-2</v>
      </c>
    </row>
    <row r="96" spans="1:6">
      <c r="A96" s="1">
        <v>36008</v>
      </c>
      <c r="B96" s="20">
        <v>1922</v>
      </c>
      <c r="C96">
        <f t="shared" si="4"/>
        <v>1934.5830820459605</v>
      </c>
      <c r="D96">
        <f t="shared" si="5"/>
        <v>29.344006408984335</v>
      </c>
      <c r="E96" s="18">
        <f t="shared" si="7"/>
        <v>1984.9154102298021</v>
      </c>
      <c r="F96" s="13">
        <f t="shared" si="6"/>
        <v>3.2734344552446455E-2</v>
      </c>
    </row>
    <row r="97" spans="1:6">
      <c r="A97" s="1">
        <v>36039</v>
      </c>
      <c r="B97" s="20">
        <v>1670</v>
      </c>
      <c r="C97">
        <f t="shared" si="4"/>
        <v>1728.7854176909889</v>
      </c>
      <c r="D97">
        <f t="shared" si="5"/>
        <v>-17.684327743806858</v>
      </c>
      <c r="E97" s="18">
        <f t="shared" si="7"/>
        <v>1963.9270884549449</v>
      </c>
      <c r="F97" s="13">
        <f t="shared" si="6"/>
        <v>0.17600424458379932</v>
      </c>
    </row>
    <row r="98" spans="1:6">
      <c r="A98" s="1">
        <v>36069</v>
      </c>
      <c r="B98" s="20">
        <v>1791</v>
      </c>
      <c r="C98">
        <f t="shared" si="4"/>
        <v>1775.0202179894366</v>
      </c>
      <c r="D98">
        <f t="shared" si="5"/>
        <v>-4.9005021353559499</v>
      </c>
      <c r="E98" s="18">
        <f t="shared" si="7"/>
        <v>1711.1010899471821</v>
      </c>
      <c r="F98" s="13">
        <f t="shared" si="6"/>
        <v>4.4611340062991556E-2</v>
      </c>
    </row>
    <row r="99" spans="1:6">
      <c r="A99" s="1">
        <v>36100</v>
      </c>
      <c r="B99" s="20">
        <v>1817</v>
      </c>
      <c r="C99">
        <f t="shared" si="4"/>
        <v>1807.6239431708161</v>
      </c>
      <c r="D99">
        <f t="shared" si="5"/>
        <v>2.6003433279911516</v>
      </c>
      <c r="E99" s="18">
        <f t="shared" si="7"/>
        <v>1770.1197158540806</v>
      </c>
      <c r="F99" s="13">
        <f t="shared" si="6"/>
        <v>2.5800926882729447E-2</v>
      </c>
    </row>
    <row r="100" spans="1:6">
      <c r="A100" s="1">
        <v>36130</v>
      </c>
      <c r="B100" s="20">
        <v>1847</v>
      </c>
      <c r="C100">
        <f t="shared" si="4"/>
        <v>1839.6448572997615</v>
      </c>
      <c r="D100">
        <f t="shared" si="5"/>
        <v>8.484457488181997</v>
      </c>
      <c r="E100" s="18">
        <f t="shared" si="7"/>
        <v>1810.2242864988073</v>
      </c>
      <c r="F100" s="13">
        <f t="shared" si="6"/>
        <v>1.9911052247532614E-2</v>
      </c>
    </row>
    <row r="101" spans="1:6">
      <c r="A101" s="1">
        <v>36161</v>
      </c>
      <c r="B101" s="20">
        <v>1599</v>
      </c>
      <c r="C101">
        <f t="shared" si="4"/>
        <v>1648.8258629575887</v>
      </c>
      <c r="D101">
        <f t="shared" si="5"/>
        <v>-31.376232877888963</v>
      </c>
      <c r="E101" s="18">
        <f t="shared" si="7"/>
        <v>1848.1293147879435</v>
      </c>
      <c r="F101" s="13">
        <f t="shared" si="6"/>
        <v>0.15580319874167822</v>
      </c>
    </row>
    <row r="102" spans="1:6">
      <c r="A102" s="1">
        <v>36192</v>
      </c>
      <c r="B102" s="20">
        <v>1549</v>
      </c>
      <c r="C102">
        <f t="shared" si="4"/>
        <v>1562.6899260159398</v>
      </c>
      <c r="D102">
        <f t="shared" si="5"/>
        <v>-42.328173690640952</v>
      </c>
      <c r="E102" s="18">
        <f t="shared" si="7"/>
        <v>1617.4496300796998</v>
      </c>
      <c r="F102" s="13">
        <f t="shared" si="6"/>
        <v>4.4189561058553761E-2</v>
      </c>
    </row>
    <row r="103" spans="1:6">
      <c r="A103" s="1">
        <v>36220</v>
      </c>
      <c r="B103" s="20">
        <v>1832</v>
      </c>
      <c r="C103">
        <f t="shared" si="4"/>
        <v>1769.6723504650599</v>
      </c>
      <c r="D103">
        <f t="shared" si="5"/>
        <v>7.5339459373112589</v>
      </c>
      <c r="E103" s="18">
        <f t="shared" si="7"/>
        <v>1520.3617523252988</v>
      </c>
      <c r="F103" s="13">
        <f t="shared" si="6"/>
        <v>0.17010821379623431</v>
      </c>
    </row>
    <row r="104" spans="1:6">
      <c r="A104" s="1">
        <v>36251</v>
      </c>
      <c r="B104" s="20">
        <v>1840</v>
      </c>
      <c r="C104">
        <f t="shared" si="4"/>
        <v>1827.4412592804742</v>
      </c>
      <c r="D104">
        <f t="shared" si="5"/>
        <v>17.580938512931869</v>
      </c>
      <c r="E104" s="18">
        <f t="shared" si="7"/>
        <v>1777.2062964023712</v>
      </c>
      <c r="F104" s="13">
        <f t="shared" si="6"/>
        <v>3.4127012824798256E-2</v>
      </c>
    </row>
    <row r="105" spans="1:6">
      <c r="A105" s="1">
        <v>36281</v>
      </c>
      <c r="B105" s="20">
        <v>1846</v>
      </c>
      <c r="C105">
        <f t="shared" si="4"/>
        <v>1845.8044395586812</v>
      </c>
      <c r="D105">
        <f t="shared" si="5"/>
        <v>17.737386865986892</v>
      </c>
      <c r="E105" s="18">
        <f t="shared" si="7"/>
        <v>1845.0221977934061</v>
      </c>
      <c r="F105" s="13">
        <f t="shared" si="6"/>
        <v>5.2968700248855823E-4</v>
      </c>
    </row>
    <row r="106" spans="1:6">
      <c r="A106" s="1">
        <v>36312</v>
      </c>
      <c r="B106" s="20">
        <v>1865</v>
      </c>
      <c r="C106">
        <f t="shared" si="4"/>
        <v>1864.7083652849335</v>
      </c>
      <c r="D106">
        <f t="shared" si="5"/>
        <v>17.970694638039973</v>
      </c>
      <c r="E106" s="18">
        <f t="shared" si="7"/>
        <v>1863.5418264246682</v>
      </c>
      <c r="F106" s="13">
        <f t="shared" si="6"/>
        <v>7.8186250688031336E-4</v>
      </c>
    </row>
    <row r="107" spans="1:6">
      <c r="A107" s="1">
        <v>36342</v>
      </c>
      <c r="B107" s="20">
        <v>1966</v>
      </c>
      <c r="C107">
        <f t="shared" si="4"/>
        <v>1949.3358119845948</v>
      </c>
      <c r="D107">
        <f t="shared" si="5"/>
        <v>31.302045050364235</v>
      </c>
      <c r="E107" s="18">
        <f t="shared" si="7"/>
        <v>1882.6790599229735</v>
      </c>
      <c r="F107" s="13">
        <f t="shared" si="6"/>
        <v>4.2380946122597421E-2</v>
      </c>
    </row>
    <row r="108" spans="1:6">
      <c r="A108" s="1">
        <v>36373</v>
      </c>
      <c r="B108" s="20">
        <v>1949</v>
      </c>
      <c r="C108">
        <f t="shared" si="4"/>
        <v>1955.3275714069919</v>
      </c>
      <c r="D108">
        <f t="shared" si="5"/>
        <v>26.239987924770805</v>
      </c>
      <c r="E108" s="18">
        <f t="shared" si="7"/>
        <v>1980.6378570349591</v>
      </c>
      <c r="F108" s="13">
        <f t="shared" si="6"/>
        <v>1.6232866616192457E-2</v>
      </c>
    </row>
    <row r="109" spans="1:6">
      <c r="A109" s="1">
        <v>36404</v>
      </c>
      <c r="B109" s="20">
        <v>1607</v>
      </c>
      <c r="C109">
        <f t="shared" si="4"/>
        <v>1681.9135118663526</v>
      </c>
      <c r="D109">
        <f t="shared" si="5"/>
        <v>-33.690821568311215</v>
      </c>
      <c r="E109" s="18">
        <f t="shared" si="7"/>
        <v>1981.5675593317626</v>
      </c>
      <c r="F109" s="13">
        <f t="shared" si="6"/>
        <v>0.23308497780445711</v>
      </c>
    </row>
    <row r="110" spans="1:6">
      <c r="A110" s="1">
        <v>36434</v>
      </c>
      <c r="B110" s="20">
        <v>1804</v>
      </c>
      <c r="C110">
        <f t="shared" si="4"/>
        <v>1772.8445380596081</v>
      </c>
      <c r="D110">
        <f t="shared" si="5"/>
        <v>-8.7664520159978636</v>
      </c>
      <c r="E110" s="18">
        <f t="shared" si="7"/>
        <v>1648.2226902980412</v>
      </c>
      <c r="F110" s="13">
        <f t="shared" si="6"/>
        <v>8.6351058593103519E-2</v>
      </c>
    </row>
    <row r="111" spans="1:6">
      <c r="A111" s="1">
        <v>36465</v>
      </c>
      <c r="B111" s="20">
        <v>1850</v>
      </c>
      <c r="C111">
        <f t="shared" si="4"/>
        <v>1832.815617208722</v>
      </c>
      <c r="D111">
        <f t="shared" si="5"/>
        <v>4.9810542170244796</v>
      </c>
      <c r="E111" s="18">
        <f t="shared" si="7"/>
        <v>1764.0780860436103</v>
      </c>
      <c r="F111" s="13">
        <f t="shared" si="6"/>
        <v>4.6444277814264724E-2</v>
      </c>
    </row>
    <row r="112" spans="1:6">
      <c r="A112" s="1">
        <v>36495</v>
      </c>
      <c r="B112" s="20">
        <v>1836</v>
      </c>
      <c r="C112">
        <f t="shared" si="4"/>
        <v>1836.3593342851493</v>
      </c>
      <c r="D112">
        <f t="shared" si="5"/>
        <v>4.6935867889050549</v>
      </c>
      <c r="E112" s="18">
        <f t="shared" si="7"/>
        <v>1837.7966714257464</v>
      </c>
      <c r="F112" s="13">
        <f t="shared" si="6"/>
        <v>9.7857920792285063E-4</v>
      </c>
    </row>
    <row r="113" spans="1:6">
      <c r="A113" s="1">
        <v>36526</v>
      </c>
      <c r="B113" s="20">
        <v>1542</v>
      </c>
      <c r="C113">
        <f t="shared" si="4"/>
        <v>1601.8105842148109</v>
      </c>
      <c r="D113">
        <f t="shared" si="5"/>
        <v>-43.154880582943647</v>
      </c>
      <c r="E113" s="18">
        <f t="shared" si="7"/>
        <v>1841.0529210740544</v>
      </c>
      <c r="F113" s="13">
        <f t="shared" si="6"/>
        <v>0.19393834051495099</v>
      </c>
    </row>
    <row r="114" spans="1:6">
      <c r="A114" s="1">
        <v>36557</v>
      </c>
      <c r="B114" s="20">
        <v>1617</v>
      </c>
      <c r="C114">
        <f t="shared" si="4"/>
        <v>1605.3311407263736</v>
      </c>
      <c r="D114">
        <f t="shared" si="5"/>
        <v>-33.819793164042373</v>
      </c>
      <c r="E114" s="18">
        <f t="shared" si="7"/>
        <v>1558.6557036318673</v>
      </c>
      <c r="F114" s="13">
        <f t="shared" si="6"/>
        <v>3.6081815935765461E-2</v>
      </c>
    </row>
    <row r="115" spans="1:6">
      <c r="A115" s="1">
        <v>36586</v>
      </c>
      <c r="B115" s="20">
        <v>1920</v>
      </c>
      <c r="C115">
        <f t="shared" si="4"/>
        <v>1850.3022695124662</v>
      </c>
      <c r="D115">
        <f t="shared" si="5"/>
        <v>21.938391225984617</v>
      </c>
      <c r="E115" s="18">
        <f t="shared" si="7"/>
        <v>1571.5113475623314</v>
      </c>
      <c r="F115" s="13">
        <f t="shared" si="6"/>
        <v>0.18150450647795241</v>
      </c>
    </row>
    <row r="116" spans="1:6">
      <c r="A116" s="1">
        <v>36617</v>
      </c>
      <c r="B116" s="20">
        <v>1971</v>
      </c>
      <c r="C116">
        <f t="shared" si="4"/>
        <v>1951.2481321476903</v>
      </c>
      <c r="D116">
        <f t="shared" si="5"/>
        <v>37.739885507832511</v>
      </c>
      <c r="E116" s="18">
        <f t="shared" si="7"/>
        <v>1872.2406607384507</v>
      </c>
      <c r="F116" s="13">
        <f t="shared" si="6"/>
        <v>5.0106209671004188E-2</v>
      </c>
    </row>
    <row r="117" spans="1:6">
      <c r="A117" s="1">
        <v>36647</v>
      </c>
      <c r="B117" s="20">
        <v>1992</v>
      </c>
      <c r="C117">
        <f t="shared" si="4"/>
        <v>1991.3976035311046</v>
      </c>
      <c r="D117">
        <f t="shared" si="5"/>
        <v>38.221802682948862</v>
      </c>
      <c r="E117" s="18">
        <f t="shared" si="7"/>
        <v>1988.9880176555228</v>
      </c>
      <c r="F117" s="13">
        <f t="shared" si="6"/>
        <v>1.5120393295568505E-3</v>
      </c>
    </row>
    <row r="118" spans="1:6">
      <c r="A118" s="1">
        <v>36678</v>
      </c>
      <c r="B118" s="20">
        <v>2010</v>
      </c>
      <c r="C118">
        <f t="shared" si="4"/>
        <v>2013.9238812428107</v>
      </c>
      <c r="D118">
        <f t="shared" si="5"/>
        <v>35.082697688700321</v>
      </c>
      <c r="E118" s="18">
        <f t="shared" si="7"/>
        <v>2029.6194062140535</v>
      </c>
      <c r="F118" s="13">
        <f t="shared" si="6"/>
        <v>9.76089861395695E-3</v>
      </c>
    </row>
    <row r="119" spans="1:6">
      <c r="A119" s="1">
        <v>36708</v>
      </c>
      <c r="B119" s="20">
        <v>2054</v>
      </c>
      <c r="C119">
        <f t="shared" si="4"/>
        <v>2053.0013157863023</v>
      </c>
      <c r="D119">
        <f t="shared" si="5"/>
        <v>35.881645059658574</v>
      </c>
      <c r="E119" s="18">
        <f t="shared" si="7"/>
        <v>2049.0065789315108</v>
      </c>
      <c r="F119" s="13">
        <f t="shared" si="6"/>
        <v>2.4310716010171223E-3</v>
      </c>
    </row>
    <row r="120" spans="1:6">
      <c r="A120" s="1">
        <v>36739</v>
      </c>
      <c r="B120" s="20">
        <v>2097</v>
      </c>
      <c r="C120">
        <f t="shared" si="4"/>
        <v>2095.376592169192</v>
      </c>
      <c r="D120">
        <f t="shared" si="5"/>
        <v>37.180371324304815</v>
      </c>
      <c r="E120" s="18">
        <f t="shared" si="7"/>
        <v>2088.882960845961</v>
      </c>
      <c r="F120" s="13">
        <f t="shared" si="6"/>
        <v>3.8707864349256309E-3</v>
      </c>
    </row>
    <row r="121" spans="1:6">
      <c r="A121" s="1">
        <v>36770</v>
      </c>
      <c r="B121" s="20">
        <v>1824</v>
      </c>
      <c r="C121">
        <f t="shared" si="4"/>
        <v>1885.7113926986995</v>
      </c>
      <c r="D121">
        <f t="shared" si="5"/>
        <v>-12.188742834654661</v>
      </c>
      <c r="E121" s="18">
        <f t="shared" si="7"/>
        <v>2132.5569634934968</v>
      </c>
      <c r="F121" s="13">
        <f t="shared" si="6"/>
        <v>0.16916500191529432</v>
      </c>
    </row>
    <row r="122" spans="1:6">
      <c r="A122" s="1">
        <v>36800</v>
      </c>
      <c r="B122" s="20">
        <v>1977</v>
      </c>
      <c r="C122">
        <f t="shared" si="4"/>
        <v>1956.304529972809</v>
      </c>
      <c r="D122">
        <f t="shared" si="5"/>
        <v>4.3676331870981695</v>
      </c>
      <c r="E122" s="18">
        <f t="shared" si="7"/>
        <v>1873.5226498640448</v>
      </c>
      <c r="F122" s="13">
        <f t="shared" si="6"/>
        <v>5.2340591874534777E-2</v>
      </c>
    </row>
    <row r="123" spans="1:6">
      <c r="A123" s="1">
        <v>36831</v>
      </c>
      <c r="B123" s="20">
        <v>1981</v>
      </c>
      <c r="C123">
        <f t="shared" si="4"/>
        <v>1976.9344326319815</v>
      </c>
      <c r="D123">
        <f t="shared" si="5"/>
        <v>7.6200870815130477</v>
      </c>
      <c r="E123" s="18">
        <f t="shared" si="7"/>
        <v>1960.6721631599071</v>
      </c>
      <c r="F123" s="13">
        <f t="shared" si="6"/>
        <v>1.0261401736543621E-2</v>
      </c>
    </row>
    <row r="124" spans="1:6">
      <c r="A124" s="1">
        <v>36861</v>
      </c>
      <c r="B124" s="20">
        <v>2000</v>
      </c>
      <c r="C124">
        <f t="shared" si="4"/>
        <v>1996.910903942699</v>
      </c>
      <c r="D124">
        <f t="shared" si="5"/>
        <v>10.091363927353928</v>
      </c>
      <c r="E124" s="18">
        <f t="shared" si="7"/>
        <v>1984.5545197134945</v>
      </c>
      <c r="F124" s="13">
        <f t="shared" si="6"/>
        <v>7.7227401432527357E-3</v>
      </c>
    </row>
    <row r="125" spans="1:6">
      <c r="A125" s="1">
        <v>36892</v>
      </c>
      <c r="B125" s="20">
        <v>1683</v>
      </c>
      <c r="C125">
        <f t="shared" si="4"/>
        <v>1747.8004535740106</v>
      </c>
      <c r="D125">
        <f t="shared" si="5"/>
        <v>-41.74899893185453</v>
      </c>
      <c r="E125" s="18">
        <f t="shared" si="7"/>
        <v>2007.0022678700529</v>
      </c>
      <c r="F125" s="13">
        <f t="shared" si="6"/>
        <v>0.19251471650032856</v>
      </c>
    </row>
    <row r="126" spans="1:6">
      <c r="A126" s="1">
        <v>36923</v>
      </c>
      <c r="B126" s="20">
        <v>1663</v>
      </c>
      <c r="C126">
        <f t="shared" si="4"/>
        <v>1671.6102909284314</v>
      </c>
      <c r="D126">
        <f t="shared" si="5"/>
        <v>-48.637231674599477</v>
      </c>
      <c r="E126" s="18">
        <f t="shared" si="7"/>
        <v>1706.0514546421562</v>
      </c>
      <c r="F126" s="13">
        <f t="shared" si="6"/>
        <v>2.5887826002499194E-2</v>
      </c>
    </row>
    <row r="127" spans="1:6">
      <c r="A127" s="1">
        <v>36951</v>
      </c>
      <c r="B127" s="20">
        <v>2008</v>
      </c>
      <c r="C127">
        <f t="shared" si="4"/>
        <v>1930.9946118507664</v>
      </c>
      <c r="D127">
        <f t="shared" si="5"/>
        <v>12.96707884478743</v>
      </c>
      <c r="E127" s="18">
        <f t="shared" si="7"/>
        <v>1622.9730592538319</v>
      </c>
      <c r="F127" s="13">
        <f t="shared" si="6"/>
        <v>0.19174648443534267</v>
      </c>
    </row>
    <row r="128" spans="1:6">
      <c r="A128" s="1">
        <v>36982</v>
      </c>
      <c r="B128" s="20">
        <v>2024</v>
      </c>
      <c r="C128">
        <f t="shared" si="4"/>
        <v>2007.9923381391109</v>
      </c>
      <c r="D128">
        <f t="shared" si="5"/>
        <v>25.773208333498836</v>
      </c>
      <c r="E128" s="18">
        <f t="shared" si="7"/>
        <v>1943.9616906955539</v>
      </c>
      <c r="F128" s="13">
        <f t="shared" si="6"/>
        <v>3.9544619221564277E-2</v>
      </c>
    </row>
    <row r="129" spans="1:6">
      <c r="A129" s="1">
        <v>37012</v>
      </c>
      <c r="B129" s="20">
        <v>2047</v>
      </c>
      <c r="C129">
        <f t="shared" si="4"/>
        <v>2044.353109294522</v>
      </c>
      <c r="D129">
        <f t="shared" si="5"/>
        <v>27.890720897881302</v>
      </c>
      <c r="E129" s="18">
        <f t="shared" si="7"/>
        <v>2033.7655464726097</v>
      </c>
      <c r="F129" s="13">
        <f t="shared" si="6"/>
        <v>6.4652923924720636E-3</v>
      </c>
    </row>
    <row r="130" spans="1:6">
      <c r="A130" s="1">
        <v>37043</v>
      </c>
      <c r="B130" s="20">
        <v>2073</v>
      </c>
      <c r="C130">
        <f t="shared" si="4"/>
        <v>2072.8487660384808</v>
      </c>
      <c r="D130">
        <f t="shared" si="5"/>
        <v>28.011708067096794</v>
      </c>
      <c r="E130" s="18">
        <f t="shared" si="7"/>
        <v>2072.2438301924035</v>
      </c>
      <c r="F130" s="13">
        <f t="shared" si="6"/>
        <v>3.6477077066884075E-4</v>
      </c>
    </row>
    <row r="131" spans="1:6">
      <c r="A131" s="1">
        <v>37073</v>
      </c>
      <c r="B131" s="20">
        <v>2127</v>
      </c>
      <c r="C131">
        <f t="shared" si="4"/>
        <v>2121.7720948211154</v>
      </c>
      <c r="D131">
        <f t="shared" si="5"/>
        <v>32.194032210204355</v>
      </c>
      <c r="E131" s="18">
        <f t="shared" si="7"/>
        <v>2100.8604741055774</v>
      </c>
      <c r="F131" s="13">
        <f t="shared" si="6"/>
        <v>1.2289386880311521E-2</v>
      </c>
    </row>
    <row r="132" spans="1:6">
      <c r="A132" s="1">
        <v>37104</v>
      </c>
      <c r="B132" s="20">
        <v>2203</v>
      </c>
      <c r="C132">
        <f t="shared" si="4"/>
        <v>2193.193225406264</v>
      </c>
      <c r="D132">
        <f t="shared" si="5"/>
        <v>40.039451885193202</v>
      </c>
      <c r="E132" s="18">
        <f t="shared" si="7"/>
        <v>2153.96612703132</v>
      </c>
      <c r="F132" s="13">
        <f t="shared" si="6"/>
        <v>2.2257772568624622E-2</v>
      </c>
    </row>
    <row r="133" spans="1:6">
      <c r="A133" s="1">
        <v>37135</v>
      </c>
      <c r="B133" s="20">
        <v>1708</v>
      </c>
      <c r="C133">
        <f t="shared" si="4"/>
        <v>1813.0465354582914</v>
      </c>
      <c r="D133">
        <f t="shared" si="5"/>
        <v>-43.997776481439963</v>
      </c>
      <c r="E133" s="18">
        <f t="shared" si="7"/>
        <v>2233.2326772914571</v>
      </c>
      <c r="F133" s="13">
        <f t="shared" si="6"/>
        <v>0.30751327710272663</v>
      </c>
    </row>
    <row r="134" spans="1:6">
      <c r="A134" s="1">
        <v>37165</v>
      </c>
      <c r="B134" s="20">
        <v>1951</v>
      </c>
      <c r="C134">
        <f t="shared" si="4"/>
        <v>1914.6097517953704</v>
      </c>
      <c r="D134">
        <f t="shared" si="5"/>
        <v>-14.885577917736175</v>
      </c>
      <c r="E134" s="18">
        <f t="shared" si="7"/>
        <v>1769.0487589768513</v>
      </c>
      <c r="F134" s="13">
        <f t="shared" si="6"/>
        <v>9.3260502830932179E-2</v>
      </c>
    </row>
    <row r="135" spans="1:6">
      <c r="A135" s="1">
        <v>37196</v>
      </c>
      <c r="B135" s="20">
        <v>1974</v>
      </c>
      <c r="C135">
        <f t="shared" si="4"/>
        <v>1959.1448347755268</v>
      </c>
      <c r="D135">
        <f t="shared" si="5"/>
        <v>-3.001445738157658</v>
      </c>
      <c r="E135" s="18">
        <f t="shared" si="7"/>
        <v>1899.7241738776343</v>
      </c>
      <c r="F135" s="13">
        <f t="shared" si="6"/>
        <v>3.7627064904947181E-2</v>
      </c>
    </row>
    <row r="136" spans="1:6">
      <c r="A136" s="1">
        <v>37226</v>
      </c>
      <c r="B136" s="20">
        <v>1985</v>
      </c>
      <c r="C136">
        <f t="shared" ref="C136:C151" si="8">$C$1*B136+(1-$C$1)*(C135+D135)</f>
        <v>1979.2286778074738</v>
      </c>
      <c r="D136">
        <f t="shared" ref="D136:D151" si="9">$D$2*(C136-C135)+(1-$D$2)*D135</f>
        <v>1.6156120158632787</v>
      </c>
      <c r="E136" s="18">
        <f t="shared" si="7"/>
        <v>1956.1433890373692</v>
      </c>
      <c r="F136" s="13">
        <f t="shared" ref="F136:F163" si="10">ABS(B136-E136)/B136</f>
        <v>1.4537335497547023E-2</v>
      </c>
    </row>
    <row r="137" spans="1:6">
      <c r="A137" s="1">
        <v>37257</v>
      </c>
      <c r="B137" s="20">
        <v>1760</v>
      </c>
      <c r="C137">
        <f t="shared" si="8"/>
        <v>1804.1688579646673</v>
      </c>
      <c r="D137">
        <f t="shared" si="9"/>
        <v>-33.71947435587068</v>
      </c>
      <c r="E137" s="18">
        <f t="shared" ref="E137:E152" si="11">C136+D136</f>
        <v>1980.844289823337</v>
      </c>
      <c r="F137" s="13">
        <f t="shared" si="10"/>
        <v>0.12547971012689604</v>
      </c>
    </row>
    <row r="138" spans="1:6">
      <c r="A138" s="1">
        <v>37288</v>
      </c>
      <c r="B138" s="20">
        <v>1771</v>
      </c>
      <c r="C138">
        <f t="shared" si="8"/>
        <v>1770.8898767217595</v>
      </c>
      <c r="D138">
        <f t="shared" si="9"/>
        <v>-33.631375733278105</v>
      </c>
      <c r="E138" s="18">
        <f t="shared" si="11"/>
        <v>1770.4493836087966</v>
      </c>
      <c r="F138" s="13">
        <f t="shared" si="10"/>
        <v>3.1090705319223493E-4</v>
      </c>
    </row>
    <row r="139" spans="1:6">
      <c r="A139" s="1">
        <v>37316</v>
      </c>
      <c r="B139" s="20">
        <v>2020</v>
      </c>
      <c r="C139">
        <f t="shared" si="8"/>
        <v>1963.4517001976963</v>
      </c>
      <c r="D139">
        <f t="shared" si="9"/>
        <v>11.607264108564873</v>
      </c>
      <c r="E139" s="18">
        <f t="shared" si="11"/>
        <v>1737.2585009884815</v>
      </c>
      <c r="F139" s="13">
        <f t="shared" si="10"/>
        <v>0.13997103911461312</v>
      </c>
    </row>
    <row r="140" spans="1:6">
      <c r="A140" s="1">
        <v>37347</v>
      </c>
      <c r="B140" s="20">
        <v>2048</v>
      </c>
      <c r="C140">
        <f t="shared" si="8"/>
        <v>2033.4117928612523</v>
      </c>
      <c r="D140">
        <f t="shared" si="9"/>
        <v>23.277829819563099</v>
      </c>
      <c r="E140" s="18">
        <f t="shared" si="11"/>
        <v>1975.058964306261</v>
      </c>
      <c r="F140" s="13">
        <f t="shared" si="10"/>
        <v>3.561574008483348E-2</v>
      </c>
    </row>
    <row r="141" spans="1:6">
      <c r="A141" s="1">
        <v>37377</v>
      </c>
      <c r="B141" s="20">
        <v>2069</v>
      </c>
      <c r="C141">
        <f t="shared" si="8"/>
        <v>2066.5379245361628</v>
      </c>
      <c r="D141">
        <f t="shared" si="9"/>
        <v>25.24749019063259</v>
      </c>
      <c r="E141" s="18">
        <f t="shared" si="11"/>
        <v>2056.6896226808153</v>
      </c>
      <c r="F141" s="13">
        <f t="shared" si="10"/>
        <v>5.9499165389969456E-3</v>
      </c>
    </row>
    <row r="142" spans="1:6">
      <c r="A142" s="1">
        <v>37408</v>
      </c>
      <c r="B142" s="20">
        <v>1994</v>
      </c>
      <c r="C142">
        <f t="shared" si="8"/>
        <v>2013.5570829453591</v>
      </c>
      <c r="D142">
        <f t="shared" si="9"/>
        <v>9.6018238343453302</v>
      </c>
      <c r="E142" s="18">
        <f t="shared" si="11"/>
        <v>2091.7854147267954</v>
      </c>
      <c r="F142" s="13">
        <f t="shared" si="10"/>
        <v>4.9039826843929463E-2</v>
      </c>
    </row>
    <row r="143" spans="1:6">
      <c r="A143" s="1">
        <v>37438</v>
      </c>
      <c r="B143" s="20">
        <v>2075</v>
      </c>
      <c r="C143">
        <f t="shared" si="8"/>
        <v>2064.6317813559408</v>
      </c>
      <c r="D143">
        <f t="shared" si="9"/>
        <v>17.896398749592613</v>
      </c>
      <c r="E143" s="18">
        <f t="shared" si="11"/>
        <v>2023.1589067797045</v>
      </c>
      <c r="F143" s="13">
        <f t="shared" si="10"/>
        <v>2.4983659383274955E-2</v>
      </c>
    </row>
    <row r="144" spans="1:6">
      <c r="A144" s="1">
        <v>37469</v>
      </c>
      <c r="B144" s="20">
        <v>2027</v>
      </c>
      <c r="C144">
        <f t="shared" si="8"/>
        <v>2038.1056360211069</v>
      </c>
      <c r="D144">
        <f t="shared" si="9"/>
        <v>9.0118899327073052</v>
      </c>
      <c r="E144" s="18">
        <f t="shared" si="11"/>
        <v>2082.5281801055335</v>
      </c>
      <c r="F144" s="13">
        <f t="shared" si="10"/>
        <v>2.7394267442295742E-2</v>
      </c>
    </row>
    <row r="145" spans="1:6">
      <c r="A145" s="1">
        <v>37500</v>
      </c>
      <c r="B145" s="20">
        <v>1734</v>
      </c>
      <c r="C145">
        <f t="shared" si="8"/>
        <v>1796.6235051907629</v>
      </c>
      <c r="D145">
        <f t="shared" si="9"/>
        <v>-41.086914219902951</v>
      </c>
      <c r="E145" s="18">
        <f t="shared" si="11"/>
        <v>2047.1175259538143</v>
      </c>
      <c r="F145" s="13">
        <f t="shared" si="10"/>
        <v>0.18057527448316854</v>
      </c>
    </row>
    <row r="146" spans="1:6">
      <c r="A146" s="1">
        <v>37530</v>
      </c>
      <c r="B146" s="20">
        <v>1917</v>
      </c>
      <c r="C146">
        <f t="shared" si="8"/>
        <v>1884.7073181941721</v>
      </c>
      <c r="D146">
        <f t="shared" si="9"/>
        <v>-15.252768775240522</v>
      </c>
      <c r="E146" s="18">
        <f t="shared" si="11"/>
        <v>1755.5365909708598</v>
      </c>
      <c r="F146" s="13">
        <f t="shared" si="10"/>
        <v>8.4227130427303162E-2</v>
      </c>
    </row>
    <row r="147" spans="1:6">
      <c r="A147" s="1">
        <v>37561</v>
      </c>
      <c r="B147" s="20">
        <v>1858</v>
      </c>
      <c r="C147">
        <f t="shared" si="8"/>
        <v>1860.2909098837863</v>
      </c>
      <c r="D147">
        <f t="shared" si="9"/>
        <v>-17.085496682269579</v>
      </c>
      <c r="E147" s="18">
        <f t="shared" si="11"/>
        <v>1869.4545494189315</v>
      </c>
      <c r="F147" s="13">
        <f t="shared" si="10"/>
        <v>6.1649889229986503E-3</v>
      </c>
    </row>
    <row r="148" spans="1:6">
      <c r="A148" s="1">
        <v>37591</v>
      </c>
      <c r="B148" s="20">
        <v>1996</v>
      </c>
      <c r="C148">
        <f t="shared" si="8"/>
        <v>1965.4410826403034</v>
      </c>
      <c r="D148">
        <f t="shared" si="9"/>
        <v>7.3616372054877637</v>
      </c>
      <c r="E148" s="18">
        <f t="shared" si="11"/>
        <v>1843.2054132015166</v>
      </c>
      <c r="F148" s="13">
        <f t="shared" si="10"/>
        <v>7.6550394187616916E-2</v>
      </c>
    </row>
    <row r="149" spans="1:6">
      <c r="A149" s="1">
        <v>37622</v>
      </c>
      <c r="B149" s="20">
        <v>1778</v>
      </c>
      <c r="C149">
        <f t="shared" si="8"/>
        <v>1816.9605439691582</v>
      </c>
      <c r="D149">
        <f t="shared" si="9"/>
        <v>-23.806797969838843</v>
      </c>
      <c r="E149" s="18">
        <f t="shared" si="11"/>
        <v>1972.8027198457912</v>
      </c>
      <c r="F149" s="13">
        <f t="shared" si="10"/>
        <v>0.10956283455893769</v>
      </c>
    </row>
    <row r="150" spans="1:6">
      <c r="A150" s="1">
        <v>37653</v>
      </c>
      <c r="B150" s="20">
        <v>1749</v>
      </c>
      <c r="C150">
        <f t="shared" si="8"/>
        <v>1757.8307491998639</v>
      </c>
      <c r="D150">
        <f t="shared" si="9"/>
        <v>-30.87139732972992</v>
      </c>
      <c r="E150" s="18">
        <f t="shared" si="11"/>
        <v>1793.1537459993192</v>
      </c>
      <c r="F150" s="13">
        <f t="shared" si="10"/>
        <v>2.5245137792635333E-2</v>
      </c>
    </row>
    <row r="151" spans="1:6">
      <c r="A151" s="1">
        <v>37681</v>
      </c>
      <c r="B151" s="20">
        <v>2066</v>
      </c>
      <c r="C151">
        <f t="shared" si="8"/>
        <v>1998.1918703740268</v>
      </c>
      <c r="D151">
        <f t="shared" si="9"/>
        <v>23.375106371048652</v>
      </c>
      <c r="E151" s="18">
        <f t="shared" si="11"/>
        <v>1726.959351870134</v>
      </c>
      <c r="F151" s="13">
        <f t="shared" si="10"/>
        <v>0.1641048635672149</v>
      </c>
    </row>
    <row r="152" spans="1:6">
      <c r="A152" s="6">
        <v>37712</v>
      </c>
      <c r="B152" s="23">
        <v>2099</v>
      </c>
      <c r="D152">
        <v>1</v>
      </c>
      <c r="E152" s="10">
        <f t="shared" si="11"/>
        <v>2021.5669767450754</v>
      </c>
      <c r="F152" s="13">
        <f t="shared" si="10"/>
        <v>3.689043509048337E-2</v>
      </c>
    </row>
    <row r="153" spans="1:6">
      <c r="A153" s="6">
        <v>37742</v>
      </c>
      <c r="B153" s="23">
        <v>2105</v>
      </c>
      <c r="D153">
        <v>2</v>
      </c>
      <c r="E153" s="10">
        <f>$C$151+(D152*$D$151)</f>
        <v>2021.5669767450754</v>
      </c>
      <c r="F153" s="13">
        <f t="shared" si="10"/>
        <v>3.9635640501151828E-2</v>
      </c>
    </row>
    <row r="154" spans="1:6">
      <c r="A154" s="6">
        <v>37773</v>
      </c>
      <c r="B154" s="23">
        <v>2130</v>
      </c>
      <c r="D154">
        <v>3</v>
      </c>
      <c r="E154" s="10">
        <f t="shared" ref="E154:E163" si="12">$C$151+(D153*$D$151)</f>
        <v>2044.9420831161242</v>
      </c>
      <c r="F154" s="13">
        <f t="shared" si="10"/>
        <v>3.9933294311678781E-2</v>
      </c>
    </row>
    <row r="155" spans="1:6">
      <c r="A155" s="6">
        <v>37803</v>
      </c>
      <c r="B155" s="23">
        <v>2223</v>
      </c>
      <c r="D155">
        <v>4</v>
      </c>
      <c r="E155" s="10">
        <f t="shared" si="12"/>
        <v>2068.317189487173</v>
      </c>
      <c r="F155" s="13">
        <f t="shared" si="10"/>
        <v>6.9582910712022952E-2</v>
      </c>
    </row>
    <row r="156" spans="1:6">
      <c r="A156" s="6">
        <v>37834</v>
      </c>
      <c r="B156" s="23">
        <v>2174</v>
      </c>
      <c r="D156">
        <v>5</v>
      </c>
      <c r="E156" s="10">
        <f t="shared" si="12"/>
        <v>2091.6922958582213</v>
      </c>
      <c r="F156" s="13">
        <f t="shared" si="10"/>
        <v>3.7860029504038037E-2</v>
      </c>
    </row>
    <row r="157" spans="1:6">
      <c r="A157" s="6">
        <v>37865</v>
      </c>
      <c r="B157" s="23">
        <v>1931</v>
      </c>
      <c r="D157">
        <v>6</v>
      </c>
      <c r="E157" s="10">
        <f t="shared" si="12"/>
        <v>2115.0674022292701</v>
      </c>
      <c r="F157" s="13">
        <f t="shared" si="10"/>
        <v>9.5322321195893372E-2</v>
      </c>
    </row>
    <row r="158" spans="1:6">
      <c r="A158" s="6">
        <v>37895</v>
      </c>
      <c r="B158" s="23">
        <v>2121</v>
      </c>
      <c r="D158">
        <v>7</v>
      </c>
      <c r="E158" s="10">
        <f t="shared" si="12"/>
        <v>2138.4425086003189</v>
      </c>
      <c r="F158" s="13">
        <f t="shared" si="10"/>
        <v>8.223719283507255E-3</v>
      </c>
    </row>
    <row r="159" spans="1:6">
      <c r="A159" s="6">
        <v>37926</v>
      </c>
      <c r="B159" s="23">
        <v>2076</v>
      </c>
      <c r="D159">
        <v>8</v>
      </c>
      <c r="E159" s="10">
        <f t="shared" si="12"/>
        <v>2161.8176149713672</v>
      </c>
      <c r="F159" s="13">
        <f t="shared" si="10"/>
        <v>4.1337964822431225E-2</v>
      </c>
    </row>
    <row r="160" spans="1:6">
      <c r="A160" s="6">
        <v>37956</v>
      </c>
      <c r="B160" s="23">
        <v>2141</v>
      </c>
      <c r="D160">
        <v>9</v>
      </c>
      <c r="E160" s="10">
        <f t="shared" si="12"/>
        <v>2185.192721342416</v>
      </c>
      <c r="F160" s="13">
        <f t="shared" si="10"/>
        <v>2.0641158964229803E-2</v>
      </c>
    </row>
    <row r="161" spans="1:11">
      <c r="A161" s="6">
        <v>37987</v>
      </c>
      <c r="B161" s="23">
        <v>1832</v>
      </c>
      <c r="D161">
        <v>10</v>
      </c>
      <c r="E161" s="10">
        <f t="shared" si="12"/>
        <v>2208.5678277134648</v>
      </c>
      <c r="F161" s="13">
        <f t="shared" si="10"/>
        <v>0.2055501242977428</v>
      </c>
    </row>
    <row r="162" spans="1:11">
      <c r="A162" s="6">
        <v>38018</v>
      </c>
      <c r="B162" s="23">
        <v>1838</v>
      </c>
      <c r="D162">
        <v>11</v>
      </c>
      <c r="E162" s="10">
        <f t="shared" si="12"/>
        <v>2231.9429340845136</v>
      </c>
      <c r="F162" s="13">
        <f t="shared" si="10"/>
        <v>0.21433239068798346</v>
      </c>
    </row>
    <row r="163" spans="1:11">
      <c r="A163" s="6">
        <v>38047</v>
      </c>
      <c r="B163" s="23">
        <v>2132</v>
      </c>
      <c r="D163">
        <v>12</v>
      </c>
      <c r="E163" s="10">
        <f t="shared" si="12"/>
        <v>2255.3180404555619</v>
      </c>
      <c r="F163" s="13">
        <f t="shared" si="10"/>
        <v>5.7841482390038418E-2</v>
      </c>
    </row>
    <row r="164" spans="1:11" s="14" customFormat="1">
      <c r="K164" s="14">
        <v>0</v>
      </c>
    </row>
    <row r="165" spans="1:11">
      <c r="B165" s="26" t="s">
        <v>4</v>
      </c>
      <c r="F165" s="10">
        <f>AVERAGE(F7:F163)*100</f>
        <v>7.2585790132267567</v>
      </c>
    </row>
    <row r="166" spans="1:11">
      <c r="B166" s="26" t="s">
        <v>23</v>
      </c>
      <c r="F166" s="10">
        <f>AVERAGE(F7:F151)*100</f>
        <v>7.261253502761936</v>
      </c>
    </row>
    <row r="167" spans="1:11">
      <c r="B167" s="26" t="s">
        <v>24</v>
      </c>
      <c r="F167" s="10">
        <f>AVERAGE(F152:F163)*100</f>
        <v>7.2262622646766781</v>
      </c>
    </row>
  </sheetData>
  <mergeCells count="1">
    <mergeCell ref="C3:E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68"/>
  <sheetViews>
    <sheetView tabSelected="1" workbookViewId="0">
      <selection activeCell="N22" sqref="N22"/>
    </sheetView>
  </sheetViews>
  <sheetFormatPr defaultRowHeight="15"/>
  <cols>
    <col min="2" max="2" width="12.140625" style="20" customWidth="1"/>
    <col min="7" max="7" width="12.140625" style="12" customWidth="1"/>
  </cols>
  <sheetData>
    <row r="1" spans="1:11">
      <c r="C1" s="21">
        <v>0.1</v>
      </c>
    </row>
    <row r="2" spans="1:11">
      <c r="D2" s="21">
        <v>0.3</v>
      </c>
    </row>
    <row r="3" spans="1:11">
      <c r="E3" s="21">
        <v>0.6</v>
      </c>
    </row>
    <row r="4" spans="1:11">
      <c r="C4" s="29" t="s">
        <v>25</v>
      </c>
      <c r="D4" s="29"/>
      <c r="E4" s="29"/>
      <c r="F4" s="29"/>
    </row>
    <row r="5" spans="1:11">
      <c r="A5" s="3" t="s">
        <v>0</v>
      </c>
      <c r="B5" s="22" t="s">
        <v>1</v>
      </c>
      <c r="C5" s="24" t="s">
        <v>17</v>
      </c>
      <c r="D5" s="24" t="s">
        <v>18</v>
      </c>
      <c r="E5" s="24" t="s">
        <v>26</v>
      </c>
      <c r="F5" s="24" t="s">
        <v>19</v>
      </c>
      <c r="G5" s="33" t="s">
        <v>27</v>
      </c>
      <c r="K5" t="s">
        <v>25</v>
      </c>
    </row>
    <row r="6" spans="1:11">
      <c r="A6" s="1">
        <v>33239</v>
      </c>
      <c r="B6" s="20">
        <v>1709</v>
      </c>
      <c r="C6" t="s">
        <v>13</v>
      </c>
      <c r="E6">
        <f>B6/AVERAGE($B$6:$B$17)</f>
        <v>0.94437281267268369</v>
      </c>
    </row>
    <row r="7" spans="1:11">
      <c r="A7" s="1">
        <v>33270</v>
      </c>
      <c r="B7" s="20">
        <v>1621</v>
      </c>
      <c r="E7">
        <f t="shared" ref="E7:E17" si="0">B7/AVERAGE($B$6:$B$17)</f>
        <v>0.89574507275741388</v>
      </c>
    </row>
    <row r="8" spans="1:11">
      <c r="A8" s="1">
        <v>33298</v>
      </c>
      <c r="B8" s="20">
        <v>1973</v>
      </c>
      <c r="E8">
        <f t="shared" si="0"/>
        <v>1.0902560324184933</v>
      </c>
    </row>
    <row r="9" spans="1:11">
      <c r="A9" s="1">
        <v>33329</v>
      </c>
      <c r="B9" s="20">
        <v>1812</v>
      </c>
      <c r="E9">
        <f t="shared" si="0"/>
        <v>1.0012893718916926</v>
      </c>
    </row>
    <row r="10" spans="1:11">
      <c r="A10" s="1">
        <v>33359</v>
      </c>
      <c r="B10" s="20">
        <v>1975</v>
      </c>
      <c r="E10">
        <f t="shared" si="0"/>
        <v>1.0913612083256585</v>
      </c>
    </row>
    <row r="11" spans="1:11">
      <c r="A11" s="1">
        <v>33390</v>
      </c>
      <c r="B11" s="20">
        <v>1862</v>
      </c>
      <c r="E11">
        <f t="shared" si="0"/>
        <v>1.0289187695708233</v>
      </c>
    </row>
    <row r="12" spans="1:11">
      <c r="A12" s="1">
        <v>33420</v>
      </c>
      <c r="B12" s="20">
        <v>1940</v>
      </c>
      <c r="E12">
        <f t="shared" si="0"/>
        <v>1.072020629950267</v>
      </c>
    </row>
    <row r="13" spans="1:11">
      <c r="A13" s="1">
        <v>33451</v>
      </c>
      <c r="B13" s="20">
        <v>2013</v>
      </c>
      <c r="E13">
        <f t="shared" si="0"/>
        <v>1.1123595505617978</v>
      </c>
    </row>
    <row r="14" spans="1:11">
      <c r="A14" s="1">
        <v>33482</v>
      </c>
      <c r="B14" s="20">
        <v>1596</v>
      </c>
      <c r="E14">
        <f t="shared" si="0"/>
        <v>0.88193037391784856</v>
      </c>
    </row>
    <row r="15" spans="1:11">
      <c r="A15" s="1">
        <v>33512</v>
      </c>
      <c r="B15" s="20">
        <v>1725</v>
      </c>
      <c r="E15">
        <f t="shared" si="0"/>
        <v>0.95321421993000544</v>
      </c>
      <c r="K15" t="s">
        <v>28</v>
      </c>
    </row>
    <row r="16" spans="1:11">
      <c r="A16" s="1">
        <v>33543</v>
      </c>
      <c r="B16" s="20">
        <v>1676</v>
      </c>
      <c r="E16">
        <f t="shared" si="0"/>
        <v>0.9261374102044575</v>
      </c>
    </row>
    <row r="17" spans="1:7">
      <c r="A17" s="1">
        <v>33573</v>
      </c>
      <c r="B17" s="20">
        <v>1814</v>
      </c>
      <c r="E17">
        <f t="shared" si="0"/>
        <v>1.0023945477988578</v>
      </c>
    </row>
    <row r="18" spans="1:7">
      <c r="A18" s="30">
        <v>33604</v>
      </c>
      <c r="B18" s="31">
        <v>1615</v>
      </c>
      <c r="C18" s="32">
        <f>B18/E6</f>
        <v>1710.1297054807881</v>
      </c>
      <c r="D18" s="32">
        <f>C18-(B17/E17)</f>
        <v>-99.536961185878909</v>
      </c>
      <c r="E18" s="32">
        <f>$E$3*(B18/C18)+(1-$E$3)*E6</f>
        <v>0.94437281267268358</v>
      </c>
      <c r="F18" s="31"/>
    </row>
    <row r="19" spans="1:7">
      <c r="A19" s="1">
        <v>33635</v>
      </c>
      <c r="B19" s="20">
        <v>1557</v>
      </c>
      <c r="C19">
        <f>$C$1*(B19/E7)+(1-$C$1)*(C18+D18)</f>
        <v>1623.3552465464793</v>
      </c>
      <c r="D19">
        <f>$D$2*(C19-C18)+(1-$D$2)*D18</f>
        <v>-95.708210510407852</v>
      </c>
      <c r="E19" s="31">
        <f>$E$3*(B19/C19)+(1-$E$3)*E7</f>
        <v>0.93377280702813881</v>
      </c>
      <c r="F19" s="18">
        <f>(C18+D18)*E7</f>
        <v>1442.6805149210063</v>
      </c>
      <c r="G19" s="13">
        <f>ABS(B19-F19)/B19</f>
        <v>7.342291912587906E-2</v>
      </c>
    </row>
    <row r="20" spans="1:7">
      <c r="A20" s="1">
        <v>33664</v>
      </c>
      <c r="B20" s="20">
        <v>1891</v>
      </c>
      <c r="C20">
        <f t="shared" ref="C20:C83" si="1">$C$1*(B20/E8)+(1-$C$1)*(C19+D19)</f>
        <v>1548.3278299827261</v>
      </c>
      <c r="D20">
        <f t="shared" ref="D20:D83" si="2">$D$2*(C20-C19)+(1-$D$2)*D19</f>
        <v>-89.503972326411443</v>
      </c>
      <c r="E20" s="31">
        <f t="shared" ref="E20:E83" si="3">$E$3*(B20/C20)+(1-$E$3)*E8</f>
        <v>1.1688929616024741</v>
      </c>
      <c r="F20" s="18">
        <f t="shared" ref="F20:F83" si="4">(C19+D19)*E8</f>
        <v>1665.5263964445585</v>
      </c>
      <c r="G20" s="13">
        <f t="shared" ref="G20:G83" si="5">ABS(B20-F20)/B20</f>
        <v>0.11923511557664808</v>
      </c>
    </row>
    <row r="21" spans="1:7">
      <c r="A21" s="1">
        <v>33695</v>
      </c>
      <c r="B21" s="20">
        <v>1956</v>
      </c>
      <c r="C21">
        <f t="shared" si="1"/>
        <v>1508.2895955109923</v>
      </c>
      <c r="D21">
        <f>$D$2*(C21-C20)+(1-$D$2)*D20</f>
        <v>-74.664250970008155</v>
      </c>
      <c r="E21" s="31">
        <f t="shared" si="3"/>
        <v>1.1786156597372317</v>
      </c>
      <c r="F21" s="18">
        <f t="shared" si="4"/>
        <v>1460.7048241333073</v>
      </c>
      <c r="G21" s="13">
        <f t="shared" si="5"/>
        <v>0.25321839256988382</v>
      </c>
    </row>
    <row r="22" spans="1:7">
      <c r="A22" s="1">
        <v>33725</v>
      </c>
      <c r="B22" s="20">
        <v>1885</v>
      </c>
      <c r="C22">
        <f t="shared" si="1"/>
        <v>1462.9828944750716</v>
      </c>
      <c r="D22">
        <f t="shared" si="2"/>
        <v>-65.856985989781919</v>
      </c>
      <c r="E22" s="31">
        <f t="shared" si="3"/>
        <v>1.2096225584541771</v>
      </c>
      <c r="F22" s="18">
        <f t="shared" si="4"/>
        <v>1564.6030883045369</v>
      </c>
      <c r="G22" s="13">
        <f t="shared" si="5"/>
        <v>0.16997183644321651</v>
      </c>
    </row>
    <row r="23" spans="1:7">
      <c r="A23" s="1">
        <v>33756</v>
      </c>
      <c r="B23" s="20">
        <v>1623</v>
      </c>
      <c r="C23">
        <f t="shared" si="1"/>
        <v>1415.1517172071153</v>
      </c>
      <c r="D23">
        <f t="shared" si="2"/>
        <v>-60.449243373234218</v>
      </c>
      <c r="E23" s="31">
        <f t="shared" si="3"/>
        <v>1.099691606579982</v>
      </c>
      <c r="F23" s="18">
        <f t="shared" si="4"/>
        <v>1437.529070694203</v>
      </c>
      <c r="G23" s="13">
        <f t="shared" si="5"/>
        <v>0.11427660462464385</v>
      </c>
    </row>
    <row r="24" spans="1:7">
      <c r="A24" s="1">
        <v>33786</v>
      </c>
      <c r="B24" s="20">
        <v>1903</v>
      </c>
      <c r="C24">
        <f t="shared" si="1"/>
        <v>1396.7474670003212</v>
      </c>
      <c r="D24">
        <f t="shared" si="2"/>
        <v>-47.835745423302193</v>
      </c>
      <c r="E24" s="31">
        <f t="shared" si="3"/>
        <v>1.2462788592131733</v>
      </c>
      <c r="F24" s="18">
        <f t="shared" si="4"/>
        <v>1452.2689993945824</v>
      </c>
      <c r="G24" s="13">
        <f t="shared" si="5"/>
        <v>0.23685286421724522</v>
      </c>
    </row>
    <row r="25" spans="1:7">
      <c r="A25" s="1">
        <v>33817</v>
      </c>
      <c r="B25" s="20">
        <v>1997</v>
      </c>
      <c r="C25">
        <f t="shared" si="1"/>
        <v>1393.5488322475999</v>
      </c>
      <c r="D25">
        <f t="shared" si="2"/>
        <v>-34.44461222212793</v>
      </c>
      <c r="E25" s="31">
        <f t="shared" si="3"/>
        <v>1.3047629900111632</v>
      </c>
      <c r="F25" s="18">
        <f t="shared" si="4"/>
        <v>1500.474836360954</v>
      </c>
      <c r="G25" s="13">
        <f t="shared" si="5"/>
        <v>0.24863553512220632</v>
      </c>
    </row>
    <row r="26" spans="1:7">
      <c r="A26" s="1">
        <v>33848</v>
      </c>
      <c r="B26" s="20">
        <v>1704</v>
      </c>
      <c r="C26">
        <f t="shared" si="1"/>
        <v>1416.4063293512456</v>
      </c>
      <c r="D26">
        <f t="shared" si="2"/>
        <v>-17.253979424395823</v>
      </c>
      <c r="E26" s="31">
        <f t="shared" si="3"/>
        <v>1.074598915526515</v>
      </c>
      <c r="F26" s="18">
        <f t="shared" si="4"/>
        <v>1198.6352929603904</v>
      </c>
      <c r="G26" s="13">
        <f t="shared" si="5"/>
        <v>0.29657553230024036</v>
      </c>
    </row>
    <row r="27" spans="1:7">
      <c r="A27" s="1">
        <v>33878</v>
      </c>
      <c r="B27" s="20">
        <v>1810</v>
      </c>
      <c r="C27">
        <f t="shared" si="1"/>
        <v>1449.1209796684645</v>
      </c>
      <c r="D27">
        <f t="shared" si="2"/>
        <v>-2.2633905019114007</v>
      </c>
      <c r="E27" s="31">
        <f t="shared" si="3"/>
        <v>1.130705519191656</v>
      </c>
      <c r="F27" s="18">
        <f t="shared" si="4"/>
        <v>1333.6919157987561</v>
      </c>
      <c r="G27" s="13">
        <f t="shared" si="5"/>
        <v>0.26315363768024524</v>
      </c>
    </row>
    <row r="28" spans="1:7">
      <c r="A28" s="1">
        <v>33909</v>
      </c>
      <c r="B28" s="20">
        <v>1862</v>
      </c>
      <c r="C28">
        <f t="shared" si="1"/>
        <v>1503.2219098043929</v>
      </c>
      <c r="D28">
        <f t="shared" si="2"/>
        <v>14.645905689440529</v>
      </c>
      <c r="E28" s="31">
        <f t="shared" si="3"/>
        <v>1.1136586073451891</v>
      </c>
      <c r="F28" s="18">
        <f t="shared" si="4"/>
        <v>1339.9889405653767</v>
      </c>
      <c r="G28" s="13">
        <f t="shared" si="5"/>
        <v>0.28034965597992662</v>
      </c>
    </row>
    <row r="29" spans="1:7">
      <c r="A29" s="1">
        <v>33939</v>
      </c>
      <c r="B29" s="20">
        <v>1875</v>
      </c>
      <c r="C29">
        <f t="shared" si="1"/>
        <v>1553.1331287625317</v>
      </c>
      <c r="D29">
        <f t="shared" si="2"/>
        <v>25.225499670049999</v>
      </c>
      <c r="E29" s="31">
        <f t="shared" si="3"/>
        <v>1.1253001045077575</v>
      </c>
      <c r="F29" s="18">
        <f t="shared" si="4"/>
        <v>1521.5024225303814</v>
      </c>
      <c r="G29" s="13">
        <f t="shared" si="5"/>
        <v>0.18853204131712992</v>
      </c>
    </row>
    <row r="30" spans="1:7">
      <c r="A30" s="1">
        <v>33970</v>
      </c>
      <c r="B30" s="20">
        <v>1705</v>
      </c>
      <c r="C30">
        <f t="shared" si="1"/>
        <v>1601.0658707190289</v>
      </c>
      <c r="D30">
        <f t="shared" si="2"/>
        <v>32.037672355984171</v>
      </c>
      <c r="E30" s="31">
        <f t="shared" si="3"/>
        <v>1.0166984766910507</v>
      </c>
      <c r="F30" s="18">
        <f t="shared" si="4"/>
        <v>1490.5589773390761</v>
      </c>
      <c r="G30" s="13">
        <f t="shared" si="5"/>
        <v>0.12577186079819583</v>
      </c>
    </row>
    <row r="31" spans="1:7">
      <c r="A31" s="1">
        <v>34001</v>
      </c>
      <c r="B31" s="20">
        <v>1619</v>
      </c>
      <c r="C31">
        <f t="shared" si="1"/>
        <v>1643.1758347189066</v>
      </c>
      <c r="D31">
        <f t="shared" si="2"/>
        <v>35.059359849152216</v>
      </c>
      <c r="E31" s="31">
        <f t="shared" si="3"/>
        <v>0.96468139998034785</v>
      </c>
      <c r="F31" s="18">
        <f t="shared" si="4"/>
        <v>1524.9476795847538</v>
      </c>
      <c r="G31" s="13">
        <f t="shared" si="5"/>
        <v>5.8092847693172446E-2</v>
      </c>
    </row>
    <row r="32" spans="1:7">
      <c r="A32" s="1">
        <v>34029</v>
      </c>
      <c r="B32" s="20">
        <v>1837</v>
      </c>
      <c r="C32">
        <f t="shared" si="1"/>
        <v>1667.5689222112437</v>
      </c>
      <c r="D32">
        <f t="shared" si="2"/>
        <v>31.85947814210769</v>
      </c>
      <c r="E32" s="31">
        <f t="shared" si="3"/>
        <v>1.1285193705627874</v>
      </c>
      <c r="F32" s="18">
        <f t="shared" si="4"/>
        <v>1961.6773068441628</v>
      </c>
      <c r="G32" s="13">
        <f t="shared" si="5"/>
        <v>6.787006360596777E-2</v>
      </c>
    </row>
    <row r="33" spans="1:7">
      <c r="A33" s="1">
        <v>34060</v>
      </c>
      <c r="B33" s="20">
        <v>1957</v>
      </c>
      <c r="C33">
        <f t="shared" si="1"/>
        <v>1695.5278136880679</v>
      </c>
      <c r="D33">
        <f t="shared" si="2"/>
        <v>30.689302142522642</v>
      </c>
      <c r="E33" s="31">
        <f t="shared" si="3"/>
        <v>1.16397397740135</v>
      </c>
      <c r="F33" s="18">
        <f t="shared" si="4"/>
        <v>2002.9729252586537</v>
      </c>
      <c r="G33" s="13">
        <f t="shared" si="5"/>
        <v>2.3491530535847589E-2</v>
      </c>
    </row>
    <row r="34" spans="1:7">
      <c r="A34" s="1">
        <v>34090</v>
      </c>
      <c r="B34" s="20">
        <v>1917</v>
      </c>
      <c r="C34">
        <f t="shared" si="1"/>
        <v>1712.0745915445846</v>
      </c>
      <c r="D34">
        <f t="shared" si="2"/>
        <v>26.446544856720845</v>
      </c>
      <c r="E34" s="31">
        <f t="shared" si="3"/>
        <v>1.1556655468441928</v>
      </c>
      <c r="F34" s="18">
        <f t="shared" si="4"/>
        <v>2088.0711640983895</v>
      </c>
      <c r="G34" s="13">
        <f t="shared" si="5"/>
        <v>8.9239000572973154E-2</v>
      </c>
    </row>
    <row r="35" spans="1:7">
      <c r="A35" s="1">
        <v>34121</v>
      </c>
      <c r="B35" s="20">
        <v>1882</v>
      </c>
      <c r="C35">
        <f t="shared" si="1"/>
        <v>1735.8079119496613</v>
      </c>
      <c r="D35">
        <f t="shared" si="2"/>
        <v>25.632577521227603</v>
      </c>
      <c r="E35" s="31">
        <f t="shared" si="3"/>
        <v>1.0904094534495683</v>
      </c>
      <c r="F35" s="18">
        <f t="shared" si="4"/>
        <v>1911.8371015624077</v>
      </c>
      <c r="G35" s="13">
        <f t="shared" si="5"/>
        <v>1.5853932817432373E-2</v>
      </c>
    </row>
    <row r="36" spans="1:7">
      <c r="A36" s="1">
        <v>34151</v>
      </c>
      <c r="B36" s="20">
        <v>1933</v>
      </c>
      <c r="C36">
        <f t="shared" si="1"/>
        <v>1740.3981648056661</v>
      </c>
      <c r="D36">
        <f t="shared" si="2"/>
        <v>19.319880121660752</v>
      </c>
      <c r="E36" s="31">
        <f t="shared" si="3"/>
        <v>1.1649107754550316</v>
      </c>
      <c r="F36" s="18">
        <f t="shared" si="4"/>
        <v>2195.246043789673</v>
      </c>
      <c r="G36" s="13">
        <f t="shared" si="5"/>
        <v>0.13566789642507654</v>
      </c>
    </row>
    <row r="37" spans="1:7">
      <c r="A37" s="1">
        <v>34182</v>
      </c>
      <c r="B37" s="20">
        <v>1996</v>
      </c>
      <c r="C37">
        <f t="shared" si="1"/>
        <v>1736.7242153833565</v>
      </c>
      <c r="D37">
        <f t="shared" si="2"/>
        <v>12.421731258469666</v>
      </c>
      <c r="E37" s="31">
        <f t="shared" si="3"/>
        <v>1.2114792742559435</v>
      </c>
      <c r="F37" s="18">
        <f t="shared" si="4"/>
        <v>2296.0149778759774</v>
      </c>
      <c r="G37" s="13">
        <f t="shared" si="5"/>
        <v>0.15030810514828524</v>
      </c>
    </row>
    <row r="38" spans="1:7">
      <c r="A38" s="1">
        <v>34213</v>
      </c>
      <c r="B38" s="20">
        <v>1673</v>
      </c>
      <c r="C38">
        <f t="shared" si="1"/>
        <v>1729.917345684448</v>
      </c>
      <c r="D38">
        <f t="shared" si="2"/>
        <v>6.6531509712562196</v>
      </c>
      <c r="E38" s="31">
        <f t="shared" si="3"/>
        <v>1.0100985031500718</v>
      </c>
      <c r="F38" s="18">
        <f t="shared" si="4"/>
        <v>1879.6303373589058</v>
      </c>
      <c r="G38" s="13">
        <f t="shared" si="5"/>
        <v>0.12350886871422939</v>
      </c>
    </row>
    <row r="39" spans="1:7">
      <c r="A39" s="1">
        <v>34243</v>
      </c>
      <c r="B39" s="20">
        <v>1753</v>
      </c>
      <c r="C39">
        <f t="shared" si="1"/>
        <v>1717.9493931534837</v>
      </c>
      <c r="D39">
        <f t="shared" si="2"/>
        <v>1.0668199205900515</v>
      </c>
      <c r="E39" s="31">
        <f t="shared" si="3"/>
        <v>1.0645237580923625</v>
      </c>
      <c r="F39" s="18">
        <f t="shared" si="4"/>
        <v>1963.5498450340001</v>
      </c>
      <c r="G39" s="13">
        <f t="shared" si="5"/>
        <v>0.12010829722418717</v>
      </c>
    </row>
    <row r="40" spans="1:7">
      <c r="A40" s="1">
        <v>34274</v>
      </c>
      <c r="B40" s="20">
        <v>1720</v>
      </c>
      <c r="C40">
        <f t="shared" si="1"/>
        <v>1701.5604864650645</v>
      </c>
      <c r="D40">
        <f t="shared" si="2"/>
        <v>-4.1698980621127193</v>
      </c>
      <c r="E40" s="31">
        <f t="shared" si="3"/>
        <v>1.0519655380495727</v>
      </c>
      <c r="F40" s="18">
        <f t="shared" si="4"/>
        <v>1914.3972018558736</v>
      </c>
      <c r="G40" s="13">
        <f t="shared" si="5"/>
        <v>0.11302162898597304</v>
      </c>
    </row>
    <row r="41" spans="1:7">
      <c r="A41" s="1">
        <v>34304</v>
      </c>
      <c r="B41" s="20">
        <v>1734</v>
      </c>
      <c r="C41">
        <f t="shared" si="1"/>
        <v>1681.743757320736</v>
      </c>
      <c r="D41">
        <f t="shared" si="2"/>
        <v>-8.8639473867774576</v>
      </c>
      <c r="E41" s="31">
        <f t="shared" si="3"/>
        <v>1.0687636344854448</v>
      </c>
      <c r="F41" s="18">
        <f t="shared" si="4"/>
        <v>1910.0738065203257</v>
      </c>
      <c r="G41" s="13">
        <f t="shared" si="5"/>
        <v>0.10154198761264456</v>
      </c>
    </row>
    <row r="42" spans="1:7">
      <c r="A42" s="1">
        <v>34335</v>
      </c>
      <c r="B42" s="20">
        <v>1563</v>
      </c>
      <c r="C42">
        <f t="shared" si="1"/>
        <v>1659.3247237794478</v>
      </c>
      <c r="D42">
        <f t="shared" si="2"/>
        <v>-12.930473233130673</v>
      </c>
      <c r="E42" s="31">
        <f t="shared" si="3"/>
        <v>0.97184905672223854</v>
      </c>
      <c r="F42" s="18">
        <f t="shared" si="4"/>
        <v>1700.8143544470702</v>
      </c>
      <c r="G42" s="13">
        <f t="shared" si="5"/>
        <v>8.817297149524643E-2</v>
      </c>
    </row>
    <row r="43" spans="1:7">
      <c r="A43" s="1">
        <v>34366</v>
      </c>
      <c r="B43" s="20">
        <v>1574</v>
      </c>
      <c r="C43">
        <f t="shared" si="1"/>
        <v>1644.91750283076</v>
      </c>
      <c r="D43">
        <f t="shared" si="2"/>
        <v>-13.373497547797822</v>
      </c>
      <c r="E43" s="31">
        <f t="shared" si="3"/>
        <v>0.96000469633014385</v>
      </c>
      <c r="F43" s="18">
        <f t="shared" si="4"/>
        <v>1588.2459105366167</v>
      </c>
      <c r="G43" s="13">
        <f t="shared" si="5"/>
        <v>9.0507690829839567E-3</v>
      </c>
    </row>
    <row r="44" spans="1:7">
      <c r="A44" s="1">
        <v>34394</v>
      </c>
      <c r="B44" s="20">
        <v>1903</v>
      </c>
      <c r="C44">
        <f t="shared" si="1"/>
        <v>1637.0176362833568</v>
      </c>
      <c r="D44">
        <f t="shared" si="2"/>
        <v>-11.731408247679443</v>
      </c>
      <c r="E44" s="31">
        <f t="shared" si="3"/>
        <v>1.1488956522603542</v>
      </c>
      <c r="F44" s="18">
        <f t="shared" si="4"/>
        <v>1841.2290138874175</v>
      </c>
      <c r="G44" s="13">
        <f t="shared" si="5"/>
        <v>3.2459793017647127E-2</v>
      </c>
    </row>
    <row r="45" spans="1:7">
      <c r="A45" s="1">
        <v>34425</v>
      </c>
      <c r="B45" s="20">
        <v>1834</v>
      </c>
      <c r="C45">
        <f t="shared" si="1"/>
        <v>1620.3212652113928</v>
      </c>
      <c r="D45">
        <f t="shared" si="2"/>
        <v>-13.220897094964808</v>
      </c>
      <c r="E45" s="31">
        <f t="shared" si="3"/>
        <v>1.1447141717617664</v>
      </c>
      <c r="F45" s="18">
        <f t="shared" si="4"/>
        <v>1891.790875262325</v>
      </c>
      <c r="G45" s="13">
        <f t="shared" si="5"/>
        <v>3.15108371114095E-2</v>
      </c>
    </row>
    <row r="46" spans="1:7">
      <c r="A46" s="1">
        <v>34455</v>
      </c>
      <c r="B46" s="20">
        <v>1831</v>
      </c>
      <c r="C46">
        <f t="shared" si="1"/>
        <v>1604.8271736074705</v>
      </c>
      <c r="D46">
        <f t="shared" si="2"/>
        <v>-13.902855447652037</v>
      </c>
      <c r="E46" s="31">
        <f t="shared" si="3"/>
        <v>1.1468259134308265</v>
      </c>
      <c r="F46" s="18">
        <f t="shared" si="4"/>
        <v>1857.2705257527753</v>
      </c>
      <c r="G46" s="13">
        <f t="shared" si="5"/>
        <v>1.4347638313913303E-2</v>
      </c>
    </row>
    <row r="47" spans="1:7">
      <c r="A47" s="1">
        <v>34486</v>
      </c>
      <c r="B47" s="20">
        <v>1776</v>
      </c>
      <c r="C47">
        <f t="shared" si="1"/>
        <v>1594.7064830727563</v>
      </c>
      <c r="D47">
        <f t="shared" si="2"/>
        <v>-12.76820597377068</v>
      </c>
      <c r="E47" s="31">
        <f t="shared" si="3"/>
        <v>1.1043745219210908</v>
      </c>
      <c r="F47" s="18">
        <f t="shared" si="4"/>
        <v>1734.7589162442748</v>
      </c>
      <c r="G47" s="13">
        <f t="shared" si="5"/>
        <v>2.3221330943538957E-2</v>
      </c>
    </row>
    <row r="48" spans="1:7">
      <c r="A48" s="1">
        <v>34516</v>
      </c>
      <c r="B48" s="20">
        <v>1868</v>
      </c>
      <c r="C48">
        <f t="shared" si="1"/>
        <v>1584.1000782800922</v>
      </c>
      <c r="D48">
        <f t="shared" si="2"/>
        <v>-12.119665619438699</v>
      </c>
      <c r="E48" s="31">
        <f t="shared" si="3"/>
        <v>1.1734953654275171</v>
      </c>
      <c r="F48" s="18">
        <f t="shared" si="4"/>
        <v>1842.8169450973762</v>
      </c>
      <c r="G48" s="13">
        <f t="shared" si="5"/>
        <v>1.3481292774423866E-2</v>
      </c>
    </row>
    <row r="49" spans="1:7">
      <c r="A49" s="1">
        <v>34547</v>
      </c>
      <c r="B49" s="20">
        <v>1907</v>
      </c>
      <c r="C49">
        <f t="shared" si="1"/>
        <v>1572.1932359899588</v>
      </c>
      <c r="D49">
        <f t="shared" si="2"/>
        <v>-12.055818620647125</v>
      </c>
      <c r="E49" s="31">
        <f t="shared" si="3"/>
        <v>1.2123648445864839</v>
      </c>
      <c r="F49" s="18">
        <f t="shared" si="4"/>
        <v>1904.4216894746874</v>
      </c>
      <c r="G49" s="13">
        <f t="shared" si="5"/>
        <v>1.3520243971225196E-3</v>
      </c>
    </row>
    <row r="50" spans="1:7">
      <c r="A50" s="1">
        <v>34578</v>
      </c>
      <c r="B50" s="20">
        <v>1686</v>
      </c>
      <c r="C50">
        <f t="shared" si="1"/>
        <v>1571.0380898941655</v>
      </c>
      <c r="D50">
        <f t="shared" si="2"/>
        <v>-8.7856168631909686</v>
      </c>
      <c r="E50" s="31">
        <f t="shared" si="3"/>
        <v>1.0479448587452431</v>
      </c>
      <c r="F50" s="18">
        <f t="shared" si="4"/>
        <v>1575.8924699931604</v>
      </c>
      <c r="G50" s="13">
        <f t="shared" si="5"/>
        <v>6.5306957299430382E-2</v>
      </c>
    </row>
    <row r="51" spans="1:7">
      <c r="A51" s="1">
        <v>34608</v>
      </c>
      <c r="B51" s="20">
        <v>1779</v>
      </c>
      <c r="C51">
        <f t="shared" si="1"/>
        <v>1573.1442098699677</v>
      </c>
      <c r="D51">
        <f t="shared" si="2"/>
        <v>-5.5180958114930387</v>
      </c>
      <c r="E51" s="31">
        <f t="shared" si="3"/>
        <v>1.1043232677749264</v>
      </c>
      <c r="F51" s="18">
        <f t="shared" si="4"/>
        <v>1663.0548736800201</v>
      </c>
      <c r="G51" s="13">
        <f t="shared" si="5"/>
        <v>6.5174326205722236E-2</v>
      </c>
    </row>
    <row r="52" spans="1:7">
      <c r="A52" s="1">
        <v>34639</v>
      </c>
      <c r="B52" s="20">
        <v>1776</v>
      </c>
      <c r="C52">
        <f t="shared" si="1"/>
        <v>1579.6903259431358</v>
      </c>
      <c r="D52">
        <f t="shared" si="2"/>
        <v>-1.898832246094682</v>
      </c>
      <c r="E52" s="31">
        <f t="shared" si="3"/>
        <v>1.0953488066972414</v>
      </c>
      <c r="F52" s="18">
        <f t="shared" si="4"/>
        <v>1649.0886485360841</v>
      </c>
      <c r="G52" s="13">
        <f t="shared" si="5"/>
        <v>7.1459094292745454E-2</v>
      </c>
    </row>
    <row r="53" spans="1:7">
      <c r="A53" s="1">
        <v>34669</v>
      </c>
      <c r="B53" s="20">
        <v>1783</v>
      </c>
      <c r="C53">
        <f t="shared" si="1"/>
        <v>1586.8406253867338</v>
      </c>
      <c r="D53">
        <f t="shared" si="2"/>
        <v>0.81590726081311882</v>
      </c>
      <c r="E53" s="31">
        <f t="shared" si="3"/>
        <v>1.1016752367484526</v>
      </c>
      <c r="F53" s="18">
        <f t="shared" si="4"/>
        <v>1686.2861712638685</v>
      </c>
      <c r="G53" s="13">
        <f t="shared" si="5"/>
        <v>5.4242192224414759E-2</v>
      </c>
    </row>
    <row r="54" spans="1:7">
      <c r="A54" s="1">
        <v>34700</v>
      </c>
      <c r="B54" s="20">
        <v>1548</v>
      </c>
      <c r="C54">
        <f t="shared" si="1"/>
        <v>1588.1748740826431</v>
      </c>
      <c r="D54">
        <f t="shared" si="2"/>
        <v>0.97140969134197586</v>
      </c>
      <c r="E54" s="31">
        <f t="shared" si="3"/>
        <v>0.97356187063970157</v>
      </c>
      <c r="F54" s="18">
        <f t="shared" si="4"/>
        <v>1542.9625036524185</v>
      </c>
      <c r="G54" s="13">
        <f t="shared" si="5"/>
        <v>3.2541966069647992E-3</v>
      </c>
    </row>
    <row r="55" spans="1:7">
      <c r="A55" s="1">
        <v>34731</v>
      </c>
      <c r="B55" s="20">
        <v>1497</v>
      </c>
      <c r="C55">
        <f t="shared" si="1"/>
        <v>1586.1683925524208</v>
      </c>
      <c r="D55">
        <f t="shared" si="2"/>
        <v>7.8042324872679592E-2</v>
      </c>
      <c r="E55" s="31">
        <f t="shared" si="3"/>
        <v>0.95027214606313604</v>
      </c>
      <c r="F55" s="18">
        <f t="shared" si="4"/>
        <v>1525.5878955786211</v>
      </c>
      <c r="G55" s="13">
        <f t="shared" si="5"/>
        <v>1.9096790633681429E-2</v>
      </c>
    </row>
    <row r="56" spans="1:7">
      <c r="A56" s="1">
        <v>34759</v>
      </c>
      <c r="B56" s="20">
        <v>1798</v>
      </c>
      <c r="C56">
        <f t="shared" si="1"/>
        <v>1584.1199029859122</v>
      </c>
      <c r="D56">
        <f t="shared" si="2"/>
        <v>-0.55991724254169783</v>
      </c>
      <c r="E56" s="31">
        <f t="shared" si="3"/>
        <v>1.1405673170788457</v>
      </c>
      <c r="F56" s="18">
        <f t="shared" si="4"/>
        <v>1822.4316324440094</v>
      </c>
      <c r="G56" s="13">
        <f t="shared" si="5"/>
        <v>1.3588227165744959E-2</v>
      </c>
    </row>
    <row r="57" spans="1:7">
      <c r="A57" s="1">
        <v>34790</v>
      </c>
      <c r="B57" s="20">
        <v>1733</v>
      </c>
      <c r="C57">
        <f t="shared" si="1"/>
        <v>1576.5954910702071</v>
      </c>
      <c r="D57">
        <f t="shared" si="2"/>
        <v>-2.6492656444907059</v>
      </c>
      <c r="E57" s="31">
        <f t="shared" si="3"/>
        <v>1.1174080420017243</v>
      </c>
      <c r="F57" s="18">
        <f t="shared" si="4"/>
        <v>1812.723557515297</v>
      </c>
      <c r="G57" s="13">
        <f t="shared" si="5"/>
        <v>4.600320687553202E-2</v>
      </c>
    </row>
    <row r="58" spans="1:7">
      <c r="A58" s="1">
        <v>34820</v>
      </c>
      <c r="B58" s="20">
        <v>1772</v>
      </c>
      <c r="C58">
        <f t="shared" si="1"/>
        <v>1571.0650280898453</v>
      </c>
      <c r="D58">
        <f t="shared" si="2"/>
        <v>-3.5136248452520311</v>
      </c>
      <c r="E58" s="31">
        <f t="shared" si="3"/>
        <v>1.1354687441093807</v>
      </c>
      <c r="F58" s="18">
        <f t="shared" si="4"/>
        <v>1805.0423176648487</v>
      </c>
      <c r="G58" s="13">
        <f t="shared" si="5"/>
        <v>1.8646906131404472E-2</v>
      </c>
    </row>
    <row r="59" spans="1:7">
      <c r="A59" s="1">
        <v>34851</v>
      </c>
      <c r="B59" s="20">
        <v>1761</v>
      </c>
      <c r="C59">
        <f t="shared" si="1"/>
        <v>1570.2530382300797</v>
      </c>
      <c r="D59">
        <f t="shared" si="2"/>
        <v>-2.7031343496061067</v>
      </c>
      <c r="E59" s="31">
        <f t="shared" si="3"/>
        <v>1.1146349898669892</v>
      </c>
      <c r="F59" s="18">
        <f t="shared" si="4"/>
        <v>1731.1638315449827</v>
      </c>
      <c r="G59" s="13">
        <f t="shared" si="5"/>
        <v>1.6942741882462968E-2</v>
      </c>
    </row>
    <row r="60" spans="1:7">
      <c r="A60" s="1">
        <v>34881</v>
      </c>
      <c r="B60" s="20">
        <v>1792</v>
      </c>
      <c r="C60">
        <f t="shared" si="1"/>
        <v>1563.5010981774551</v>
      </c>
      <c r="D60">
        <f t="shared" si="2"/>
        <v>-3.9177760605116556</v>
      </c>
      <c r="E60" s="31">
        <f t="shared" si="3"/>
        <v>1.1570855429073066</v>
      </c>
      <c r="F60" s="18">
        <f t="shared" si="4"/>
        <v>1839.5125472800855</v>
      </c>
      <c r="G60" s="13">
        <f t="shared" si="5"/>
        <v>2.6513698258976297E-2</v>
      </c>
    </row>
    <row r="61" spans="1:7">
      <c r="A61" s="1">
        <v>34912</v>
      </c>
      <c r="B61" s="20">
        <v>1875</v>
      </c>
      <c r="C61">
        <f t="shared" si="1"/>
        <v>1558.2814044633212</v>
      </c>
      <c r="D61">
        <f t="shared" si="2"/>
        <v>-4.3083513565983234</v>
      </c>
      <c r="E61" s="31">
        <f t="shared" si="3"/>
        <v>1.2068951292821131</v>
      </c>
      <c r="F61" s="18">
        <f t="shared" si="4"/>
        <v>1890.7839919379803</v>
      </c>
      <c r="G61" s="13">
        <f t="shared" si="5"/>
        <v>8.4181290335895026E-3</v>
      </c>
    </row>
    <row r="62" spans="1:7">
      <c r="A62" s="1">
        <v>34943</v>
      </c>
      <c r="B62" s="20">
        <v>1571</v>
      </c>
      <c r="C62">
        <f t="shared" si="1"/>
        <v>1548.4882156983253</v>
      </c>
      <c r="D62">
        <f t="shared" si="2"/>
        <v>-5.953802579117589</v>
      </c>
      <c r="E62" s="31">
        <f t="shared" si="3"/>
        <v>1.0279006902675414</v>
      </c>
      <c r="F62" s="18">
        <f t="shared" si="4"/>
        <v>1628.4780716318389</v>
      </c>
      <c r="G62" s="13">
        <f t="shared" si="5"/>
        <v>3.6586932929241839E-2</v>
      </c>
    </row>
    <row r="63" spans="1:7">
      <c r="A63" s="1">
        <v>34973</v>
      </c>
      <c r="B63" s="20">
        <v>1647</v>
      </c>
      <c r="C63">
        <f t="shared" si="1"/>
        <v>1537.4220836592992</v>
      </c>
      <c r="D63">
        <f t="shared" si="2"/>
        <v>-7.4875014170901464</v>
      </c>
      <c r="E63" s="31">
        <f t="shared" si="3"/>
        <v>1.0844935879819697</v>
      </c>
      <c r="F63" s="18">
        <f t="shared" si="4"/>
        <v>1703.4566437510819</v>
      </c>
      <c r="G63" s="13">
        <f t="shared" si="5"/>
        <v>3.4278472222879088E-2</v>
      </c>
    </row>
    <row r="64" spans="1:7">
      <c r="A64" s="1">
        <v>35004</v>
      </c>
      <c r="B64" s="20">
        <v>1673</v>
      </c>
      <c r="C64">
        <f t="shared" si="1"/>
        <v>1529.6778586335602</v>
      </c>
      <c r="D64">
        <f t="shared" si="2"/>
        <v>-7.5645184996848229</v>
      </c>
      <c r="E64" s="31">
        <f t="shared" si="3"/>
        <v>1.0943561203988117</v>
      </c>
      <c r="F64" s="18">
        <f t="shared" si="4"/>
        <v>1675.8120189838462</v>
      </c>
      <c r="G64" s="13">
        <f t="shared" si="5"/>
        <v>1.6808242581268387E-3</v>
      </c>
    </row>
    <row r="65" spans="1:7">
      <c r="A65" s="1">
        <v>35034</v>
      </c>
      <c r="B65" s="20">
        <v>1657</v>
      </c>
      <c r="C65">
        <f t="shared" si="1"/>
        <v>1520.3093080845915</v>
      </c>
      <c r="D65">
        <f t="shared" si="2"/>
        <v>-8.1057281144699687</v>
      </c>
      <c r="E65" s="31">
        <f t="shared" si="3"/>
        <v>1.0946159692086763</v>
      </c>
      <c r="F65" s="18">
        <f t="shared" si="4"/>
        <v>1676.8745743499649</v>
      </c>
      <c r="G65" s="13">
        <f t="shared" si="5"/>
        <v>1.1994311617359601E-2</v>
      </c>
    </row>
    <row r="66" spans="1:7">
      <c r="A66" s="1">
        <v>35065</v>
      </c>
      <c r="B66" s="20">
        <v>1382</v>
      </c>
      <c r="C66">
        <f t="shared" si="1"/>
        <v>1502.936192983768</v>
      </c>
      <c r="D66">
        <f t="shared" si="2"/>
        <v>-10.885944210376028</v>
      </c>
      <c r="E66" s="31">
        <f t="shared" si="3"/>
        <v>0.94114477727041601</v>
      </c>
      <c r="F66" s="18">
        <f t="shared" si="4"/>
        <v>1472.2237461037651</v>
      </c>
      <c r="G66" s="13">
        <f t="shared" si="5"/>
        <v>6.5284910350047076E-2</v>
      </c>
    </row>
    <row r="67" spans="1:7">
      <c r="A67" s="1">
        <v>35096</v>
      </c>
      <c r="B67" s="20">
        <v>1361</v>
      </c>
      <c r="C67">
        <f t="shared" si="1"/>
        <v>1486.0673530133231</v>
      </c>
      <c r="D67">
        <f t="shared" si="2"/>
        <v>-12.680812938396695</v>
      </c>
      <c r="E67" s="31">
        <f t="shared" si="3"/>
        <v>0.92961288887459226</v>
      </c>
      <c r="F67" s="18">
        <f t="shared" si="4"/>
        <v>1417.8537919359273</v>
      </c>
      <c r="G67" s="13">
        <f t="shared" si="5"/>
        <v>4.1773542936023034E-2</v>
      </c>
    </row>
    <row r="68" spans="1:7">
      <c r="A68" s="1">
        <v>35125</v>
      </c>
      <c r="B68" s="20">
        <v>1559</v>
      </c>
      <c r="C68">
        <f t="shared" si="1"/>
        <v>1462.7342505332174</v>
      </c>
      <c r="D68">
        <f t="shared" si="2"/>
        <v>-15.8764998009094</v>
      </c>
      <c r="E68" s="31">
        <f t="shared" si="3"/>
        <v>1.0957142429034867</v>
      </c>
      <c r="F68" s="18">
        <f t="shared" si="4"/>
        <v>1680.4965330333421</v>
      </c>
      <c r="G68" s="13">
        <f t="shared" si="5"/>
        <v>7.7932349604452902E-2</v>
      </c>
    </row>
    <row r="69" spans="1:7">
      <c r="A69" s="1">
        <v>35156</v>
      </c>
      <c r="B69" s="20">
        <v>1608</v>
      </c>
      <c r="C69">
        <f t="shared" si="1"/>
        <v>1446.0764348680364</v>
      </c>
      <c r="D69">
        <f t="shared" si="2"/>
        <v>-16.110894560190889</v>
      </c>
      <c r="E69" s="31">
        <f t="shared" si="3"/>
        <v>1.1141478667518134</v>
      </c>
      <c r="F69" s="18">
        <f t="shared" si="4"/>
        <v>1616.7304863008071</v>
      </c>
      <c r="G69" s="13">
        <f t="shared" si="5"/>
        <v>5.4294069034870121E-3</v>
      </c>
    </row>
    <row r="70" spans="1:7">
      <c r="A70" s="1">
        <v>35186</v>
      </c>
      <c r="B70" s="20">
        <v>1697</v>
      </c>
      <c r="C70">
        <f t="shared" si="1"/>
        <v>1436.4226818370444</v>
      </c>
      <c r="D70">
        <f t="shared" si="2"/>
        <v>-14.173752101431219</v>
      </c>
      <c r="E70" s="31">
        <f t="shared" si="3"/>
        <v>1.1630317764724754</v>
      </c>
      <c r="F70" s="18">
        <f t="shared" si="4"/>
        <v>1623.6811761730412</v>
      </c>
      <c r="G70" s="13">
        <f t="shared" si="5"/>
        <v>4.3204963952244435E-2</v>
      </c>
    </row>
    <row r="71" spans="1:7">
      <c r="A71" s="1">
        <v>35217</v>
      </c>
      <c r="B71" s="20">
        <v>1693</v>
      </c>
      <c r="C71">
        <f t="shared" si="1"/>
        <v>1431.9123244428492</v>
      </c>
      <c r="D71">
        <f t="shared" si="2"/>
        <v>-11.27473368926039</v>
      </c>
      <c r="E71" s="31">
        <f t="shared" si="3"/>
        <v>1.1552549715932923</v>
      </c>
      <c r="F71" s="18">
        <f t="shared" si="4"/>
        <v>1585.2884213841912</v>
      </c>
      <c r="G71" s="13">
        <f t="shared" si="5"/>
        <v>6.3621723931369625E-2</v>
      </c>
    </row>
    <row r="72" spans="1:7">
      <c r="A72" s="1">
        <v>35247</v>
      </c>
      <c r="B72" s="20">
        <v>1836</v>
      </c>
      <c r="C72">
        <f t="shared" si="1"/>
        <v>1437.2483576244144</v>
      </c>
      <c r="D72">
        <f t="shared" si="2"/>
        <v>-6.2915036280127135</v>
      </c>
      <c r="E72" s="31">
        <f t="shared" si="3"/>
        <v>1.2292988258411348</v>
      </c>
      <c r="F72" s="18">
        <f t="shared" si="4"/>
        <v>1643.7992179716446</v>
      </c>
      <c r="G72" s="13">
        <f t="shared" si="5"/>
        <v>0.10468452180193651</v>
      </c>
    </row>
    <row r="73" spans="1:7">
      <c r="A73" s="1">
        <v>35278</v>
      </c>
      <c r="B73" s="20">
        <v>1943</v>
      </c>
      <c r="C73">
        <f t="shared" si="1"/>
        <v>1448.8527869120778</v>
      </c>
      <c r="D73">
        <f t="shared" si="2"/>
        <v>-0.92272375330988554</v>
      </c>
      <c r="E73" s="31">
        <f t="shared" si="3"/>
        <v>1.2873946652673909</v>
      </c>
      <c r="F73" s="18">
        <f t="shared" si="4"/>
        <v>1727.0148573011131</v>
      </c>
      <c r="G73" s="13">
        <f t="shared" si="5"/>
        <v>0.1111606498707601</v>
      </c>
    </row>
    <row r="74" spans="1:7">
      <c r="A74" s="1">
        <v>35309</v>
      </c>
      <c r="B74" s="20">
        <v>1551</v>
      </c>
      <c r="C74">
        <f t="shared" si="1"/>
        <v>1454.0271199282956</v>
      </c>
      <c r="D74">
        <f t="shared" si="2"/>
        <v>0.90639327754842469</v>
      </c>
      <c r="E74" s="31">
        <f t="shared" si="3"/>
        <v>1.0511758488880054</v>
      </c>
      <c r="F74" s="18">
        <f t="shared" si="4"/>
        <v>1488.3283113800223</v>
      </c>
      <c r="G74" s="13">
        <f t="shared" si="5"/>
        <v>4.040727828496303E-2</v>
      </c>
    </row>
    <row r="75" spans="1:7">
      <c r="A75" s="1">
        <v>35339</v>
      </c>
      <c r="B75" s="20">
        <v>1687</v>
      </c>
      <c r="C75">
        <f t="shared" si="1"/>
        <v>1464.9966371558212</v>
      </c>
      <c r="D75">
        <f t="shared" si="2"/>
        <v>3.9253304625415644</v>
      </c>
      <c r="E75" s="31">
        <f t="shared" si="3"/>
        <v>1.1247205228833568</v>
      </c>
      <c r="F75" s="18">
        <f t="shared" si="4"/>
        <v>1577.8660660118182</v>
      </c>
      <c r="G75" s="13">
        <f t="shared" si="5"/>
        <v>6.4691128623699912E-2</v>
      </c>
    </row>
    <row r="76" spans="1:7">
      <c r="A76" s="1">
        <v>35370</v>
      </c>
      <c r="B76" s="20">
        <v>1576</v>
      </c>
      <c r="C76">
        <f t="shared" si="1"/>
        <v>1466.0413929074605</v>
      </c>
      <c r="D76">
        <f t="shared" si="2"/>
        <v>3.061158049270881</v>
      </c>
      <c r="E76" s="31">
        <f t="shared" si="3"/>
        <v>1.0827447001932693</v>
      </c>
      <c r="F76" s="18">
        <f t="shared" si="4"/>
        <v>1607.5237456514203</v>
      </c>
      <c r="G76" s="13">
        <f t="shared" si="5"/>
        <v>2.0002376682373296E-2</v>
      </c>
    </row>
    <row r="77" spans="1:7">
      <c r="A77" s="1">
        <v>35400</v>
      </c>
      <c r="B77" s="20">
        <v>1700</v>
      </c>
      <c r="C77">
        <f t="shared" si="1"/>
        <v>1477.4979051176974</v>
      </c>
      <c r="D77">
        <f t="shared" si="2"/>
        <v>5.5797642975607022</v>
      </c>
      <c r="E77" s="31">
        <f t="shared" si="3"/>
        <v>1.1282026964585727</v>
      </c>
      <c r="F77" s="18">
        <f t="shared" si="4"/>
        <v>1608.1031126824414</v>
      </c>
      <c r="G77" s="13">
        <f t="shared" si="5"/>
        <v>5.4056992539740348E-2</v>
      </c>
    </row>
    <row r="78" spans="1:7">
      <c r="A78" s="1">
        <v>35431</v>
      </c>
      <c r="B78" s="20">
        <v>1397</v>
      </c>
      <c r="C78">
        <f t="shared" si="1"/>
        <v>1483.2061509382559</v>
      </c>
      <c r="D78">
        <f t="shared" si="2"/>
        <v>5.6183087544600205</v>
      </c>
      <c r="E78" s="31">
        <f t="shared" si="3"/>
        <v>0.94158501712314946</v>
      </c>
      <c r="F78" s="18">
        <f t="shared" si="4"/>
        <v>1395.790802856551</v>
      </c>
      <c r="G78" s="13">
        <f t="shared" si="5"/>
        <v>8.6556703181749897E-4</v>
      </c>
    </row>
    <row r="79" spans="1:7">
      <c r="A79" s="1">
        <v>35462</v>
      </c>
      <c r="B79" s="20">
        <v>1372</v>
      </c>
      <c r="C79">
        <f t="shared" si="1"/>
        <v>1487.5303288619068</v>
      </c>
      <c r="D79">
        <f t="shared" si="2"/>
        <v>5.2300695052172994</v>
      </c>
      <c r="E79" s="31">
        <f t="shared" si="3"/>
        <v>0.92524563688981831</v>
      </c>
      <c r="F79" s="18">
        <f t="shared" si="4"/>
        <v>1384.0304070020995</v>
      </c>
      <c r="G79" s="13">
        <f t="shared" si="5"/>
        <v>8.7685182231046193E-3</v>
      </c>
    </row>
    <row r="80" spans="1:7">
      <c r="A80" s="1">
        <v>35490</v>
      </c>
      <c r="B80" s="20">
        <v>1708</v>
      </c>
      <c r="C80">
        <f t="shared" si="1"/>
        <v>1499.3644167720606</v>
      </c>
      <c r="D80">
        <f t="shared" si="2"/>
        <v>7.211275026698253</v>
      </c>
      <c r="E80" s="31">
        <f t="shared" si="3"/>
        <v>1.1217753068496539</v>
      </c>
      <c r="F80" s="18">
        <f t="shared" si="4"/>
        <v>1635.6388297331405</v>
      </c>
      <c r="G80" s="13">
        <f t="shared" si="5"/>
        <v>4.2366024746404871E-2</v>
      </c>
    </row>
    <row r="81" spans="1:7">
      <c r="A81" s="1">
        <v>35521</v>
      </c>
      <c r="B81" s="20">
        <v>1655</v>
      </c>
      <c r="C81">
        <f t="shared" si="1"/>
        <v>1504.4621399246817</v>
      </c>
      <c r="D81">
        <f t="shared" si="2"/>
        <v>6.5772094644750849</v>
      </c>
      <c r="E81" s="31">
        <f t="shared" si="3"/>
        <v>1.1056956964072622</v>
      </c>
      <c r="F81" s="18">
        <f t="shared" si="4"/>
        <v>1678.5480931177249</v>
      </c>
      <c r="G81" s="13">
        <f t="shared" si="5"/>
        <v>1.4228455056027114E-2</v>
      </c>
    </row>
    <row r="82" spans="1:7">
      <c r="A82" s="1">
        <v>35551</v>
      </c>
      <c r="B82" s="20">
        <v>1763</v>
      </c>
      <c r="C82">
        <f t="shared" si="1"/>
        <v>1511.5219863448847</v>
      </c>
      <c r="D82">
        <f t="shared" si="2"/>
        <v>6.7220005511934682</v>
      </c>
      <c r="E82" s="31">
        <f t="shared" si="3"/>
        <v>1.1650371323017956</v>
      </c>
      <c r="F82" s="18">
        <f t="shared" si="4"/>
        <v>1757.3867788398843</v>
      </c>
      <c r="G82" s="13">
        <f t="shared" si="5"/>
        <v>3.1839030970593871E-3</v>
      </c>
    </row>
    <row r="83" spans="1:7">
      <c r="A83" s="1">
        <v>35582</v>
      </c>
      <c r="B83" s="20">
        <v>1776</v>
      </c>
      <c r="C83">
        <f t="shared" si="1"/>
        <v>1520.1518848570181</v>
      </c>
      <c r="D83">
        <f t="shared" si="2"/>
        <v>7.2943699394754544</v>
      </c>
      <c r="E83" s="31">
        <f t="shared" si="3"/>
        <v>1.1630845750584282</v>
      </c>
      <c r="F83" s="18">
        <f t="shared" si="4"/>
        <v>1753.9589139533157</v>
      </c>
      <c r="G83" s="13">
        <f t="shared" si="5"/>
        <v>1.2410521422682608E-2</v>
      </c>
    </row>
    <row r="84" spans="1:7">
      <c r="A84" s="1">
        <v>35612</v>
      </c>
      <c r="B84" s="20">
        <v>1934</v>
      </c>
      <c r="C84">
        <f t="shared" ref="C84:C147" si="6">$C$1*(B84/E72)+(1-$C$1)*(C83+D83)</f>
        <v>1532.0270866706883</v>
      </c>
      <c r="D84">
        <f t="shared" ref="D84:D147" si="7">$D$2*(C84-C83)+(1-$D$2)*D83</f>
        <v>8.6686195017338701</v>
      </c>
      <c r="E84" s="31">
        <f t="shared" ref="E84:E147" si="8">$E$3*(B84/C84)+(1-$E$3)*E72</f>
        <v>1.249147391825322</v>
      </c>
      <c r="F84" s="18">
        <f t="shared" ref="F84:F147" si="9">(C83+D83)*E72</f>
        <v>1877.6878875567684</v>
      </c>
      <c r="G84" s="13">
        <f t="shared" ref="G84:G147" si="10">ABS(B84-F84)/B84</f>
        <v>2.911691439670715E-2</v>
      </c>
    </row>
    <row r="85" spans="1:7">
      <c r="A85" s="1">
        <v>35643</v>
      </c>
      <c r="B85" s="20">
        <v>2008</v>
      </c>
      <c r="C85">
        <f t="shared" si="6"/>
        <v>1542.6000613584954</v>
      </c>
      <c r="D85">
        <f t="shared" si="7"/>
        <v>9.2399260575558433</v>
      </c>
      <c r="E85" s="31">
        <f t="shared" si="8"/>
        <v>1.2959768937731351</v>
      </c>
      <c r="F85" s="18">
        <f t="shared" si="9"/>
        <v>1983.4834329267519</v>
      </c>
      <c r="G85" s="13">
        <f t="shared" si="10"/>
        <v>1.220944575360961E-2</v>
      </c>
    </row>
    <row r="86" spans="1:7">
      <c r="A86" s="1">
        <v>35674</v>
      </c>
      <c r="B86" s="20">
        <v>1616</v>
      </c>
      <c r="C86">
        <f t="shared" si="6"/>
        <v>1550.3885921878828</v>
      </c>
      <c r="D86">
        <f t="shared" si="7"/>
        <v>8.8045074891052959</v>
      </c>
      <c r="E86" s="31">
        <f t="shared" si="8"/>
        <v>1.0458619380780707</v>
      </c>
      <c r="F86" s="18">
        <f t="shared" si="9"/>
        <v>1631.2567161104191</v>
      </c>
      <c r="G86" s="13">
        <f t="shared" si="10"/>
        <v>9.4410371970415352E-3</v>
      </c>
    </row>
    <row r="87" spans="1:7">
      <c r="A87" s="1">
        <v>35704</v>
      </c>
      <c r="B87" s="20">
        <v>1774</v>
      </c>
      <c r="C87">
        <f t="shared" si="6"/>
        <v>1561.001862053176</v>
      </c>
      <c r="D87">
        <f t="shared" si="7"/>
        <v>9.3471362019616677</v>
      </c>
      <c r="E87" s="31">
        <f t="shared" si="8"/>
        <v>1.1317579915506562</v>
      </c>
      <c r="F87" s="18">
        <f t="shared" si="9"/>
        <v>1753.6564783448239</v>
      </c>
      <c r="G87" s="13">
        <f t="shared" si="10"/>
        <v>1.1467599580144374E-2</v>
      </c>
    </row>
    <row r="88" spans="1:7">
      <c r="A88" s="1">
        <v>35735</v>
      </c>
      <c r="B88" s="20">
        <v>1732</v>
      </c>
      <c r="C88">
        <f t="shared" si="6"/>
        <v>1573.2779384457272</v>
      </c>
      <c r="D88">
        <f t="shared" si="7"/>
        <v>10.225818259138528</v>
      </c>
      <c r="E88" s="31">
        <f t="shared" si="8"/>
        <v>1.0936296110609929</v>
      </c>
      <c r="F88" s="18">
        <f t="shared" si="9"/>
        <v>1700.2870553145597</v>
      </c>
      <c r="G88" s="13">
        <f t="shared" si="10"/>
        <v>1.8310014252563702E-2</v>
      </c>
    </row>
    <row r="89" spans="1:7">
      <c r="A89" s="1">
        <v>35765</v>
      </c>
      <c r="B89" s="20">
        <v>1797</v>
      </c>
      <c r="C89">
        <f t="shared" si="6"/>
        <v>1584.4332698026637</v>
      </c>
      <c r="D89">
        <f t="shared" si="7"/>
        <v>10.504672188477944</v>
      </c>
      <c r="E89" s="31">
        <f t="shared" si="8"/>
        <v>1.1317767615188719</v>
      </c>
      <c r="F89" s="18">
        <f t="shared" si="9"/>
        <v>1786.5132081667093</v>
      </c>
      <c r="G89" s="13">
        <f t="shared" si="10"/>
        <v>5.8357216657154596E-3</v>
      </c>
    </row>
    <row r="90" spans="1:7">
      <c r="A90" s="1">
        <v>35796</v>
      </c>
      <c r="B90" s="20">
        <v>1570</v>
      </c>
      <c r="C90">
        <f t="shared" si="6"/>
        <v>1602.1842691245511</v>
      </c>
      <c r="D90">
        <f t="shared" si="7"/>
        <v>12.678570328500756</v>
      </c>
      <c r="E90" s="31">
        <f t="shared" si="8"/>
        <v>0.96458135981804016</v>
      </c>
      <c r="F90" s="18">
        <f t="shared" si="9"/>
        <v>1501.7696694200899</v>
      </c>
      <c r="G90" s="13">
        <f t="shared" si="10"/>
        <v>4.3458809286566917E-2</v>
      </c>
    </row>
    <row r="91" spans="1:7">
      <c r="A91" s="1">
        <v>35827</v>
      </c>
      <c r="B91" s="20">
        <v>1413</v>
      </c>
      <c r="C91">
        <f t="shared" si="6"/>
        <v>1606.092757958563</v>
      </c>
      <c r="D91">
        <f t="shared" si="7"/>
        <v>10.0475458801541</v>
      </c>
      <c r="E91" s="31">
        <f t="shared" si="8"/>
        <v>0.89796315907042223</v>
      </c>
      <c r="F91" s="18">
        <f t="shared" si="9"/>
        <v>1494.1447963794392</v>
      </c>
      <c r="G91" s="13">
        <f t="shared" si="10"/>
        <v>5.7427315201301621E-2</v>
      </c>
    </row>
    <row r="92" spans="1:7">
      <c r="A92" s="1">
        <v>35855</v>
      </c>
      <c r="B92" s="20">
        <v>1755</v>
      </c>
      <c r="C92">
        <f t="shared" si="6"/>
        <v>1610.9747163189218</v>
      </c>
      <c r="D92">
        <f t="shared" si="7"/>
        <v>8.4978696242155074</v>
      </c>
      <c r="E92" s="31">
        <f t="shared" si="8"/>
        <v>1.1023516661689885</v>
      </c>
      <c r="F92" s="18">
        <f t="shared" si="9"/>
        <v>1812.9462852507697</v>
      </c>
      <c r="G92" s="13">
        <f t="shared" si="10"/>
        <v>3.3017826353714946E-2</v>
      </c>
    </row>
    <row r="93" spans="1:7">
      <c r="A93" s="1">
        <v>35886</v>
      </c>
      <c r="B93" s="20">
        <v>1825</v>
      </c>
      <c r="C93">
        <f t="shared" si="6"/>
        <v>1622.5797818366157</v>
      </c>
      <c r="D93">
        <f t="shared" si="7"/>
        <v>9.4300283922590253</v>
      </c>
      <c r="E93" s="31">
        <f t="shared" si="8"/>
        <v>1.1171295322624657</v>
      </c>
      <c r="F93" s="18">
        <f t="shared" si="9"/>
        <v>1790.6438687268669</v>
      </c>
      <c r="G93" s="13">
        <f t="shared" si="10"/>
        <v>1.8825277409935937E-2</v>
      </c>
    </row>
    <row r="94" spans="1:7">
      <c r="A94" s="1">
        <v>35916</v>
      </c>
      <c r="B94" s="20">
        <v>1843</v>
      </c>
      <c r="C94">
        <f t="shared" si="6"/>
        <v>1627.0012119980047</v>
      </c>
      <c r="D94">
        <f t="shared" si="7"/>
        <v>7.9274489229980247</v>
      </c>
      <c r="E94" s="31">
        <f t="shared" si="8"/>
        <v>1.1456701548624086</v>
      </c>
      <c r="F94" s="18">
        <f t="shared" si="9"/>
        <v>1901.3520291974457</v>
      </c>
      <c r="G94" s="13">
        <f t="shared" si="10"/>
        <v>3.1661437437572298E-2</v>
      </c>
    </row>
    <row r="95" spans="1:7">
      <c r="A95" s="1">
        <v>35947</v>
      </c>
      <c r="B95" s="20">
        <v>1826</v>
      </c>
      <c r="C95">
        <f t="shared" si="6"/>
        <v>1628.4321164341709</v>
      </c>
      <c r="D95">
        <f t="shared" si="7"/>
        <v>5.9784855769484775</v>
      </c>
      <c r="E95" s="31">
        <f t="shared" si="8"/>
        <v>1.1380282246703337</v>
      </c>
      <c r="F95" s="18">
        <f t="shared" si="9"/>
        <v>1901.5603068381497</v>
      </c>
      <c r="G95" s="13">
        <f t="shared" si="10"/>
        <v>4.1380233755832253E-2</v>
      </c>
    </row>
    <row r="96" spans="1:7">
      <c r="A96" s="1">
        <v>35977</v>
      </c>
      <c r="B96" s="20">
        <v>1968</v>
      </c>
      <c r="C96">
        <f t="shared" si="6"/>
        <v>1628.5170028125281</v>
      </c>
      <c r="D96">
        <f t="shared" si="7"/>
        <v>4.2104058173710843</v>
      </c>
      <c r="E96" s="31">
        <f t="shared" si="8"/>
        <v>1.2247358198888807</v>
      </c>
      <c r="F96" s="18">
        <f t="shared" si="9"/>
        <v>2041.619740673844</v>
      </c>
      <c r="G96" s="13">
        <f t="shared" si="10"/>
        <v>3.740840481394514E-2</v>
      </c>
    </row>
    <row r="97" spans="1:7">
      <c r="A97" s="1">
        <v>36008</v>
      </c>
      <c r="B97" s="20">
        <v>1922</v>
      </c>
      <c r="C97">
        <f t="shared" si="6"/>
        <v>1617.7597810165944</v>
      </c>
      <c r="D97">
        <f t="shared" si="7"/>
        <v>-0.27988246662034344</v>
      </c>
      <c r="E97" s="31">
        <f t="shared" si="8"/>
        <v>1.2312283577092868</v>
      </c>
      <c r="F97" s="18">
        <f t="shared" si="9"/>
        <v>2115.9769954144372</v>
      </c>
      <c r="G97" s="13">
        <f t="shared" si="10"/>
        <v>0.10092455536651257</v>
      </c>
    </row>
    <row r="98" spans="1:7">
      <c r="A98" s="1">
        <v>36039</v>
      </c>
      <c r="B98" s="20">
        <v>1670</v>
      </c>
      <c r="C98">
        <f t="shared" si="6"/>
        <v>1615.4088162482699</v>
      </c>
      <c r="D98">
        <f t="shared" si="7"/>
        <v>-0.90120715713159094</v>
      </c>
      <c r="E98" s="31">
        <f t="shared" si="8"/>
        <v>1.0386211968537806</v>
      </c>
      <c r="F98" s="18">
        <f t="shared" si="9"/>
        <v>1691.660661499797</v>
      </c>
      <c r="G98" s="13">
        <f t="shared" si="10"/>
        <v>1.2970455987902405E-2</v>
      </c>
    </row>
    <row r="99" spans="1:7">
      <c r="A99" s="1">
        <v>36069</v>
      </c>
      <c r="B99" s="20">
        <v>1791</v>
      </c>
      <c r="C99">
        <f t="shared" si="6"/>
        <v>1611.3062277641466</v>
      </c>
      <c r="D99">
        <f t="shared" si="7"/>
        <v>-1.8616215552291084</v>
      </c>
      <c r="E99" s="31">
        <f t="shared" si="8"/>
        <v>1.1196155323909236</v>
      </c>
      <c r="F99" s="18">
        <f t="shared" si="9"/>
        <v>1827.2318890082383</v>
      </c>
      <c r="G99" s="13">
        <f t="shared" si="10"/>
        <v>2.0229977112360884E-2</v>
      </c>
    </row>
    <row r="100" spans="1:7">
      <c r="A100" s="1">
        <v>36100</v>
      </c>
      <c r="B100" s="20">
        <v>1817</v>
      </c>
      <c r="C100">
        <f t="shared" si="6"/>
        <v>1614.6441473252523</v>
      </c>
      <c r="D100">
        <f t="shared" si="7"/>
        <v>-0.30175922032864677</v>
      </c>
      <c r="E100" s="31">
        <f t="shared" si="8"/>
        <v>1.1126470580607746</v>
      </c>
      <c r="F100" s="18">
        <f t="shared" si="9"/>
        <v>1760.1362787124713</v>
      </c>
      <c r="G100" s="13">
        <f t="shared" si="10"/>
        <v>3.1295388710802827E-2</v>
      </c>
    </row>
    <row r="101" spans="1:7">
      <c r="A101" s="1">
        <v>36130</v>
      </c>
      <c r="B101" s="20">
        <v>1847</v>
      </c>
      <c r="C101">
        <f t="shared" si="6"/>
        <v>1616.1028766292884</v>
      </c>
      <c r="D101">
        <f t="shared" si="7"/>
        <v>0.22638733698076802</v>
      </c>
      <c r="E101" s="31">
        <f t="shared" si="8"/>
        <v>1.1384343772931496</v>
      </c>
      <c r="F101" s="18">
        <f t="shared" si="9"/>
        <v>1827.0751999920321</v>
      </c>
      <c r="G101" s="13">
        <f t="shared" si="10"/>
        <v>1.0787655662137444E-2</v>
      </c>
    </row>
    <row r="102" spans="1:7">
      <c r="A102" s="1">
        <v>36161</v>
      </c>
      <c r="B102" s="20">
        <v>1599</v>
      </c>
      <c r="C102">
        <f t="shared" si="6"/>
        <v>1620.4677350494399</v>
      </c>
      <c r="D102">
        <f t="shared" si="7"/>
        <v>1.4679286619319725</v>
      </c>
      <c r="E102" s="31">
        <f t="shared" si="8"/>
        <v>0.97788382594223822</v>
      </c>
      <c r="F102" s="18">
        <f t="shared" si="9"/>
        <v>1559.0810793502758</v>
      </c>
      <c r="G102" s="13">
        <f t="shared" si="10"/>
        <v>2.4964928486381623E-2</v>
      </c>
    </row>
    <row r="103" spans="1:7">
      <c r="A103" s="1">
        <v>36192</v>
      </c>
      <c r="B103" s="20">
        <v>1549</v>
      </c>
      <c r="C103">
        <f t="shared" si="6"/>
        <v>1632.2436063780369</v>
      </c>
      <c r="D103">
        <f t="shared" si="7"/>
        <v>4.5603114619315033</v>
      </c>
      <c r="E103" s="31">
        <f t="shared" si="8"/>
        <v>0.92858556415214943</v>
      </c>
      <c r="F103" s="18">
        <f t="shared" si="9"/>
        <v>1456.4384723952453</v>
      </c>
      <c r="G103" s="13">
        <f t="shared" si="10"/>
        <v>5.9755666626697679E-2</v>
      </c>
    </row>
    <row r="104" spans="1:7">
      <c r="A104" s="1">
        <v>36220</v>
      </c>
      <c r="B104" s="20">
        <v>1832</v>
      </c>
      <c r="C104">
        <f t="shared" si="6"/>
        <v>1639.3136862583654</v>
      </c>
      <c r="D104">
        <f t="shared" si="7"/>
        <v>5.3132419874505787</v>
      </c>
      <c r="E104" s="31">
        <f t="shared" si="8"/>
        <v>1.1114651726765672</v>
      </c>
      <c r="F104" s="18">
        <f t="shared" si="9"/>
        <v>1804.3335260228173</v>
      </c>
      <c r="G104" s="13">
        <f t="shared" si="10"/>
        <v>1.5101787105449075E-2</v>
      </c>
    </row>
    <row r="105" spans="1:7">
      <c r="A105" s="1">
        <v>36251</v>
      </c>
      <c r="B105" s="20">
        <v>1840</v>
      </c>
      <c r="C105">
        <f t="shared" si="6"/>
        <v>1644.8720823504566</v>
      </c>
      <c r="D105">
        <f t="shared" si="7"/>
        <v>5.3867882188427778</v>
      </c>
      <c r="E105" s="31">
        <f t="shared" si="8"/>
        <v>1.1180286246740985</v>
      </c>
      <c r="F105" s="18">
        <f t="shared" si="9"/>
        <v>1837.2613110975039</v>
      </c>
      <c r="G105" s="13">
        <f t="shared" si="10"/>
        <v>1.4884178817913321E-3</v>
      </c>
    </row>
    <row r="106" spans="1:7">
      <c r="A106" s="1">
        <v>36281</v>
      </c>
      <c r="B106" s="20">
        <v>1846</v>
      </c>
      <c r="C106">
        <f t="shared" si="6"/>
        <v>1646.3613844020392</v>
      </c>
      <c r="D106">
        <f t="shared" si="7"/>
        <v>4.2175423686647324</v>
      </c>
      <c r="E106" s="31">
        <f t="shared" si="8"/>
        <v>1.1310243659336421</v>
      </c>
      <c r="F106" s="18">
        <f t="shared" si="9"/>
        <v>1890.6523358081929</v>
      </c>
      <c r="G106" s="13">
        <f t="shared" si="10"/>
        <v>2.4188697620906231E-2</v>
      </c>
    </row>
    <row r="107" spans="1:7">
      <c r="A107" s="1">
        <v>36312</v>
      </c>
      <c r="B107" s="20">
        <v>1865</v>
      </c>
      <c r="C107">
        <f t="shared" si="6"/>
        <v>1649.4009765739931</v>
      </c>
      <c r="D107">
        <f t="shared" si="7"/>
        <v>3.8641573096514907</v>
      </c>
      <c r="E107" s="31">
        <f t="shared" si="8"/>
        <v>1.1336394076471707</v>
      </c>
      <c r="F107" s="18">
        <f t="shared" si="9"/>
        <v>1878.4054057111289</v>
      </c>
      <c r="G107" s="13">
        <f t="shared" si="10"/>
        <v>7.1878850998010075E-3</v>
      </c>
    </row>
    <row r="108" spans="1:7">
      <c r="A108" s="1">
        <v>36342</v>
      </c>
      <c r="B108" s="20">
        <v>1966</v>
      </c>
      <c r="C108">
        <f t="shared" si="6"/>
        <v>1648.4630346647273</v>
      </c>
      <c r="D108">
        <f t="shared" si="7"/>
        <v>2.4235275439762813</v>
      </c>
      <c r="E108" s="31">
        <f t="shared" si="8"/>
        <v>1.2054699733869423</v>
      </c>
      <c r="F108" s="18">
        <f t="shared" si="9"/>
        <v>2024.8130292406856</v>
      </c>
      <c r="G108" s="13">
        <f t="shared" si="10"/>
        <v>2.9915070824356887E-2</v>
      </c>
    </row>
    <row r="109" spans="1:7">
      <c r="A109" s="1">
        <v>36373</v>
      </c>
      <c r="B109" s="20">
        <v>1949</v>
      </c>
      <c r="C109">
        <f t="shared" si="6"/>
        <v>1644.0951046997061</v>
      </c>
      <c r="D109">
        <f t="shared" si="7"/>
        <v>0.38609029127704408</v>
      </c>
      <c r="E109" s="31">
        <f t="shared" si="8"/>
        <v>1.2037640648728785</v>
      </c>
      <c r="F109" s="18">
        <f t="shared" si="9"/>
        <v>2032.6183507525525</v>
      </c>
      <c r="G109" s="13">
        <f t="shared" si="10"/>
        <v>4.2903207158826312E-2</v>
      </c>
    </row>
    <row r="110" spans="1:7">
      <c r="A110" s="1">
        <v>36404</v>
      </c>
      <c r="B110" s="20">
        <v>1607</v>
      </c>
      <c r="C110">
        <f t="shared" si="6"/>
        <v>1634.7574355249717</v>
      </c>
      <c r="D110">
        <f t="shared" si="7"/>
        <v>-2.5310375485263892</v>
      </c>
      <c r="E110" s="31">
        <f t="shared" si="8"/>
        <v>1.0052607524445922</v>
      </c>
      <c r="F110" s="18">
        <f t="shared" si="9"/>
        <v>1707.9930269450704</v>
      </c>
      <c r="G110" s="13">
        <f t="shared" si="10"/>
        <v>6.2845691938438308E-2</v>
      </c>
    </row>
    <row r="111" spans="1:7">
      <c r="A111" s="1">
        <v>36434</v>
      </c>
      <c r="B111" s="20">
        <v>1804</v>
      </c>
      <c r="C111">
        <f t="shared" si="6"/>
        <v>1630.1304974754219</v>
      </c>
      <c r="D111">
        <f t="shared" si="7"/>
        <v>-3.1598076988334229</v>
      </c>
      <c r="E111" s="31">
        <f t="shared" si="8"/>
        <v>1.1118421333298056</v>
      </c>
      <c r="F111" s="18">
        <f t="shared" si="9"/>
        <v>1827.4660275529172</v>
      </c>
      <c r="G111" s="13">
        <f t="shared" si="10"/>
        <v>1.3007775805386496E-2</v>
      </c>
    </row>
    <row r="112" spans="1:7">
      <c r="A112" s="1">
        <v>36465</v>
      </c>
      <c r="B112" s="20">
        <v>1850</v>
      </c>
      <c r="C112">
        <f t="shared" si="6"/>
        <v>1630.5437768737906</v>
      </c>
      <c r="D112">
        <f t="shared" si="7"/>
        <v>-2.08788156967276</v>
      </c>
      <c r="E112" s="31">
        <f t="shared" si="8"/>
        <v>1.1258133149118505</v>
      </c>
      <c r="F112" s="18">
        <f t="shared" si="9"/>
        <v>1810.2441515310302</v>
      </c>
      <c r="G112" s="13">
        <f t="shared" si="10"/>
        <v>2.1489647821064765E-2</v>
      </c>
    </row>
    <row r="113" spans="1:7">
      <c r="A113" s="1">
        <v>36495</v>
      </c>
      <c r="B113" s="20">
        <v>1836</v>
      </c>
      <c r="C113">
        <f t="shared" si="6"/>
        <v>1626.8844236868922</v>
      </c>
      <c r="D113">
        <f t="shared" si="7"/>
        <v>-2.5593230548404646</v>
      </c>
      <c r="E113" s="31">
        <f t="shared" si="8"/>
        <v>1.1324962213036456</v>
      </c>
      <c r="F113" s="18">
        <f t="shared" si="9"/>
        <v>1853.8901731199016</v>
      </c>
      <c r="G113" s="13">
        <f t="shared" si="10"/>
        <v>9.7441030064823776E-3</v>
      </c>
    </row>
    <row r="114" spans="1:7">
      <c r="A114" s="1">
        <v>36526</v>
      </c>
      <c r="B114" s="20">
        <v>1542</v>
      </c>
      <c r="C114">
        <f t="shared" si="6"/>
        <v>1619.5800335035131</v>
      </c>
      <c r="D114">
        <f t="shared" si="7"/>
        <v>-3.982843193402072</v>
      </c>
      <c r="E114" s="31">
        <f t="shared" si="8"/>
        <v>0.96241273391164484</v>
      </c>
      <c r="F114" s="18">
        <f t="shared" si="9"/>
        <v>1588.401243980082</v>
      </c>
      <c r="G114" s="13">
        <f t="shared" si="10"/>
        <v>3.0091597911856012E-2</v>
      </c>
    </row>
    <row r="115" spans="1:7">
      <c r="A115" s="1">
        <v>36557</v>
      </c>
      <c r="B115" s="20">
        <v>1617</v>
      </c>
      <c r="C115">
        <f t="shared" si="6"/>
        <v>1628.173281959768</v>
      </c>
      <c r="D115">
        <f t="shared" si="7"/>
        <v>-0.21001569850495949</v>
      </c>
      <c r="E115" s="31">
        <f t="shared" si="8"/>
        <v>0.96731674673515755</v>
      </c>
      <c r="F115" s="18">
        <f t="shared" si="9"/>
        <v>1500.2202284067421</v>
      </c>
      <c r="G115" s="13">
        <f t="shared" si="10"/>
        <v>7.2220019538192903E-2</v>
      </c>
    </row>
    <row r="116" spans="1:7">
      <c r="A116" s="1">
        <v>36586</v>
      </c>
      <c r="B116" s="20">
        <v>1920</v>
      </c>
      <c r="C116">
        <f t="shared" si="6"/>
        <v>1637.9118935212189</v>
      </c>
      <c r="D116">
        <f t="shared" si="7"/>
        <v>2.7745724794817841</v>
      </c>
      <c r="E116" s="31">
        <f t="shared" si="8"/>
        <v>1.1479206040701897</v>
      </c>
      <c r="F116" s="18">
        <f t="shared" si="9"/>
        <v>1809.4244728461831</v>
      </c>
      <c r="G116" s="13">
        <f t="shared" si="10"/>
        <v>5.7591420392612967E-2</v>
      </c>
    </row>
    <row r="117" spans="1:7">
      <c r="A117" s="1">
        <v>36617</v>
      </c>
      <c r="B117" s="20">
        <v>1971</v>
      </c>
      <c r="C117">
        <f t="shared" si="6"/>
        <v>1652.9102645582436</v>
      </c>
      <c r="D117">
        <f t="shared" si="7"/>
        <v>6.4417120467446747</v>
      </c>
      <c r="E117" s="31">
        <f t="shared" si="8"/>
        <v>1.1626767871945676</v>
      </c>
      <c r="F117" s="18">
        <f t="shared" si="9"/>
        <v>1834.3344331041703</v>
      </c>
      <c r="G117" s="13">
        <f t="shared" si="10"/>
        <v>6.9338187161760365E-2</v>
      </c>
    </row>
    <row r="118" spans="1:7">
      <c r="A118" s="1">
        <v>36647</v>
      </c>
      <c r="B118" s="20">
        <v>1992</v>
      </c>
      <c r="C118">
        <f t="shared" si="6"/>
        <v>1669.5403055455843</v>
      </c>
      <c r="D118">
        <f t="shared" si="7"/>
        <v>9.4982107289234623</v>
      </c>
      <c r="E118" s="31">
        <f t="shared" si="8"/>
        <v>1.1682954282165339</v>
      </c>
      <c r="F118" s="18">
        <f t="shared" si="9"/>
        <v>1876.7675172003926</v>
      </c>
      <c r="G118" s="13">
        <f t="shared" si="10"/>
        <v>5.784763192751375E-2</v>
      </c>
    </row>
    <row r="119" spans="1:7">
      <c r="A119" s="1">
        <v>36678</v>
      </c>
      <c r="B119" s="20">
        <v>2010</v>
      </c>
      <c r="C119">
        <f t="shared" si="6"/>
        <v>1688.4397218320119</v>
      </c>
      <c r="D119">
        <f t="shared" si="7"/>
        <v>12.318572396174702</v>
      </c>
      <c r="E119" s="31">
        <f t="shared" si="8"/>
        <v>1.1677246732284603</v>
      </c>
      <c r="F119" s="18">
        <f t="shared" si="9"/>
        <v>1903.4242290062173</v>
      </c>
      <c r="G119" s="13">
        <f t="shared" si="10"/>
        <v>5.3022771638697876E-2</v>
      </c>
    </row>
    <row r="120" spans="1:7">
      <c r="A120" s="1">
        <v>36708</v>
      </c>
      <c r="B120" s="20">
        <v>2054</v>
      </c>
      <c r="C120">
        <f t="shared" si="6"/>
        <v>1701.0724409429727</v>
      </c>
      <c r="D120">
        <f t="shared" si="7"/>
        <v>12.412816410610532</v>
      </c>
      <c r="E120" s="31">
        <f t="shared" si="8"/>
        <v>1.2066721267362697</v>
      </c>
      <c r="F120" s="18">
        <f t="shared" si="9"/>
        <v>2050.2130556808734</v>
      </c>
      <c r="G120" s="13">
        <f t="shared" si="10"/>
        <v>1.843692463060678E-3</v>
      </c>
    </row>
    <row r="121" spans="1:7">
      <c r="A121" s="1">
        <v>36739</v>
      </c>
      <c r="B121" s="20">
        <v>2097</v>
      </c>
      <c r="C121">
        <f t="shared" si="6"/>
        <v>1716.3403036630052</v>
      </c>
      <c r="D121">
        <f t="shared" si="7"/>
        <v>13.269330303437137</v>
      </c>
      <c r="E121" s="31">
        <f t="shared" si="8"/>
        <v>1.2145770321934466</v>
      </c>
      <c r="F121" s="18">
        <f t="shared" si="9"/>
        <v>2062.6319784916996</v>
      </c>
      <c r="G121" s="13">
        <f t="shared" si="10"/>
        <v>1.63891375814499E-2</v>
      </c>
    </row>
    <row r="122" spans="1:7">
      <c r="A122" s="1">
        <v>36770</v>
      </c>
      <c r="B122" s="20">
        <v>1824</v>
      </c>
      <c r="C122">
        <f t="shared" si="6"/>
        <v>1738.0941309206969</v>
      </c>
      <c r="D122">
        <f t="shared" si="7"/>
        <v>15.814679389713501</v>
      </c>
      <c r="E122" s="31">
        <f t="shared" si="8"/>
        <v>1.0317594965915973</v>
      </c>
      <c r="F122" s="18">
        <f t="shared" si="9"/>
        <v>1738.7086820765214</v>
      </c>
      <c r="G122" s="13">
        <f t="shared" si="10"/>
        <v>4.6760590966819393E-2</v>
      </c>
    </row>
    <row r="123" spans="1:7">
      <c r="A123" s="1">
        <v>36800</v>
      </c>
      <c r="B123" s="20">
        <v>1977</v>
      </c>
      <c r="C123">
        <f t="shared" si="6"/>
        <v>1756.3309425422481</v>
      </c>
      <c r="D123">
        <f t="shared" si="7"/>
        <v>16.541319059264801</v>
      </c>
      <c r="E123" s="31">
        <f t="shared" si="8"/>
        <v>1.1201220960943159</v>
      </c>
      <c r="F123" s="18">
        <f t="shared" si="9"/>
        <v>1950.069713321468</v>
      </c>
      <c r="G123" s="13">
        <f t="shared" si="10"/>
        <v>1.3621793969920059E-2</v>
      </c>
    </row>
    <row r="124" spans="1:7">
      <c r="A124" s="1">
        <v>36831</v>
      </c>
      <c r="B124" s="20">
        <v>1981</v>
      </c>
      <c r="C124">
        <f t="shared" si="6"/>
        <v>1771.5467134354712</v>
      </c>
      <c r="D124">
        <f t="shared" si="7"/>
        <v>16.143654609452312</v>
      </c>
      <c r="E124" s="31">
        <f t="shared" si="8"/>
        <v>1.1212644499435869</v>
      </c>
      <c r="F124" s="18">
        <f t="shared" si="9"/>
        <v>1995.9231977488687</v>
      </c>
      <c r="G124" s="13">
        <f t="shared" si="10"/>
        <v>7.5331639317863137E-3</v>
      </c>
    </row>
    <row r="125" spans="1:7">
      <c r="A125" s="1">
        <v>36861</v>
      </c>
      <c r="B125" s="20">
        <v>2000</v>
      </c>
      <c r="C125">
        <f t="shared" si="6"/>
        <v>1785.5223619880437</v>
      </c>
      <c r="D125">
        <f t="shared" si="7"/>
        <v>15.493252792388358</v>
      </c>
      <c r="E125" s="31">
        <f t="shared" si="8"/>
        <v>1.1250707210214708</v>
      </c>
      <c r="F125" s="18">
        <f t="shared" si="9"/>
        <v>2024.5525866717994</v>
      </c>
      <c r="G125" s="13">
        <f t="shared" si="10"/>
        <v>1.2276293335899708E-2</v>
      </c>
    </row>
    <row r="126" spans="1:7">
      <c r="A126" s="1">
        <v>36892</v>
      </c>
      <c r="B126" s="20">
        <v>1683</v>
      </c>
      <c r="C126">
        <f t="shared" si="6"/>
        <v>1795.7870512062705</v>
      </c>
      <c r="D126">
        <f t="shared" si="7"/>
        <v>13.924683720139875</v>
      </c>
      <c r="E126" s="31">
        <f t="shared" si="8"/>
        <v>0.94728120967747587</v>
      </c>
      <c r="F126" s="18">
        <f t="shared" si="9"/>
        <v>1733.3203616383973</v>
      </c>
      <c r="G126" s="13">
        <f t="shared" si="10"/>
        <v>2.9899204776231338E-2</v>
      </c>
    </row>
    <row r="127" spans="1:7">
      <c r="A127" s="1">
        <v>36923</v>
      </c>
      <c r="B127" s="20">
        <v>1663</v>
      </c>
      <c r="C127">
        <f t="shared" si="6"/>
        <v>1800.6594293343699</v>
      </c>
      <c r="D127">
        <f t="shared" si="7"/>
        <v>11.208992042527731</v>
      </c>
      <c r="E127" s="31">
        <f t="shared" si="8"/>
        <v>0.94105702658668722</v>
      </c>
      <c r="F127" s="18">
        <f t="shared" si="9"/>
        <v>1750.5644679574532</v>
      </c>
      <c r="G127" s="13">
        <f t="shared" si="10"/>
        <v>5.2654520720056039E-2</v>
      </c>
    </row>
    <row r="128" spans="1:7">
      <c r="A128" s="1">
        <v>36951</v>
      </c>
      <c r="B128" s="20">
        <v>2008</v>
      </c>
      <c r="C128">
        <f t="shared" si="6"/>
        <v>1805.6065690756323</v>
      </c>
      <c r="D128">
        <f t="shared" si="7"/>
        <v>9.3304363521481282</v>
      </c>
      <c r="E128" s="31">
        <f t="shared" si="8"/>
        <v>1.1264232353982795</v>
      </c>
      <c r="F128" s="18">
        <f t="shared" si="9"/>
        <v>2079.8810927626696</v>
      </c>
      <c r="G128" s="13">
        <f t="shared" si="10"/>
        <v>3.5797356953520716E-2</v>
      </c>
    </row>
    <row r="129" spans="1:7">
      <c r="A129" s="1">
        <v>36982</v>
      </c>
      <c r="B129" s="20">
        <v>2024</v>
      </c>
      <c r="C129">
        <f t="shared" si="6"/>
        <v>1807.5243583894528</v>
      </c>
      <c r="D129">
        <f t="shared" si="7"/>
        <v>7.1066422406498546</v>
      </c>
      <c r="E129" s="31">
        <f t="shared" si="8"/>
        <v>1.136928880641114</v>
      </c>
      <c r="F129" s="18">
        <f t="shared" si="9"/>
        <v>2110.1851264313013</v>
      </c>
      <c r="G129" s="13">
        <f t="shared" si="10"/>
        <v>4.2581584205188407E-2</v>
      </c>
    </row>
    <row r="130" spans="1:7">
      <c r="A130" s="1">
        <v>37012</v>
      </c>
      <c r="B130" s="20">
        <v>2047</v>
      </c>
      <c r="C130">
        <f t="shared" si="6"/>
        <v>1808.38043247992</v>
      </c>
      <c r="D130">
        <f t="shared" si="7"/>
        <v>5.2314717955950716</v>
      </c>
      <c r="E130" s="31">
        <f t="shared" si="8"/>
        <v>1.1464894219485717</v>
      </c>
      <c r="F130" s="18">
        <f t="shared" si="9"/>
        <v>2120.0251019361431</v>
      </c>
      <c r="G130" s="13">
        <f t="shared" si="10"/>
        <v>3.5674207101193491E-2</v>
      </c>
    </row>
    <row r="131" spans="1:7">
      <c r="A131" s="1">
        <v>37043</v>
      </c>
      <c r="B131" s="20">
        <v>2073</v>
      </c>
      <c r="C131">
        <f t="shared" si="6"/>
        <v>1809.7754375714665</v>
      </c>
      <c r="D131">
        <f t="shared" si="7"/>
        <v>4.0805317843804723</v>
      </c>
      <c r="E131" s="31">
        <f t="shared" si="8"/>
        <v>1.1543574574011291</v>
      </c>
      <c r="F131" s="18">
        <f t="shared" si="9"/>
        <v>2117.7993682833717</v>
      </c>
      <c r="G131" s="13">
        <f t="shared" si="10"/>
        <v>2.1610886774419528E-2</v>
      </c>
    </row>
    <row r="132" spans="1:7">
      <c r="A132" s="1">
        <v>37073</v>
      </c>
      <c r="B132" s="20">
        <v>2127</v>
      </c>
      <c r="C132">
        <f t="shared" si="6"/>
        <v>1808.7402930450946</v>
      </c>
      <c r="D132">
        <f t="shared" si="7"/>
        <v>2.5458288911547835</v>
      </c>
      <c r="E132" s="31">
        <f t="shared" si="8"/>
        <v>1.1882427824011215</v>
      </c>
      <c r="F132" s="18">
        <f t="shared" si="9"/>
        <v>2188.7294401358981</v>
      </c>
      <c r="G132" s="13">
        <f t="shared" si="10"/>
        <v>2.9021833632298134E-2</v>
      </c>
    </row>
    <row r="133" spans="1:7">
      <c r="A133" s="1">
        <v>37104</v>
      </c>
      <c r="B133" s="20">
        <v>2203</v>
      </c>
      <c r="C133">
        <f t="shared" si="6"/>
        <v>1811.5375244808852</v>
      </c>
      <c r="D133">
        <f t="shared" si="7"/>
        <v>2.6212496545455091</v>
      </c>
      <c r="E133" s="31">
        <f t="shared" si="8"/>
        <v>1.2154872412634123</v>
      </c>
      <c r="F133" s="18">
        <f t="shared" si="9"/>
        <v>2199.9465224345072</v>
      </c>
      <c r="G133" s="13">
        <f t="shared" si="10"/>
        <v>1.3860542739413584E-3</v>
      </c>
    </row>
    <row r="134" spans="1:7">
      <c r="A134" s="1">
        <v>37135</v>
      </c>
      <c r="B134" s="20">
        <v>1708</v>
      </c>
      <c r="C134">
        <f t="shared" si="6"/>
        <v>1798.285351687638</v>
      </c>
      <c r="D134">
        <f t="shared" si="7"/>
        <v>-2.14077707979229</v>
      </c>
      <c r="E134" s="31">
        <f t="shared" si="8"/>
        <v>0.98257998599380958</v>
      </c>
      <c r="F134" s="18">
        <f t="shared" si="9"/>
        <v>1871.775543539201</v>
      </c>
      <c r="G134" s="13">
        <f t="shared" si="10"/>
        <v>9.5887320573302667E-2</v>
      </c>
    </row>
    <row r="135" spans="1:7">
      <c r="A135" s="1">
        <v>37165</v>
      </c>
      <c r="B135" s="20">
        <v>1951</v>
      </c>
      <c r="C135">
        <f t="shared" si="6"/>
        <v>1790.7075578745337</v>
      </c>
      <c r="D135">
        <f t="shared" si="7"/>
        <v>-3.7718820997859037</v>
      </c>
      <c r="E135" s="31">
        <f t="shared" si="8"/>
        <v>1.101756918717141</v>
      </c>
      <c r="F135" s="18">
        <f t="shared" si="9"/>
        <v>2011.9012257981735</v>
      </c>
      <c r="G135" s="13">
        <f t="shared" si="10"/>
        <v>3.1215389952933638E-2</v>
      </c>
    </row>
    <row r="136" spans="1:7">
      <c r="A136" s="1">
        <v>37196</v>
      </c>
      <c r="B136" s="20">
        <v>1974</v>
      </c>
      <c r="C136">
        <f t="shared" si="6"/>
        <v>1784.2933510685971</v>
      </c>
      <c r="D136">
        <f t="shared" si="7"/>
        <v>-4.5645795116311128</v>
      </c>
      <c r="E136" s="31">
        <f t="shared" si="8"/>
        <v>1.1122979749607729</v>
      </c>
      <c r="F136" s="18">
        <f t="shared" si="9"/>
        <v>2003.6274475821442</v>
      </c>
      <c r="G136" s="13">
        <f t="shared" si="10"/>
        <v>1.5008838694095347E-2</v>
      </c>
    </row>
    <row r="137" spans="1:7">
      <c r="A137" s="1">
        <v>37226</v>
      </c>
      <c r="B137" s="20">
        <v>1985</v>
      </c>
      <c r="C137">
        <f t="shared" si="6"/>
        <v>1778.1892476928549</v>
      </c>
      <c r="D137">
        <f t="shared" si="7"/>
        <v>-5.0264366708644301</v>
      </c>
      <c r="E137" s="31">
        <f t="shared" si="8"/>
        <v>1.1198107660302954</v>
      </c>
      <c r="F137" s="18">
        <f t="shared" si="9"/>
        <v>2002.320732238252</v>
      </c>
      <c r="G137" s="13">
        <f t="shared" si="10"/>
        <v>8.7258096918146344E-3</v>
      </c>
    </row>
    <row r="138" spans="1:7">
      <c r="A138" s="1">
        <v>37257</v>
      </c>
      <c r="B138" s="20">
        <v>1760</v>
      </c>
      <c r="C138">
        <f t="shared" si="6"/>
        <v>1781.6414113150672</v>
      </c>
      <c r="D138">
        <f t="shared" si="7"/>
        <v>-2.482856582941408</v>
      </c>
      <c r="E138" s="31">
        <f t="shared" si="8"/>
        <v>0.97162434681570264</v>
      </c>
      <c r="F138" s="18">
        <f t="shared" si="9"/>
        <v>1679.6838125800246</v>
      </c>
      <c r="G138" s="13">
        <f t="shared" si="10"/>
        <v>4.5634197397713322E-2</v>
      </c>
    </row>
    <row r="139" spans="1:7">
      <c r="A139" s="1">
        <v>37288</v>
      </c>
      <c r="B139" s="20">
        <v>1771</v>
      </c>
      <c r="C139">
        <f t="shared" si="6"/>
        <v>1789.4353326451815</v>
      </c>
      <c r="D139">
        <f t="shared" si="7"/>
        <v>0.60017679097528798</v>
      </c>
      <c r="E139" s="31">
        <f t="shared" si="8"/>
        <v>0.97024141956380672</v>
      </c>
      <c r="F139" s="18">
        <f t="shared" si="9"/>
        <v>1674.2896593424821</v>
      </c>
      <c r="G139" s="13">
        <f t="shared" si="10"/>
        <v>5.4607758699897188E-2</v>
      </c>
    </row>
    <row r="140" spans="1:7">
      <c r="A140" s="1">
        <v>37316</v>
      </c>
      <c r="B140" s="20">
        <v>2020</v>
      </c>
      <c r="C140">
        <f t="shared" si="6"/>
        <v>1790.3606456609809</v>
      </c>
      <c r="D140">
        <f t="shared" si="7"/>
        <v>0.69771765842254396</v>
      </c>
      <c r="E140" s="31">
        <f t="shared" si="8"/>
        <v>1.1275278739501133</v>
      </c>
      <c r="F140" s="18">
        <f t="shared" si="9"/>
        <v>2016.337590016883</v>
      </c>
      <c r="G140" s="13">
        <f t="shared" si="10"/>
        <v>1.8130742490678013E-3</v>
      </c>
    </row>
    <row r="141" spans="1:7">
      <c r="A141" s="1">
        <v>37347</v>
      </c>
      <c r="B141" s="20">
        <v>2048</v>
      </c>
      <c r="C141">
        <f t="shared" si="6"/>
        <v>1792.0869254421082</v>
      </c>
      <c r="D141">
        <f t="shared" si="7"/>
        <v>1.0062862952339504</v>
      </c>
      <c r="E141" s="31">
        <f t="shared" si="8"/>
        <v>1.1404525772976024</v>
      </c>
      <c r="F141" s="18">
        <f t="shared" si="9"/>
        <v>2036.3059801716349</v>
      </c>
      <c r="G141" s="13">
        <f t="shared" si="10"/>
        <v>5.7099706193188826E-3</v>
      </c>
    </row>
    <row r="142" spans="1:7">
      <c r="A142" s="1">
        <v>37377</v>
      </c>
      <c r="B142" s="20">
        <v>2069</v>
      </c>
      <c r="C142">
        <f t="shared" si="6"/>
        <v>1794.2478320872488</v>
      </c>
      <c r="D142">
        <f t="shared" si="7"/>
        <v>1.3526724002059409</v>
      </c>
      <c r="E142" s="31">
        <f t="shared" si="8"/>
        <v>1.1504734335030802</v>
      </c>
      <c r="F142" s="18">
        <f t="shared" si="9"/>
        <v>2055.7623998246531</v>
      </c>
      <c r="G142" s="13">
        <f t="shared" si="10"/>
        <v>6.3980667836379262E-3</v>
      </c>
    </row>
    <row r="143" spans="1:7">
      <c r="A143" s="1">
        <v>37408</v>
      </c>
      <c r="B143" s="20">
        <v>1994</v>
      </c>
      <c r="C143">
        <f t="shared" si="6"/>
        <v>1788.7772425625349</v>
      </c>
      <c r="D143">
        <f t="shared" si="7"/>
        <v>-0.69430617727000754</v>
      </c>
      <c r="E143" s="31">
        <f t="shared" si="8"/>
        <v>1.1305797567814795</v>
      </c>
      <c r="F143" s="18">
        <f t="shared" si="9"/>
        <v>2072.7648328683226</v>
      </c>
      <c r="G143" s="13">
        <f t="shared" si="10"/>
        <v>3.9500919191736525E-2</v>
      </c>
    </row>
    <row r="144" spans="1:7">
      <c r="A144" s="1">
        <v>37438</v>
      </c>
      <c r="B144" s="20">
        <v>2075</v>
      </c>
      <c r="C144">
        <f t="shared" si="6"/>
        <v>1783.9022551111898</v>
      </c>
      <c r="D144">
        <f t="shared" si="7"/>
        <v>-1.9485105594925285</v>
      </c>
      <c r="E144" s="31">
        <f t="shared" si="8"/>
        <v>1.1732053063229824</v>
      </c>
      <c r="F144" s="18">
        <f t="shared" si="9"/>
        <v>2124.6766434943947</v>
      </c>
      <c r="G144" s="13">
        <f t="shared" si="10"/>
        <v>2.3940551081636018E-2</v>
      </c>
    </row>
    <row r="145" spans="1:7">
      <c r="A145" s="1">
        <v>37469</v>
      </c>
      <c r="B145" s="20">
        <v>2027</v>
      </c>
      <c r="C145">
        <f t="shared" si="6"/>
        <v>1770.5227696876807</v>
      </c>
      <c r="D145">
        <f t="shared" si="7"/>
        <v>-5.3778030186974988</v>
      </c>
      <c r="E145" s="31">
        <f t="shared" si="8"/>
        <v>1.1731106599295975</v>
      </c>
      <c r="F145" s="18">
        <f t="shared" si="9"/>
        <v>2165.9420410241501</v>
      </c>
      <c r="G145" s="13">
        <f t="shared" si="10"/>
        <v>6.8545654180636434E-2</v>
      </c>
    </row>
    <row r="146" spans="1:7">
      <c r="A146" s="1">
        <v>37500</v>
      </c>
      <c r="B146" s="20">
        <v>1734</v>
      </c>
      <c r="C146">
        <f t="shared" si="6"/>
        <v>1765.104652737059</v>
      </c>
      <c r="D146">
        <f t="shared" si="7"/>
        <v>-5.3898971982747446</v>
      </c>
      <c r="E146" s="31">
        <f t="shared" si="8"/>
        <v>0.98245880169005684</v>
      </c>
      <c r="F146" s="18">
        <f t="shared" si="9"/>
        <v>1734.3961166266531</v>
      </c>
      <c r="G146" s="13">
        <f t="shared" si="10"/>
        <v>2.2844096116096359E-4</v>
      </c>
    </row>
    <row r="147" spans="1:7">
      <c r="A147" s="1">
        <v>37530</v>
      </c>
      <c r="B147" s="20">
        <v>1917</v>
      </c>
      <c r="C147">
        <f t="shared" si="6"/>
        <v>1757.7381029293454</v>
      </c>
      <c r="D147">
        <f t="shared" si="7"/>
        <v>-5.9828929811064251</v>
      </c>
      <c r="E147" s="31">
        <f t="shared" si="8"/>
        <v>1.0950664625578928</v>
      </c>
      <c r="F147" s="18">
        <f t="shared" si="9"/>
        <v>1938.7779068834982</v>
      </c>
      <c r="G147" s="13">
        <f t="shared" si="10"/>
        <v>1.1360410476524878E-2</v>
      </c>
    </row>
    <row r="148" spans="1:7">
      <c r="A148" s="1">
        <v>37561</v>
      </c>
      <c r="B148" s="20">
        <v>1858</v>
      </c>
      <c r="C148">
        <f t="shared" ref="C148:C164" si="11">$C$1*(B148/E136)+(1-$C$1)*(C147+D147)</f>
        <v>1743.6212589127169</v>
      </c>
      <c r="D148">
        <f t="shared" ref="D148:D164" si="12">$D$2*(C148-C147)+(1-$D$2)*D147</f>
        <v>-8.4230782917630229</v>
      </c>
      <c r="E148" s="31">
        <f t="shared" ref="E148:E164" si="13">$E$3*(B148/C148)+(1-$E$3)*E136</f>
        <v>1.0842782218277063</v>
      </c>
      <c r="F148" s="18">
        <f t="shared" ref="F148:F164" si="14">(C147+D147)*E136</f>
        <v>1948.4737726524097</v>
      </c>
      <c r="G148" s="13">
        <f t="shared" ref="G148:G164" si="15">ABS(B148-F148)/B148</f>
        <v>4.8694172579337842E-2</v>
      </c>
    </row>
    <row r="149" spans="1:7">
      <c r="A149" s="1">
        <v>37591</v>
      </c>
      <c r="B149" s="20">
        <v>1996</v>
      </c>
      <c r="C149">
        <f t="shared" si="11"/>
        <v>1739.9227642514568</v>
      </c>
      <c r="D149">
        <f t="shared" si="12"/>
        <v>-7.0057032026121622</v>
      </c>
      <c r="E149" s="31">
        <f t="shared" si="13"/>
        <v>1.1362307212748648</v>
      </c>
      <c r="F149" s="18">
        <f t="shared" si="14"/>
        <v>1943.0936038555253</v>
      </c>
      <c r="G149" s="13">
        <f t="shared" si="15"/>
        <v>2.650621049322379E-2</v>
      </c>
    </row>
    <row r="150" spans="1:7">
      <c r="A150" s="1">
        <v>37622</v>
      </c>
      <c r="B150" s="20">
        <v>1778</v>
      </c>
      <c r="C150">
        <f t="shared" si="11"/>
        <v>1742.617887585513</v>
      </c>
      <c r="D150">
        <f t="shared" si="12"/>
        <v>-4.095455241611643</v>
      </c>
      <c r="E150" s="31">
        <f t="shared" si="13"/>
        <v>1.0008321383217003</v>
      </c>
      <c r="F150" s="18">
        <f t="shared" si="14"/>
        <v>1683.7444075273706</v>
      </c>
      <c r="G150" s="13">
        <f t="shared" si="15"/>
        <v>5.3012144247823037E-2</v>
      </c>
    </row>
    <row r="151" spans="1:7">
      <c r="A151" s="1">
        <v>37653</v>
      </c>
      <c r="B151" s="20">
        <v>1749</v>
      </c>
      <c r="C151">
        <f t="shared" si="11"/>
        <v>1744.934602144599</v>
      </c>
      <c r="D151">
        <f t="shared" si="12"/>
        <v>-2.1718043014023518</v>
      </c>
      <c r="E151" s="31">
        <f t="shared" si="13"/>
        <v>0.98949446474970693</v>
      </c>
      <c r="F151" s="18">
        <f t="shared" si="14"/>
        <v>1686.7864727008689</v>
      </c>
      <c r="G151" s="13">
        <f t="shared" si="15"/>
        <v>3.5570913264225901E-2</v>
      </c>
    </row>
    <row r="152" spans="1:7">
      <c r="A152" s="1">
        <v>37681</v>
      </c>
      <c r="B152" s="20">
        <v>2066</v>
      </c>
      <c r="C152">
        <f t="shared" si="11"/>
        <v>1751.7192387509251</v>
      </c>
      <c r="D152">
        <f t="shared" si="12"/>
        <v>0.51512797091618445</v>
      </c>
      <c r="E152" s="31">
        <f t="shared" si="13"/>
        <v>1.1586587980033765</v>
      </c>
      <c r="F152" s="18">
        <f t="shared" si="14"/>
        <v>1965.0136322514907</v>
      </c>
      <c r="G152" s="13">
        <f t="shared" si="15"/>
        <v>4.8880139278078091E-2</v>
      </c>
    </row>
    <row r="153" spans="1:7">
      <c r="A153" s="6">
        <v>37712</v>
      </c>
      <c r="B153" s="23">
        <v>2099</v>
      </c>
      <c r="E153" s="31">
        <v>1</v>
      </c>
      <c r="F153" s="18">
        <f t="shared" si="14"/>
        <v>1998.3401995573561</v>
      </c>
      <c r="G153" s="13">
        <f t="shared" si="15"/>
        <v>4.7956074531988531E-2</v>
      </c>
    </row>
    <row r="154" spans="1:7">
      <c r="A154" s="6">
        <v>37742</v>
      </c>
      <c r="B154" s="23">
        <v>2105</v>
      </c>
      <c r="E154" s="31">
        <v>2</v>
      </c>
      <c r="F154" s="18">
        <f>($C$152+(E153*$D$152))*E142</f>
        <v>2015.8990881845721</v>
      </c>
      <c r="G154" s="13">
        <f t="shared" si="15"/>
        <v>4.2328224140345809E-2</v>
      </c>
    </row>
    <row r="155" spans="1:7">
      <c r="A155" s="6">
        <v>37773</v>
      </c>
      <c r="B155" s="23">
        <v>2130</v>
      </c>
      <c r="E155" s="31">
        <v>3</v>
      </c>
      <c r="F155" s="18">
        <f t="shared" ref="F155:F164" si="16">($C$152+(E154*$D$152))*E143</f>
        <v>1981.6230974085988</v>
      </c>
      <c r="G155" s="13">
        <f t="shared" si="15"/>
        <v>6.9660517648545153E-2</v>
      </c>
    </row>
    <row r="156" spans="1:7">
      <c r="A156" s="6">
        <v>37803</v>
      </c>
      <c r="B156" s="23">
        <v>2223</v>
      </c>
      <c r="E156" s="31">
        <v>4</v>
      </c>
      <c r="F156" s="18">
        <f t="shared" si="16"/>
        <v>2056.9393586973833</v>
      </c>
      <c r="G156" s="13">
        <f t="shared" si="15"/>
        <v>7.4701143186062371E-2</v>
      </c>
    </row>
    <row r="157" spans="1:7">
      <c r="A157" s="6">
        <v>37834</v>
      </c>
      <c r="B157" s="23">
        <v>2174</v>
      </c>
      <c r="E157" s="31">
        <v>5</v>
      </c>
      <c r="F157" s="18">
        <f t="shared" si="16"/>
        <v>2057.3777206381087</v>
      </c>
      <c r="G157" s="13">
        <f t="shared" si="15"/>
        <v>5.3644102742360297E-2</v>
      </c>
    </row>
    <row r="158" spans="1:7">
      <c r="A158" s="6">
        <v>37865</v>
      </c>
      <c r="B158" s="23">
        <v>1931</v>
      </c>
      <c r="E158" s="31">
        <v>6</v>
      </c>
      <c r="F158" s="18">
        <f t="shared" si="16"/>
        <v>1723.5224442457693</v>
      </c>
      <c r="G158" s="13">
        <f t="shared" si="15"/>
        <v>0.10744565290224273</v>
      </c>
    </row>
    <row r="159" spans="1:7">
      <c r="A159" s="6">
        <v>37895</v>
      </c>
      <c r="B159" s="23">
        <v>2121</v>
      </c>
      <c r="E159" s="31">
        <v>7</v>
      </c>
      <c r="F159" s="18">
        <f t="shared" si="16"/>
        <v>1921.6335863628351</v>
      </c>
      <c r="G159" s="13">
        <f t="shared" si="15"/>
        <v>9.3996423214127725E-2</v>
      </c>
    </row>
    <row r="160" spans="1:7">
      <c r="A160" s="6">
        <v>37926</v>
      </c>
      <c r="B160" s="23">
        <v>2076</v>
      </c>
      <c r="E160" s="31">
        <v>8</v>
      </c>
      <c r="F160" s="18">
        <f t="shared" si="16"/>
        <v>1903.2608156164674</v>
      </c>
      <c r="G160" s="13">
        <f t="shared" si="15"/>
        <v>8.3207699606711261E-2</v>
      </c>
    </row>
    <row r="161" spans="1:7">
      <c r="A161" s="6">
        <v>37956</v>
      </c>
      <c r="B161" s="23">
        <v>2141</v>
      </c>
      <c r="E161" s="31">
        <v>9</v>
      </c>
      <c r="F161" s="18">
        <f t="shared" si="16"/>
        <v>1995.0396479245644</v>
      </c>
      <c r="G161" s="13">
        <f t="shared" si="15"/>
        <v>6.8173915028227741E-2</v>
      </c>
    </row>
    <row r="162" spans="1:7">
      <c r="A162" s="6">
        <v>37987</v>
      </c>
      <c r="B162" s="23">
        <v>1832</v>
      </c>
      <c r="E162" s="31">
        <v>10</v>
      </c>
      <c r="F162" s="18">
        <f t="shared" si="16"/>
        <v>1757.8169211161216</v>
      </c>
      <c r="G162" s="13">
        <f t="shared" si="15"/>
        <v>4.0492946989016565E-2</v>
      </c>
    </row>
    <row r="163" spans="1:7">
      <c r="A163" s="6">
        <v>38018</v>
      </c>
      <c r="B163" s="23">
        <v>1838</v>
      </c>
      <c r="E163" s="31">
        <v>11</v>
      </c>
      <c r="F163" s="18">
        <f t="shared" si="16"/>
        <v>1738.4136532982038</v>
      </c>
      <c r="G163" s="13">
        <f t="shared" si="15"/>
        <v>5.4181907889987037E-2</v>
      </c>
    </row>
    <row r="164" spans="1:7">
      <c r="A164" s="6">
        <v>38047</v>
      </c>
      <c r="B164" s="23">
        <v>2132</v>
      </c>
      <c r="E164" s="31">
        <v>12</v>
      </c>
      <c r="F164" s="18">
        <f t="shared" si="16"/>
        <v>2036.2103407221327</v>
      </c>
      <c r="G164" s="13">
        <f t="shared" si="15"/>
        <v>4.4929483713821418E-2</v>
      </c>
    </row>
    <row r="165" spans="1:7" s="28" customFormat="1">
      <c r="G165" s="34"/>
    </row>
    <row r="166" spans="1:7">
      <c r="B166" s="26" t="s">
        <v>4</v>
      </c>
      <c r="G166" s="12">
        <f>AVERAGE(G19:G164)*100</f>
        <v>5.3267381010342287</v>
      </c>
    </row>
    <row r="167" spans="1:7">
      <c r="B167" s="26" t="s">
        <v>23</v>
      </c>
      <c r="G167" s="12">
        <f>AVERAGE(G19:G152)*100</f>
        <v>5.2211339820272666</v>
      </c>
    </row>
    <row r="168" spans="1:7">
      <c r="B168" s="26" t="s">
        <v>24</v>
      </c>
      <c r="G168" s="12">
        <f>AVERAGE(G153:G164)*100</f>
        <v>6.5059840966119715</v>
      </c>
    </row>
  </sheetData>
  <mergeCells count="1">
    <mergeCell ref="C4:F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Forecast Methods</vt:lpstr>
      <vt:lpstr>Holt's Trend</vt:lpstr>
      <vt:lpstr>Holt's Winter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santhu9507@gmail.com</dc:creator>
  <cp:lastModifiedBy>santhu9507@gmail.com</cp:lastModifiedBy>
  <dcterms:created xsi:type="dcterms:W3CDTF">2022-03-08T08:00:51Z</dcterms:created>
  <dcterms:modified xsi:type="dcterms:W3CDTF">2022-03-09T02:03:32Z</dcterms:modified>
</cp:coreProperties>
</file>