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backupFile="1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6\실적발표\실적발표 FY25\최종본\업로드\"/>
    </mc:Choice>
  </mc:AlternateContent>
  <xr:revisionPtr revIDLastSave="0" documentId="13_ncr:1_{80866009-74C5-4A75-BC9F-2D4E7F202082}" xr6:coauthVersionLast="47" xr6:coauthVersionMax="47" xr10:uidLastSave="{00000000-0000-0000-0000-000000000000}"/>
  <bookViews>
    <workbookView xWindow="28680" yWindow="-120" windowWidth="29040" windowHeight="15720" tabRatio="719" xr2:uid="{00000000-000D-0000-FFFF-FFFF00000000}"/>
  </bookViews>
  <sheets>
    <sheet name="표지" sheetId="175" r:id="rId1"/>
    <sheet name="목차" sheetId="176" r:id="rId2"/>
    <sheet name="요약 재무상태표" sheetId="109" r:id="rId3"/>
    <sheet name="요약 손익계산서" sheetId="160" r:id="rId4"/>
    <sheet name="신계약 CSM 및 수익성" sheetId="161" r:id="rId5"/>
    <sheet name="보험부채 Movement" sheetId="172" r:id="rId6"/>
    <sheet name="효율지표" sheetId="163" r:id="rId7"/>
    <sheet name="재무안전성" sheetId="164" r:id="rId8"/>
    <sheet name="수입보험료 및 월초보험료" sheetId="165" r:id="rId9"/>
    <sheet name="APE(상품 및 채널별)" sheetId="166" r:id="rId10"/>
    <sheet name="판매조직 현황" sheetId="168" r:id="rId11"/>
    <sheet name="운용자산" sheetId="167" r:id="rId12"/>
    <sheet name="자산건전성" sheetId="169" r:id="rId13"/>
    <sheet name="배당 및 발행주식수" sheetId="170" r:id="rId14"/>
    <sheet name="(별도) 재무상태표(GAAP)" sheetId="153" r:id="rId15"/>
    <sheet name="(별도) 손익계산서(GAAP)" sheetId="155" r:id="rId16"/>
    <sheet name="(볃도) 재무상태표(SAP)" sheetId="171" r:id="rId17"/>
    <sheet name="(볃도) 손익계산서(SAP)" sheetId="159" r:id="rId18"/>
  </sheets>
  <definedNames>
    <definedName name="_xlnm.Print_Area" localSheetId="17">'(볃도) 손익계산서(SAP)'!$A$1:$G$125</definedName>
    <definedName name="_xlnm.Print_Area" localSheetId="16">'(볃도) 재무상태표(SAP)'!$A$1:$G$210</definedName>
    <definedName name="_xlnm.Print_Area" localSheetId="15">'(별도) 손익계산서(GAAP)'!$A$1:$G$53</definedName>
    <definedName name="_xlnm.Print_Area" localSheetId="14">'(별도) 재무상태표(GAAP)'!$A$1:$G$49</definedName>
    <definedName name="_xlnm.Print_Area" localSheetId="9">'APE(상품 및 채널별)'!$A$1:$P$34</definedName>
    <definedName name="_xlnm.Print_Area" localSheetId="1">목차!$A$1:$S$24</definedName>
    <definedName name="_xlnm.Print_Area" localSheetId="13">'배당 및 발행주식수'!$A$1:$R$22</definedName>
    <definedName name="_xlnm.Print_Area" localSheetId="5">'보험부채 Movement'!$A$1:$AQ$37</definedName>
    <definedName name="_xlnm.Print_Area" localSheetId="8">'수입보험료 및 월초보험료'!$A$1:$P$39</definedName>
    <definedName name="_xlnm.Print_Area" localSheetId="4">'신계약 CSM 및 수익성'!$A$1:$P$35</definedName>
    <definedName name="_xlnm.Print_Area" localSheetId="3">'요약 손익계산서'!$A$1:$P$28</definedName>
    <definedName name="_xlnm.Print_Area" localSheetId="2">'요약 재무상태표'!$A$1:$Q$39</definedName>
    <definedName name="_xlnm.Print_Area" localSheetId="11">운용자산!$A$1:$P$28</definedName>
    <definedName name="_xlnm.Print_Area" localSheetId="12">자산건전성!$A$1:$P$19</definedName>
    <definedName name="_xlnm.Print_Area" localSheetId="7">재무안전성!$A$1:$P$16</definedName>
    <definedName name="_xlnm.Print_Area" localSheetId="10">'판매조직 현황'!$A$1:$P$10</definedName>
    <definedName name="_xlnm.Print_Area" localSheetId="0">표지!$A$1:$T$44</definedName>
    <definedName name="_xlnm.Print_Area" localSheetId="6">효율지표!$A$1:$P$31</definedName>
    <definedName name="_xlnm.Print_Titles" localSheetId="17">'(볃도) 손익계산서(SAP)'!$1:$4</definedName>
    <definedName name="_xlnm.Print_Titles" localSheetId="16">'(볃도) 재무상태표(SAP)'!$1:$4</definedName>
    <definedName name="_xlnm.Print_Titles" localSheetId="15">'(별도) 손익계산서(GAAP)'!$1:$4</definedName>
    <definedName name="_xlnm.Print_Titles" localSheetId="14">'(별도) 재무상태표(GAAP)'!$1:$4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63" l="1"/>
  <c r="AO22" i="172"/>
  <c r="O10" i="164" l="1"/>
  <c r="N10" i="164"/>
  <c r="K15" i="160"/>
  <c r="L15" i="160" s="1"/>
  <c r="L30" i="161"/>
  <c r="L28" i="161"/>
  <c r="D15" i="160"/>
  <c r="N15" i="160" s="1"/>
  <c r="N8" i="163"/>
  <c r="N9" i="163"/>
  <c r="N11" i="163"/>
  <c r="L15" i="169"/>
  <c r="L14" i="169"/>
  <c r="L13" i="169"/>
  <c r="L12" i="169"/>
  <c r="L11" i="169"/>
  <c r="L10" i="169"/>
  <c r="L9" i="169"/>
  <c r="L8" i="169"/>
  <c r="L7" i="169"/>
  <c r="L17" i="167"/>
  <c r="L16" i="167"/>
  <c r="L15" i="167"/>
  <c r="L14" i="167"/>
  <c r="L13" i="167"/>
  <c r="L12" i="167"/>
  <c r="L11" i="167"/>
  <c r="L10" i="167"/>
  <c r="L9" i="167"/>
  <c r="L8" i="167"/>
  <c r="L7" i="167"/>
  <c r="L7" i="168"/>
  <c r="L25" i="167"/>
  <c r="L24" i="167"/>
  <c r="L8" i="168"/>
  <c r="L32" i="166"/>
  <c r="L31" i="166"/>
  <c r="L30" i="166"/>
  <c r="L29" i="166"/>
  <c r="L28" i="166"/>
  <c r="L21" i="166"/>
  <c r="L20" i="166"/>
  <c r="L19" i="166"/>
  <c r="L18" i="166"/>
  <c r="L17" i="166"/>
  <c r="L16" i="166"/>
  <c r="L15" i="166"/>
  <c r="L14" i="166"/>
  <c r="L13" i="166"/>
  <c r="L12" i="166"/>
  <c r="L11" i="166"/>
  <c r="L10" i="166"/>
  <c r="L9" i="166"/>
  <c r="L8" i="166"/>
  <c r="L7" i="166"/>
  <c r="L36" i="165"/>
  <c r="L35" i="165"/>
  <c r="L34" i="165"/>
  <c r="L33" i="165"/>
  <c r="L32" i="165"/>
  <c r="L31" i="165"/>
  <c r="L24" i="165"/>
  <c r="L23" i="165"/>
  <c r="L22" i="165"/>
  <c r="L21" i="165"/>
  <c r="L20" i="165"/>
  <c r="L19" i="165"/>
  <c r="L18" i="165"/>
  <c r="L17" i="165"/>
  <c r="L16" i="165"/>
  <c r="L15" i="165"/>
  <c r="L14" i="165"/>
  <c r="L13" i="165"/>
  <c r="L12" i="165"/>
  <c r="L11" i="165"/>
  <c r="L10" i="165"/>
  <c r="L9" i="165"/>
  <c r="L8" i="165"/>
  <c r="L7" i="165"/>
  <c r="L12" i="164"/>
  <c r="L11" i="164"/>
  <c r="L10" i="164"/>
  <c r="L9" i="164"/>
  <c r="L8" i="164"/>
  <c r="L7" i="164"/>
  <c r="L28" i="163"/>
  <c r="L22" i="163"/>
  <c r="L21" i="163"/>
  <c r="L13" i="163"/>
  <c r="L12" i="163"/>
  <c r="L11" i="163"/>
  <c r="L10" i="163"/>
  <c r="L9" i="163"/>
  <c r="L8" i="163"/>
  <c r="L7" i="163"/>
  <c r="AM35" i="172"/>
  <c r="AL35" i="172"/>
  <c r="AK35" i="172"/>
  <c r="AJ35" i="172"/>
  <c r="AM34" i="172"/>
  <c r="AL34" i="172"/>
  <c r="AK34" i="172"/>
  <c r="AJ34" i="172"/>
  <c r="AM33" i="172"/>
  <c r="AL33" i="172"/>
  <c r="AK33" i="172"/>
  <c r="AJ33" i="172"/>
  <c r="AM32" i="172"/>
  <c r="AL32" i="172"/>
  <c r="AK32" i="172"/>
  <c r="AJ32" i="172"/>
  <c r="AM31" i="172"/>
  <c r="AL31" i="172"/>
  <c r="AK31" i="172"/>
  <c r="AJ31" i="172"/>
  <c r="AM30" i="172"/>
  <c r="AL30" i="172"/>
  <c r="AK30" i="172"/>
  <c r="AJ30" i="172"/>
  <c r="AM24" i="172"/>
  <c r="AL24" i="172"/>
  <c r="AK24" i="172"/>
  <c r="AJ24" i="172"/>
  <c r="AM23" i="172"/>
  <c r="AL23" i="172"/>
  <c r="AK23" i="172"/>
  <c r="AJ23" i="172"/>
  <c r="AM22" i="172"/>
  <c r="AL22" i="172"/>
  <c r="AK22" i="172"/>
  <c r="AJ22" i="172"/>
  <c r="AM21" i="172"/>
  <c r="AL21" i="172"/>
  <c r="AK21" i="172"/>
  <c r="AJ21" i="172"/>
  <c r="AM20" i="172"/>
  <c r="AL20" i="172"/>
  <c r="AK20" i="172"/>
  <c r="AJ20" i="172"/>
  <c r="AM19" i="172"/>
  <c r="AL19" i="172"/>
  <c r="AK19" i="172"/>
  <c r="AJ19" i="172"/>
  <c r="AM13" i="172"/>
  <c r="AL13" i="172"/>
  <c r="AK13" i="172"/>
  <c r="AJ13" i="172"/>
  <c r="AM12" i="172"/>
  <c r="AL12" i="172"/>
  <c r="AK12" i="172"/>
  <c r="AJ12" i="172"/>
  <c r="AM11" i="172"/>
  <c r="AL11" i="172"/>
  <c r="AK11" i="172"/>
  <c r="AJ11" i="172"/>
  <c r="AM10" i="172"/>
  <c r="AL10" i="172"/>
  <c r="AK10" i="172"/>
  <c r="AJ10" i="172"/>
  <c r="AM9" i="172"/>
  <c r="AL9" i="172"/>
  <c r="AK9" i="172"/>
  <c r="AJ9" i="172"/>
  <c r="AM8" i="172"/>
  <c r="AL8" i="172"/>
  <c r="AK8" i="172"/>
  <c r="AJ8" i="172"/>
  <c r="AM7" i="172"/>
  <c r="AL7" i="172"/>
  <c r="AK7" i="172"/>
  <c r="AJ7" i="172"/>
  <c r="L31" i="161"/>
  <c r="L21" i="161"/>
  <c r="L20" i="161"/>
  <c r="L19" i="161"/>
  <c r="L18" i="161"/>
  <c r="L17" i="161"/>
  <c r="L11" i="161"/>
  <c r="L10" i="161"/>
  <c r="L9" i="161"/>
  <c r="L8" i="161"/>
  <c r="L7" i="161"/>
  <c r="L24" i="160"/>
  <c r="L23" i="160"/>
  <c r="L22" i="160"/>
  <c r="L21" i="160"/>
  <c r="L20" i="160"/>
  <c r="L19" i="160"/>
  <c r="L18" i="160"/>
  <c r="L17" i="160"/>
  <c r="L16" i="160"/>
  <c r="L14" i="160"/>
  <c r="L13" i="160"/>
  <c r="L12" i="160"/>
  <c r="L11" i="160"/>
  <c r="L10" i="160"/>
  <c r="L9" i="160"/>
  <c r="L8" i="160"/>
  <c r="L7" i="160"/>
  <c r="M35" i="109"/>
  <c r="M34" i="109"/>
  <c r="M33" i="109"/>
  <c r="M32" i="109"/>
  <c r="M31" i="109"/>
  <c r="M30" i="109"/>
  <c r="M29" i="109"/>
  <c r="M28" i="109"/>
  <c r="M27" i="109"/>
  <c r="M26" i="109"/>
  <c r="M25" i="109"/>
  <c r="M24" i="109"/>
  <c r="M23" i="109"/>
  <c r="M22" i="109"/>
  <c r="M21" i="109"/>
  <c r="M20" i="109"/>
  <c r="M19" i="109"/>
  <c r="M18" i="109"/>
  <c r="M17" i="109"/>
  <c r="M16" i="109"/>
  <c r="M15" i="109"/>
  <c r="M14" i="109"/>
  <c r="M13" i="109"/>
  <c r="M12" i="109"/>
  <c r="M11" i="109"/>
  <c r="M10" i="109"/>
  <c r="M9" i="109"/>
  <c r="M8" i="109"/>
  <c r="M7" i="109"/>
  <c r="AP35" i="172"/>
  <c r="AP34" i="172"/>
  <c r="AP33" i="172"/>
  <c r="AP32" i="172"/>
  <c r="AQ32" i="172" s="1"/>
  <c r="AP31" i="172"/>
  <c r="AQ31" i="172" s="1"/>
  <c r="AO35" i="172"/>
  <c r="AO34" i="172"/>
  <c r="AO33" i="172"/>
  <c r="AO32" i="172"/>
  <c r="AO31" i="172"/>
  <c r="AP24" i="172"/>
  <c r="AQ24" i="172" s="1"/>
  <c r="AP23" i="172"/>
  <c r="AQ23" i="172"/>
  <c r="AP22" i="172"/>
  <c r="AQ22" i="172" s="1"/>
  <c r="AP21" i="172"/>
  <c r="AP20" i="172"/>
  <c r="AQ20" i="172" s="1"/>
  <c r="AO24" i="172"/>
  <c r="AO23" i="172"/>
  <c r="AO21" i="172"/>
  <c r="AQ21" i="172" s="1"/>
  <c r="AO20" i="172"/>
  <c r="AP13" i="172"/>
  <c r="AP12" i="172"/>
  <c r="AP11" i="172"/>
  <c r="AP10" i="172"/>
  <c r="AP9" i="172"/>
  <c r="AQ9" i="172" s="1"/>
  <c r="AP8" i="172"/>
  <c r="AO13" i="172"/>
  <c r="AO12" i="172"/>
  <c r="AQ12" i="172" s="1"/>
  <c r="AO11" i="172"/>
  <c r="AO10" i="172"/>
  <c r="AQ10" i="172"/>
  <c r="AO9" i="172"/>
  <c r="AO8" i="172"/>
  <c r="AQ8" i="172"/>
  <c r="O15" i="169"/>
  <c r="N15" i="169"/>
  <c r="O14" i="169"/>
  <c r="N14" i="169"/>
  <c r="O13" i="169"/>
  <c r="N13" i="169"/>
  <c r="O12" i="169"/>
  <c r="N12" i="169"/>
  <c r="P12" i="169" s="1"/>
  <c r="O11" i="169"/>
  <c r="N11" i="169"/>
  <c r="O10" i="169"/>
  <c r="N10" i="169"/>
  <c r="P10" i="169" s="1"/>
  <c r="O9" i="169"/>
  <c r="P9" i="169" s="1"/>
  <c r="N9" i="169"/>
  <c r="O8" i="169"/>
  <c r="N8" i="169"/>
  <c r="O7" i="169"/>
  <c r="N7" i="169"/>
  <c r="P7" i="169" s="1"/>
  <c r="O25" i="167"/>
  <c r="N25" i="167"/>
  <c r="O24" i="167"/>
  <c r="N24" i="167"/>
  <c r="O17" i="167"/>
  <c r="N17" i="167"/>
  <c r="P17" i="167" s="1"/>
  <c r="O16" i="167"/>
  <c r="N16" i="167"/>
  <c r="O15" i="167"/>
  <c r="P15" i="167" s="1"/>
  <c r="N15" i="167"/>
  <c r="O14" i="167"/>
  <c r="N14" i="167"/>
  <c r="O13" i="167"/>
  <c r="N13" i="167"/>
  <c r="O12" i="167"/>
  <c r="P12" i="167" s="1"/>
  <c r="N12" i="167"/>
  <c r="O11" i="167"/>
  <c r="N11" i="167"/>
  <c r="P11" i="167" s="1"/>
  <c r="O10" i="167"/>
  <c r="N10" i="167"/>
  <c r="P10" i="167" s="1"/>
  <c r="O9" i="167"/>
  <c r="N9" i="167"/>
  <c r="O8" i="167"/>
  <c r="N8" i="167"/>
  <c r="O7" i="167"/>
  <c r="P7" i="167" s="1"/>
  <c r="N7" i="167"/>
  <c r="O7" i="168"/>
  <c r="P7" i="168" s="1"/>
  <c r="N7" i="168"/>
  <c r="O32" i="166"/>
  <c r="N32" i="166"/>
  <c r="O31" i="166"/>
  <c r="P31" i="166" s="1"/>
  <c r="N31" i="166"/>
  <c r="O30" i="166"/>
  <c r="N30" i="166"/>
  <c r="O29" i="166"/>
  <c r="N29" i="166"/>
  <c r="P29" i="166" s="1"/>
  <c r="O28" i="166"/>
  <c r="N28" i="166"/>
  <c r="O21" i="166"/>
  <c r="N21" i="166"/>
  <c r="O20" i="166"/>
  <c r="N20" i="166"/>
  <c r="P20" i="166" s="1"/>
  <c r="O19" i="166"/>
  <c r="N19" i="166"/>
  <c r="O18" i="166"/>
  <c r="P18" i="166" s="1"/>
  <c r="N18" i="166"/>
  <c r="O17" i="166"/>
  <c r="P17" i="166" s="1"/>
  <c r="N17" i="166"/>
  <c r="O16" i="166"/>
  <c r="P16" i="166" s="1"/>
  <c r="N16" i="166"/>
  <c r="O15" i="166"/>
  <c r="N15" i="166"/>
  <c r="P15" i="166" s="1"/>
  <c r="O14" i="166"/>
  <c r="N14" i="166"/>
  <c r="P14" i="166" s="1"/>
  <c r="O13" i="166"/>
  <c r="N13" i="166"/>
  <c r="O12" i="166"/>
  <c r="N12" i="166"/>
  <c r="P12" i="166"/>
  <c r="O11" i="166"/>
  <c r="N11" i="166"/>
  <c r="O10" i="166"/>
  <c r="N10" i="166"/>
  <c r="P10" i="166" s="1"/>
  <c r="O9" i="166"/>
  <c r="N9" i="166"/>
  <c r="O8" i="166"/>
  <c r="N8" i="166"/>
  <c r="P8" i="166" s="1"/>
  <c r="O7" i="166"/>
  <c r="P7" i="166" s="1"/>
  <c r="N7" i="166"/>
  <c r="O22" i="165"/>
  <c r="P22" i="165" s="1"/>
  <c r="N22" i="165"/>
  <c r="O21" i="165"/>
  <c r="P21" i="165" s="1"/>
  <c r="N21" i="165"/>
  <c r="O20" i="165"/>
  <c r="N20" i="165"/>
  <c r="O19" i="165"/>
  <c r="N19" i="165"/>
  <c r="P19" i="165"/>
  <c r="O18" i="165"/>
  <c r="P18" i="165" s="1"/>
  <c r="N18" i="165"/>
  <c r="O17" i="165"/>
  <c r="N17" i="165"/>
  <c r="O16" i="165"/>
  <c r="P16" i="165" s="1"/>
  <c r="N16" i="165"/>
  <c r="O15" i="165"/>
  <c r="O24" i="165" s="1"/>
  <c r="N15" i="165"/>
  <c r="P15" i="165"/>
  <c r="O14" i="165"/>
  <c r="N14" i="165"/>
  <c r="O13" i="165"/>
  <c r="P13" i="165" s="1"/>
  <c r="N13" i="165"/>
  <c r="O12" i="165"/>
  <c r="N12" i="165"/>
  <c r="O11" i="165"/>
  <c r="N11" i="165"/>
  <c r="O10" i="165"/>
  <c r="N10" i="165"/>
  <c r="P10" i="165" s="1"/>
  <c r="O9" i="165"/>
  <c r="N9" i="165"/>
  <c r="O8" i="165"/>
  <c r="N8" i="165"/>
  <c r="P8" i="165" s="1"/>
  <c r="O7" i="165"/>
  <c r="N7" i="165"/>
  <c r="O7" i="164"/>
  <c r="N7" i="164"/>
  <c r="O9" i="164"/>
  <c r="P9" i="164" s="1"/>
  <c r="O8" i="164"/>
  <c r="O12" i="164"/>
  <c r="O11" i="164"/>
  <c r="N12" i="164"/>
  <c r="N11" i="164"/>
  <c r="N9" i="164"/>
  <c r="N8" i="164"/>
  <c r="O28" i="163"/>
  <c r="N28" i="163"/>
  <c r="P28" i="163" s="1"/>
  <c r="O13" i="163"/>
  <c r="P13" i="163" s="1"/>
  <c r="N13" i="163"/>
  <c r="N12" i="163"/>
  <c r="O11" i="163"/>
  <c r="O10" i="163" s="1"/>
  <c r="O9" i="163"/>
  <c r="P9" i="163" s="1"/>
  <c r="O8" i="163"/>
  <c r="O24" i="160"/>
  <c r="N24" i="160"/>
  <c r="O23" i="160"/>
  <c r="N23" i="160"/>
  <c r="P23" i="160" s="1"/>
  <c r="O22" i="160"/>
  <c r="N22" i="160"/>
  <c r="P22" i="160" s="1"/>
  <c r="O21" i="160"/>
  <c r="N21" i="160"/>
  <c r="P21" i="160" s="1"/>
  <c r="O20" i="160"/>
  <c r="P20" i="160" s="1"/>
  <c r="N20" i="160"/>
  <c r="O19" i="160"/>
  <c r="N19" i="160"/>
  <c r="P19" i="160"/>
  <c r="O18" i="160"/>
  <c r="N18" i="160"/>
  <c r="O17" i="160"/>
  <c r="N17" i="160"/>
  <c r="P17" i="160" s="1"/>
  <c r="O16" i="160"/>
  <c r="P16" i="160" s="1"/>
  <c r="N16" i="160"/>
  <c r="O14" i="160"/>
  <c r="N14" i="160"/>
  <c r="P14" i="160" s="1"/>
  <c r="O13" i="160"/>
  <c r="N13" i="160"/>
  <c r="P13" i="160" s="1"/>
  <c r="O12" i="160"/>
  <c r="N12" i="160"/>
  <c r="P12" i="160" s="1"/>
  <c r="O11" i="160"/>
  <c r="N11" i="160"/>
  <c r="O10" i="160"/>
  <c r="N10" i="160"/>
  <c r="P10" i="160" s="1"/>
  <c r="O9" i="160"/>
  <c r="P9" i="160" s="1"/>
  <c r="N9" i="160"/>
  <c r="O8" i="160"/>
  <c r="N8" i="160"/>
  <c r="P8" i="160"/>
  <c r="O7" i="160"/>
  <c r="N7" i="160"/>
  <c r="P35" i="109"/>
  <c r="O35" i="109"/>
  <c r="P34" i="109"/>
  <c r="O34" i="109"/>
  <c r="Q34" i="109" s="1"/>
  <c r="P33" i="109"/>
  <c r="O33" i="109"/>
  <c r="P32" i="109"/>
  <c r="Q32" i="109" s="1"/>
  <c r="O32" i="109"/>
  <c r="P31" i="109"/>
  <c r="Q31" i="109" s="1"/>
  <c r="O31" i="109"/>
  <c r="P30" i="109"/>
  <c r="O30" i="109"/>
  <c r="Q30" i="109" s="1"/>
  <c r="P29" i="109"/>
  <c r="Q29" i="109" s="1"/>
  <c r="O29" i="109"/>
  <c r="P28" i="109"/>
  <c r="O28" i="109"/>
  <c r="Q28" i="109" s="1"/>
  <c r="P27" i="109"/>
  <c r="O27" i="109"/>
  <c r="Q27" i="109" s="1"/>
  <c r="P26" i="109"/>
  <c r="Q26" i="109" s="1"/>
  <c r="O26" i="109"/>
  <c r="P25" i="109"/>
  <c r="Q25" i="109" s="1"/>
  <c r="O25" i="109"/>
  <c r="P24" i="109"/>
  <c r="Q24" i="109" s="1"/>
  <c r="O24" i="109"/>
  <c r="P23" i="109"/>
  <c r="Q23" i="109" s="1"/>
  <c r="O23" i="109"/>
  <c r="P22" i="109"/>
  <c r="Q22" i="109" s="1"/>
  <c r="O22" i="109"/>
  <c r="P21" i="109"/>
  <c r="O21" i="109"/>
  <c r="P20" i="109"/>
  <c r="O20" i="109"/>
  <c r="Q20" i="109" s="1"/>
  <c r="P19" i="109"/>
  <c r="O19" i="109"/>
  <c r="Q19" i="109" s="1"/>
  <c r="P18" i="109"/>
  <c r="Q18" i="109" s="1"/>
  <c r="O18" i="109"/>
  <c r="P17" i="109"/>
  <c r="Q17" i="109" s="1"/>
  <c r="O17" i="109"/>
  <c r="P16" i="109"/>
  <c r="O16" i="109"/>
  <c r="Q16" i="109" s="1"/>
  <c r="P15" i="109"/>
  <c r="Q15" i="109" s="1"/>
  <c r="O15" i="109"/>
  <c r="P14" i="109"/>
  <c r="Q14" i="109"/>
  <c r="O14" i="109"/>
  <c r="P13" i="109"/>
  <c r="O13" i="109"/>
  <c r="Q13" i="109"/>
  <c r="P12" i="109"/>
  <c r="O12" i="109"/>
  <c r="Q12" i="109" s="1"/>
  <c r="P11" i="109"/>
  <c r="O11" i="109"/>
  <c r="Q11" i="109" s="1"/>
  <c r="P10" i="109"/>
  <c r="Q10" i="109" s="1"/>
  <c r="O10" i="109"/>
  <c r="P9" i="109"/>
  <c r="O9" i="109"/>
  <c r="Q9" i="109" s="1"/>
  <c r="P8" i="109"/>
  <c r="O8" i="109"/>
  <c r="P7" i="109"/>
  <c r="O7" i="109"/>
  <c r="L29" i="161"/>
  <c r="P35" i="165"/>
  <c r="P34" i="165"/>
  <c r="P33" i="165"/>
  <c r="O11" i="161"/>
  <c r="N11" i="161"/>
  <c r="O10" i="161"/>
  <c r="N10" i="161"/>
  <c r="O9" i="161"/>
  <c r="N9" i="161"/>
  <c r="O8" i="161"/>
  <c r="N8" i="161"/>
  <c r="P8" i="161" s="1"/>
  <c r="O7" i="161"/>
  <c r="P17" i="161" s="1"/>
  <c r="N7" i="161"/>
  <c r="P36" i="165"/>
  <c r="P32" i="165"/>
  <c r="P31" i="165"/>
  <c r="P12" i="163"/>
  <c r="Q33" i="109"/>
  <c r="Q21" i="109"/>
  <c r="Q8" i="109"/>
  <c r="Q7" i="109"/>
  <c r="P9" i="167"/>
  <c r="AQ33" i="172"/>
  <c r="AQ34" i="172"/>
  <c r="AQ35" i="172"/>
  <c r="AQ13" i="172"/>
  <c r="AQ11" i="172"/>
  <c r="AP30" i="172"/>
  <c r="AO30" i="172"/>
  <c r="AP19" i="172"/>
  <c r="AO19" i="172"/>
  <c r="AQ19" i="172"/>
  <c r="AO7" i="172"/>
  <c r="P31" i="161"/>
  <c r="P30" i="161"/>
  <c r="P29" i="161"/>
  <c r="P28" i="161"/>
  <c r="P27" i="161"/>
  <c r="P22" i="163"/>
  <c r="P21" i="163"/>
  <c r="P24" i="167"/>
  <c r="AP7" i="172"/>
  <c r="AQ7" i="172"/>
  <c r="Q35" i="109"/>
  <c r="P8" i="168"/>
  <c r="AQ30" i="172"/>
  <c r="P9" i="161"/>
  <c r="L27" i="161"/>
  <c r="P7" i="165"/>
  <c r="P28" i="166"/>
  <c r="P12" i="164" l="1"/>
  <c r="P11" i="164"/>
  <c r="P10" i="164"/>
  <c r="O23" i="165"/>
  <c r="P12" i="165"/>
  <c r="P20" i="165"/>
  <c r="P13" i="169"/>
  <c r="P9" i="166"/>
  <c r="P21" i="161"/>
  <c r="P13" i="166"/>
  <c r="P21" i="166"/>
  <c r="P8" i="163"/>
  <c r="P11" i="166"/>
  <c r="P19" i="166"/>
  <c r="P16" i="167"/>
  <c r="P7" i="160"/>
  <c r="P24" i="160"/>
  <c r="P8" i="164"/>
  <c r="P14" i="165"/>
  <c r="P25" i="167"/>
  <c r="P15" i="169"/>
  <c r="O7" i="163"/>
  <c r="P7" i="164"/>
  <c r="P30" i="166"/>
  <c r="P18" i="160"/>
  <c r="P13" i="167"/>
  <c r="P10" i="161"/>
  <c r="P19" i="161"/>
  <c r="N10" i="163"/>
  <c r="P17" i="165"/>
  <c r="P32" i="166"/>
  <c r="P14" i="167"/>
  <c r="N7" i="163"/>
  <c r="P11" i="161"/>
  <c r="P11" i="160"/>
  <c r="P9" i="165"/>
  <c r="N23" i="165"/>
  <c r="P23" i="165" s="1"/>
  <c r="P11" i="165"/>
  <c r="N24" i="165"/>
  <c r="P8" i="167"/>
  <c r="P8" i="169"/>
  <c r="P14" i="169"/>
  <c r="P11" i="169"/>
  <c r="P24" i="165"/>
  <c r="P10" i="163"/>
  <c r="P11" i="163"/>
  <c r="P7" i="161"/>
  <c r="O15" i="160"/>
  <c r="P15" i="160" s="1"/>
  <c r="P18" i="161" l="1"/>
  <c r="P7" i="163"/>
  <c r="P20" i="161"/>
</calcChain>
</file>

<file path=xl/sharedStrings.xml><?xml version="1.0" encoding="utf-8"?>
<sst xmlns="http://schemas.openxmlformats.org/spreadsheetml/2006/main" count="1254" uniqueCount="654">
  <si>
    <t>4Q</t>
  </si>
  <si>
    <t>3Q</t>
  </si>
  <si>
    <t>2Q</t>
  </si>
  <si>
    <t>사고보험금</t>
    <phoneticPr fontId="4" type="noConversion"/>
  </si>
  <si>
    <t>위험보험료</t>
    <phoneticPr fontId="4" type="noConversion"/>
  </si>
  <si>
    <t>(단위 : 십억원)</t>
    <phoneticPr fontId="4" type="noConversion"/>
  </si>
  <si>
    <t>※ 보장성보험 및 저축성보험 비중은 전체 수입보험료에서 퇴직보험료를 제외한 수입보험료에 대한 비중</t>
    <phoneticPr fontId="4" type="noConversion"/>
  </si>
  <si>
    <t>1Q</t>
  </si>
  <si>
    <t>※ 운용자산이익률: 일반계정 기준, 2023년부터 퇴직연금(원리금보장형)은 일반계정에 포함되나 운용자산이익률 산출에서는 제외</t>
    <phoneticPr fontId="4" type="noConversion"/>
  </si>
  <si>
    <t>※ 고정이하: 연체 기준 3개월 이상, 회수의문: 연체 기준 3~12개월, 추정손실: 연체 기준 12개월 이상</t>
    <phoneticPr fontId="4" type="noConversion"/>
  </si>
  <si>
    <t>※ K-ICS 기준 적용</t>
    <phoneticPr fontId="4" type="noConversion"/>
  </si>
  <si>
    <t>-</t>
    <phoneticPr fontId="4" type="noConversion"/>
  </si>
  <si>
    <t>QoQ</t>
    <phoneticPr fontId="4" type="noConversion"/>
  </si>
  <si>
    <t>YoY</t>
    <phoneticPr fontId="4" type="noConversion"/>
  </si>
  <si>
    <t>※ 일반계정 기준, 1년 만기 상품 및 퇴직은 제외</t>
    <phoneticPr fontId="4" type="noConversion"/>
  </si>
  <si>
    <t>※ 금융감독원 IFRS17 가이드라인 적용</t>
    <phoneticPr fontId="4" type="noConversion"/>
  </si>
  <si>
    <t>누적</t>
    <phoneticPr fontId="4" type="noConversion"/>
  </si>
  <si>
    <t>2023.1~3</t>
    <phoneticPr fontId="4" type="noConversion"/>
  </si>
  <si>
    <t>2023.4~6</t>
    <phoneticPr fontId="4" type="noConversion"/>
  </si>
  <si>
    <t>2023.7~9</t>
    <phoneticPr fontId="4" type="noConversion"/>
  </si>
  <si>
    <t>2023.10~12</t>
    <phoneticPr fontId="4" type="noConversion"/>
  </si>
  <si>
    <t>2022.7~9</t>
    <phoneticPr fontId="4" type="noConversion"/>
  </si>
  <si>
    <t>2022.10~12</t>
    <phoneticPr fontId="4" type="noConversion"/>
  </si>
  <si>
    <t>※ SAP 기준</t>
    <phoneticPr fontId="4" type="noConversion"/>
  </si>
  <si>
    <t>(단위 : 십억원, 년)</t>
    <phoneticPr fontId="4" type="noConversion"/>
  </si>
  <si>
    <t>(단위 : 명)</t>
    <phoneticPr fontId="4" type="noConversion"/>
  </si>
  <si>
    <t xml:space="preserve">     총 발행주식수</t>
    <phoneticPr fontId="4" type="noConversion"/>
  </si>
  <si>
    <t xml:space="preserve">     자기주식수</t>
    <phoneticPr fontId="4" type="noConversion"/>
  </si>
  <si>
    <t xml:space="preserve">    개인보험</t>
    <phoneticPr fontId="4" type="noConversion"/>
  </si>
  <si>
    <t xml:space="preserve">    운용자산</t>
    <phoneticPr fontId="4" type="noConversion"/>
  </si>
  <si>
    <t xml:space="preserve">    비운용자산</t>
    <phoneticPr fontId="4" type="noConversion"/>
  </si>
  <si>
    <t xml:space="preserve">    특별계정자산</t>
    <phoneticPr fontId="4" type="noConversion"/>
  </si>
  <si>
    <t xml:space="preserve">    </t>
    <phoneticPr fontId="4" type="noConversion"/>
  </si>
  <si>
    <t xml:space="preserve"> 보장성보험</t>
    <phoneticPr fontId="4" type="noConversion"/>
  </si>
  <si>
    <t xml:space="preserve"> 현예금</t>
    <phoneticPr fontId="4" type="noConversion"/>
  </si>
  <si>
    <t xml:space="preserve"> 대출채권</t>
    <phoneticPr fontId="4" type="noConversion"/>
  </si>
  <si>
    <t xml:space="preserve"> 채권</t>
    <phoneticPr fontId="4" type="noConversion"/>
  </si>
  <si>
    <t xml:space="preserve"> 주식</t>
    <phoneticPr fontId="4" type="noConversion"/>
  </si>
  <si>
    <t xml:space="preserve"> 해외증권</t>
    <phoneticPr fontId="4" type="noConversion"/>
  </si>
  <si>
    <t xml:space="preserve"> 부동산</t>
    <phoneticPr fontId="4" type="noConversion"/>
  </si>
  <si>
    <t xml:space="preserve"> 퇴직연금(원리금보장형)</t>
    <phoneticPr fontId="4" type="noConversion"/>
  </si>
  <si>
    <t>Ⅲ. 신계약 매출 지표 - 판매조직 현황</t>
    <phoneticPr fontId="4" type="noConversion"/>
  </si>
  <si>
    <t>(단위: 원)</t>
    <phoneticPr fontId="4" type="noConversion"/>
  </si>
  <si>
    <t>계 정 과 목</t>
    <phoneticPr fontId="4" type="noConversion"/>
  </si>
  <si>
    <t>자     산</t>
  </si>
  <si>
    <t xml:space="preserve"> I. 현금및현금성자산</t>
  </si>
  <si>
    <t xml:space="preserve"> II. 당기손익-공정가치측정금융자산</t>
  </si>
  <si>
    <t xml:space="preserve"> V. 파생상품자산</t>
  </si>
  <si>
    <t xml:space="preserve"> VII. 재보험계약자산</t>
  </si>
  <si>
    <t xml:space="preserve"> VIII. 유형자산</t>
  </si>
  <si>
    <t xml:space="preserve"> IX. 투자부동산</t>
  </si>
  <si>
    <t xml:space="preserve"> X. 무형자산</t>
  </si>
  <si>
    <t xml:space="preserve"> XI. 순확정급여자산</t>
  </si>
  <si>
    <t xml:space="preserve"> XII. 사용권자산</t>
  </si>
  <si>
    <t xml:space="preserve"> XIII. 당기법인세자산</t>
  </si>
  <si>
    <t>자 산 총 계</t>
  </si>
  <si>
    <t xml:space="preserve"> I. 보험계약부채</t>
  </si>
  <si>
    <t xml:space="preserve"> II. 재보험계약부채</t>
  </si>
  <si>
    <t xml:space="preserve"> III. 투자계약부채</t>
  </si>
  <si>
    <t xml:space="preserve"> IV. 계약자지분조정</t>
  </si>
  <si>
    <t xml:space="preserve"> V. 차입부채</t>
  </si>
  <si>
    <t xml:space="preserve"> VI. 파생상품부채</t>
  </si>
  <si>
    <t xml:space="preserve"> VII. 충당부채</t>
  </si>
  <si>
    <t xml:space="preserve"> VIII. 기타금융부채</t>
  </si>
  <si>
    <t xml:space="preserve"> IX. 이연법인세부채</t>
  </si>
  <si>
    <t xml:space="preserve"> X. 기타부채</t>
  </si>
  <si>
    <t>부 채 총 계</t>
  </si>
  <si>
    <t>자     본</t>
  </si>
  <si>
    <t>Ⅰ. 자본금</t>
  </si>
  <si>
    <t>Ⅱ. 기타불입자본</t>
  </si>
  <si>
    <t>Ⅲ. 신종자본증권</t>
  </si>
  <si>
    <t>Ⅳ. 기타자본구성요소</t>
  </si>
  <si>
    <t>V. 이익잉여금</t>
  </si>
  <si>
    <t>자 본 총 계</t>
  </si>
  <si>
    <t>부 채 및 자 본 총 계</t>
  </si>
  <si>
    <t>1. 보험영업수익</t>
  </si>
  <si>
    <t>1). 보험수익</t>
  </si>
  <si>
    <t>2). 재보험수익</t>
  </si>
  <si>
    <t>2. 보험서비스비용</t>
  </si>
  <si>
    <t>1). 보험비용</t>
  </si>
  <si>
    <t>2). 재보험비용</t>
  </si>
  <si>
    <t>3). 기타사업비용</t>
  </si>
  <si>
    <t>1. 투자영업수익</t>
  </si>
  <si>
    <t>2. 투자영업비용</t>
  </si>
  <si>
    <t>1). 보험금융비용</t>
  </si>
  <si>
    <t>2). 재보험금융비용</t>
  </si>
  <si>
    <t>3). 금융부채의 이자비용</t>
  </si>
  <si>
    <t>4). 당기손익-공정가치측정금융상품 관련 손실</t>
  </si>
  <si>
    <t>5). 기타포괄손익-공정가치측정금융상품 관련 손실</t>
  </si>
  <si>
    <t>6). 상각후원가측정금융상품 관련 손실</t>
  </si>
  <si>
    <t>7). 파생상품관련비용</t>
  </si>
  <si>
    <t>8). 외화거래손실</t>
  </si>
  <si>
    <t>1. 후속적으로 당기손익으로 재분류되지 않는 항목</t>
  </si>
  <si>
    <t>2). 유형자산재평가손익</t>
  </si>
  <si>
    <t>2. 후속적으로 당기손익으로 재분류되는 항목</t>
  </si>
  <si>
    <t>Ⅰ. 운용자산</t>
  </si>
  <si>
    <t>1. 현금및예치금</t>
  </si>
  <si>
    <t>가. 현금과예금</t>
  </si>
  <si>
    <t>나. 금전신탁</t>
  </si>
  <si>
    <t>다. 선물거래예치금</t>
  </si>
  <si>
    <t>라. 기타예치금</t>
  </si>
  <si>
    <t>2. 유가증권</t>
  </si>
  <si>
    <t>2-1. 당기손익-공정가치측정유가증권</t>
  </si>
  <si>
    <t>가. 주식</t>
  </si>
  <si>
    <t>나. 출자금</t>
  </si>
  <si>
    <t>2-2. 기타포괄손익-공정가치측정유가증권</t>
  </si>
  <si>
    <t>다. 국·공채</t>
  </si>
  <si>
    <t>라. 특수채</t>
  </si>
  <si>
    <t>마. 금융채</t>
  </si>
  <si>
    <t>바. 회사채</t>
  </si>
  <si>
    <t>사. 수익증권</t>
  </si>
  <si>
    <t>아. 외화유가증권</t>
  </si>
  <si>
    <t>자. 기타유가증권</t>
  </si>
  <si>
    <t>2-3. 상각후원가측정유가증권</t>
  </si>
  <si>
    <t xml:space="preserve">(손실충당금) </t>
  </si>
  <si>
    <t>가. 국·공채</t>
  </si>
  <si>
    <t>나. 특수채</t>
  </si>
  <si>
    <t>다. 금융채</t>
  </si>
  <si>
    <t>라. 회사채</t>
  </si>
  <si>
    <t>마. 외화유가증권</t>
  </si>
  <si>
    <t>2-4. 관계ㆍ종속기업투자주식</t>
  </si>
  <si>
    <t>3. 대출채권</t>
  </si>
  <si>
    <t xml:space="preserve">(현재가치할인차금) </t>
  </si>
  <si>
    <t xml:space="preserve">(대손충당금) </t>
  </si>
  <si>
    <t xml:space="preserve">(이연대출부대수익) 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</si>
  <si>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</si>
  <si>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</si>
  <si>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</si>
  <si>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</si>
  <si>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</si>
  <si>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</si>
  <si>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</si>
  <si>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</si>
  <si>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 xml:space="preserve">(손상차손누계액) </t>
  </si>
  <si>
    <t>가. 토지</t>
  </si>
  <si>
    <t>나. 건물</t>
  </si>
  <si>
    <t xml:space="preserve">(감가상각누계액) </t>
  </si>
  <si>
    <t>다. 구축물</t>
  </si>
  <si>
    <t>라. 해외부동산</t>
  </si>
  <si>
    <t>마. 건설중인자산</t>
  </si>
  <si>
    <t>Ⅱ. 비운용자산</t>
  </si>
  <si>
    <t>1. 보험계약자산</t>
  </si>
  <si>
    <t>가. 잔여보장요소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</si>
  <si>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</si>
  <si>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</si>
  <si>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</si>
  <si>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</si>
  <si>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</si>
  <si>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</si>
  <si>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</si>
  <si>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</si>
  <si>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</si>
  <si>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</si>
  <si>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</si>
  <si>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</si>
  <si>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</si>
  <si>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</si>
  <si>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</si>
  <si>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</si>
  <si>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</si>
  <si>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</si>
  <si>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</si>
  <si>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가. 이자율관련</t>
  </si>
  <si>
    <t>나. 통화관련</t>
  </si>
  <si>
    <t>다. 주식관련</t>
  </si>
  <si>
    <t>라. 신용관련</t>
  </si>
  <si>
    <t>마. 기타</t>
  </si>
  <si>
    <t>19. 무형자산</t>
  </si>
  <si>
    <t xml:space="preserve">    (손상차손누계액)     </t>
  </si>
  <si>
    <t>가. 영업권</t>
  </si>
  <si>
    <t>나. 소프트웨어</t>
  </si>
  <si>
    <t>다. 창업비</t>
  </si>
  <si>
    <t>라. 개발비</t>
  </si>
  <si>
    <t>마. 기타의무형자산</t>
  </si>
  <si>
    <t>20. 어음</t>
  </si>
  <si>
    <t>21. 순확정급여자산</t>
  </si>
  <si>
    <t>22. 기타의비운용자산</t>
  </si>
  <si>
    <t>Ⅲ. 특별계정자산</t>
  </si>
  <si>
    <t>Ⅰ. 책임준비금</t>
  </si>
  <si>
    <t>1. 보험계약부채</t>
  </si>
  <si>
    <t>2. 재보험계약부채</t>
  </si>
  <si>
    <t>3. 투자계약부채</t>
  </si>
  <si>
    <t>Ⅱ. 계약자지분조정</t>
  </si>
  <si>
    <t>1. 공익사업출연기금</t>
  </si>
  <si>
    <t>2. 기타포괄손익-공정가치측정금융상품평가손익</t>
  </si>
  <si>
    <t>3. 관계·종속기업투자주식평가손익</t>
  </si>
  <si>
    <t>4. 재평가적립금</t>
  </si>
  <si>
    <t>5. 재평가잉여금</t>
  </si>
  <si>
    <t>Ⅲ.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</si>
  <si>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</si>
  <si>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</si>
  <si>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</si>
  <si>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</si>
  <si>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</si>
  <si>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</si>
  <si>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</si>
  <si>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</si>
  <si>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</si>
  <si>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</si>
  <si>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</si>
  <si>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</si>
  <si>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</si>
  <si>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</si>
  <si>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</si>
  <si>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순확정급여채무</t>
  </si>
  <si>
    <t>가. 확정급여채무</t>
  </si>
  <si>
    <t>나. 미인식보험수리적손익</t>
  </si>
  <si>
    <t>다. 미인식과거근무원가</t>
  </si>
  <si>
    <t>라. 사외적립자산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</si>
  <si>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</si>
  <si>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</si>
  <si>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</si>
  <si>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</si>
  <si>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</si>
  <si>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</si>
  <si>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그밖의기타부채</t>
  </si>
  <si>
    <t>Ⅳ. 특별계정부채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</si>
  <si>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</si>
  <si>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</si>
  <si>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</si>
  <si>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</si>
  <si>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</si>
  <si>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</si>
  <si>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4. 기타자본잉여금</t>
  </si>
  <si>
    <t>Ⅳ. 이익잉여금</t>
  </si>
  <si>
    <t>1. 이익준비금</t>
  </si>
  <si>
    <t>2. 기타법정적립금</t>
  </si>
  <si>
    <t>3. 대손준비금</t>
  </si>
  <si>
    <t>4. 임의적립금</t>
  </si>
  <si>
    <t>5. 처분전이익잉여금</t>
  </si>
  <si>
    <t>6. 해약환급금준비금</t>
  </si>
  <si>
    <t>7. 보증준비금</t>
  </si>
  <si>
    <t>8. 비상위험준비금</t>
  </si>
  <si>
    <t>Ⅴ. 자본조정</t>
  </si>
  <si>
    <t>1. 주식할인발행차금</t>
  </si>
  <si>
    <t>2. 자기주식</t>
  </si>
  <si>
    <t>3. 기타자본조정</t>
  </si>
  <si>
    <t>Ⅵ. 기타포괄손익누계액</t>
  </si>
  <si>
    <t>1. 기타포괄손익-공정가치측정금융상품평가손익</t>
  </si>
  <si>
    <t>2. 기타포괄손익-공정가치측정채무상품손실충당금</t>
  </si>
  <si>
    <t>4. 보험계약자산(부채)순금융손익</t>
  </si>
  <si>
    <t>5. 재보험계약자산(부채)순금융손익</t>
  </si>
  <si>
    <t>6. 해외사업환산손익</t>
  </si>
  <si>
    <t>7. 위험회피파생상품평가손익</t>
  </si>
  <si>
    <t>가. 현금흐름위험회피평가이익</t>
  </si>
  <si>
    <t>나. 현금흐름위험회피평가손실</t>
  </si>
  <si>
    <t>8. 재평가잉여금</t>
  </si>
  <si>
    <t>9. 보험수리적손익</t>
  </si>
  <si>
    <t>10. 기타</t>
  </si>
  <si>
    <t>Ⅰ.보 험 손 익</t>
  </si>
  <si>
    <t>1. 보험수익</t>
  </si>
  <si>
    <t>1-1. 일반모형/변동수수료접근법 보험수익</t>
  </si>
  <si>
    <t>가. 예상보험금</t>
  </si>
  <si>
    <t>나. 예상손해조사비</t>
  </si>
  <si>
    <t>다. 예상계약유지비</t>
  </si>
  <si>
    <t>라. 예상투자관리비</t>
  </si>
  <si>
    <t>마. 위험조정변동</t>
  </si>
  <si>
    <t>바. 보험계약마진상각</t>
  </si>
  <si>
    <t>사. 보험취득현금흐름 상각</t>
  </si>
  <si>
    <t>아. 손실요소 배분액</t>
  </si>
  <si>
    <t>자. 기타보험수익</t>
  </si>
  <si>
    <t>1-2. 보험료배분접근법 보험수익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</si>
  <si>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</si>
  <si>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</si>
  <si>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</si>
  <si>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</si>
  <si>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</si>
  <si>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 xml:space="preserve">마. 손실부담계약관련비용(환입) </t>
  </si>
  <si>
    <t>바. 발생사고요소조정</t>
  </si>
  <si>
    <t>자. 기타보험서비스비용</t>
  </si>
  <si>
    <t>2-2. 보험료배분접근법 보험서비스비용</t>
  </si>
  <si>
    <t>3. 재보험수익</t>
  </si>
  <si>
    <t>3-1. 일반모형 재보험수익</t>
  </si>
  <si>
    <t>가. 발생재보험금</t>
  </si>
  <si>
    <t>다. 손실회수요소관련수익</t>
  </si>
  <si>
    <t>라. 발생사고요소조정</t>
  </si>
  <si>
    <t>마. 손실회수요소 배분액</t>
  </si>
  <si>
    <t>바. 기타재보험수익</t>
  </si>
  <si>
    <t>3-2. 보험료배분접근법 재보험수익</t>
  </si>
  <si>
    <t>4. 재보험서비스비용</t>
  </si>
  <si>
    <t>4-1. 일반모형 재보험서비스비용</t>
  </si>
  <si>
    <t>가. 예상재보험금</t>
  </si>
  <si>
    <t>다. 위험조정변동</t>
  </si>
  <si>
    <t>라. 보험계약마진상각</t>
  </si>
  <si>
    <t>바. 기타재보험서비스비용</t>
  </si>
  <si>
    <t>4-2. 보험료배분접근법 재보험서비스비용</t>
  </si>
  <si>
    <t>5. 기타사업비용</t>
  </si>
  <si>
    <t>Ⅱ. 투 자 손 익</t>
  </si>
  <si>
    <t>1. 투자수익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</si>
  <si>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</si>
  <si>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</si>
  <si>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</si>
  <si>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</si>
  <si>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</si>
  <si>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</si>
  <si>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</si>
  <si>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아. 당기손익-공정가치측정금융상품평가이익</t>
  </si>
  <si>
    <t>자. 금전신탁이익</t>
  </si>
  <si>
    <t>차. 금융상품손상차손환입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</si>
  <si>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</si>
  <si>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</si>
  <si>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</si>
  <si>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</si>
  <si>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</si>
  <si>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</si>
  <si>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</si>
  <si>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</si>
  <si>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</si>
  <si>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</si>
  <si>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</si>
  <si>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</si>
  <si>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</si>
  <si>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</si>
  <si>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</si>
  <si>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</si>
  <si>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</si>
  <si>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</si>
  <si>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</si>
  <si>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</si>
  <si>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</si>
  <si>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당기손익-공정가치측정금융상품평가손실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</si>
  <si>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</si>
  <si>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</si>
  <si>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</si>
  <si>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</si>
  <si>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</si>
  <si>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</si>
  <si>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</si>
  <si>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</si>
  <si>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</si>
  <si>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</si>
  <si>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</si>
  <si>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</si>
  <si>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</si>
  <si>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</si>
  <si>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</si>
  <si>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>Ⅲ. 영업 이익(영업 손실)</t>
  </si>
  <si>
    <t>Ⅳ. 영업외 손익</t>
  </si>
  <si>
    <t>1. 영업외 수익</t>
  </si>
  <si>
    <t>가. 유형자산처분이익</t>
  </si>
  <si>
    <t>나. 전기오류수정이익</t>
  </si>
  <si>
    <t>다. 외환차익</t>
  </si>
  <si>
    <t>라. 외화환산이익</t>
  </si>
  <si>
    <t>마. 자산수증이익</t>
  </si>
  <si>
    <t>바. 채무면제이익</t>
  </si>
  <si>
    <t>사. 보험차익</t>
  </si>
  <si>
    <t>아. 잡이익</t>
  </si>
  <si>
    <t>2. 영업외 비용</t>
  </si>
  <si>
    <t>가. 유형자산처분손실</t>
  </si>
  <si>
    <t>나. 기부금</t>
  </si>
  <si>
    <t>다. 전기오류수정손실</t>
  </si>
  <si>
    <t>라. 외환차손</t>
  </si>
  <si>
    <t>마. 외화환산손실</t>
  </si>
  <si>
    <t>바. 재해손실</t>
  </si>
  <si>
    <t>사. 과징금·과태료·벌과금등</t>
  </si>
  <si>
    <t>아. 잡손실</t>
  </si>
  <si>
    <t>Ⅴ. 법인세 비용 차감전 순이익</t>
  </si>
  <si>
    <t>Ⅵ. 법인세 비용</t>
  </si>
  <si>
    <t>Ⅶ. 당기 순이익</t>
  </si>
  <si>
    <t>Ⅷ. 기타포괄손익</t>
  </si>
  <si>
    <t>Ⅸ. 당기총포괄손익</t>
  </si>
  <si>
    <t>※ 월평균 신계약 CSM 배수 = 월평균 신계약 CSM ÷ 월평균 월초</t>
    <phoneticPr fontId="4" type="noConversion"/>
  </si>
  <si>
    <t xml:space="preserve">※ 퇴직계정 포함 및 약관대출이 제외된 대출채권 잔액 </t>
    <phoneticPr fontId="4" type="noConversion"/>
  </si>
  <si>
    <t xml:space="preserve"> </t>
    <phoneticPr fontId="4" type="noConversion"/>
  </si>
  <si>
    <t xml:space="preserve">    수입보험료 및 월초보험료</t>
    <phoneticPr fontId="4" type="noConversion"/>
  </si>
  <si>
    <t xml:space="preserve">    APE(상품 및 채널별)</t>
    <phoneticPr fontId="4" type="noConversion"/>
  </si>
  <si>
    <t xml:space="preserve">    (별도)재무상태표(GAAP)</t>
    <phoneticPr fontId="4" type="noConversion"/>
  </si>
  <si>
    <t xml:space="preserve">    (별도)손익계산서(GAAP)</t>
    <phoneticPr fontId="4" type="noConversion"/>
  </si>
  <si>
    <t xml:space="preserve">    (별도)재무상태표(SAP)</t>
    <phoneticPr fontId="4" type="noConversion"/>
  </si>
  <si>
    <t xml:space="preserve">    (별도)손익계산서(SAP)</t>
    <phoneticPr fontId="4" type="noConversion"/>
  </si>
  <si>
    <t xml:space="preserve">    자산건전성</t>
    <phoneticPr fontId="4" type="noConversion"/>
  </si>
  <si>
    <t xml:space="preserve">    신계약 CSM 및 수익성</t>
    <phoneticPr fontId="4" type="noConversion"/>
  </si>
  <si>
    <t xml:space="preserve">    보험부채 Movement</t>
    <phoneticPr fontId="4" type="noConversion"/>
  </si>
  <si>
    <t xml:space="preserve">    효율지표</t>
    <phoneticPr fontId="4" type="noConversion"/>
  </si>
  <si>
    <t xml:space="preserve">    재무안전성(K-ICS)</t>
    <phoneticPr fontId="4" type="noConversion"/>
  </si>
  <si>
    <t xml:space="preserve"> Ⅵ. 재무제표</t>
    <phoneticPr fontId="4" type="noConversion"/>
  </si>
  <si>
    <t xml:space="preserve"> Ⅴ. 배당</t>
    <phoneticPr fontId="4" type="noConversion"/>
  </si>
  <si>
    <t xml:space="preserve"> Ⅲ. 신계약 매출지표</t>
    <phoneticPr fontId="4" type="noConversion"/>
  </si>
  <si>
    <t xml:space="preserve"> Ⅳ. 자산운용 현황</t>
    <phoneticPr fontId="4" type="noConversion"/>
  </si>
  <si>
    <t xml:space="preserve"> Ⅱ. 주요 재무지표</t>
    <phoneticPr fontId="4" type="noConversion"/>
  </si>
  <si>
    <t>구분</t>
  </si>
  <si>
    <t>■ 재무상태표 (별도)</t>
    <phoneticPr fontId="4" type="noConversion"/>
  </si>
  <si>
    <t>Ⅰ. 요약 재무제표- 별도 재무상태표</t>
    <phoneticPr fontId="4" type="noConversion"/>
  </si>
  <si>
    <t>Ⅰ. 요약 재무제표- 별도 손익계산서</t>
    <phoneticPr fontId="4" type="noConversion"/>
  </si>
  <si>
    <t xml:space="preserve">     보험금 예실차</t>
    <phoneticPr fontId="4" type="noConversion"/>
  </si>
  <si>
    <t xml:space="preserve">     사업비 예실차</t>
    <phoneticPr fontId="4" type="noConversion"/>
  </si>
  <si>
    <t xml:space="preserve">  보험손익</t>
    <phoneticPr fontId="4" type="noConversion"/>
  </si>
  <si>
    <t xml:space="preserve">  투자손익</t>
    <phoneticPr fontId="4" type="noConversion"/>
  </si>
  <si>
    <t xml:space="preserve"> CSM상각</t>
    <phoneticPr fontId="4" type="noConversion"/>
  </si>
  <si>
    <t xml:space="preserve"> RA상각</t>
    <phoneticPr fontId="4" type="noConversion"/>
  </si>
  <si>
    <t xml:space="preserve"> 예실차</t>
    <phoneticPr fontId="4" type="noConversion"/>
  </si>
  <si>
    <t xml:space="preserve"> 기타</t>
    <phoneticPr fontId="4" type="noConversion"/>
  </si>
  <si>
    <t>일반계정 투자손익</t>
    <phoneticPr fontId="4" type="noConversion"/>
  </si>
  <si>
    <t xml:space="preserve">     이자/배당수익</t>
    <phoneticPr fontId="4" type="noConversion"/>
  </si>
  <si>
    <t xml:space="preserve">     평가/처분익</t>
    <phoneticPr fontId="4" type="noConversion"/>
  </si>
  <si>
    <t xml:space="preserve">     부담이자</t>
    <phoneticPr fontId="4" type="noConversion"/>
  </si>
  <si>
    <t>변액금융손익</t>
    <phoneticPr fontId="4" type="noConversion"/>
  </si>
  <si>
    <t>퇴직계정손익</t>
    <phoneticPr fontId="4" type="noConversion"/>
  </si>
  <si>
    <t>■ 손익계산서 (별도)</t>
    <phoneticPr fontId="4" type="noConversion"/>
  </si>
  <si>
    <t>Ⅱ. 주요 재무지표- 신계약 CSM 및 수익성</t>
    <phoneticPr fontId="4" type="noConversion"/>
  </si>
  <si>
    <t>■ 신계약 CSM</t>
    <phoneticPr fontId="4" type="noConversion"/>
  </si>
  <si>
    <t xml:space="preserve">  신계약 CSM</t>
    <phoneticPr fontId="4" type="noConversion"/>
  </si>
  <si>
    <t xml:space="preserve">     종신</t>
    <phoneticPr fontId="4" type="noConversion"/>
  </si>
  <si>
    <t>■ 월평균 월초 대비 신계약 CSM 배수</t>
    <phoneticPr fontId="4" type="noConversion"/>
  </si>
  <si>
    <t xml:space="preserve">  전체 수익성</t>
    <phoneticPr fontId="4" type="noConversion"/>
  </si>
  <si>
    <t>Ⅱ. 주요 재무지표- 보험부채 Movement</t>
    <phoneticPr fontId="4" type="noConversion"/>
  </si>
  <si>
    <t>보장성</t>
    <phoneticPr fontId="4" type="noConversion"/>
  </si>
  <si>
    <t>연금/저축</t>
    <phoneticPr fontId="4" type="noConversion"/>
  </si>
  <si>
    <t xml:space="preserve">  기시 최선추정부채</t>
    <phoneticPr fontId="4" type="noConversion"/>
  </si>
  <si>
    <t xml:space="preserve"> 신계약</t>
    <phoneticPr fontId="4" type="noConversion"/>
  </si>
  <si>
    <t xml:space="preserve"> 이자부리</t>
    <phoneticPr fontId="4" type="noConversion"/>
  </si>
  <si>
    <t xml:space="preserve"> 가정변경 등 조정</t>
    <phoneticPr fontId="4" type="noConversion"/>
  </si>
  <si>
    <t xml:space="preserve">  기말 최선추정부채</t>
    <phoneticPr fontId="4" type="noConversion"/>
  </si>
  <si>
    <t>■ 최선추정부채(BEL)</t>
    <phoneticPr fontId="4" type="noConversion"/>
  </si>
  <si>
    <t>■ 보험계약마진(CSM)</t>
    <phoneticPr fontId="4" type="noConversion"/>
  </si>
  <si>
    <t xml:space="preserve">  기시 보험계약마진</t>
    <phoneticPr fontId="4" type="noConversion"/>
  </si>
  <si>
    <t>■ 위험조정(RA)</t>
    <phoneticPr fontId="4" type="noConversion"/>
  </si>
  <si>
    <t xml:space="preserve">  기시 위험조정</t>
    <phoneticPr fontId="4" type="noConversion"/>
  </si>
  <si>
    <t xml:space="preserve">  기말 위험조정</t>
    <phoneticPr fontId="4" type="noConversion"/>
  </si>
  <si>
    <t>■ 평균 부담금리</t>
    <phoneticPr fontId="4" type="noConversion"/>
  </si>
  <si>
    <t xml:space="preserve">  평균 부담금리</t>
    <phoneticPr fontId="4" type="noConversion"/>
  </si>
  <si>
    <t>Ⅱ. 주요 재무지표- 효율지표</t>
    <phoneticPr fontId="4" type="noConversion"/>
  </si>
  <si>
    <t>■ 사업비율 / 손해율</t>
    <phoneticPr fontId="4" type="noConversion"/>
  </si>
  <si>
    <t xml:space="preserve">  조정 사업비율</t>
    <phoneticPr fontId="4" type="noConversion"/>
  </si>
  <si>
    <t xml:space="preserve"> 조정 수입보험료</t>
    <phoneticPr fontId="4" type="noConversion"/>
  </si>
  <si>
    <t xml:space="preserve"> 실제 사업비</t>
    <phoneticPr fontId="4" type="noConversion"/>
  </si>
  <si>
    <t xml:space="preserve">  손해율</t>
    <phoneticPr fontId="4" type="noConversion"/>
  </si>
  <si>
    <t>■ 계약유지율</t>
    <phoneticPr fontId="4" type="noConversion"/>
  </si>
  <si>
    <t xml:space="preserve">  13회차 계약유지율</t>
    <phoneticPr fontId="4" type="noConversion"/>
  </si>
  <si>
    <t xml:space="preserve">  25회차 계약유지율</t>
    <phoneticPr fontId="4" type="noConversion"/>
  </si>
  <si>
    <t>Ⅱ. 주요 재무지표- 재무안전성</t>
    <phoneticPr fontId="4" type="noConversion"/>
  </si>
  <si>
    <t xml:space="preserve">  지급여력비율</t>
    <phoneticPr fontId="4" type="noConversion"/>
  </si>
  <si>
    <t xml:space="preserve">  듀레이션 갭</t>
    <phoneticPr fontId="4" type="noConversion"/>
  </si>
  <si>
    <t>■ K-ICS / 듀레이션 갭</t>
    <phoneticPr fontId="4" type="noConversion"/>
  </si>
  <si>
    <t>■ 수입보험료</t>
    <phoneticPr fontId="4" type="noConversion"/>
  </si>
  <si>
    <t xml:space="preserve">     종신/CI보험</t>
    <phoneticPr fontId="4" type="noConversion"/>
  </si>
  <si>
    <t xml:space="preserve">        (변액종신/CI)</t>
    <phoneticPr fontId="4" type="noConversion"/>
  </si>
  <si>
    <t xml:space="preserve"> 연금보험</t>
    <phoneticPr fontId="4" type="noConversion"/>
  </si>
  <si>
    <t xml:space="preserve">     일반연금</t>
    <phoneticPr fontId="4" type="noConversion"/>
  </si>
  <si>
    <t xml:space="preserve">     변액연금</t>
    <phoneticPr fontId="4" type="noConversion"/>
  </si>
  <si>
    <t xml:space="preserve"> 저축보험</t>
    <phoneticPr fontId="4" type="noConversion"/>
  </si>
  <si>
    <t xml:space="preserve">     일반저축</t>
    <phoneticPr fontId="4" type="noConversion"/>
  </si>
  <si>
    <t xml:space="preserve">     변액저축</t>
    <phoneticPr fontId="4" type="noConversion"/>
  </si>
  <si>
    <t xml:space="preserve">  수입보험료 합계</t>
    <phoneticPr fontId="4" type="noConversion"/>
  </si>
  <si>
    <t xml:space="preserve">  보장성보험</t>
    <phoneticPr fontId="4" type="noConversion"/>
  </si>
  <si>
    <t xml:space="preserve">  저축성보험</t>
    <phoneticPr fontId="4" type="noConversion"/>
  </si>
  <si>
    <t>종신/CI보험</t>
    <phoneticPr fontId="4" type="noConversion"/>
  </si>
  <si>
    <t xml:space="preserve">  연금보험</t>
    <phoneticPr fontId="4" type="noConversion"/>
  </si>
  <si>
    <t xml:space="preserve">  저축보험</t>
    <phoneticPr fontId="4" type="noConversion"/>
  </si>
  <si>
    <t>Ⅲ. 신계약 매출 지표 - 수입보험료 및 월초보험료</t>
    <phoneticPr fontId="4" type="noConversion"/>
  </si>
  <si>
    <t>Ⅲ. 신계약 매출 지표 - APE(상품 및 채널별)</t>
    <phoneticPr fontId="4" type="noConversion"/>
  </si>
  <si>
    <t>■ 상품별 APE</t>
    <phoneticPr fontId="4" type="noConversion"/>
  </si>
  <si>
    <t>■ 채널별 APE</t>
    <phoneticPr fontId="4" type="noConversion"/>
  </si>
  <si>
    <t xml:space="preserve">  채널별 APE 합계</t>
    <phoneticPr fontId="4" type="noConversion"/>
  </si>
  <si>
    <t>■ 설계사 조직현황 / 정착률</t>
    <phoneticPr fontId="4" type="noConversion"/>
  </si>
  <si>
    <t xml:space="preserve">  설계사 수</t>
    <phoneticPr fontId="4" type="noConversion"/>
  </si>
  <si>
    <t xml:space="preserve">  13차 정착률</t>
    <phoneticPr fontId="4" type="noConversion"/>
  </si>
  <si>
    <t>Ⅳ. 자산운용 현황 - 운용자산</t>
    <phoneticPr fontId="4" type="noConversion"/>
  </si>
  <si>
    <t>■ 자산 포트폴리오</t>
    <phoneticPr fontId="4" type="noConversion"/>
  </si>
  <si>
    <t xml:space="preserve">  자산계</t>
    <phoneticPr fontId="4" type="noConversion"/>
  </si>
  <si>
    <t>■ 운용자산이익률</t>
    <phoneticPr fontId="4" type="noConversion"/>
  </si>
  <si>
    <t xml:space="preserve">  운용자산이익률</t>
    <phoneticPr fontId="4" type="noConversion"/>
  </si>
  <si>
    <t>Ⅳ. 자산운용 현황 - 자산건전성</t>
    <phoneticPr fontId="4" type="noConversion"/>
  </si>
  <si>
    <t>■ 대출자산 건전성</t>
    <phoneticPr fontId="4" type="noConversion"/>
  </si>
  <si>
    <t xml:space="preserve">    대출채권</t>
    <phoneticPr fontId="4" type="noConversion"/>
  </si>
  <si>
    <t xml:space="preserve"> 정상</t>
    <phoneticPr fontId="4" type="noConversion"/>
  </si>
  <si>
    <t xml:space="preserve"> 요주의</t>
    <phoneticPr fontId="4" type="noConversion"/>
  </si>
  <si>
    <t xml:space="preserve"> 고정이하</t>
    <phoneticPr fontId="4" type="noConversion"/>
  </si>
  <si>
    <t xml:space="preserve">   (고정)</t>
    <phoneticPr fontId="4" type="noConversion"/>
  </si>
  <si>
    <t xml:space="preserve">   (회수의문)</t>
    <phoneticPr fontId="4" type="noConversion"/>
  </si>
  <si>
    <t xml:space="preserve">   (추정손실)</t>
    <phoneticPr fontId="4" type="noConversion"/>
  </si>
  <si>
    <t xml:space="preserve">    부실대출비율(NPL)</t>
    <phoneticPr fontId="4" type="noConversion"/>
  </si>
  <si>
    <t xml:space="preserve">    연체율</t>
    <phoneticPr fontId="4" type="noConversion"/>
  </si>
  <si>
    <t>Ⅴ. 배당 - 배당 및 발행주식수</t>
    <phoneticPr fontId="4" type="noConversion"/>
  </si>
  <si>
    <t>■ 별도 및 연결 배당</t>
    <phoneticPr fontId="4" type="noConversion"/>
  </si>
  <si>
    <t xml:space="preserve">    배당성향(별도)</t>
    <phoneticPr fontId="4" type="noConversion"/>
  </si>
  <si>
    <t xml:space="preserve"> 당기순이익(별도)</t>
    <phoneticPr fontId="4" type="noConversion"/>
  </si>
  <si>
    <t xml:space="preserve">    배당성향(연결)</t>
    <phoneticPr fontId="4" type="noConversion"/>
  </si>
  <si>
    <t xml:space="preserve"> 당기순이익(연결)</t>
    <phoneticPr fontId="4" type="noConversion"/>
  </si>
  <si>
    <t xml:space="preserve">    현금배당금총액</t>
    <phoneticPr fontId="4" type="noConversion"/>
  </si>
  <si>
    <t xml:space="preserve">    주당 현금배당금</t>
    <phoneticPr fontId="4" type="noConversion"/>
  </si>
  <si>
    <t xml:space="preserve">  유통주식수</t>
    <phoneticPr fontId="4" type="noConversion"/>
  </si>
  <si>
    <t xml:space="preserve">    시가배당률</t>
    <phoneticPr fontId="4" type="noConversion"/>
  </si>
  <si>
    <t xml:space="preserve">  주가(기말)</t>
    <phoneticPr fontId="4" type="noConversion"/>
  </si>
  <si>
    <t>※ 당기순이익(연결)은 지배기업소유지분 기준 당기순이익을 기재</t>
  </si>
  <si>
    <t xml:space="preserve">  운용자산이익률(헷지제외)</t>
    <phoneticPr fontId="4" type="noConversion"/>
  </si>
  <si>
    <t>Ⅵ. 재무제표 - 재무상태표(GAAP)</t>
    <phoneticPr fontId="4" type="noConversion"/>
  </si>
  <si>
    <t>Ⅵ. 재무제표 - 손익계산서(GAAP)</t>
    <phoneticPr fontId="4" type="noConversion"/>
  </si>
  <si>
    <t>Ⅵ. 재무제표 - 손익계산서(SAP)</t>
    <phoneticPr fontId="4" type="noConversion"/>
  </si>
  <si>
    <t>■ 재무상태표(별도)</t>
    <phoneticPr fontId="4" type="noConversion"/>
  </si>
  <si>
    <t xml:space="preserve"> 상각</t>
    <phoneticPr fontId="4" type="noConversion"/>
  </si>
  <si>
    <t xml:space="preserve"> 환입</t>
    <phoneticPr fontId="4" type="noConversion"/>
  </si>
  <si>
    <t xml:space="preserve">  월초보험료 합계</t>
    <phoneticPr fontId="4" type="noConversion"/>
  </si>
  <si>
    <t xml:space="preserve">  전체 수익성</t>
  </si>
  <si>
    <t>■ APE 대비 신계약 CSM 배수</t>
    <phoneticPr fontId="4" type="noConversion"/>
  </si>
  <si>
    <t>※ 월초보험료 산출 시 일시납 제외</t>
    <phoneticPr fontId="4" type="noConversion"/>
  </si>
  <si>
    <t>※ APE 대비 신계약 CSM 배수 = 신계약 CSM ÷ 상품별 APE</t>
    <phoneticPr fontId="4" type="noConversion"/>
  </si>
  <si>
    <t xml:space="preserve">  기말 보험계약마진</t>
    <phoneticPr fontId="4" type="noConversion"/>
  </si>
  <si>
    <t>누적</t>
  </si>
  <si>
    <t>2024.1~3</t>
  </si>
  <si>
    <t>2024.4~6</t>
  </si>
  <si>
    <t>2024.7~9</t>
  </si>
  <si>
    <t>2024.10~12</t>
  </si>
  <si>
    <t>1Q</t>
    <phoneticPr fontId="4" type="noConversion"/>
  </si>
  <si>
    <t>2Q</t>
    <phoneticPr fontId="4" type="noConversion"/>
  </si>
  <si>
    <t>3Q</t>
    <phoneticPr fontId="4" type="noConversion"/>
  </si>
  <si>
    <t>4Q</t>
    <phoneticPr fontId="4" type="noConversion"/>
  </si>
  <si>
    <t>현금및예치금</t>
    <phoneticPr fontId="4" type="noConversion"/>
  </si>
  <si>
    <t>유가증권</t>
    <phoneticPr fontId="4" type="noConversion"/>
  </si>
  <si>
    <t>FVPL</t>
    <phoneticPr fontId="4" type="noConversion"/>
  </si>
  <si>
    <t>FVOCI</t>
    <phoneticPr fontId="4" type="noConversion"/>
  </si>
  <si>
    <t>AC</t>
    <phoneticPr fontId="4" type="noConversion"/>
  </si>
  <si>
    <t>관계종속기업</t>
    <phoneticPr fontId="4" type="noConversion"/>
  </si>
  <si>
    <t>대출채권</t>
    <phoneticPr fontId="4" type="noConversion"/>
  </si>
  <si>
    <t>부동산</t>
    <phoneticPr fontId="4" type="noConversion"/>
  </si>
  <si>
    <t>최선추정부채(BEL)</t>
    <phoneticPr fontId="4" type="noConversion"/>
  </si>
  <si>
    <t>보험계약마진(CSM)</t>
    <phoneticPr fontId="4" type="noConversion"/>
  </si>
  <si>
    <t>위험조정(RA)</t>
    <phoneticPr fontId="4" type="noConversion"/>
  </si>
  <si>
    <t>기타</t>
    <phoneticPr fontId="4" type="noConversion"/>
  </si>
  <si>
    <t xml:space="preserve">    IBNR</t>
    <phoneticPr fontId="4" type="noConversion"/>
  </si>
  <si>
    <t>※ 듀레이션 갭 = 금리부자산 듀레이션 – 금리부부채 듀레이션 × (금리부부채 금액 ÷ 금리부자산 금액)</t>
    <phoneticPr fontId="4" type="noConversion"/>
  </si>
  <si>
    <t xml:space="preserve">  자산 듀레이션</t>
    <phoneticPr fontId="4" type="noConversion"/>
  </si>
  <si>
    <t xml:space="preserve">  부채 듀레이션</t>
    <phoneticPr fontId="4" type="noConversion"/>
  </si>
  <si>
    <t xml:space="preserve">  운용자산</t>
    <phoneticPr fontId="4" type="noConversion"/>
  </si>
  <si>
    <t xml:space="preserve">  비운용자산</t>
    <phoneticPr fontId="4" type="noConversion"/>
  </si>
  <si>
    <t xml:space="preserve">  특별계정자산</t>
    <phoneticPr fontId="4" type="noConversion"/>
  </si>
  <si>
    <t xml:space="preserve">  보험부채</t>
    <phoneticPr fontId="4" type="noConversion"/>
  </si>
  <si>
    <t xml:space="preserve">  재보험계약부채</t>
    <phoneticPr fontId="4" type="noConversion"/>
  </si>
  <si>
    <t xml:space="preserve">  투자계약부채</t>
    <phoneticPr fontId="4" type="noConversion"/>
  </si>
  <si>
    <t xml:space="preserve">  특별계정부채</t>
    <phoneticPr fontId="4" type="noConversion"/>
  </si>
  <si>
    <t xml:space="preserve">  그 외</t>
    <phoneticPr fontId="4" type="noConversion"/>
  </si>
  <si>
    <t xml:space="preserve">  영업이익</t>
    <phoneticPr fontId="4" type="noConversion"/>
  </si>
  <si>
    <t xml:space="preserve">  영업외손익</t>
    <phoneticPr fontId="4" type="noConversion"/>
  </si>
  <si>
    <t xml:space="preserve">  세전이익</t>
    <phoneticPr fontId="4" type="noConversion"/>
  </si>
  <si>
    <t xml:space="preserve">  당기순이익</t>
    <phoneticPr fontId="4" type="noConversion"/>
  </si>
  <si>
    <t xml:space="preserve">  부채계</t>
    <phoneticPr fontId="4" type="noConversion"/>
  </si>
  <si>
    <t xml:space="preserve">  자본금</t>
    <phoneticPr fontId="4" type="noConversion"/>
  </si>
  <si>
    <t xml:space="preserve">  자본잉여금</t>
    <phoneticPr fontId="4" type="noConversion"/>
  </si>
  <si>
    <t xml:space="preserve">  신종자본증권</t>
    <phoneticPr fontId="4" type="noConversion"/>
  </si>
  <si>
    <t xml:space="preserve">  이익잉여금</t>
    <phoneticPr fontId="4" type="noConversion"/>
  </si>
  <si>
    <t xml:space="preserve">  자본조정</t>
    <phoneticPr fontId="4" type="noConversion"/>
  </si>
  <si>
    <t xml:space="preserve">  기타포괄손익누계액</t>
    <phoneticPr fontId="4" type="noConversion"/>
  </si>
  <si>
    <t xml:space="preserve">  자본계</t>
    <phoneticPr fontId="4" type="noConversion"/>
  </si>
  <si>
    <t>※ 조정 수입보험료 : 일시납의 1/10 반영</t>
    <phoneticPr fontId="4" type="noConversion"/>
  </si>
  <si>
    <t xml:space="preserve">  상품별 APE 합계</t>
    <phoneticPr fontId="4" type="noConversion"/>
  </si>
  <si>
    <t>■ 손익계산서(별도)</t>
    <phoneticPr fontId="4" type="noConversion"/>
  </si>
  <si>
    <t xml:space="preserve">    판매조직 현황</t>
    <phoneticPr fontId="4" type="noConversion"/>
  </si>
  <si>
    <t xml:space="preserve">    단체보험</t>
    <phoneticPr fontId="4" type="noConversion"/>
  </si>
  <si>
    <t xml:space="preserve">    퇴직</t>
    <phoneticPr fontId="4" type="noConversion"/>
  </si>
  <si>
    <t xml:space="preserve"> 보장성</t>
    <phoneticPr fontId="4" type="noConversion"/>
  </si>
  <si>
    <t xml:space="preserve"> 저축성</t>
    <phoneticPr fontId="4" type="noConversion"/>
  </si>
  <si>
    <t xml:space="preserve">    한화생명금융서비스</t>
    <phoneticPr fontId="4" type="noConversion"/>
  </si>
  <si>
    <t xml:space="preserve">    GA</t>
    <phoneticPr fontId="4" type="noConversion"/>
  </si>
  <si>
    <t xml:space="preserve">    BA</t>
    <phoneticPr fontId="4" type="noConversion"/>
  </si>
  <si>
    <t xml:space="preserve">    기타</t>
    <phoneticPr fontId="4" type="noConversion"/>
  </si>
  <si>
    <t>※ 24년 1분기부터 부담금리 산출 기준 Hardy 방식으로 변경</t>
    <phoneticPr fontId="4" type="noConversion"/>
  </si>
  <si>
    <t>■ 재무상태표(별도)</t>
  </si>
  <si>
    <t>(단위: 원)</t>
  </si>
  <si>
    <t xml:space="preserve">         최선추정(BEL)</t>
  </si>
  <si>
    <t xml:space="preserve">         위험조정(RA)</t>
  </si>
  <si>
    <t xml:space="preserve">         보험계약마진(CSM)</t>
  </si>
  <si>
    <t>자산총계</t>
  </si>
  <si>
    <t xml:space="preserve">         보험료배분접근법적용</t>
  </si>
  <si>
    <t>부채총계</t>
  </si>
  <si>
    <t>자본총계</t>
  </si>
  <si>
    <t>부채와 자본 총계</t>
  </si>
  <si>
    <t>Ⅵ. 재무제표 - 재무상태표(SAP)</t>
    <phoneticPr fontId="4" type="noConversion"/>
  </si>
  <si>
    <t>VFA</t>
  </si>
  <si>
    <t>고정형</t>
    <phoneticPr fontId="4" type="noConversion"/>
  </si>
  <si>
    <t>연동형</t>
    <phoneticPr fontId="4" type="noConversion"/>
  </si>
  <si>
    <t xml:space="preserve"> 할인율 변동</t>
    <phoneticPr fontId="4" type="noConversion"/>
  </si>
  <si>
    <t>※ 보험료배분접근법 포함</t>
    <phoneticPr fontId="4" type="noConversion"/>
  </si>
  <si>
    <t xml:space="preserve"> Ⅰ. 요약 재무제표</t>
    <phoneticPr fontId="4" type="noConversion"/>
  </si>
  <si>
    <t>QoQ</t>
  </si>
  <si>
    <t>고정형</t>
  </si>
  <si>
    <t>연동형</t>
  </si>
  <si>
    <t xml:space="preserve">    별도 재무상태표</t>
    <phoneticPr fontId="4" type="noConversion"/>
  </si>
  <si>
    <r>
      <t xml:space="preserve">    </t>
    </r>
    <r>
      <rPr>
        <b/>
        <sz val="18"/>
        <rFont val="YD윤고딕 320"/>
        <family val="1"/>
        <charset val="129"/>
      </rPr>
      <t>별도 손익계산서</t>
    </r>
    <phoneticPr fontId="4" type="noConversion"/>
  </si>
  <si>
    <t xml:space="preserve">    배당 및 발행주식수</t>
    <phoneticPr fontId="4" type="noConversion"/>
  </si>
  <si>
    <t>※ 손해율=사고보험금(IBNR 포함)÷위험보험료</t>
    <phoneticPr fontId="4" type="noConversion"/>
  </si>
  <si>
    <t>※ 연금/저축은 월납물량 기준</t>
  </si>
  <si>
    <t>가정변경 등 조정</t>
    <phoneticPr fontId="4" type="noConversion"/>
  </si>
  <si>
    <t>2025.1~3</t>
  </si>
  <si>
    <t>2025.1~3</t>
    <phoneticPr fontId="4" type="noConversion"/>
  </si>
  <si>
    <t>2025.4~6</t>
  </si>
  <si>
    <t>2025.4~6</t>
    <phoneticPr fontId="4" type="noConversion"/>
  </si>
  <si>
    <t>2025.7~9</t>
  </si>
  <si>
    <t>2025.7~9</t>
    <phoneticPr fontId="4" type="noConversion"/>
  </si>
  <si>
    <t>2025.10~12</t>
  </si>
  <si>
    <t>2025.10~12</t>
    <phoneticPr fontId="4" type="noConversion"/>
  </si>
  <si>
    <t>2024년 12월 31일(전기말)</t>
    <phoneticPr fontId="4" type="noConversion"/>
  </si>
  <si>
    <t xml:space="preserve"> XIV. 이연법인세자산</t>
  </si>
  <si>
    <t xml:space="preserve"> III. 기타포괄손익-공정가치측정금융자산</t>
  </si>
  <si>
    <t xml:space="preserve"> IV. 상각후원가측정금융자산</t>
  </si>
  <si>
    <t xml:space="preserve">   1. 상각후원가측정유가증권</t>
  </si>
  <si>
    <t xml:space="preserve">   2. 상각후원가측정대출채권</t>
  </si>
  <si>
    <t xml:space="preserve">   3. 상각후원가측정기타금융자산</t>
  </si>
  <si>
    <t xml:space="preserve"> VI. 관계ㆍ종속기업투자자산</t>
  </si>
  <si>
    <t xml:space="preserve"> XV. 기타자산</t>
  </si>
  <si>
    <t>부     채</t>
  </si>
  <si>
    <t xml:space="preserve"> Ⅰ. 보험손익</t>
  </si>
  <si>
    <t xml:space="preserve"> Ⅱ. 투자손익</t>
  </si>
  <si>
    <t xml:space="preserve"> Ⅲ. 영업이익</t>
  </si>
  <si>
    <t xml:space="preserve"> IⅤ. 영업외수익</t>
  </si>
  <si>
    <t xml:space="preserve"> V. 영업외비용</t>
  </si>
  <si>
    <t xml:space="preserve"> VI. 법인세비용차감전순이익</t>
  </si>
  <si>
    <t xml:space="preserve"> VII. 법인세비용</t>
  </si>
  <si>
    <t xml:space="preserve"> IⅩ. 기타포괄손익</t>
  </si>
  <si>
    <t>1). 기타포괄손익-공정가치측정지분증권 평가손익</t>
  </si>
  <si>
    <t>3). 확정급여제도의 재측정요소</t>
  </si>
  <si>
    <t>1). 기타포괄손익-공정가치측정채무증권 평가손익</t>
  </si>
  <si>
    <t>2).  보험계약자산(부채)순금융손익</t>
  </si>
  <si>
    <t>3).  재보험계약자산(부채)순금융손익</t>
  </si>
  <si>
    <t>4).  현금흐름위험회피파생상품평가손익</t>
  </si>
  <si>
    <t xml:space="preserve"> X. 총포괄손익</t>
  </si>
  <si>
    <t xml:space="preserve">     건강보험</t>
  </si>
  <si>
    <t>건강보험</t>
  </si>
  <si>
    <t xml:space="preserve">     건강</t>
    <phoneticPr fontId="4" type="noConversion"/>
  </si>
  <si>
    <t>■ 월평균 월초보험료</t>
    <phoneticPr fontId="4" type="noConversion"/>
  </si>
  <si>
    <t>※ 25년 2분기 부터 '일반보장' 명칭을 '건강보험'으로 변경</t>
    <phoneticPr fontId="4" type="noConversion"/>
  </si>
  <si>
    <t>1). 재보험금융수익</t>
    <phoneticPr fontId="4" type="noConversion"/>
  </si>
  <si>
    <t>2). 이자수익</t>
    <phoneticPr fontId="4" type="noConversion"/>
  </si>
  <si>
    <t>3). 배당수익</t>
    <phoneticPr fontId="4" type="noConversion"/>
  </si>
  <si>
    <t>4). 당기손익-공정가치측정금융상품 관련 이익</t>
    <phoneticPr fontId="4" type="noConversion"/>
  </si>
  <si>
    <t>5). 기타포괄손익-공정가치측정금융상품 관련 이익</t>
    <phoneticPr fontId="4" type="noConversion"/>
  </si>
  <si>
    <t>6). 상각후원가측정금융상품 관련 이익</t>
    <phoneticPr fontId="4" type="noConversion"/>
  </si>
  <si>
    <t>7). 파생상품관련수익</t>
    <phoneticPr fontId="4" type="noConversion"/>
  </si>
  <si>
    <t>8). 외화거래이익</t>
    <phoneticPr fontId="4" type="noConversion"/>
  </si>
  <si>
    <t>9). 기타투자수익</t>
    <phoneticPr fontId="4" type="noConversion"/>
  </si>
  <si>
    <t>2024.1~12</t>
  </si>
  <si>
    <t>2024.1~12</t>
    <phoneticPr fontId="4" type="noConversion"/>
  </si>
  <si>
    <t>2025.1~12</t>
  </si>
  <si>
    <t>2025.1~12</t>
    <phoneticPr fontId="4" type="noConversion"/>
  </si>
  <si>
    <t>2025년 12월 31일(당기말)</t>
    <phoneticPr fontId="4" type="noConversion"/>
  </si>
  <si>
    <t>2025년 1~12월 누계 (당기)</t>
    <phoneticPr fontId="4" type="noConversion"/>
  </si>
  <si>
    <t>2024년 1~12월 누계 (전기)</t>
    <phoneticPr fontId="4" type="noConversion"/>
  </si>
  <si>
    <r>
      <t>다. 국</t>
    </r>
    <r>
      <rPr>
        <sz val="12"/>
        <rFont val="Calibri"/>
        <family val="2"/>
      </rPr>
      <t>·</t>
    </r>
    <r>
      <rPr>
        <sz val="12"/>
        <rFont val="YD윤고딕 320"/>
        <family val="1"/>
        <charset val="129"/>
      </rPr>
      <t>공채</t>
    </r>
    <phoneticPr fontId="4" type="noConversion"/>
  </si>
  <si>
    <t>라. 특수채</t>
    <phoneticPr fontId="4" type="noConversion"/>
  </si>
  <si>
    <t>마. 금융채</t>
    <phoneticPr fontId="4" type="noConversion"/>
  </si>
  <si>
    <t>바. 회사채</t>
    <phoneticPr fontId="4" type="noConversion"/>
  </si>
  <si>
    <t>사. 수익증권</t>
    <phoneticPr fontId="4" type="noConversion"/>
  </si>
  <si>
    <t>아. 외화유가증권</t>
    <phoneticPr fontId="4" type="noConversion"/>
  </si>
  <si>
    <t>자. 기타유가증권</t>
    <phoneticPr fontId="4" type="noConversion"/>
  </si>
  <si>
    <t>※ 대출채권 잔액은 변액계정 포함이라서 운용자산 포트폴리오의 대출채권잔액 숫자와 차이남</t>
    <phoneticPr fontId="4" type="noConversion"/>
  </si>
  <si>
    <t xml:space="preserve"> VIII. 당기순이익</t>
    <phoneticPr fontId="4" type="noConversion"/>
  </si>
  <si>
    <t>※ 2010년~2022년: IFRS4 기준으로 산출</t>
    <phoneticPr fontId="4" type="noConversion"/>
  </si>
  <si>
    <t>신뱅</t>
    <phoneticPr fontId="4" type="noConversion"/>
  </si>
  <si>
    <t xml:space="preserve">   지급여력금액</t>
  </si>
  <si>
    <t xml:space="preserve">   지급여력기준금액</t>
  </si>
  <si>
    <t>※ 연도말 주가</t>
    <phoneticPr fontId="4" type="noConversion"/>
  </si>
  <si>
    <t>9). 기타투자비용</t>
    <phoneticPr fontId="4" type="noConversion"/>
  </si>
  <si>
    <t>10). 재산관리비</t>
    <phoneticPr fontId="4" type="noConversion"/>
  </si>
  <si>
    <t>※ 당기 중 계약자지분조정 관련 회계정책 변경에 따라 비교표시되는 전기말 재무상태표는 소급 재작성 되었습니다.</t>
    <phoneticPr fontId="4" type="noConversion"/>
  </si>
  <si>
    <t>※ 당기 중 계약자지분조정 관련 회계정책 변경에 따라 비교표시되는 전기 손익계산서는 소급 재작성 되었습니다.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</si>
</sst>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(&quot;$&quot;* #,##0_);_(&quot;$&quot;* \(#,##0\);_(&quot;$&quot;* &quot;-&quot;_);_(@_)"/>
    <numFmt numFmtId="178" formatCode="_ * #,##0.00_ ;_ * \-#,##0.00_ ;_ * &quot;-&quot;??_ ;_ @_ "/>
    <numFmt numFmtId="179" formatCode="_ &quot;₩&quot;* #,##0_ ;_ &quot;₩&quot;* \-#,##0_ ;_ &quot;₩&quot;* &quot;-&quot;_ ;_ @_ "/>
    <numFmt numFmtId="180" formatCode="_ &quot;₩&quot;* #,##0.00_ ;_ &quot;₩&quot;* \-#,##0.00_ ;_ &quot;₩&quot;* &quot;-&quot;??_ ;_ @_ "/>
    <numFmt numFmtId="181" formatCode="&quot;US$&quot;#,##0.00_);\(&quot;US$&quot;#,##0.00\)"/>
    <numFmt numFmtId="182" formatCode="#,##0&quot;포&quot;"/>
    <numFmt numFmtId="183" formatCode="m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/d"/>
    <numFmt numFmtId="184" formatCode="#,##0;&quot;△&quot;#,##0"/>
    <numFmt numFmtId="185" formatCode="#,##0&quot;Vial&quot;"/>
    <numFmt numFmtId="186" formatCode="_ * #,##0_ ;_ * \-#,##0_ ;_ * &quot;-&quot;??_ ;_ @_ "/>
    <numFmt numFmtId="187" formatCode="0.00%_);\(0.00%\)"/>
    <numFmt numFmtId="188" formatCode="_(* #,##0.00_);_(* \(#,##0.00\);_(* &quot;-&quot;??_);_(@_)"/>
    <numFmt numFmtId="189" formatCode="#,##0&quot;㎖&quot;"/>
    <numFmt numFmtId="190" formatCode="#,##0&quot;앰플&quot;"/>
    <numFmt numFmtId="191" formatCode="#,##0&quot;g&quot;"/>
    <numFmt numFmtId="192" formatCode="&quot; ￦&quot;#,##0_);&quot;(￦&quot;#,##0\);&quot; ￦&quot;\-_)"/>
    <numFmt numFmtId="193" formatCode="#0&quot;일&quot;"/>
    <numFmt numFmtId="194" formatCode="#,##0&quot;정&quot;"/>
    <numFmt numFmtId="195" formatCode="#,##0&quot;매&quot;"/>
    <numFmt numFmtId="196" formatCode="&quot;#&quot;##0"/>
    <numFmt numFmtId="197" formatCode="[Blue]#,##0.00;[Red]\-#,##0.00"/>
    <numFmt numFmtId="198" formatCode="#,##0&quot;캅셀&quot;"/>
    <numFmt numFmtId="199" formatCode="_-* #,##0_-;\-* #,##0_-;_-* &quot;-     &quot;_-;_-@_-"/>
    <numFmt numFmtId="200" formatCode="&quot;₩&quot;#,##0;&quot;₩&quot;\-#,##0"/>
    <numFmt numFmtId="201" formatCode="_-&quot;₩&quot;* #,##0_-;&quot;₩&quot;&quot;₩&quot;&quot;₩&quot;&quot;₩&quot;&quot;₩&quot;&quot;₩&quot;&quot;₩&quot;&quot;₩&quot;&quot;₩&quot;&quot;₩&quot;\-&quot;₩&quot;* #,##0_-;_-&quot;₩&quot;* &quot;-&quot;_-;_-@_-"/>
    <numFmt numFmtId="202" formatCode="_-&quot;₩&quot;* #,##0.00_-;&quot;₩&quot;&quot;₩&quot;&quot;₩&quot;&quot;₩&quot;&quot;₩&quot;&quot;₩&quot;&quot;₩&quot;&quot;₩&quot;&quot;₩&quot;&quot;₩&quot;\-&quot;₩&quot;* #,##0.00_-;_-&quot;₩&quot;* &quot;-&quot;??_-;_-@_-"/>
    <numFmt numFmtId="203" formatCode="_-* #,##0_-;&quot;₩&quot;&quot;₩&quot;&quot;₩&quot;&quot;₩&quot;&quot;₩&quot;&quot;₩&quot;&quot;₩&quot;&quot;₩&quot;&quot;₩&quot;&quot;₩&quot;\-* #,##0_-;_-* &quot;-&quot;_-;_-@_-"/>
    <numFmt numFmtId="204" formatCode="_-* #,##0.00_-;&quot;₩&quot;&quot;₩&quot;&quot;₩&quot;&quot;₩&quot;&quot;₩&quot;&quot;₩&quot;&quot;₩&quot;&quot;₩&quot;&quot;₩&quot;&quot;₩&quot;\-* #,##0.00_-;_-* &quot;-&quot;??_-;_-@_-"/>
    <numFmt numFmtId="205" formatCode="#,##0_)&quot;개월&quot;;\(#,##0\)"/>
    <numFmt numFmtId="206" formatCode="mmm\.yy"/>
    <numFmt numFmtId="207" formatCode="0&quot;.&quot;_);[Red]\(0\)"/>
    <numFmt numFmtId="208" formatCode="\'yy\.mm\.dd"/>
    <numFmt numFmtId="209" formatCode="_-* #,##0\ _D_M_-;\-* #,##0\ _D_M_-;_-* &quot;-&quot;\ _D_M_-;_-@_-"/>
    <numFmt numFmtId="210" formatCode="_-* #,##0.00\ _D_M_-;\-* #,##0.00\ _D_M_-;_-* &quot;-&quot;??\ _D_M_-;_-@_-"/>
    <numFmt numFmtId="211" formatCode="_ &quot;₩&quot;* #,##0.00_ ;_ &quot;₩&quot;* &quot;₩&quot;\-#,##0.00_ ;_ &quot;₩&quot;* &quot;-&quot;??_ ;_ @_ "/>
    <numFmt numFmtId="212" formatCode="_-[$€-2]* #,##0.00_-;\-[$€-2]* #,##0.00_-;_-[$€-2]* &quot;-&quot;??_-"/>
    <numFmt numFmtId="213" formatCode="#,##0;[Red]&quot;△&quot;#,##0"/>
    <numFmt numFmtId="214" formatCode="#,##0,;\-#,##0,;_-&quot;&quot;_-"/>
    <numFmt numFmtId="215" formatCode="0%_);\(0%\)"/>
    <numFmt numFmtId="216" formatCode="0.0%"/>
    <numFmt numFmtId="217" formatCode="#,##0_ "/>
    <numFmt numFmtId="218" formatCode="###,000"/>
    <numFmt numFmtId="219" formatCode="0.00%\p"/>
    <numFmt numFmtId="220" formatCode="0.0&quot;%&quot;"/>
    <numFmt numFmtId="221" formatCode="0.0&quot;%p&quot;"/>
    <numFmt numFmtId="222" formatCode="#,##0_);[Red]\(#,##0\)"/>
    <numFmt numFmtId="223" formatCode="0.0%\p"/>
    <numFmt numFmtId="224" formatCode="#,##0.00_);[Red]\(#,##0.00\)"/>
    <numFmt numFmtId="225" formatCode="#,##0&quot;원&quot;"/>
    <numFmt numFmtId="226" formatCode="_-* #,##0_-;&quot;-&quot;\ #,##0_-;_-* &quot;-&quot;_-;_-@_-"/>
    <numFmt numFmtId="227" formatCode="_-* #,##0_-;[Red]&quot;△&quot;\ #,##0_-;_-* &quot;-&quot;_-;_-@_-"/>
    <numFmt numFmtId="228" formatCode="0_ "/>
    <numFmt numFmtId="229" formatCode="##,##0&quot;주&quot;"/>
    <numFmt numFmtId="230" formatCode="#,##0&quot;배&quot;"/>
    <numFmt numFmtId="231" formatCode="#,##0.0_ "/>
    <numFmt numFmtId="232" formatCode="0.00_);[Red]\(0.00\)"/>
    <numFmt numFmtId="233" formatCode="0.00_ "/>
    <numFmt numFmtId="234" formatCode="#,##0.0&quot;%&quot;"/>
    <numFmt numFmtId="235" formatCode="#,##0.00&quot;%&quot;"/>
    <numFmt numFmtId="236" formatCode="#,##0.00&quot;%p&quot;"/>
    <numFmt numFmtId="237" formatCode="0&quot;%&quot;"/>
    <numFmt numFmtId="238" formatCode="#&quot;%&quot;"/>
    <numFmt numFmtId="239" formatCode="#.#%\p"/>
    <numFmt numFmtId="240" formatCode="0_);[Red]\(0\)"/>
    <numFmt numFmtId="241" formatCode="_-* #,##0_-;\-\ #,##0_-;_-* &quot;-&quot;_-;_-@_-"/>
    <numFmt numFmtId="242" formatCode="#,##0.0&quot;배&quot;"/>
    <numFmt numFmtId="243" formatCode="##,##0&quot;만주&quot;"/>
    <numFmt numFmtId="244" formatCode="#,##0.00_ "/>
    <numFmt numFmtId="245" formatCode="0.000%\p"/>
    <numFmt numFmtId="246" formatCode="#.0%\p"/>
  </numFmts>
  <fonts count="139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Times New Roman"/>
      <family val="1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¹UAAA¼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name val="바탕체"/>
      <family val="1"/>
      <charset val="129"/>
    </font>
    <font>
      <i/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Helv"/>
      <family val="2"/>
    </font>
    <font>
      <u/>
      <sz val="9"/>
      <color indexed="36"/>
      <name val="돋움"/>
      <family val="3"/>
      <charset val="129"/>
    </font>
    <font>
      <sz val="12"/>
      <name val="뼻뮝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맑은 고딕"/>
      <family val="3"/>
      <charset val="129"/>
    </font>
    <font>
      <sz val="10"/>
      <name val="Book Antiqua"/>
      <family val="1"/>
    </font>
    <font>
      <sz val="12"/>
      <name val="ⓒoUAAA¨u"/>
      <family val="1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color indexed="20"/>
      <name val="돋움"/>
      <family val="3"/>
      <charset val="129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8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8"/>
      <name val="Palatino"/>
      <family val="1"/>
    </font>
    <font>
      <sz val="11"/>
      <name val="??"/>
      <family val="1"/>
    </font>
    <font>
      <i/>
      <sz val="11"/>
      <color indexed="23"/>
      <name val="돋움"/>
      <family val="3"/>
      <charset val="129"/>
    </font>
    <font>
      <sz val="7"/>
      <name val="Palatino"/>
      <family val="1"/>
    </font>
    <font>
      <sz val="11"/>
      <color indexed="17"/>
      <name val="돋움"/>
      <family val="3"/>
      <charset val="129"/>
    </font>
    <font>
      <b/>
      <sz val="10"/>
      <name val="Arial"/>
      <family val="2"/>
    </font>
    <font>
      <b/>
      <sz val="15"/>
      <color indexed="56"/>
      <name val="돋움"/>
      <family val="3"/>
      <charset val="129"/>
    </font>
    <font>
      <sz val="18"/>
      <name val="Helvetica-Black"/>
      <family val="2"/>
    </font>
    <font>
      <i/>
      <sz val="14"/>
      <name val="Palatino"/>
      <family val="1"/>
    </font>
    <font>
      <b/>
      <sz val="18"/>
      <name val="Arial"/>
      <family val="2"/>
    </font>
    <font>
      <sz val="10"/>
      <color indexed="12"/>
      <name val="Arial"/>
      <family val="2"/>
    </font>
    <font>
      <sz val="11"/>
      <color indexed="62"/>
      <name val="돋움"/>
      <family val="3"/>
      <charset val="129"/>
    </font>
    <font>
      <sz val="11"/>
      <color indexed="52"/>
      <name val="돋움"/>
      <family val="3"/>
      <charset val="129"/>
    </font>
    <font>
      <sz val="11"/>
      <color indexed="60"/>
      <name val="돋움"/>
      <family val="3"/>
      <charset val="129"/>
    </font>
    <font>
      <sz val="7"/>
      <name val="Small Fonts"/>
      <family val="2"/>
    </font>
    <font>
      <sz val="12"/>
      <name val="Helv"/>
      <family val="2"/>
    </font>
    <font>
      <u/>
      <sz val="18"/>
      <name val="Times New Roman"/>
      <family val="1"/>
    </font>
    <font>
      <b/>
      <sz val="11"/>
      <color indexed="63"/>
      <name val="돋움"/>
      <family val="3"/>
      <charset val="129"/>
    </font>
    <font>
      <sz val="10"/>
      <color indexed="16"/>
      <name val="Helvetica-Black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color indexed="10"/>
      <name val="Arial"/>
      <family val="2"/>
    </font>
    <font>
      <b/>
      <sz val="18"/>
      <color indexed="56"/>
      <name val="맑은 고딕"/>
      <family val="3"/>
      <charset val="129"/>
    </font>
    <font>
      <sz val="8"/>
      <color indexed="12"/>
      <name val="Arial"/>
      <family val="2"/>
    </font>
    <font>
      <sz val="12"/>
      <name val="¾©"/>
      <family val="3"/>
      <charset val="129"/>
    </font>
    <font>
      <sz val="11"/>
      <color indexed="10"/>
      <name val="돋움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6"/>
      <color indexed="9"/>
      <name val="KL 산돌고딕 L"/>
      <family val="3"/>
      <charset val="129"/>
    </font>
    <font>
      <sz val="11"/>
      <color indexed="8"/>
      <name val="宋体"/>
      <charset val="129"/>
    </font>
    <font>
      <sz val="11"/>
      <color indexed="63"/>
      <name val="맑은 고딕"/>
      <family val="3"/>
      <charset val="129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22"/>
      <name val="맑은 고딕"/>
      <family val="3"/>
      <charset val="129"/>
    </font>
    <font>
      <u/>
      <sz val="12"/>
      <name val="맑은 고딕"/>
      <family val="3"/>
      <charset val="129"/>
    </font>
    <font>
      <b/>
      <sz val="22"/>
      <name val="LIFEPLUS Bold"/>
      <family val="3"/>
      <charset val="129"/>
    </font>
    <font>
      <b/>
      <sz val="18"/>
      <name val="맑은 고딕"/>
      <family val="3"/>
      <charset val="129"/>
    </font>
    <font>
      <sz val="9"/>
      <name val="돋움"/>
      <family val="3"/>
      <charset val="129"/>
    </font>
    <font>
      <b/>
      <sz val="48"/>
      <name val="맑은 고딕"/>
      <family val="3"/>
      <charset val="129"/>
    </font>
    <font>
      <sz val="15"/>
      <name val="YD윤고딕 320"/>
      <family val="1"/>
      <charset val="129"/>
    </font>
    <font>
      <b/>
      <sz val="15"/>
      <name val="YD윤고딕 320"/>
      <family val="1"/>
      <charset val="129"/>
    </font>
    <font>
      <b/>
      <sz val="15"/>
      <color indexed="9"/>
      <name val="YD윤고딕 320"/>
      <family val="1"/>
      <charset val="129"/>
    </font>
    <font>
      <sz val="15"/>
      <name val="YD윤고딕 140"/>
      <family val="1"/>
      <charset val="129"/>
    </font>
    <font>
      <b/>
      <sz val="18"/>
      <color indexed="12"/>
      <name val="YD윤고딕 320"/>
      <family val="1"/>
      <charset val="129"/>
    </font>
    <font>
      <b/>
      <sz val="18"/>
      <name val="YD윤고딕 320"/>
      <family val="1"/>
      <charset val="129"/>
    </font>
    <font>
      <sz val="18"/>
      <name val="YD윤고딕 320"/>
      <family val="1"/>
      <charset val="129"/>
    </font>
    <font>
      <sz val="18"/>
      <name val="YD윤고딕 140"/>
      <family val="1"/>
      <charset val="129"/>
    </font>
    <font>
      <sz val="12"/>
      <name val="YD윤고딕 320"/>
      <family val="1"/>
      <charset val="129"/>
    </font>
    <font>
      <b/>
      <sz val="12"/>
      <name val="YD윤고딕 320"/>
      <family val="1"/>
      <charset val="129"/>
    </font>
    <font>
      <sz val="11"/>
      <name val="YD윤고딕 320"/>
      <family val="1"/>
      <charset val="129"/>
    </font>
    <font>
      <b/>
      <sz val="11"/>
      <name val="YD윤고딕 320"/>
      <family val="1"/>
      <charset val="129"/>
    </font>
    <font>
      <u/>
      <sz val="12"/>
      <name val="YD윤고딕 320"/>
      <family val="1"/>
      <charset val="129"/>
    </font>
    <font>
      <i/>
      <sz val="12"/>
      <name val="YD윤고딕 320"/>
      <family val="1"/>
      <charset val="129"/>
    </font>
    <font>
      <sz val="12"/>
      <name val="Calibri"/>
      <family val="2"/>
    </font>
    <font>
      <sz val="11"/>
      <color theme="1"/>
      <name val="맑은 고딕"/>
      <family val="3"/>
      <charset val="129"/>
      <scheme val="minor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24"/>
      <name val="맑은 고딕"/>
      <family val="3"/>
      <charset val="129"/>
      <scheme val="minor"/>
    </font>
    <font>
      <sz val="20"/>
      <color theme="1"/>
      <name val="맑은 고딕"/>
      <family val="3"/>
      <charset val="129"/>
    </font>
    <font>
      <sz val="30"/>
      <color rgb="FFF37321"/>
      <name val="YD윤고딕 140"/>
      <family val="1"/>
      <charset val="129"/>
    </font>
    <font>
      <b/>
      <sz val="18"/>
      <color theme="1"/>
      <name val="YD윤고딕 320"/>
      <family val="1"/>
      <charset val="129"/>
    </font>
    <font>
      <b/>
      <sz val="20"/>
      <color theme="0"/>
      <name val="YD윤고딕 320"/>
      <family val="1"/>
      <charset val="129"/>
    </font>
    <font>
      <sz val="18"/>
      <color theme="1"/>
      <name val="YD윤고딕 140"/>
      <family val="1"/>
      <charset val="129"/>
    </font>
    <font>
      <b/>
      <sz val="18"/>
      <color theme="1" tint="4.9989318521683403E-2"/>
      <name val="YD윤고딕 320"/>
      <family val="1"/>
      <charset val="129"/>
    </font>
    <font>
      <sz val="12"/>
      <color rgb="FFFF0000"/>
      <name val="YD윤고딕 320"/>
      <family val="1"/>
      <charset val="129"/>
    </font>
    <font>
      <sz val="22"/>
      <color rgb="FFF37321"/>
      <name val="YD윤고딕 140"/>
      <family val="1"/>
      <charset val="129"/>
    </font>
  </fonts>
  <fills count="5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1E6"/>
        <bgColor indexed="64"/>
      </patternFill>
    </fill>
  </fills>
  <borders count="23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/>
      <top style="thin">
        <color theme="1"/>
      </top>
      <bottom style="hair">
        <color indexed="8"/>
      </bottom>
      <diagonal/>
    </border>
    <border>
      <left/>
      <right style="thin">
        <color theme="1"/>
      </right>
      <top style="hair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8"/>
      </right>
      <top style="thin">
        <color theme="1"/>
      </top>
      <bottom style="hair">
        <color indexed="8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indexed="8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indexed="8"/>
      </bottom>
      <diagonal/>
    </border>
    <border>
      <left style="hair">
        <color theme="1"/>
      </left>
      <right style="thin">
        <color indexed="8"/>
      </right>
      <top style="thin">
        <color theme="1"/>
      </top>
      <bottom style="hair">
        <color indexed="8"/>
      </bottom>
      <diagonal/>
    </border>
    <border>
      <left style="thin">
        <color theme="1"/>
      </left>
      <right style="hair">
        <color theme="1"/>
      </right>
      <top style="hair">
        <color indexed="8"/>
      </top>
      <bottom style="hair">
        <color indexed="8"/>
      </bottom>
      <diagonal/>
    </border>
    <border>
      <left style="hair">
        <color theme="1"/>
      </left>
      <right style="hair">
        <color theme="1"/>
      </right>
      <top style="hair">
        <color indexed="8"/>
      </top>
      <bottom style="hair">
        <color indexed="8"/>
      </bottom>
      <diagonal/>
    </border>
    <border>
      <left style="hair">
        <color theme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theme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indexed="8"/>
      </bottom>
      <diagonal/>
    </border>
    <border>
      <left style="hair">
        <color theme="1"/>
      </left>
      <right style="hair">
        <color theme="1"/>
      </right>
      <top style="hair">
        <color indexed="8"/>
      </top>
      <bottom style="thin">
        <color theme="1"/>
      </bottom>
      <diagonal/>
    </border>
    <border>
      <left style="thin">
        <color indexed="8"/>
      </left>
      <right style="thin">
        <color theme="1"/>
      </right>
      <top style="hair">
        <color indexed="8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8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 style="hair">
        <color indexed="8"/>
      </right>
      <top style="thin">
        <color theme="1"/>
      </top>
      <bottom style="thin">
        <color theme="1"/>
      </bottom>
      <diagonal/>
    </border>
    <border>
      <left/>
      <right style="hair">
        <color indexed="8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indexed="8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/>
      <top style="thin">
        <color indexed="8"/>
      </top>
      <bottom style="thin">
        <color theme="1"/>
      </bottom>
      <diagonal/>
    </border>
    <border>
      <left/>
      <right/>
      <top style="thin">
        <color indexed="8"/>
      </top>
      <bottom style="thin">
        <color theme="1"/>
      </bottom>
      <diagonal/>
    </border>
    <border>
      <left/>
      <right style="thin">
        <color indexed="8"/>
      </right>
      <top style="thin">
        <color indexed="8"/>
      </top>
      <bottom style="thin">
        <color theme="1"/>
      </bottom>
      <diagonal/>
    </border>
    <border>
      <left style="hair">
        <color theme="1"/>
      </left>
      <right style="hair">
        <color indexed="8"/>
      </right>
      <top style="thin">
        <color theme="1"/>
      </top>
      <bottom style="thin">
        <color theme="1"/>
      </bottom>
      <diagonal/>
    </border>
    <border>
      <left/>
      <right style="thin">
        <color indexed="8"/>
      </right>
      <top/>
      <bottom style="hair">
        <color theme="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theme="1" tint="4.9989318521683403E-2"/>
      </bottom>
      <diagonal/>
    </border>
    <border>
      <left/>
      <right style="hair">
        <color indexed="8"/>
      </right>
      <top/>
      <bottom style="medium">
        <color theme="1" tint="4.9989318521683403E-2"/>
      </bottom>
      <diagonal/>
    </border>
    <border>
      <left style="hair">
        <color indexed="8"/>
      </left>
      <right style="thin">
        <color indexed="8"/>
      </right>
      <top/>
      <bottom style="medium">
        <color theme="1" tint="4.9989318521683403E-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theme="1" tint="4.9989318521683403E-2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theme="1"/>
      </bottom>
      <diagonal/>
    </border>
    <border>
      <left/>
      <right style="hair">
        <color indexed="8"/>
      </right>
      <top style="hair">
        <color indexed="8"/>
      </top>
      <bottom style="thin">
        <color theme="1"/>
      </bottom>
      <diagonal/>
    </border>
    <border>
      <left/>
      <right style="thin">
        <color indexed="8"/>
      </right>
      <top style="hair">
        <color indexed="8"/>
      </top>
      <bottom style="thin">
        <color theme="1"/>
      </bottom>
      <diagonal/>
    </border>
    <border>
      <left style="thin">
        <color indexed="8"/>
      </left>
      <right/>
      <top style="thin">
        <color theme="1"/>
      </top>
      <bottom/>
      <diagonal/>
    </border>
    <border>
      <left style="hair">
        <color theme="1"/>
      </left>
      <right style="thin">
        <color indexed="8"/>
      </right>
      <top/>
      <bottom style="hair">
        <color indexed="8"/>
      </bottom>
      <diagonal/>
    </border>
    <border>
      <left style="hair">
        <color theme="1"/>
      </left>
      <right style="hair">
        <color theme="1"/>
      </right>
      <top/>
      <bottom style="hair">
        <color indexed="8"/>
      </bottom>
      <diagonal/>
    </border>
    <border>
      <left style="thin">
        <color theme="1"/>
      </left>
      <right style="hair">
        <color theme="1"/>
      </right>
      <top style="thin">
        <color indexed="8"/>
      </top>
      <bottom style="thin">
        <color indexed="8"/>
      </bottom>
      <diagonal/>
    </border>
    <border>
      <left style="hair">
        <color theme="1"/>
      </left>
      <right style="hair">
        <color theme="1"/>
      </right>
      <top style="thin">
        <color indexed="8"/>
      </top>
      <bottom style="thin">
        <color indexed="8"/>
      </bottom>
      <diagonal/>
    </border>
    <border>
      <left style="hair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theme="1"/>
      </bottom>
      <diagonal/>
    </border>
    <border>
      <left/>
      <right style="thin">
        <color indexed="8"/>
      </right>
      <top style="hair">
        <color indexed="8"/>
      </top>
      <bottom style="medium">
        <color theme="1" tint="4.9989318521683403E-2"/>
      </bottom>
      <diagonal/>
    </border>
    <border>
      <left/>
      <right style="thin">
        <color indexed="8"/>
      </right>
      <top style="hair">
        <color theme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/>
      <right style="hair">
        <color indexed="8"/>
      </right>
      <top style="thin">
        <color indexed="8"/>
      </top>
      <bottom style="thin">
        <color theme="1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theme="1"/>
      </bottom>
      <diagonal/>
    </border>
    <border>
      <left style="hair">
        <color indexed="8"/>
      </left>
      <right/>
      <top style="hair">
        <color indexed="8"/>
      </top>
      <bottom style="thin">
        <color theme="1"/>
      </bottom>
      <diagonal/>
    </border>
    <border>
      <left style="thin">
        <color indexed="8"/>
      </left>
      <right style="thin">
        <color theme="1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theme="1" tint="4.9989318521683403E-2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theme="1" tint="4.9989318521683403E-2"/>
      </bottom>
      <diagonal/>
    </border>
    <border>
      <left/>
      <right style="hair">
        <color indexed="8"/>
      </right>
      <top style="hair">
        <color indexed="8"/>
      </top>
      <bottom style="medium">
        <color theme="1" tint="4.9989318521683403E-2"/>
      </bottom>
      <diagonal/>
    </border>
    <border>
      <left style="thin">
        <color indexed="8"/>
      </left>
      <right/>
      <top/>
      <bottom style="medium">
        <color theme="1" tint="4.9989318521683403E-2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theme="1" tint="4.9989318521683403E-2"/>
      </bottom>
      <diagonal/>
    </border>
    <border>
      <left/>
      <right/>
      <top style="thin">
        <color indexed="8"/>
      </top>
      <bottom style="medium">
        <color theme="1" tint="4.9989318521683403E-2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theme="1" tint="4.9989318521683403E-2"/>
      </bottom>
      <diagonal/>
    </border>
    <border>
      <left/>
      <right style="thin">
        <color indexed="8"/>
      </right>
      <top style="thin">
        <color indexed="8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indexed="8"/>
      </bottom>
      <diagonal/>
    </border>
    <border>
      <left style="thin">
        <color indexed="8"/>
      </left>
      <right style="thin">
        <color theme="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theme="1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hair">
        <color indexed="8"/>
      </right>
      <top/>
      <bottom style="hair">
        <color theme="1"/>
      </bottom>
      <diagonal/>
    </border>
    <border>
      <left style="hair">
        <color indexed="8"/>
      </left>
      <right style="hair">
        <color indexed="8"/>
      </right>
      <top/>
      <bottom style="hair">
        <color theme="1"/>
      </bottom>
      <diagonal/>
    </border>
    <border>
      <left/>
      <right style="hair">
        <color indexed="8"/>
      </right>
      <top style="hair">
        <color theme="1"/>
      </top>
      <bottom style="thin">
        <color theme="1"/>
      </bottom>
      <diagonal/>
    </border>
    <border>
      <left style="hair">
        <color indexed="8"/>
      </left>
      <right style="hair">
        <color indexed="8"/>
      </right>
      <top style="hair">
        <color theme="1"/>
      </top>
      <bottom style="thin">
        <color theme="1"/>
      </bottom>
      <diagonal/>
    </border>
    <border>
      <left style="hair">
        <color indexed="8"/>
      </left>
      <right/>
      <top style="hair">
        <color theme="1"/>
      </top>
      <bottom style="thin">
        <color theme="1"/>
      </bottom>
      <diagonal/>
    </border>
    <border>
      <left/>
      <right style="hair">
        <color indexed="8"/>
      </right>
      <top style="thin">
        <color theme="1"/>
      </top>
      <bottom style="hair">
        <color theme="1"/>
      </bottom>
      <diagonal/>
    </border>
    <border>
      <left/>
      <right style="hair">
        <color indexed="8"/>
      </right>
      <top style="thin">
        <color theme="1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theme="1"/>
      </top>
      <bottom style="thin">
        <color indexed="8"/>
      </bottom>
      <diagonal/>
    </border>
    <border>
      <left style="hair">
        <color indexed="8"/>
      </left>
      <right/>
      <top style="thin">
        <color theme="1"/>
      </top>
      <bottom style="thin">
        <color indexed="8"/>
      </bottom>
      <diagonal/>
    </border>
    <border>
      <left style="thin">
        <color theme="1"/>
      </left>
      <right style="hair">
        <color indexed="8"/>
      </right>
      <top style="thin">
        <color theme="1"/>
      </top>
      <bottom style="hair">
        <color theme="1"/>
      </bottom>
      <diagonal/>
    </border>
    <border>
      <left style="hair">
        <color indexed="8"/>
      </left>
      <right style="hair">
        <color indexed="8"/>
      </right>
      <top style="thin">
        <color theme="1"/>
      </top>
      <bottom style="hair">
        <color theme="1"/>
      </bottom>
      <diagonal/>
    </border>
    <border>
      <left style="hair">
        <color indexed="8"/>
      </left>
      <right/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indexed="8"/>
      </right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hair">
        <color indexed="8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hair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medium">
        <color theme="1" tint="4.9989318521683403E-2"/>
      </bottom>
      <diagonal/>
    </border>
    <border>
      <left/>
      <right style="thin">
        <color theme="1"/>
      </right>
      <top style="thin">
        <color theme="1"/>
      </top>
      <bottom style="medium">
        <color theme="1" tint="4.9989318521683403E-2"/>
      </bottom>
      <diagonal/>
    </border>
    <border>
      <left style="thin">
        <color theme="1"/>
      </left>
      <right style="hair">
        <color indexed="8"/>
      </right>
      <top/>
      <bottom/>
      <diagonal/>
    </border>
    <border>
      <left style="thin">
        <color theme="1"/>
      </left>
      <right style="hair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thin">
        <color theme="1"/>
      </right>
      <top/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medium">
        <color theme="1" tint="4.9989318521683403E-2"/>
      </bottom>
      <diagonal/>
    </border>
    <border>
      <left style="thin">
        <color indexed="8"/>
      </left>
      <right style="hair">
        <color indexed="8"/>
      </right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 style="thin">
        <color indexed="8"/>
      </left>
      <right style="thin">
        <color indexed="8"/>
      </right>
      <top/>
      <bottom style="medium">
        <color theme="1" tint="4.9989318521683403E-2"/>
      </bottom>
      <diagonal/>
    </border>
    <border>
      <left style="hair">
        <color theme="1" tint="4.9989318521683403E-2"/>
      </left>
      <right/>
      <top/>
      <bottom/>
      <diagonal/>
    </border>
    <border>
      <left style="thin">
        <color indexed="8"/>
      </left>
      <right style="hair">
        <color theme="1" tint="4.9989318521683403E-2"/>
      </right>
      <top style="medium">
        <color theme="1" tint="4.9989318521683403E-2"/>
      </top>
      <bottom style="thin">
        <color indexed="8"/>
      </bottom>
      <diagonal/>
    </border>
    <border>
      <left style="hair">
        <color theme="1" tint="4.9989318521683403E-2"/>
      </left>
      <right style="hair">
        <color theme="1" tint="4.9989318521683403E-2"/>
      </right>
      <top style="medium">
        <color theme="1" tint="4.9989318521683403E-2"/>
      </top>
      <bottom style="thin">
        <color indexed="8"/>
      </bottom>
      <diagonal/>
    </border>
    <border>
      <left style="hair">
        <color theme="1" tint="4.9989318521683403E-2"/>
      </left>
      <right style="thin">
        <color indexed="8"/>
      </right>
      <top style="medium">
        <color theme="1" tint="4.9989318521683403E-2"/>
      </top>
      <bottom style="thin">
        <color indexed="8"/>
      </bottom>
      <diagonal/>
    </border>
    <border>
      <left style="thin">
        <color indexed="8"/>
      </left>
      <right style="hair">
        <color theme="1" tint="4.9989318521683403E-2"/>
      </right>
      <top/>
      <bottom style="hair">
        <color indexed="8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indexed="8"/>
      </bottom>
      <diagonal/>
    </border>
    <border>
      <left style="hair">
        <color theme="1" tint="4.9989318521683403E-2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theme="1" tint="4.9989318521683403E-2"/>
      </right>
      <top style="hair">
        <color indexed="8"/>
      </top>
      <bottom style="hair">
        <color indexed="8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8"/>
      </top>
      <bottom style="hair">
        <color indexed="8"/>
      </bottom>
      <diagonal/>
    </border>
    <border>
      <left style="hair">
        <color theme="1" tint="4.9989318521683403E-2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theme="1" tint="4.9989318521683403E-2"/>
      </right>
      <top style="hair">
        <color indexed="8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8"/>
      </top>
      <bottom/>
      <diagonal/>
    </border>
    <border>
      <left style="hair">
        <color theme="1" tint="4.9989318521683403E-2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indexed="8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8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8"/>
      </right>
      <top style="hair">
        <color theme="1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theme="1"/>
      </bottom>
      <diagonal/>
    </border>
    <border>
      <left/>
      <right style="hair">
        <color indexed="8"/>
      </right>
      <top style="hair">
        <color theme="1"/>
      </top>
      <bottom style="hair">
        <color theme="1"/>
      </bottom>
      <diagonal/>
    </border>
    <border>
      <left style="hair">
        <color indexed="8"/>
      </left>
      <right style="thin">
        <color indexed="8"/>
      </right>
      <top style="hair">
        <color theme="1"/>
      </top>
      <bottom style="hair">
        <color theme="1"/>
      </bottom>
      <diagonal/>
    </border>
    <border>
      <left style="hair">
        <color indexed="8"/>
      </left>
      <right style="thin">
        <color indexed="8"/>
      </right>
      <top style="thin">
        <color theme="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theme="1"/>
      </top>
      <bottom style="hair">
        <color theme="1"/>
      </bottom>
      <diagonal/>
    </border>
    <border>
      <left style="hair">
        <color indexed="8"/>
      </left>
      <right/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indexed="8"/>
      </right>
      <top/>
      <bottom/>
      <diagonal/>
    </border>
    <border>
      <left/>
      <right/>
      <top/>
      <bottom style="medium">
        <color theme="0" tint="-0.14999847407452621"/>
      </bottom>
      <diagonal/>
    </border>
    <border>
      <left/>
      <right style="thin">
        <color indexed="8"/>
      </right>
      <top/>
      <bottom style="medium">
        <color theme="1" tint="4.9989318521683403E-2"/>
      </bottom>
      <diagonal/>
    </border>
    <border>
      <left style="hair">
        <color indexed="8"/>
      </left>
      <right style="hair">
        <color indexed="8"/>
      </right>
      <top/>
      <bottom style="medium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 tint="4.9989318521683403E-2"/>
      </bottom>
      <diagonal/>
    </border>
  </borders>
  <cellStyleXfs count="527">
    <xf numFmtId="0" fontId="0" fillId="0" borderId="0">
      <alignment vertical="center"/>
    </xf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88" fillId="0" borderId="0"/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4" fillId="22" borderId="1">
      <alignment horizontal="center" vertical="center"/>
    </xf>
    <xf numFmtId="179" fontId="25" fillId="0" borderId="0" applyFont="0" applyFill="0" applyBorder="0" applyAlignment="0" applyProtection="0"/>
    <xf numFmtId="0" fontId="50" fillId="0" borderId="0" applyFont="0" applyFill="0" applyBorder="0" applyAlignment="0" applyProtection="0"/>
    <xf numFmtId="179" fontId="25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0" fillId="0" borderId="0" applyFont="0" applyFill="0" applyBorder="0" applyAlignment="0" applyProtection="0"/>
    <xf numFmtId="180" fontId="25" fillId="0" borderId="0" applyFont="0" applyFill="0" applyBorder="0" applyAlignment="0" applyProtection="0"/>
    <xf numFmtId="202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203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1" fillId="0" borderId="0" applyFont="0" applyFill="0" applyBorder="0" applyAlignment="0" applyProtection="0"/>
    <xf numFmtId="178" fontId="25" fillId="0" borderId="0" applyFont="0" applyFill="0" applyBorder="0" applyAlignment="0" applyProtection="0"/>
    <xf numFmtId="204" fontId="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3" fillId="3" borderId="0" applyNumberFormat="0" applyBorder="0" applyAlignment="0" applyProtection="0">
      <alignment vertical="center"/>
    </xf>
    <xf numFmtId="0" fontId="54" fillId="0" borderId="0"/>
    <xf numFmtId="0" fontId="55" fillId="0" borderId="0"/>
    <xf numFmtId="0" fontId="50" fillId="0" borderId="0"/>
    <xf numFmtId="0" fontId="56" fillId="0" borderId="0"/>
    <xf numFmtId="0" fontId="54" fillId="0" borderId="0"/>
    <xf numFmtId="0" fontId="54" fillId="0" borderId="0"/>
    <xf numFmtId="0" fontId="50" fillId="0" borderId="0"/>
    <xf numFmtId="0" fontId="25" fillId="0" borderId="0"/>
    <xf numFmtId="0" fontId="50" fillId="0" borderId="0"/>
    <xf numFmtId="0" fontId="25" fillId="0" borderId="0"/>
    <xf numFmtId="0" fontId="50" fillId="0" borderId="0"/>
    <xf numFmtId="0" fontId="25" fillId="0" borderId="0"/>
    <xf numFmtId="0" fontId="57" fillId="0" borderId="0"/>
    <xf numFmtId="0" fontId="58" fillId="23" borderId="2" applyNumberFormat="0" applyAlignment="0" applyProtection="0">
      <alignment vertical="center"/>
    </xf>
    <xf numFmtId="0" fontId="26" fillId="0" borderId="0"/>
    <xf numFmtId="0" fontId="59" fillId="24" borderId="3" applyNumberFormat="0" applyAlignment="0" applyProtection="0">
      <alignment vertical="center"/>
    </xf>
    <xf numFmtId="0" fontId="60" fillId="0" borderId="4">
      <alignment horizontal="center"/>
    </xf>
    <xf numFmtId="0" fontId="34" fillId="0" borderId="0" applyFont="0" applyFill="0" applyBorder="0" applyAlignment="0" applyProtection="0"/>
    <xf numFmtId="0" fontId="61" fillId="0" borderId="0" applyFont="0" applyFill="0" applyBorder="0" applyAlignment="0" applyProtection="0">
      <alignment horizontal="right"/>
    </xf>
    <xf numFmtId="205" fontId="61" fillId="0" borderId="0" applyFont="0" applyFill="0" applyBorder="0" applyAlignment="0" applyProtection="0">
      <alignment horizontal="right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206" fontId="3" fillId="0" borderId="0"/>
    <xf numFmtId="0" fontId="7" fillId="0" borderId="0" applyFont="0" applyFill="0" applyBorder="0" applyAlignment="0" applyProtection="0"/>
    <xf numFmtId="0" fontId="34" fillId="0" borderId="0" applyFont="0" applyFill="0" applyBorder="0" applyAlignment="0" applyProtection="0"/>
    <xf numFmtId="207" fontId="61" fillId="0" borderId="0" applyFont="0" applyFill="0" applyBorder="0" applyAlignment="0" applyProtection="0">
      <alignment horizontal="right"/>
    </xf>
    <xf numFmtId="208" fontId="61" fillId="0" borderId="0" applyFont="0" applyFill="0" applyBorder="0" applyAlignment="0" applyProtection="0">
      <alignment horizontal="right"/>
    </xf>
    <xf numFmtId="181" fontId="3" fillId="0" borderId="5" applyFill="0" applyBorder="0" applyAlignment="0"/>
    <xf numFmtId="43" fontId="3" fillId="0" borderId="0" applyFont="0" applyFill="0" applyBorder="0" applyAlignment="0" applyProtection="0"/>
    <xf numFmtId="0" fontId="3" fillId="0" borderId="0"/>
    <xf numFmtId="0" fontId="62" fillId="0" borderId="0" applyFill="0" applyBorder="0" applyAlignment="0" applyProtection="0"/>
    <xf numFmtId="0" fontId="63" fillId="0" borderId="0" applyFont="0" applyFill="0" applyBorder="0" applyAlignment="0" applyProtection="0"/>
    <xf numFmtId="0" fontId="64" fillId="0" borderId="0">
      <protection locked="0"/>
    </xf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1" fontId="3" fillId="0" borderId="0"/>
    <xf numFmtId="0" fontId="61" fillId="0" borderId="6" applyNumberFormat="0" applyFont="0" applyFill="0" applyAlignment="0" applyProtection="0"/>
    <xf numFmtId="212" fontId="3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2" fontId="62" fillId="0" borderId="0" applyFill="0" applyBorder="0" applyAlignment="0" applyProtection="0"/>
    <xf numFmtId="0" fontId="66" fillId="0" borderId="0" applyFill="0" applyBorder="0" applyProtection="0">
      <alignment horizontal="left"/>
    </xf>
    <xf numFmtId="0" fontId="67" fillId="4" borderId="0" applyNumberFormat="0" applyBorder="0" applyAlignment="0" applyProtection="0">
      <alignment vertical="center"/>
    </xf>
    <xf numFmtId="38" fontId="27" fillId="25" borderId="0" applyNumberFormat="0" applyBorder="0" applyAlignment="0" applyProtection="0"/>
    <xf numFmtId="0" fontId="61" fillId="0" borderId="0" applyFont="0" applyFill="0" applyBorder="0" applyAlignment="0" applyProtection="0">
      <alignment horizontal="right"/>
    </xf>
    <xf numFmtId="0" fontId="28" fillId="0" borderId="0">
      <alignment horizontal="left"/>
    </xf>
    <xf numFmtId="0" fontId="29" fillId="0" borderId="7" applyNumberFormat="0" applyAlignment="0" applyProtection="0">
      <alignment horizontal="left" vertical="center"/>
    </xf>
    <xf numFmtId="0" fontId="29" fillId="0" borderId="8">
      <alignment horizontal="left" vertical="center"/>
    </xf>
    <xf numFmtId="14" fontId="68" fillId="26" borderId="9">
      <alignment horizontal="center" vertical="center" wrapText="1"/>
    </xf>
    <xf numFmtId="0" fontId="69" fillId="0" borderId="10" applyNumberFormat="0" applyFill="0" applyAlignment="0" applyProtection="0">
      <alignment vertical="center"/>
    </xf>
    <xf numFmtId="0" fontId="70" fillId="0" borderId="0" applyProtection="0">
      <alignment horizontal="left"/>
    </xf>
    <xf numFmtId="0" fontId="71" fillId="0" borderId="0" applyProtection="0">
      <alignment horizontal="left"/>
    </xf>
    <xf numFmtId="14" fontId="68" fillId="26" borderId="9">
      <alignment horizontal="center" vertical="center" wrapText="1"/>
    </xf>
    <xf numFmtId="14" fontId="68" fillId="26" borderId="9">
      <alignment horizontal="center" vertical="center" wrapText="1"/>
    </xf>
    <xf numFmtId="0" fontId="7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3" fillId="0" borderId="11" applyNumberFormat="0" applyFill="0" applyAlignment="0" applyProtection="0"/>
    <xf numFmtId="0" fontId="74" fillId="7" borderId="2" applyNumberFormat="0" applyAlignment="0" applyProtection="0">
      <alignment vertical="center"/>
    </xf>
    <xf numFmtId="10" fontId="27" fillId="25" borderId="5" applyNumberFormat="0" applyBorder="0" applyAlignment="0" applyProtection="0"/>
    <xf numFmtId="213" fontId="34" fillId="0" borderId="0">
      <alignment vertical="center"/>
    </xf>
    <xf numFmtId="0" fontId="75" fillId="0" borderId="12" applyNumberFormat="0" applyFill="0" applyAlignment="0" applyProtection="0">
      <alignment vertical="center"/>
    </xf>
    <xf numFmtId="0" fontId="30" fillId="0" borderId="9"/>
    <xf numFmtId="214" fontId="61" fillId="0" borderId="0" applyFont="0" applyFill="0" applyBorder="0" applyAlignment="0" applyProtection="0">
      <alignment horizontal="right"/>
    </xf>
    <xf numFmtId="0" fontId="61" fillId="0" borderId="0" applyFont="0" applyFill="0" applyBorder="0" applyAlignment="0" applyProtection="0">
      <alignment horizontal="right"/>
    </xf>
    <xf numFmtId="0" fontId="76" fillId="13" borderId="0" applyNumberFormat="0" applyBorder="0" applyAlignment="0" applyProtection="0">
      <alignment vertical="center"/>
    </xf>
    <xf numFmtId="37" fontId="77" fillId="0" borderId="0"/>
    <xf numFmtId="177" fontId="25" fillId="0" borderId="0"/>
    <xf numFmtId="0" fontId="7" fillId="0" borderId="0"/>
    <xf numFmtId="177" fontId="25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18" fillId="0" borderId="0"/>
    <xf numFmtId="0" fontId="7" fillId="0" borderId="0"/>
    <xf numFmtId="0" fontId="79" fillId="0" borderId="0" applyFont="0" applyFill="0" applyBorder="0" applyAlignment="0" applyProtection="0">
      <alignment horizontal="centerContinuous"/>
    </xf>
    <xf numFmtId="0" fontId="45" fillId="0" borderId="0" applyFont="0" applyFill="0" applyBorder="0" applyAlignment="0" applyProtection="0">
      <alignment horizontal="centerContinuous"/>
    </xf>
    <xf numFmtId="0" fontId="45" fillId="0" borderId="0" applyFont="0" applyFill="0" applyBorder="0" applyAlignment="0" applyProtection="0">
      <alignment horizontal="centerContinuous"/>
    </xf>
    <xf numFmtId="0" fontId="3" fillId="0" borderId="0" applyFont="0" applyFill="0" applyBorder="0" applyAlignment="0" applyProtection="0">
      <alignment horizontal="centerContinuous"/>
    </xf>
    <xf numFmtId="0" fontId="8" fillId="10" borderId="13" applyNumberFormat="0" applyFont="0" applyAlignment="0" applyProtection="0">
      <alignment vertical="center"/>
    </xf>
    <xf numFmtId="0" fontId="2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1" fillId="10" borderId="13" applyNumberFormat="0" applyFont="0" applyAlignment="0" applyProtection="0">
      <alignment vertical="center"/>
    </xf>
    <xf numFmtId="0" fontId="80" fillId="23" borderId="14" applyNumberFormat="0" applyAlignment="0" applyProtection="0">
      <alignment vertical="center"/>
    </xf>
    <xf numFmtId="40" fontId="6" fillId="25" borderId="0">
      <alignment horizontal="right"/>
    </xf>
    <xf numFmtId="0" fontId="31" fillId="25" borderId="0">
      <alignment horizontal="right"/>
    </xf>
    <xf numFmtId="0" fontId="32" fillId="25" borderId="15"/>
    <xf numFmtId="0" fontId="32" fillId="25" borderId="15"/>
    <xf numFmtId="0" fontId="32" fillId="27" borderId="15"/>
    <xf numFmtId="0" fontId="32" fillId="0" borderId="0" applyBorder="0">
      <alignment horizontal="centerContinuous"/>
    </xf>
    <xf numFmtId="0" fontId="33" fillId="0" borderId="0" applyBorder="0">
      <alignment horizontal="centerContinuous"/>
    </xf>
    <xf numFmtId="1" fontId="81" fillId="0" borderId="0" applyProtection="0">
      <alignment horizontal="right" vertical="center"/>
    </xf>
    <xf numFmtId="215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6" fillId="0" borderId="101" applyNumberFormat="0" applyFont="0" applyFill="0" applyAlignment="0" applyProtection="0"/>
    <xf numFmtId="218" fontId="119" fillId="0" borderId="102" applyNumberFormat="0" applyProtection="0">
      <alignment horizontal="right" vertical="center"/>
    </xf>
    <xf numFmtId="218" fontId="120" fillId="0" borderId="103" applyNumberFormat="0" applyProtection="0">
      <alignment horizontal="right" vertical="center"/>
    </xf>
    <xf numFmtId="0" fontId="120" fillId="34" borderId="101" applyNumberFormat="0" applyAlignment="0" applyProtection="0">
      <alignment horizontal="left" vertical="center" indent="1"/>
    </xf>
    <xf numFmtId="0" fontId="121" fillId="35" borderId="103" applyNumberFormat="0" applyAlignment="0" applyProtection="0">
      <alignment horizontal="left" vertical="center" indent="1"/>
    </xf>
    <xf numFmtId="0" fontId="121" fillId="35" borderId="103" applyNumberFormat="0" applyAlignment="0" applyProtection="0">
      <alignment horizontal="left" vertical="center" indent="1"/>
    </xf>
    <xf numFmtId="0" fontId="122" fillId="0" borderId="17" applyNumberFormat="0" applyFill="0" applyBorder="0" applyAlignment="0" applyProtection="0"/>
    <xf numFmtId="0" fontId="122" fillId="35" borderId="103" applyNumberFormat="0" applyAlignment="0" applyProtection="0">
      <alignment horizontal="left" vertical="center" indent="1"/>
    </xf>
    <xf numFmtId="0" fontId="122" fillId="35" borderId="103" applyNumberFormat="0" applyAlignment="0" applyProtection="0">
      <alignment horizontal="left" vertical="center" indent="1"/>
    </xf>
    <xf numFmtId="218" fontId="123" fillId="36" borderId="16" applyNumberFormat="0" applyBorder="0" applyProtection="0">
      <alignment horizontal="right" vertical="center"/>
    </xf>
    <xf numFmtId="218" fontId="124" fillId="36" borderId="2" applyNumberFormat="0" applyBorder="0" applyProtection="0">
      <alignment horizontal="right" vertical="center"/>
    </xf>
    <xf numFmtId="0" fontId="122" fillId="37" borderId="103" applyNumberFormat="0" applyAlignment="0" applyProtection="0">
      <alignment horizontal="left" vertical="center" indent="1"/>
    </xf>
    <xf numFmtId="218" fontId="124" fillId="37" borderId="103" applyNumberFormat="0" applyProtection="0">
      <alignment horizontal="right" vertical="center"/>
    </xf>
    <xf numFmtId="0" fontId="125" fillId="0" borderId="17" applyBorder="0" applyAlignment="0" applyProtection="0"/>
    <xf numFmtId="218" fontId="126" fillId="38" borderId="18" applyNumberFormat="0" applyBorder="0" applyAlignment="0" applyProtection="0">
      <alignment horizontal="right" vertical="center" indent="1"/>
    </xf>
    <xf numFmtId="218" fontId="127" fillId="39" borderId="18" applyNumberFormat="0" applyBorder="0" applyAlignment="0" applyProtection="0">
      <alignment horizontal="right" vertical="center" indent="1"/>
    </xf>
    <xf numFmtId="218" fontId="127" fillId="40" borderId="18" applyNumberFormat="0" applyBorder="0" applyAlignment="0" applyProtection="0">
      <alignment horizontal="right" vertical="center" indent="1"/>
    </xf>
    <xf numFmtId="218" fontId="128" fillId="41" borderId="18" applyNumberFormat="0" applyBorder="0" applyAlignment="0" applyProtection="0">
      <alignment horizontal="right" vertical="center" indent="1"/>
    </xf>
    <xf numFmtId="218" fontId="128" fillId="42" borderId="18" applyNumberFormat="0" applyBorder="0" applyAlignment="0" applyProtection="0">
      <alignment horizontal="right" vertical="center" indent="1"/>
    </xf>
    <xf numFmtId="218" fontId="128" fillId="43" borderId="18" applyNumberFormat="0" applyBorder="0" applyAlignment="0" applyProtection="0">
      <alignment horizontal="right" vertical="center" indent="1"/>
    </xf>
    <xf numFmtId="218" fontId="129" fillId="44" borderId="18" applyNumberFormat="0" applyBorder="0" applyAlignment="0" applyProtection="0">
      <alignment horizontal="right" vertical="center" indent="1"/>
    </xf>
    <xf numFmtId="218" fontId="129" fillId="45" borderId="18" applyNumberFormat="0" applyBorder="0" applyAlignment="0" applyProtection="0">
      <alignment horizontal="right" vertical="center" indent="1"/>
    </xf>
    <xf numFmtId="218" fontId="129" fillId="46" borderId="18" applyNumberFormat="0" applyBorder="0" applyAlignment="0" applyProtection="0">
      <alignment horizontal="right" vertical="center" indent="1"/>
    </xf>
    <xf numFmtId="0" fontId="121" fillId="47" borderId="101" applyNumberFormat="0" applyAlignment="0" applyProtection="0">
      <alignment horizontal="left" vertical="center" indent="1"/>
    </xf>
    <xf numFmtId="0" fontId="121" fillId="48" borderId="101" applyNumberFormat="0" applyAlignment="0" applyProtection="0">
      <alignment horizontal="left" vertical="center" indent="1"/>
    </xf>
    <xf numFmtId="0" fontId="121" fillId="49" borderId="101" applyNumberFormat="0" applyAlignment="0" applyProtection="0">
      <alignment horizontal="left" vertical="center" indent="1"/>
    </xf>
    <xf numFmtId="0" fontId="121" fillId="36" borderId="101" applyNumberFormat="0" applyAlignment="0" applyProtection="0">
      <alignment horizontal="left" vertical="center" indent="1"/>
    </xf>
    <xf numFmtId="0" fontId="121" fillId="37" borderId="103" applyNumberFormat="0" applyAlignment="0" applyProtection="0">
      <alignment horizontal="left" vertical="center" indent="1"/>
    </xf>
    <xf numFmtId="218" fontId="119" fillId="36" borderId="16" applyNumberFormat="0" applyBorder="0" applyProtection="0">
      <alignment horizontal="right" vertical="center"/>
    </xf>
    <xf numFmtId="218" fontId="120" fillId="36" borderId="2" applyNumberFormat="0" applyBorder="0" applyProtection="0">
      <alignment horizontal="right" vertical="center"/>
    </xf>
    <xf numFmtId="218" fontId="119" fillId="50" borderId="101" applyNumberFormat="0" applyAlignment="0" applyProtection="0">
      <alignment horizontal="left" vertical="center" indent="1"/>
    </xf>
    <xf numFmtId="0" fontId="120" fillId="34" borderId="103" applyNumberFormat="0" applyAlignment="0" applyProtection="0">
      <alignment horizontal="left" vertical="center" indent="1"/>
    </xf>
    <xf numFmtId="0" fontId="121" fillId="37" borderId="103" applyNumberFormat="0" applyAlignment="0" applyProtection="0">
      <alignment horizontal="left" vertical="center" indent="1"/>
    </xf>
    <xf numFmtId="218" fontId="120" fillId="37" borderId="103" applyNumberFormat="0" applyProtection="0">
      <alignment horizontal="right" vertical="center"/>
    </xf>
    <xf numFmtId="0" fontId="7" fillId="0" borderId="0"/>
    <xf numFmtId="0" fontId="27" fillId="0" borderId="0" applyNumberFormat="0" applyFill="0" applyBorder="0" applyAlignment="0" applyProtection="0"/>
    <xf numFmtId="0" fontId="30" fillId="0" borderId="0"/>
    <xf numFmtId="0" fontId="82" fillId="0" borderId="0" applyBorder="0" applyProtection="0">
      <alignment vertical="center"/>
    </xf>
    <xf numFmtId="0" fontId="61" fillId="0" borderId="19" applyBorder="0" applyProtection="0">
      <alignment horizontal="right" vertical="center"/>
    </xf>
    <xf numFmtId="0" fontId="83" fillId="28" borderId="0" applyBorder="0" applyProtection="0">
      <alignment horizontal="centerContinuous" vertical="center"/>
    </xf>
    <xf numFmtId="0" fontId="83" fillId="29" borderId="19" applyBorder="0" applyProtection="0">
      <alignment horizontal="centerContinuous" vertical="center"/>
    </xf>
    <xf numFmtId="0" fontId="84" fillId="0" borderId="0" applyFill="0" applyBorder="0" applyProtection="0">
      <alignment horizontal="left"/>
    </xf>
    <xf numFmtId="0" fontId="66" fillId="0" borderId="20" applyFill="0" applyBorder="0" applyProtection="0">
      <alignment horizontal="left" vertical="top"/>
    </xf>
    <xf numFmtId="0" fontId="85" fillId="0" borderId="0" applyFill="0" applyBorder="0" applyProtection="0">
      <alignment horizontal="left" vertical="top"/>
    </xf>
    <xf numFmtId="0" fontId="86" fillId="0" borderId="0" applyNumberFormat="0" applyFill="0" applyBorder="0" applyAlignment="0" applyProtection="0">
      <alignment vertical="center"/>
    </xf>
    <xf numFmtId="0" fontId="62" fillId="0" borderId="21" applyNumberFormat="0" applyFill="0" applyAlignment="0" applyProtection="0"/>
    <xf numFmtId="37" fontId="27" fillId="30" borderId="0" applyNumberFormat="0" applyBorder="0" applyAlignment="0" applyProtection="0"/>
    <xf numFmtId="37" fontId="27" fillId="0" borderId="0"/>
    <xf numFmtId="3" fontId="87" fillId="0" borderId="11" applyProtection="0"/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3" borderId="2" applyNumberFormat="0" applyAlignment="0" applyProtection="0">
      <alignment vertical="center"/>
    </xf>
    <xf numFmtId="2" fontId="3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82" fontId="34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3" fontId="41" fillId="0" borderId="0"/>
    <xf numFmtId="184" fontId="7" fillId="0" borderId="5">
      <alignment horizontal="right" vertical="center" shrinkToFit="1"/>
    </xf>
    <xf numFmtId="0" fontId="12" fillId="5" borderId="0" applyNumberFormat="0" applyBorder="0" applyAlignment="0" applyProtection="0">
      <alignment vertical="center"/>
    </xf>
    <xf numFmtId="0" fontId="38" fillId="0" borderId="0" applyFont="0" applyFill="0" applyBorder="0" applyAlignment="0" applyProtection="0"/>
    <xf numFmtId="0" fontId="24" fillId="0" borderId="0">
      <alignment horizontal="centerContinuous" vertical="center"/>
    </xf>
    <xf numFmtId="0" fontId="38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10" borderId="13" applyNumberFormat="0" applyFont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34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0" fontId="13" fillId="13" borderId="0" applyNumberFormat="0" applyBorder="0" applyAlignment="0" applyProtection="0">
      <alignment vertical="center"/>
    </xf>
    <xf numFmtId="0" fontId="43" fillId="0" borderId="0"/>
    <xf numFmtId="0" fontId="43" fillId="0" borderId="0"/>
    <xf numFmtId="37" fontId="44" fillId="0" borderId="22" applyAlignment="0"/>
    <xf numFmtId="0" fontId="14" fillId="0" borderId="0" applyNumberFormat="0" applyFill="0" applyBorder="0" applyAlignment="0" applyProtection="0">
      <alignment vertical="center"/>
    </xf>
    <xf numFmtId="0" fontId="15" fillId="24" borderId="3" applyNumberFormat="0" applyAlignment="0" applyProtection="0">
      <alignment vertical="center"/>
    </xf>
    <xf numFmtId="0" fontId="24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/>
    <xf numFmtId="176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37" fontId="7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188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43" fontId="7" fillId="0" borderId="0" applyNumberFormat="0" applyFont="0" applyFill="0" applyBorder="0" applyAlignment="0" applyProtection="0"/>
    <xf numFmtId="0" fontId="41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89" fontId="34" fillId="0" borderId="0"/>
    <xf numFmtId="190" fontId="34" fillId="0" borderId="0"/>
    <xf numFmtId="0" fontId="10" fillId="0" borderId="23" applyNumberFormat="0" applyFill="0" applyAlignment="0" applyProtection="0">
      <alignment vertical="center"/>
    </xf>
    <xf numFmtId="191" fontId="34" fillId="0" borderId="0"/>
    <xf numFmtId="0" fontId="16" fillId="0" borderId="24" applyNumberFormat="0" applyFill="0" applyAlignment="0" applyProtection="0">
      <alignment vertical="center"/>
    </xf>
    <xf numFmtId="192" fontId="46" fillId="0" borderId="0" applyFill="0" applyBorder="0" applyProtection="0">
      <alignment horizontal="right"/>
    </xf>
    <xf numFmtId="0" fontId="17" fillId="13" borderId="2" applyNumberFormat="0" applyAlignment="0" applyProtection="0">
      <alignment vertical="center"/>
    </xf>
    <xf numFmtId="4" fontId="38" fillId="0" borderId="0" applyFont="0" applyFill="0" applyBorder="0" applyAlignment="0" applyProtection="0"/>
    <xf numFmtId="3" fontId="38" fillId="0" borderId="0" applyFont="0" applyFill="0" applyBorder="0" applyAlignment="0" applyProtection="0"/>
    <xf numFmtId="193" fontId="34" fillId="0" borderId="0">
      <alignment horizontal="center" vertical="center"/>
    </xf>
    <xf numFmtId="194" fontId="34" fillId="0" borderId="0"/>
    <xf numFmtId="195" fontId="34" fillId="0" borderId="0"/>
    <xf numFmtId="0" fontId="18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96" fontId="34" fillId="0" borderId="5">
      <alignment horizontal="left" vertical="center"/>
    </xf>
    <xf numFmtId="0" fontId="22" fillId="6" borderId="0" applyNumberFormat="0" applyBorder="0" applyAlignment="0" applyProtection="0">
      <alignment vertical="center"/>
    </xf>
    <xf numFmtId="197" fontId="24" fillId="0" borderId="0">
      <alignment horizontal="right" vertical="center"/>
    </xf>
    <xf numFmtId="0" fontId="34" fillId="0" borderId="0"/>
    <xf numFmtId="0" fontId="23" fillId="33" borderId="14" applyNumberFormat="0" applyAlignment="0" applyProtection="0">
      <alignment vertical="center"/>
    </xf>
    <xf numFmtId="198" fontId="34" fillId="0" borderId="0"/>
    <xf numFmtId="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8" fillId="0" borderId="0" applyFont="0" applyFill="0" applyBorder="0" applyAlignment="0" applyProtection="0"/>
    <xf numFmtId="0" fontId="7" fillId="0" borderId="0"/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37" fontId="7" fillId="0" borderId="0"/>
    <xf numFmtId="0" fontId="7" fillId="0" borderId="0"/>
    <xf numFmtId="0" fontId="7" fillId="0" borderId="0"/>
    <xf numFmtId="0" fontId="7" fillId="0" borderId="0"/>
    <xf numFmtId="0" fontId="118" fillId="0" borderId="0">
      <alignment vertical="center"/>
    </xf>
    <xf numFmtId="0" fontId="47" fillId="0" borderId="0"/>
    <xf numFmtId="37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47" fillId="0" borderId="0"/>
    <xf numFmtId="0" fontId="7" fillId="0" borderId="0"/>
    <xf numFmtId="0" fontId="3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7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7" fillId="0" borderId="0"/>
    <xf numFmtId="0" fontId="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8" fillId="0" borderId="28" applyNumberFormat="0" applyFont="0" applyFill="0" applyAlignment="0" applyProtection="0"/>
    <xf numFmtId="199" fontId="48" fillId="0" borderId="0" applyFont="0" applyFill="0" applyBorder="0" applyAlignment="0" applyProtection="0"/>
    <xf numFmtId="200" fontId="38" fillId="0" borderId="0" applyFont="0" applyFill="0" applyBorder="0" applyAlignment="0" applyProtection="0"/>
  </cellStyleXfs>
  <cellXfs count="794">
    <xf numFmtId="0" fontId="0" fillId="0" borderId="0" xfId="0">
      <alignment vertical="center"/>
    </xf>
    <xf numFmtId="0" fontId="90" fillId="0" borderId="0" xfId="0" applyFont="1">
      <alignment vertical="center"/>
    </xf>
    <xf numFmtId="0" fontId="90" fillId="0" borderId="0" xfId="0" applyFont="1" applyAlignment="1">
      <alignment horizontal="center" vertical="center"/>
    </xf>
    <xf numFmtId="217" fontId="90" fillId="0" borderId="0" xfId="0" applyNumberFormat="1" applyFont="1">
      <alignment vertical="center"/>
    </xf>
    <xf numFmtId="41" fontId="90" fillId="0" borderId="0" xfId="0" applyNumberFormat="1" applyFont="1">
      <alignment vertical="center"/>
    </xf>
    <xf numFmtId="43" fontId="90" fillId="0" borderId="0" xfId="0" applyNumberFormat="1" applyFont="1">
      <alignment vertical="center"/>
    </xf>
    <xf numFmtId="0" fontId="90" fillId="0" borderId="0" xfId="0" applyFont="1" applyBorder="1" applyAlignment="1">
      <alignment horizontal="center" vertical="center"/>
    </xf>
    <xf numFmtId="0" fontId="90" fillId="0" borderId="0" xfId="0" applyFont="1" applyAlignment="1">
      <alignment vertical="top"/>
    </xf>
    <xf numFmtId="0" fontId="98" fillId="0" borderId="0" xfId="523" applyFont="1" applyAlignment="1" applyProtection="1">
      <alignment vertical="center"/>
    </xf>
    <xf numFmtId="0" fontId="98" fillId="0" borderId="0" xfId="523" applyFont="1" applyBorder="1" applyAlignment="1" applyProtection="1">
      <alignment vertical="center"/>
    </xf>
    <xf numFmtId="0" fontId="91" fillId="0" borderId="0" xfId="0" applyFont="1" applyAlignment="1">
      <alignment horizontal="right" vertical="center"/>
    </xf>
    <xf numFmtId="217" fontId="90" fillId="0" borderId="0" xfId="311" applyNumberFormat="1" applyFont="1" applyFill="1" applyBorder="1" applyAlignment="1">
      <alignment horizontal="center" vertical="center" shrinkToFit="1"/>
    </xf>
    <xf numFmtId="217" fontId="90" fillId="0" borderId="0" xfId="311" applyNumberFormat="1" applyFont="1" applyFill="1" applyBorder="1" applyAlignment="1">
      <alignment vertical="center" shrinkToFit="1"/>
    </xf>
    <xf numFmtId="216" fontId="90" fillId="0" borderId="0" xfId="300" applyNumberFormat="1" applyFont="1" applyFill="1" applyBorder="1" applyAlignment="1">
      <alignment vertical="center" shrinkToFit="1"/>
    </xf>
    <xf numFmtId="217" fontId="91" fillId="0" borderId="0" xfId="311" applyNumberFormat="1" applyFont="1" applyFill="1" applyBorder="1" applyAlignment="1">
      <alignment horizontal="center" vertical="center" shrinkToFit="1"/>
    </xf>
    <xf numFmtId="216" fontId="90" fillId="0" borderId="0" xfId="300" applyNumberFormat="1" applyFont="1" applyFill="1" applyBorder="1">
      <alignment vertical="center"/>
    </xf>
    <xf numFmtId="41" fontId="90" fillId="0" borderId="0" xfId="345" applyFont="1" applyFill="1" applyBorder="1" applyAlignment="1">
      <alignment vertical="center" shrinkToFit="1"/>
    </xf>
    <xf numFmtId="41" fontId="90" fillId="0" borderId="0" xfId="311" applyFont="1" applyFill="1" applyBorder="1">
      <alignment vertical="center"/>
    </xf>
    <xf numFmtId="41" fontId="90" fillId="0" borderId="0" xfId="311" applyFont="1" applyFill="1" applyBorder="1" applyAlignment="1">
      <alignment horizontal="left" vertical="center"/>
    </xf>
    <xf numFmtId="0" fontId="99" fillId="0" borderId="0" xfId="523" applyFont="1" applyBorder="1" applyAlignment="1" applyProtection="1">
      <alignment vertical="center"/>
    </xf>
    <xf numFmtId="0" fontId="101" fillId="0" borderId="0" xfId="0" applyFont="1">
      <alignment vertical="center"/>
    </xf>
    <xf numFmtId="41" fontId="130" fillId="0" borderId="0" xfId="523" applyNumberFormat="1" applyFont="1" applyFill="1" applyBorder="1" applyAlignment="1" applyProtection="1">
      <alignment horizontal="left" vertical="center"/>
    </xf>
    <xf numFmtId="0" fontId="90" fillId="51" borderId="0" xfId="0" applyFont="1" applyFill="1" applyBorder="1">
      <alignment vertical="center"/>
    </xf>
    <xf numFmtId="0" fontId="90" fillId="0" borderId="0" xfId="0" applyFont="1" applyAlignment="1">
      <alignment horizontal="right" vertical="center"/>
    </xf>
    <xf numFmtId="217" fontId="90" fillId="0" borderId="0" xfId="0" applyNumberFormat="1" applyFont="1" applyAlignment="1">
      <alignment horizontal="center" vertical="center"/>
    </xf>
    <xf numFmtId="0" fontId="100" fillId="0" borderId="0" xfId="0" applyFont="1">
      <alignment vertical="center"/>
    </xf>
    <xf numFmtId="0" fontId="90" fillId="0" borderId="0" xfId="0" applyFont="1" applyAlignment="1">
      <alignment horizontal="centerContinuous" vertical="center"/>
    </xf>
    <xf numFmtId="0" fontId="90" fillId="0" borderId="0" xfId="0" applyFont="1" applyAlignment="1">
      <alignment horizontal="centerContinuous" vertical="center" wrapText="1"/>
    </xf>
    <xf numFmtId="0" fontId="91" fillId="0" borderId="0" xfId="0" applyFont="1" applyAlignment="1">
      <alignment horizontal="left" vertical="center"/>
    </xf>
    <xf numFmtId="0" fontId="90" fillId="0" borderId="0" xfId="517" applyFont="1">
      <alignment vertical="center"/>
    </xf>
    <xf numFmtId="0" fontId="92" fillId="0" borderId="0" xfId="0" applyFont="1">
      <alignment vertical="center"/>
    </xf>
    <xf numFmtId="0" fontId="91" fillId="0" borderId="0" xfId="0" applyFont="1">
      <alignment vertical="center"/>
    </xf>
    <xf numFmtId="228" fontId="100" fillId="0" borderId="0" xfId="0" applyNumberFormat="1" applyFont="1">
      <alignment vertical="center"/>
    </xf>
    <xf numFmtId="0" fontId="90" fillId="0" borderId="0" xfId="517" applyFont="1" applyAlignment="1">
      <alignment horizontal="left" vertical="center"/>
    </xf>
    <xf numFmtId="0" fontId="90" fillId="0" borderId="0" xfId="0" applyFont="1" applyAlignment="1">
      <alignment horizontal="left" vertical="center"/>
    </xf>
    <xf numFmtId="229" fontId="100" fillId="0" borderId="0" xfId="0" applyNumberFormat="1" applyFont="1">
      <alignment vertical="center"/>
    </xf>
    <xf numFmtId="217" fontId="91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0" fillId="0" borderId="0" xfId="0" applyFont="1" applyAlignment="1">
      <alignment horizontal="center" vertical="top"/>
    </xf>
    <xf numFmtId="0" fontId="131" fillId="0" borderId="0" xfId="0" applyFont="1" applyAlignment="1">
      <alignment horizontal="left" vertical="center"/>
    </xf>
    <xf numFmtId="0" fontId="103" fillId="0" borderId="0" xfId="0" applyFont="1">
      <alignment vertical="center"/>
    </xf>
    <xf numFmtId="0" fontId="104" fillId="0" borderId="0" xfId="0" applyFont="1">
      <alignment vertical="center"/>
    </xf>
    <xf numFmtId="0" fontId="103" fillId="0" borderId="0" xfId="0" applyFont="1" applyAlignment="1">
      <alignment horizontal="center" vertical="center" wrapText="1"/>
    </xf>
    <xf numFmtId="0" fontId="104" fillId="0" borderId="0" xfId="0" applyFont="1" applyAlignment="1">
      <alignment horizontal="left" vertical="center"/>
    </xf>
    <xf numFmtId="0" fontId="132" fillId="0" borderId="0" xfId="0" applyFont="1" applyAlignment="1">
      <alignment horizontal="left" vertical="center"/>
    </xf>
    <xf numFmtId="0" fontId="105" fillId="51" borderId="0" xfId="0" applyFont="1" applyFill="1">
      <alignment vertical="center"/>
    </xf>
    <xf numFmtId="217" fontId="103" fillId="0" borderId="0" xfId="0" applyNumberFormat="1" applyFont="1">
      <alignment vertical="center"/>
    </xf>
    <xf numFmtId="0" fontId="106" fillId="0" borderId="0" xfId="0" applyFont="1">
      <alignment vertical="center"/>
    </xf>
    <xf numFmtId="0" fontId="103" fillId="0" borderId="0" xfId="517" applyFont="1">
      <alignment vertical="center"/>
    </xf>
    <xf numFmtId="0" fontId="107" fillId="0" borderId="0" xfId="523" applyFont="1" applyFill="1" applyBorder="1" applyAlignment="1" applyProtection="1">
      <alignment vertical="center"/>
    </xf>
    <xf numFmtId="0" fontId="108" fillId="0" borderId="0" xfId="0" applyFont="1">
      <alignment vertical="center"/>
    </xf>
    <xf numFmtId="0" fontId="108" fillId="0" borderId="0" xfId="517" applyFont="1">
      <alignment vertical="center"/>
    </xf>
    <xf numFmtId="0" fontId="109" fillId="0" borderId="0" xfId="0" applyFont="1">
      <alignment vertical="center"/>
    </xf>
    <xf numFmtId="0" fontId="108" fillId="0" borderId="0" xfId="523" applyFont="1" applyFill="1" applyBorder="1" applyAlignment="1" applyProtection="1">
      <alignment vertical="center"/>
    </xf>
    <xf numFmtId="0" fontId="108" fillId="51" borderId="0" xfId="0" applyFont="1" applyFill="1">
      <alignment vertical="center"/>
    </xf>
    <xf numFmtId="228" fontId="109" fillId="0" borderId="0" xfId="0" applyNumberFormat="1" applyFont="1">
      <alignment vertical="center"/>
    </xf>
    <xf numFmtId="41" fontId="103" fillId="0" borderId="0" xfId="0" applyNumberFormat="1" applyFont="1">
      <alignment vertical="center"/>
    </xf>
    <xf numFmtId="228" fontId="108" fillId="0" borderId="0" xfId="0" applyNumberFormat="1" applyFont="1">
      <alignment vertical="center"/>
    </xf>
    <xf numFmtId="0" fontId="110" fillId="0" borderId="0" xfId="0" applyFont="1">
      <alignment vertical="center"/>
    </xf>
    <xf numFmtId="43" fontId="103" fillId="0" borderId="0" xfId="0" applyNumberFormat="1" applyFont="1">
      <alignment vertical="center"/>
    </xf>
    <xf numFmtId="216" fontId="108" fillId="0" borderId="0" xfId="300" applyNumberFormat="1" applyFont="1" applyFill="1" applyBorder="1">
      <alignment vertical="center"/>
    </xf>
    <xf numFmtId="216" fontId="103" fillId="0" borderId="0" xfId="300" applyNumberFormat="1" applyFont="1" applyFill="1" applyBorder="1">
      <alignment vertical="center"/>
    </xf>
    <xf numFmtId="0" fontId="103" fillId="0" borderId="0" xfId="0" applyFont="1" applyAlignment="1">
      <alignment horizontal="left" vertical="center"/>
    </xf>
    <xf numFmtId="0" fontId="104" fillId="51" borderId="0" xfId="0" applyFont="1" applyFill="1">
      <alignment vertical="center"/>
    </xf>
    <xf numFmtId="0" fontId="103" fillId="51" borderId="0" xfId="0" applyFont="1" applyFill="1" applyAlignment="1">
      <alignment horizontal="left" vertical="center"/>
    </xf>
    <xf numFmtId="217" fontId="103" fillId="0" borderId="0" xfId="311" applyNumberFormat="1" applyFont="1" applyFill="1" applyBorder="1" applyAlignment="1">
      <alignment vertical="center" shrinkToFit="1"/>
    </xf>
    <xf numFmtId="0" fontId="103" fillId="0" borderId="0" xfId="0" applyFont="1" applyAlignment="1">
      <alignment vertical="top"/>
    </xf>
    <xf numFmtId="0" fontId="133" fillId="0" borderId="0" xfId="0" applyFont="1">
      <alignment vertical="center"/>
    </xf>
    <xf numFmtId="0" fontId="111" fillId="0" borderId="0" xfId="0" applyFont="1">
      <alignment vertical="center"/>
    </xf>
    <xf numFmtId="0" fontId="134" fillId="0" borderId="0" xfId="0" applyFont="1" applyBorder="1" applyAlignment="1">
      <alignment horizontal="left" vertical="center"/>
    </xf>
    <xf numFmtId="0" fontId="134" fillId="0" borderId="0" xfId="0" applyFont="1" applyAlignment="1">
      <alignment horizontal="left" vertical="center"/>
    </xf>
    <xf numFmtId="0" fontId="104" fillId="51" borderId="0" xfId="523" applyFont="1" applyFill="1" applyBorder="1" applyAlignment="1" applyProtection="1">
      <alignment vertical="center"/>
    </xf>
    <xf numFmtId="0" fontId="112" fillId="51" borderId="0" xfId="523" applyFont="1" applyFill="1" applyBorder="1" applyAlignment="1" applyProtection="1">
      <alignment vertical="center"/>
    </xf>
    <xf numFmtId="0" fontId="112" fillId="0" borderId="0" xfId="0" applyFont="1" applyAlignment="1">
      <alignment horizontal="right" vertical="center"/>
    </xf>
    <xf numFmtId="0" fontId="111" fillId="0" borderId="0" xfId="0" applyFont="1" applyAlignment="1">
      <alignment horizontal="right" vertical="center"/>
    </xf>
    <xf numFmtId="0" fontId="112" fillId="51" borderId="0" xfId="0" applyFont="1" applyFill="1" applyAlignment="1">
      <alignment horizontal="right" vertical="center"/>
    </xf>
    <xf numFmtId="0" fontId="111" fillId="0" borderId="0" xfId="0" applyFont="1" applyAlignment="1">
      <alignment horizontal="center" vertical="center"/>
    </xf>
    <xf numFmtId="0" fontId="111" fillId="51" borderId="0" xfId="0" applyFont="1" applyFill="1" applyAlignment="1">
      <alignment horizontal="center" vertical="center" wrapText="1"/>
    </xf>
    <xf numFmtId="0" fontId="111" fillId="0" borderId="104" xfId="517" applyFont="1" applyBorder="1" applyAlignment="1">
      <alignment horizontal="left" vertical="center"/>
    </xf>
    <xf numFmtId="0" fontId="111" fillId="0" borderId="0" xfId="517" applyFont="1" applyBorder="1" applyAlignment="1">
      <alignment horizontal="left" vertical="center"/>
    </xf>
    <xf numFmtId="217" fontId="111" fillId="51" borderId="0" xfId="311" applyNumberFormat="1" applyFont="1" applyFill="1" applyBorder="1" applyAlignment="1">
      <alignment horizontal="right" vertical="center" shrinkToFit="1"/>
    </xf>
    <xf numFmtId="217" fontId="111" fillId="0" borderId="0" xfId="0" applyNumberFormat="1" applyFont="1">
      <alignment vertical="center"/>
    </xf>
    <xf numFmtId="0" fontId="111" fillId="0" borderId="30" xfId="517" applyFont="1" applyBorder="1" applyAlignment="1">
      <alignment horizontal="left" vertical="center"/>
    </xf>
    <xf numFmtId="0" fontId="111" fillId="0" borderId="31" xfId="517" applyFont="1" applyBorder="1" applyAlignment="1">
      <alignment horizontal="left" vertical="center"/>
    </xf>
    <xf numFmtId="0" fontId="111" fillId="0" borderId="32" xfId="0" applyFont="1" applyBorder="1" applyAlignment="1">
      <alignment horizontal="left" vertical="center"/>
    </xf>
    <xf numFmtId="217" fontId="111" fillId="0" borderId="33" xfId="311" applyNumberFormat="1" applyFont="1" applyFill="1" applyBorder="1" applyAlignment="1">
      <alignment horizontal="right" vertical="center" shrinkToFit="1"/>
    </xf>
    <xf numFmtId="217" fontId="111" fillId="0" borderId="34" xfId="311" applyNumberFormat="1" applyFont="1" applyFill="1" applyBorder="1" applyAlignment="1">
      <alignment horizontal="right" vertical="center" shrinkToFit="1"/>
    </xf>
    <xf numFmtId="217" fontId="111" fillId="0" borderId="32" xfId="311" applyNumberFormat="1" applyFont="1" applyFill="1" applyBorder="1" applyAlignment="1">
      <alignment horizontal="right" vertical="center" shrinkToFit="1"/>
    </xf>
    <xf numFmtId="216" fontId="111" fillId="0" borderId="35" xfId="311" applyNumberFormat="1" applyFont="1" applyFill="1" applyBorder="1" applyAlignment="1">
      <alignment horizontal="right" vertical="center" shrinkToFit="1"/>
    </xf>
    <xf numFmtId="217" fontId="111" fillId="0" borderId="35" xfId="311" applyNumberFormat="1" applyFont="1" applyFill="1" applyBorder="1" applyAlignment="1">
      <alignment horizontal="right" vertical="center" shrinkToFit="1"/>
    </xf>
    <xf numFmtId="41" fontId="111" fillId="0" borderId="0" xfId="0" applyNumberFormat="1" applyFont="1">
      <alignment vertical="center"/>
    </xf>
    <xf numFmtId="43" fontId="111" fillId="0" borderId="0" xfId="0" applyNumberFormat="1" applyFont="1">
      <alignment vertical="center"/>
    </xf>
    <xf numFmtId="0" fontId="111" fillId="0" borderId="36" xfId="517" applyFont="1" applyBorder="1" applyAlignment="1">
      <alignment horizontal="left" vertical="center"/>
    </xf>
    <xf numFmtId="0" fontId="111" fillId="0" borderId="105" xfId="0" applyFont="1" applyBorder="1" applyAlignment="1">
      <alignment horizontal="left" vertical="center"/>
    </xf>
    <xf numFmtId="217" fontId="111" fillId="0" borderId="38" xfId="311" applyNumberFormat="1" applyFont="1" applyFill="1" applyBorder="1" applyAlignment="1">
      <alignment horizontal="right" vertical="center" shrinkToFit="1"/>
    </xf>
    <xf numFmtId="217" fontId="111" fillId="0" borderId="39" xfId="311" applyNumberFormat="1" applyFont="1" applyFill="1" applyBorder="1" applyAlignment="1">
      <alignment horizontal="right" vertical="center" shrinkToFit="1"/>
    </xf>
    <xf numFmtId="217" fontId="111" fillId="0" borderId="37" xfId="311" applyNumberFormat="1" applyFont="1" applyFill="1" applyBorder="1" applyAlignment="1">
      <alignment horizontal="right" vertical="center" shrinkToFit="1"/>
    </xf>
    <xf numFmtId="216" fontId="111" fillId="0" borderId="40" xfId="311" applyNumberFormat="1" applyFont="1" applyFill="1" applyBorder="1" applyAlignment="1">
      <alignment horizontal="right" vertical="center" shrinkToFit="1"/>
    </xf>
    <xf numFmtId="217" fontId="111" fillId="0" borderId="41" xfId="311" applyNumberFormat="1" applyFont="1" applyFill="1" applyBorder="1" applyAlignment="1">
      <alignment horizontal="right" vertical="center" shrinkToFit="1"/>
    </xf>
    <xf numFmtId="0" fontId="111" fillId="0" borderId="106" xfId="0" applyFont="1" applyBorder="1" applyAlignment="1">
      <alignment horizontal="left" vertical="center"/>
    </xf>
    <xf numFmtId="0" fontId="111" fillId="0" borderId="107" xfId="0" applyFont="1" applyBorder="1" applyAlignment="1">
      <alignment horizontal="left" vertical="center"/>
    </xf>
    <xf numFmtId="217" fontId="111" fillId="0" borderId="108" xfId="311" applyNumberFormat="1" applyFont="1" applyFill="1" applyBorder="1" applyAlignment="1">
      <alignment horizontal="right" vertical="center"/>
    </xf>
    <xf numFmtId="217" fontId="111" fillId="0" borderId="109" xfId="311" applyNumberFormat="1" applyFont="1" applyFill="1" applyBorder="1" applyAlignment="1">
      <alignment horizontal="right" vertical="center"/>
    </xf>
    <xf numFmtId="217" fontId="111" fillId="0" borderId="110" xfId="311" applyNumberFormat="1" applyFont="1" applyFill="1" applyBorder="1" applyAlignment="1">
      <alignment horizontal="right" vertical="center"/>
    </xf>
    <xf numFmtId="216" fontId="111" fillId="0" borderId="47" xfId="311" applyNumberFormat="1" applyFont="1" applyFill="1" applyBorder="1" applyAlignment="1">
      <alignment horizontal="right" vertical="center" shrinkToFit="1"/>
    </xf>
    <xf numFmtId="217" fontId="111" fillId="51" borderId="0" xfId="311" applyNumberFormat="1" applyFont="1" applyFill="1" applyBorder="1" applyAlignment="1">
      <alignment horizontal="right" vertical="center"/>
    </xf>
    <xf numFmtId="217" fontId="111" fillId="0" borderId="47" xfId="311" applyNumberFormat="1" applyFont="1" applyFill="1" applyBorder="1" applyAlignment="1">
      <alignment horizontal="right" vertical="center" shrinkToFit="1"/>
    </xf>
    <xf numFmtId="217" fontId="111" fillId="0" borderId="47" xfId="311" applyNumberFormat="1" applyFont="1" applyFill="1" applyBorder="1" applyAlignment="1">
      <alignment horizontal="right" vertical="center"/>
    </xf>
    <xf numFmtId="0" fontId="111" fillId="0" borderId="30" xfId="0" applyFont="1" applyBorder="1" applyAlignment="1">
      <alignment horizontal="left" vertical="center"/>
    </xf>
    <xf numFmtId="0" fontId="111" fillId="0" borderId="31" xfId="0" applyFont="1" applyBorder="1" applyAlignment="1">
      <alignment horizontal="left" vertical="center"/>
    </xf>
    <xf numFmtId="217" fontId="111" fillId="0" borderId="111" xfId="311" applyNumberFormat="1" applyFont="1" applyFill="1" applyBorder="1" applyAlignment="1">
      <alignment horizontal="right" vertical="center"/>
    </xf>
    <xf numFmtId="217" fontId="111" fillId="0" borderId="112" xfId="311" applyNumberFormat="1" applyFont="1" applyFill="1" applyBorder="1" applyAlignment="1">
      <alignment horizontal="right" vertical="center"/>
    </xf>
    <xf numFmtId="217" fontId="111" fillId="0" borderId="113" xfId="311" applyNumberFormat="1" applyFont="1" applyFill="1" applyBorder="1" applyAlignment="1">
      <alignment horizontal="right" vertical="center"/>
    </xf>
    <xf numFmtId="217" fontId="111" fillId="0" borderId="35" xfId="311" applyNumberFormat="1" applyFont="1" applyFill="1" applyBorder="1" applyAlignment="1">
      <alignment horizontal="right" vertical="center"/>
    </xf>
    <xf numFmtId="0" fontId="111" fillId="0" borderId="114" xfId="0" applyFont="1" applyBorder="1" applyAlignment="1">
      <alignment horizontal="left" vertical="center"/>
    </xf>
    <xf numFmtId="0" fontId="111" fillId="0" borderId="31" xfId="0" quotePrefix="1" applyFont="1" applyBorder="1" applyAlignment="1">
      <alignment horizontal="left" vertical="center"/>
    </xf>
    <xf numFmtId="0" fontId="111" fillId="0" borderId="115" xfId="0" applyFont="1" applyBorder="1">
      <alignment vertical="center"/>
    </xf>
    <xf numFmtId="0" fontId="111" fillId="0" borderId="31" xfId="0" applyFont="1" applyBorder="1">
      <alignment vertical="center"/>
    </xf>
    <xf numFmtId="0" fontId="111" fillId="0" borderId="114" xfId="0" applyFont="1" applyBorder="1">
      <alignment vertical="center"/>
    </xf>
    <xf numFmtId="0" fontId="111" fillId="0" borderId="116" xfId="517" applyFont="1" applyBorder="1" applyAlignment="1">
      <alignment horizontal="left" vertical="center"/>
    </xf>
    <xf numFmtId="0" fontId="111" fillId="0" borderId="41" xfId="517" applyFont="1" applyBorder="1" applyAlignment="1">
      <alignment horizontal="left" vertical="center"/>
    </xf>
    <xf numFmtId="217" fontId="111" fillId="0" borderId="51" xfId="311" applyNumberFormat="1" applyFont="1" applyFill="1" applyBorder="1" applyAlignment="1">
      <alignment horizontal="right" vertical="center" shrinkToFit="1"/>
    </xf>
    <xf numFmtId="217" fontId="111" fillId="0" borderId="52" xfId="311" applyNumberFormat="1" applyFont="1" applyFill="1" applyBorder="1" applyAlignment="1">
      <alignment horizontal="right" vertical="center" shrinkToFit="1"/>
    </xf>
    <xf numFmtId="217" fontId="111" fillId="0" borderId="117" xfId="311" applyNumberFormat="1" applyFont="1" applyFill="1" applyBorder="1" applyAlignment="1">
      <alignment horizontal="right" vertical="center"/>
    </xf>
    <xf numFmtId="217" fontId="111" fillId="0" borderId="37" xfId="311" applyNumberFormat="1" applyFont="1" applyFill="1" applyBorder="1" applyAlignment="1">
      <alignment horizontal="right" vertical="center"/>
    </xf>
    <xf numFmtId="217" fontId="111" fillId="0" borderId="118" xfId="311" applyNumberFormat="1" applyFont="1" applyFill="1" applyBorder="1" applyAlignment="1">
      <alignment horizontal="right" vertical="center" shrinkToFit="1"/>
    </xf>
    <xf numFmtId="217" fontId="111" fillId="0" borderId="40" xfId="311" applyNumberFormat="1" applyFont="1" applyFill="1" applyBorder="1" applyAlignment="1">
      <alignment horizontal="right" vertical="center"/>
    </xf>
    <xf numFmtId="0" fontId="111" fillId="0" borderId="0" xfId="0" applyFont="1" applyBorder="1" applyAlignment="1">
      <alignment vertical="top"/>
    </xf>
    <xf numFmtId="0" fontId="111" fillId="0" borderId="0" xfId="0" applyFont="1" applyAlignment="1">
      <alignment vertical="top"/>
    </xf>
    <xf numFmtId="0" fontId="111" fillId="0" borderId="119" xfId="0" applyFont="1" applyBorder="1" applyAlignment="1">
      <alignment vertical="top"/>
    </xf>
    <xf numFmtId="0" fontId="111" fillId="51" borderId="0" xfId="0" applyFont="1" applyFill="1" applyAlignment="1">
      <alignment vertical="top"/>
    </xf>
    <xf numFmtId="0" fontId="111" fillId="0" borderId="119" xfId="0" applyFont="1" applyBorder="1" applyAlignment="1">
      <alignment horizontal="center" vertical="top"/>
    </xf>
    <xf numFmtId="0" fontId="111" fillId="51" borderId="0" xfId="0" applyFont="1" applyFill="1">
      <alignment vertical="center"/>
    </xf>
    <xf numFmtId="0" fontId="111" fillId="0" borderId="0" xfId="0" applyFont="1" applyBorder="1">
      <alignment vertical="center"/>
    </xf>
    <xf numFmtId="217" fontId="111" fillId="51" borderId="0" xfId="0" applyNumberFormat="1" applyFont="1" applyFill="1">
      <alignment vertical="center"/>
    </xf>
    <xf numFmtId="0" fontId="106" fillId="51" borderId="0" xfId="523" applyFont="1" applyFill="1" applyBorder="1" applyAlignment="1" applyProtection="1">
      <alignment vertical="center"/>
    </xf>
    <xf numFmtId="0" fontId="135" fillId="0" borderId="0" xfId="0" applyFont="1" applyBorder="1">
      <alignment vertical="center"/>
    </xf>
    <xf numFmtId="228" fontId="111" fillId="52" borderId="38" xfId="0" applyNumberFormat="1" applyFont="1" applyFill="1" applyBorder="1" applyAlignment="1">
      <alignment horizontal="center" vertical="center"/>
    </xf>
    <xf numFmtId="0" fontId="111" fillId="52" borderId="34" xfId="0" applyFont="1" applyFill="1" applyBorder="1" applyAlignment="1">
      <alignment horizontal="center" vertical="center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40" xfId="0" applyFont="1" applyFill="1" applyBorder="1" applyAlignment="1">
      <alignment horizontal="center" vertical="center" wrapText="1"/>
    </xf>
    <xf numFmtId="0" fontId="111" fillId="52" borderId="37" xfId="0" applyFont="1" applyFill="1" applyBorder="1" applyAlignment="1">
      <alignment horizontal="center" vertical="center" wrapText="1"/>
    </xf>
    <xf numFmtId="0" fontId="111" fillId="53" borderId="120" xfId="0" applyFont="1" applyFill="1" applyBorder="1" applyAlignment="1">
      <alignment horizontal="left" vertical="center"/>
    </xf>
    <xf numFmtId="0" fontId="111" fillId="53" borderId="121" xfId="0" applyFont="1" applyFill="1" applyBorder="1" applyAlignment="1">
      <alignment horizontal="left" vertical="center"/>
    </xf>
    <xf numFmtId="0" fontId="111" fillId="53" borderId="122" xfId="0" applyFont="1" applyFill="1" applyBorder="1" applyAlignment="1">
      <alignment horizontal="left" vertical="center"/>
    </xf>
    <xf numFmtId="217" fontId="111" fillId="53" borderId="123" xfId="311" applyNumberFormat="1" applyFont="1" applyFill="1" applyBorder="1" applyAlignment="1">
      <alignment horizontal="right" vertical="center" shrinkToFit="1"/>
    </xf>
    <xf numFmtId="217" fontId="111" fillId="53" borderId="124" xfId="311" applyNumberFormat="1" applyFont="1" applyFill="1" applyBorder="1" applyAlignment="1">
      <alignment horizontal="right" vertical="center" shrinkToFit="1"/>
    </xf>
    <xf numFmtId="217" fontId="111" fillId="53" borderId="122" xfId="311" applyNumberFormat="1" applyFont="1" applyFill="1" applyBorder="1" applyAlignment="1">
      <alignment horizontal="right" vertical="center" shrinkToFit="1"/>
    </xf>
    <xf numFmtId="216" fontId="111" fillId="53" borderId="17" xfId="311" applyNumberFormat="1" applyFont="1" applyFill="1" applyBorder="1" applyAlignment="1">
      <alignment horizontal="right" vertical="center" shrinkToFit="1"/>
    </xf>
    <xf numFmtId="217" fontId="111" fillId="53" borderId="125" xfId="311" applyNumberFormat="1" applyFont="1" applyFill="1" applyBorder="1" applyAlignment="1">
      <alignment horizontal="right" vertical="center" shrinkToFit="1"/>
    </xf>
    <xf numFmtId="217" fontId="111" fillId="53" borderId="126" xfId="311" applyNumberFormat="1" applyFont="1" applyFill="1" applyBorder="1" applyAlignment="1">
      <alignment horizontal="right" vertical="center"/>
    </xf>
    <xf numFmtId="217" fontId="111" fillId="53" borderId="127" xfId="311" applyNumberFormat="1" applyFont="1" applyFill="1" applyBorder="1" applyAlignment="1">
      <alignment horizontal="right" vertical="center"/>
    </xf>
    <xf numFmtId="217" fontId="111" fillId="53" borderId="128" xfId="311" applyNumberFormat="1" applyFont="1" applyFill="1" applyBorder="1" applyAlignment="1">
      <alignment horizontal="right" vertical="center"/>
    </xf>
    <xf numFmtId="217" fontId="111" fillId="53" borderId="125" xfId="311" applyNumberFormat="1" applyFont="1" applyFill="1" applyBorder="1" applyAlignment="1">
      <alignment horizontal="right" vertical="center"/>
    </xf>
    <xf numFmtId="0" fontId="111" fillId="53" borderId="129" xfId="517" applyFont="1" applyFill="1" applyBorder="1" applyAlignment="1">
      <alignment horizontal="left" vertical="center"/>
    </xf>
    <xf numFmtId="0" fontId="111" fillId="53" borderId="130" xfId="517" applyFont="1" applyFill="1" applyBorder="1" applyAlignment="1">
      <alignment horizontal="left" vertical="center"/>
    </xf>
    <xf numFmtId="0" fontId="111" fillId="53" borderId="131" xfId="0" applyFont="1" applyFill="1" applyBorder="1" applyAlignment="1">
      <alignment horizontal="left" vertical="center"/>
    </xf>
    <xf numFmtId="217" fontId="111" fillId="53" borderId="132" xfId="311" applyNumberFormat="1" applyFont="1" applyFill="1" applyBorder="1" applyAlignment="1">
      <alignment horizontal="right" vertical="center" shrinkToFit="1"/>
    </xf>
    <xf numFmtId="0" fontId="111" fillId="0" borderId="62" xfId="517" applyFont="1" applyBorder="1" applyAlignment="1">
      <alignment horizontal="left" vertical="center"/>
    </xf>
    <xf numFmtId="0" fontId="111" fillId="0" borderId="63" xfId="517" applyFont="1" applyBorder="1" applyAlignment="1">
      <alignment horizontal="left" vertical="center"/>
    </xf>
    <xf numFmtId="0" fontId="111" fillId="0" borderId="133" xfId="0" applyFont="1" applyBorder="1" applyAlignment="1">
      <alignment horizontal="left" vertical="center"/>
    </xf>
    <xf numFmtId="217" fontId="111" fillId="0" borderId="65" xfId="311" applyNumberFormat="1" applyFont="1" applyFill="1" applyBorder="1" applyAlignment="1">
      <alignment horizontal="right" vertical="center" shrinkToFit="1"/>
    </xf>
    <xf numFmtId="217" fontId="111" fillId="0" borderId="66" xfId="311" applyNumberFormat="1" applyFont="1" applyFill="1" applyBorder="1" applyAlignment="1">
      <alignment horizontal="right" vertical="center" shrinkToFit="1"/>
    </xf>
    <xf numFmtId="217" fontId="111" fillId="0" borderId="64" xfId="311" applyNumberFormat="1" applyFont="1" applyFill="1" applyBorder="1" applyAlignment="1">
      <alignment horizontal="right" vertical="center" shrinkToFit="1"/>
    </xf>
    <xf numFmtId="0" fontId="111" fillId="52" borderId="134" xfId="0" applyFont="1" applyFill="1" applyBorder="1" applyAlignment="1">
      <alignment horizontal="center" vertical="center"/>
    </xf>
    <xf numFmtId="0" fontId="111" fillId="52" borderId="135" xfId="0" applyFont="1" applyFill="1" applyBorder="1" applyAlignment="1">
      <alignment horizontal="center" vertical="center"/>
    </xf>
    <xf numFmtId="0" fontId="111" fillId="52" borderId="136" xfId="0" applyFont="1" applyFill="1" applyBorder="1" applyAlignment="1">
      <alignment horizontal="center" vertical="center" wrapText="1"/>
    </xf>
    <xf numFmtId="217" fontId="111" fillId="0" borderId="63" xfId="311" applyNumberFormat="1" applyFont="1" applyBorder="1" applyAlignment="1">
      <alignment horizontal="right" vertical="center"/>
    </xf>
    <xf numFmtId="0" fontId="111" fillId="52" borderId="137" xfId="0" applyFont="1" applyFill="1" applyBorder="1" applyAlignment="1">
      <alignment horizontal="center" vertical="center" wrapText="1"/>
    </xf>
    <xf numFmtId="0" fontId="133" fillId="0" borderId="0" xfId="0" applyFont="1" applyFill="1" applyBorder="1" applyAlignment="1">
      <alignment vertical="center"/>
    </xf>
    <xf numFmtId="0" fontId="134" fillId="0" borderId="0" xfId="0" applyFont="1" applyFill="1" applyBorder="1" applyAlignment="1">
      <alignment horizontal="left" vertical="center"/>
    </xf>
    <xf numFmtId="0" fontId="112" fillId="0" borderId="0" xfId="0" applyFont="1" applyBorder="1" applyAlignment="1">
      <alignment horizontal="right" vertical="center"/>
    </xf>
    <xf numFmtId="0" fontId="111" fillId="0" borderId="0" xfId="0" applyFont="1" applyFill="1" applyBorder="1" applyAlignment="1">
      <alignment horizontal="right" vertical="center"/>
    </xf>
    <xf numFmtId="0" fontId="112" fillId="51" borderId="0" xfId="0" applyFont="1" applyFill="1" applyBorder="1" applyAlignment="1">
      <alignment horizontal="right" vertical="center"/>
    </xf>
    <xf numFmtId="0" fontId="111" fillId="0" borderId="0" xfId="0" applyFont="1" applyFill="1" applyBorder="1" applyAlignment="1">
      <alignment horizontal="center" vertical="center"/>
    </xf>
    <xf numFmtId="0" fontId="111" fillId="51" borderId="0" xfId="0" applyFont="1" applyFill="1" applyBorder="1" applyAlignment="1">
      <alignment horizontal="center" vertical="center" wrapText="1"/>
    </xf>
    <xf numFmtId="0" fontId="111" fillId="0" borderId="63" xfId="0" applyFont="1" applyBorder="1" applyAlignment="1">
      <alignment horizontal="left" vertical="center"/>
    </xf>
    <xf numFmtId="217" fontId="111" fillId="0" borderId="138" xfId="311" applyNumberFormat="1" applyFont="1" applyFill="1" applyBorder="1" applyAlignment="1">
      <alignment horizontal="right" vertical="center" shrinkToFit="1"/>
    </xf>
    <xf numFmtId="217" fontId="111" fillId="0" borderId="139" xfId="311" applyNumberFormat="1" applyFont="1" applyFill="1" applyBorder="1" applyAlignment="1">
      <alignment horizontal="right" vertical="center" shrinkToFit="1"/>
    </xf>
    <xf numFmtId="217" fontId="111" fillId="0" borderId="140" xfId="311" applyNumberFormat="1" applyFont="1" applyFill="1" applyBorder="1" applyAlignment="1">
      <alignment horizontal="right" vertical="center" shrinkToFit="1"/>
    </xf>
    <xf numFmtId="0" fontId="111" fillId="0" borderId="141" xfId="0" applyFont="1" applyBorder="1" applyAlignment="1">
      <alignment horizontal="left" vertical="center"/>
    </xf>
    <xf numFmtId="0" fontId="111" fillId="0" borderId="62" xfId="0" applyFont="1" applyBorder="1" applyAlignment="1">
      <alignment horizontal="left" vertical="center"/>
    </xf>
    <xf numFmtId="217" fontId="111" fillId="0" borderId="142" xfId="311" applyNumberFormat="1" applyFont="1" applyFill="1" applyBorder="1" applyAlignment="1">
      <alignment horizontal="right" vertical="center"/>
    </xf>
    <xf numFmtId="217" fontId="111" fillId="0" borderId="143" xfId="311" applyNumberFormat="1" applyFont="1" applyFill="1" applyBorder="1" applyAlignment="1">
      <alignment horizontal="right" vertical="center"/>
    </xf>
    <xf numFmtId="0" fontId="111" fillId="0" borderId="73" xfId="0" applyFont="1" applyBorder="1" applyAlignment="1">
      <alignment horizontal="left" vertical="center"/>
    </xf>
    <xf numFmtId="217" fontId="111" fillId="0" borderId="74" xfId="311" applyNumberFormat="1" applyFont="1" applyFill="1" applyBorder="1" applyAlignment="1">
      <alignment horizontal="right" vertical="center" shrinkToFit="1"/>
    </xf>
    <xf numFmtId="217" fontId="111" fillId="0" borderId="74" xfId="311" applyNumberFormat="1" applyFont="1" applyFill="1" applyBorder="1" applyAlignment="1">
      <alignment horizontal="right" vertical="center"/>
    </xf>
    <xf numFmtId="216" fontId="111" fillId="0" borderId="74" xfId="311" applyNumberFormat="1" applyFont="1" applyFill="1" applyBorder="1" applyAlignment="1">
      <alignment horizontal="right" vertical="center" shrinkToFit="1"/>
    </xf>
    <xf numFmtId="0" fontId="111" fillId="0" borderId="55" xfId="517" applyFont="1" applyBorder="1" applyAlignment="1">
      <alignment horizontal="left" vertical="center"/>
    </xf>
    <xf numFmtId="0" fontId="111" fillId="0" borderId="56" xfId="517" applyFont="1" applyBorder="1" applyAlignment="1">
      <alignment horizontal="left" vertical="center"/>
    </xf>
    <xf numFmtId="0" fontId="111" fillId="0" borderId="57" xfId="0" applyFont="1" applyBorder="1" applyAlignment="1">
      <alignment horizontal="left" vertical="center"/>
    </xf>
    <xf numFmtId="217" fontId="111" fillId="0" borderId="144" xfId="311" applyNumberFormat="1" applyFont="1" applyFill="1" applyBorder="1" applyAlignment="1">
      <alignment horizontal="right" vertical="center"/>
    </xf>
    <xf numFmtId="217" fontId="111" fillId="0" borderId="145" xfId="311" applyNumberFormat="1" applyFont="1" applyFill="1" applyBorder="1" applyAlignment="1">
      <alignment horizontal="right" vertical="center"/>
    </xf>
    <xf numFmtId="217" fontId="111" fillId="0" borderId="146" xfId="311" applyNumberFormat="1" applyFont="1" applyFill="1" applyBorder="1" applyAlignment="1">
      <alignment horizontal="right" vertical="center"/>
    </xf>
    <xf numFmtId="216" fontId="111" fillId="0" borderId="17" xfId="311" applyNumberFormat="1" applyFont="1" applyFill="1" applyBorder="1" applyAlignment="1">
      <alignment horizontal="right" vertical="center" shrinkToFit="1"/>
    </xf>
    <xf numFmtId="217" fontId="111" fillId="0" borderId="17" xfId="311" applyNumberFormat="1" applyFont="1" applyFill="1" applyBorder="1" applyAlignment="1">
      <alignment horizontal="right" vertical="center" shrinkToFit="1"/>
    </xf>
    <xf numFmtId="217" fontId="111" fillId="0" borderId="17" xfId="311" applyNumberFormat="1" applyFont="1" applyFill="1" applyBorder="1" applyAlignment="1">
      <alignment horizontal="right" vertical="center"/>
    </xf>
    <xf numFmtId="217" fontId="111" fillId="0" borderId="147" xfId="311" applyNumberFormat="1" applyFont="1" applyFill="1" applyBorder="1" applyAlignment="1">
      <alignment horizontal="right" vertical="center" shrinkToFit="1"/>
    </xf>
    <xf numFmtId="0" fontId="111" fillId="0" borderId="0" xfId="0" applyFont="1" applyFill="1" applyBorder="1" applyAlignment="1">
      <alignment vertical="top"/>
    </xf>
    <xf numFmtId="0" fontId="111" fillId="51" borderId="0" xfId="0" applyFont="1" applyFill="1" applyBorder="1">
      <alignment vertical="center"/>
    </xf>
    <xf numFmtId="216" fontId="111" fillId="51" borderId="0" xfId="311" applyNumberFormat="1" applyFont="1" applyFill="1" applyBorder="1" applyAlignment="1">
      <alignment horizontal="right" vertical="center" shrinkToFit="1"/>
    </xf>
    <xf numFmtId="0" fontId="135" fillId="0" borderId="0" xfId="0" applyFont="1" applyFill="1" applyBorder="1" applyAlignment="1">
      <alignment vertical="center"/>
    </xf>
    <xf numFmtId="0" fontId="111" fillId="53" borderId="56" xfId="517" applyFont="1" applyFill="1" applyBorder="1" applyAlignment="1">
      <alignment horizontal="left" vertical="center"/>
    </xf>
    <xf numFmtId="0" fontId="111" fillId="53" borderId="57" xfId="0" applyFont="1" applyFill="1" applyBorder="1" applyAlignment="1">
      <alignment horizontal="left" vertical="center"/>
    </xf>
    <xf numFmtId="0" fontId="111" fillId="53" borderId="55" xfId="517" applyFont="1" applyFill="1" applyBorder="1" applyAlignment="1">
      <alignment horizontal="left" vertical="center"/>
    </xf>
    <xf numFmtId="217" fontId="111" fillId="53" borderId="144" xfId="311" applyNumberFormat="1" applyFont="1" applyFill="1" applyBorder="1" applyAlignment="1">
      <alignment horizontal="right" vertical="center"/>
    </xf>
    <xf numFmtId="217" fontId="111" fillId="53" borderId="145" xfId="311" applyNumberFormat="1" applyFont="1" applyFill="1" applyBorder="1" applyAlignment="1">
      <alignment horizontal="right" vertical="center"/>
    </xf>
    <xf numFmtId="217" fontId="111" fillId="53" borderId="146" xfId="311" applyNumberFormat="1" applyFont="1" applyFill="1" applyBorder="1" applyAlignment="1">
      <alignment horizontal="right" vertical="center"/>
    </xf>
    <xf numFmtId="217" fontId="111" fillId="53" borderId="17" xfId="311" applyNumberFormat="1" applyFont="1" applyFill="1" applyBorder="1" applyAlignment="1">
      <alignment horizontal="right" vertical="center"/>
    </xf>
    <xf numFmtId="0" fontId="111" fillId="53" borderId="148" xfId="517" applyFont="1" applyFill="1" applyBorder="1" applyAlignment="1">
      <alignment horizontal="left" vertical="center"/>
    </xf>
    <xf numFmtId="0" fontId="111" fillId="53" borderId="76" xfId="517" applyFont="1" applyFill="1" applyBorder="1" applyAlignment="1">
      <alignment horizontal="left" vertical="center"/>
    </xf>
    <xf numFmtId="0" fontId="111" fillId="53" borderId="77" xfId="0" applyFont="1" applyFill="1" applyBorder="1" applyAlignment="1">
      <alignment horizontal="left" vertical="center"/>
    </xf>
    <xf numFmtId="217" fontId="111" fillId="53" borderId="78" xfId="311" applyNumberFormat="1" applyFont="1" applyFill="1" applyBorder="1" applyAlignment="1">
      <alignment horizontal="right" vertical="center" shrinkToFit="1"/>
    </xf>
    <xf numFmtId="217" fontId="111" fillId="53" borderId="79" xfId="311" applyNumberFormat="1" applyFont="1" applyFill="1" applyBorder="1" applyAlignment="1">
      <alignment horizontal="right" vertical="center" shrinkToFit="1"/>
    </xf>
    <xf numFmtId="217" fontId="111" fillId="53" borderId="77" xfId="311" applyNumberFormat="1" applyFont="1" applyFill="1" applyBorder="1" applyAlignment="1">
      <alignment horizontal="right" vertical="center" shrinkToFit="1"/>
    </xf>
    <xf numFmtId="216" fontId="111" fillId="53" borderId="75" xfId="311" applyNumberFormat="1" applyFont="1" applyFill="1" applyBorder="1" applyAlignment="1">
      <alignment horizontal="right" vertical="center" shrinkToFit="1"/>
    </xf>
    <xf numFmtId="217" fontId="111" fillId="53" borderId="75" xfId="311" applyNumberFormat="1" applyFont="1" applyFill="1" applyBorder="1" applyAlignment="1">
      <alignment horizontal="right" vertical="center" shrinkToFit="1"/>
    </xf>
    <xf numFmtId="217" fontId="111" fillId="53" borderId="76" xfId="311" applyNumberFormat="1" applyFont="1" applyFill="1" applyBorder="1" applyAlignment="1">
      <alignment horizontal="right" vertical="center"/>
    </xf>
    <xf numFmtId="0" fontId="111" fillId="51" borderId="0" xfId="517" applyFont="1" applyFill="1" applyBorder="1" applyAlignment="1">
      <alignment horizontal="left" vertical="center"/>
    </xf>
    <xf numFmtId="0" fontId="111" fillId="51" borderId="0" xfId="0" applyFont="1" applyFill="1" applyBorder="1" applyAlignment="1">
      <alignment horizontal="left" vertical="center"/>
    </xf>
    <xf numFmtId="0" fontId="111" fillId="0" borderId="0" xfId="0" applyFont="1" applyBorder="1" applyAlignment="1">
      <alignment horizontal="center" vertical="center"/>
    </xf>
    <xf numFmtId="217" fontId="111" fillId="0" borderId="0" xfId="311" applyNumberFormat="1" applyFont="1" applyFill="1" applyBorder="1" applyAlignment="1">
      <alignment horizontal="right" vertical="center" shrinkToFit="1"/>
    </xf>
    <xf numFmtId="0" fontId="111" fillId="0" borderId="80" xfId="517" applyFont="1" applyBorder="1" applyAlignment="1">
      <alignment horizontal="left" vertical="center"/>
    </xf>
    <xf numFmtId="0" fontId="111" fillId="0" borderId="149" xfId="0" applyFont="1" applyBorder="1" applyAlignment="1">
      <alignment horizontal="left" vertical="center"/>
    </xf>
    <xf numFmtId="0" fontId="111" fillId="0" borderId="140" xfId="0" applyFont="1" applyBorder="1" applyAlignment="1">
      <alignment horizontal="left" vertical="center"/>
    </xf>
    <xf numFmtId="217" fontId="111" fillId="51" borderId="81" xfId="311" applyNumberFormat="1" applyFont="1" applyFill="1" applyBorder="1" applyAlignment="1">
      <alignment horizontal="right" vertical="center" shrinkToFit="1"/>
    </xf>
    <xf numFmtId="0" fontId="111" fillId="0" borderId="0" xfId="0" applyFont="1" applyBorder="1" applyAlignment="1">
      <alignment horizontal="left" vertical="center"/>
    </xf>
    <xf numFmtId="216" fontId="111" fillId="0" borderId="0" xfId="311" applyNumberFormat="1" applyFont="1" applyFill="1" applyBorder="1" applyAlignment="1">
      <alignment horizontal="right" vertical="center" shrinkToFit="1"/>
    </xf>
    <xf numFmtId="0" fontId="111" fillId="0" borderId="0" xfId="0" applyFont="1" applyFill="1" applyBorder="1">
      <alignment vertical="center"/>
    </xf>
    <xf numFmtId="217" fontId="111" fillId="0" borderId="0" xfId="311" applyNumberFormat="1" applyFont="1" applyFill="1" applyBorder="1" applyAlignment="1">
      <alignment horizontal="right" vertical="center"/>
    </xf>
    <xf numFmtId="216" fontId="111" fillId="0" borderId="65" xfId="311" applyNumberFormat="1" applyFont="1" applyFill="1" applyBorder="1" applyAlignment="1">
      <alignment horizontal="right" vertical="center" shrinkToFit="1"/>
    </xf>
    <xf numFmtId="216" fontId="111" fillId="0" borderId="66" xfId="311" applyNumberFormat="1" applyFont="1" applyFill="1" applyBorder="1" applyAlignment="1">
      <alignment horizontal="right" vertical="center" shrinkToFit="1"/>
    </xf>
    <xf numFmtId="216" fontId="111" fillId="0" borderId="64" xfId="311" applyNumberFormat="1" applyFont="1" applyFill="1" applyBorder="1" applyAlignment="1">
      <alignment horizontal="right" vertical="center" shrinkToFit="1"/>
    </xf>
    <xf numFmtId="216" fontId="111" fillId="0" borderId="65" xfId="300" applyNumberFormat="1" applyFont="1" applyFill="1" applyBorder="1" applyAlignment="1">
      <alignment horizontal="right" vertical="center" shrinkToFit="1"/>
    </xf>
    <xf numFmtId="216" fontId="111" fillId="0" borderId="66" xfId="300" applyNumberFormat="1" applyFont="1" applyFill="1" applyBorder="1" applyAlignment="1">
      <alignment horizontal="right" vertical="center" shrinkToFit="1"/>
    </xf>
    <xf numFmtId="223" fontId="111" fillId="0" borderId="47" xfId="311" applyNumberFormat="1" applyFont="1" applyFill="1" applyBorder="1" applyAlignment="1">
      <alignment horizontal="right" vertical="center" shrinkToFit="1"/>
    </xf>
    <xf numFmtId="216" fontId="111" fillId="0" borderId="33" xfId="311" applyNumberFormat="1" applyFont="1" applyFill="1" applyBorder="1" applyAlignment="1">
      <alignment horizontal="right" vertical="center" shrinkToFit="1"/>
    </xf>
    <xf numFmtId="216" fontId="111" fillId="0" borderId="34" xfId="311" applyNumberFormat="1" applyFont="1" applyFill="1" applyBorder="1" applyAlignment="1">
      <alignment horizontal="right" vertical="center" shrinkToFit="1"/>
    </xf>
    <xf numFmtId="216" fontId="111" fillId="0" borderId="32" xfId="311" applyNumberFormat="1" applyFont="1" applyFill="1" applyBorder="1" applyAlignment="1">
      <alignment horizontal="right" vertical="center" shrinkToFit="1"/>
    </xf>
    <xf numFmtId="216" fontId="111" fillId="0" borderId="33" xfId="300" applyNumberFormat="1" applyFont="1" applyFill="1" applyBorder="1" applyAlignment="1">
      <alignment horizontal="right" vertical="center" shrinkToFit="1"/>
    </xf>
    <xf numFmtId="216" fontId="111" fillId="0" borderId="34" xfId="300" applyNumberFormat="1" applyFont="1" applyFill="1" applyBorder="1" applyAlignment="1">
      <alignment horizontal="right" vertical="center" shrinkToFit="1"/>
    </xf>
    <xf numFmtId="239" fontId="111" fillId="0" borderId="35" xfId="311" applyNumberFormat="1" applyFont="1" applyFill="1" applyBorder="1" applyAlignment="1">
      <alignment horizontal="right" vertical="center" shrinkToFit="1"/>
    </xf>
    <xf numFmtId="41" fontId="111" fillId="0" borderId="0" xfId="0" applyNumberFormat="1" applyFont="1" applyBorder="1">
      <alignment vertical="center"/>
    </xf>
    <xf numFmtId="216" fontId="111" fillId="0" borderId="67" xfId="311" applyNumberFormat="1" applyFont="1" applyFill="1" applyBorder="1" applyAlignment="1">
      <alignment horizontal="right" vertical="center" shrinkToFit="1"/>
    </xf>
    <xf numFmtId="216" fontId="111" fillId="0" borderId="68" xfId="311" applyNumberFormat="1" applyFont="1" applyFill="1" applyBorder="1" applyAlignment="1">
      <alignment horizontal="right" vertical="center" shrinkToFit="1"/>
    </xf>
    <xf numFmtId="216" fontId="111" fillId="0" borderId="69" xfId="311" applyNumberFormat="1" applyFont="1" applyFill="1" applyBorder="1" applyAlignment="1">
      <alignment horizontal="right" vertical="center" shrinkToFit="1"/>
    </xf>
    <xf numFmtId="216" fontId="111" fillId="0" borderId="138" xfId="300" applyNumberFormat="1" applyFont="1" applyFill="1" applyBorder="1" applyAlignment="1">
      <alignment horizontal="right" vertical="center" shrinkToFit="1"/>
    </xf>
    <xf numFmtId="216" fontId="111" fillId="0" borderId="139" xfId="300" applyNumberFormat="1" applyFont="1" applyFill="1" applyBorder="1" applyAlignment="1">
      <alignment horizontal="right" vertical="center" shrinkToFit="1"/>
    </xf>
    <xf numFmtId="217" fontId="111" fillId="0" borderId="0" xfId="0" applyNumberFormat="1" applyFont="1" applyBorder="1">
      <alignment vertical="center"/>
    </xf>
    <xf numFmtId="216" fontId="111" fillId="0" borderId="0" xfId="300" applyNumberFormat="1" applyFont="1" applyBorder="1">
      <alignment vertical="center"/>
    </xf>
    <xf numFmtId="0" fontId="111" fillId="51" borderId="0" xfId="0" applyFont="1" applyFill="1" applyBorder="1" applyAlignment="1">
      <alignment vertical="top"/>
    </xf>
    <xf numFmtId="0" fontId="111" fillId="0" borderId="0" xfId="517" applyFont="1" applyFill="1" applyBorder="1" applyAlignment="1">
      <alignment horizontal="left" vertical="center"/>
    </xf>
    <xf numFmtId="0" fontId="111" fillId="0" borderId="0" xfId="0" applyFont="1" applyFill="1" applyBorder="1" applyAlignment="1">
      <alignment horizontal="left" vertical="center"/>
    </xf>
    <xf numFmtId="0" fontId="111" fillId="0" borderId="0" xfId="0" applyFont="1" applyFill="1">
      <alignment vertical="center"/>
    </xf>
    <xf numFmtId="41" fontId="111" fillId="0" borderId="0" xfId="0" applyNumberFormat="1" applyFont="1" applyFill="1">
      <alignment vertical="center"/>
    </xf>
    <xf numFmtId="230" fontId="111" fillId="0" borderId="35" xfId="311" applyNumberFormat="1" applyFont="1" applyFill="1" applyBorder="1" applyAlignment="1">
      <alignment horizontal="right" vertical="center" shrinkToFit="1"/>
    </xf>
    <xf numFmtId="217" fontId="111" fillId="51" borderId="0" xfId="0" applyNumberFormat="1" applyFont="1" applyFill="1" applyBorder="1">
      <alignment vertical="center"/>
    </xf>
    <xf numFmtId="0" fontId="111" fillId="52" borderId="82" xfId="0" applyFont="1" applyFill="1" applyBorder="1" applyAlignment="1">
      <alignment horizontal="center" vertical="center" wrapText="1"/>
    </xf>
    <xf numFmtId="216" fontId="111" fillId="53" borderId="78" xfId="311" applyNumberFormat="1" applyFont="1" applyFill="1" applyBorder="1" applyAlignment="1">
      <alignment horizontal="right" vertical="center" shrinkToFit="1"/>
    </xf>
    <xf numFmtId="216" fontId="111" fillId="53" borderId="79" xfId="311" applyNumberFormat="1" applyFont="1" applyFill="1" applyBorder="1" applyAlignment="1">
      <alignment horizontal="right" vertical="center" shrinkToFit="1"/>
    </xf>
    <xf numFmtId="216" fontId="111" fillId="53" borderId="77" xfId="311" applyNumberFormat="1" applyFont="1" applyFill="1" applyBorder="1" applyAlignment="1">
      <alignment horizontal="right" vertical="center" shrinkToFit="1"/>
    </xf>
    <xf numFmtId="216" fontId="111" fillId="53" borderId="78" xfId="300" applyNumberFormat="1" applyFont="1" applyFill="1" applyBorder="1" applyAlignment="1">
      <alignment horizontal="right" vertical="center" shrinkToFit="1"/>
    </xf>
    <xf numFmtId="216" fontId="111" fillId="53" borderId="79" xfId="300" applyNumberFormat="1" applyFont="1" applyFill="1" applyBorder="1" applyAlignment="1">
      <alignment horizontal="right" vertical="center" shrinkToFit="1"/>
    </xf>
    <xf numFmtId="216" fontId="111" fillId="53" borderId="75" xfId="311" applyNumberFormat="1" applyFont="1" applyFill="1" applyBorder="1" applyAlignment="1">
      <alignment horizontal="right" vertical="center"/>
    </xf>
    <xf numFmtId="216" fontId="111" fillId="53" borderId="77" xfId="311" applyNumberFormat="1" applyFont="1" applyFill="1" applyBorder="1" applyAlignment="1">
      <alignment horizontal="right" vertical="center"/>
    </xf>
    <xf numFmtId="223" fontId="111" fillId="53" borderId="75" xfId="311" applyNumberFormat="1" applyFont="1" applyFill="1" applyBorder="1" applyAlignment="1">
      <alignment horizontal="right" vertical="center" shrinkToFit="1"/>
    </xf>
    <xf numFmtId="0" fontId="111" fillId="52" borderId="150" xfId="0" applyFont="1" applyFill="1" applyBorder="1" applyAlignment="1">
      <alignment horizontal="center" vertical="center" wrapText="1"/>
    </xf>
    <xf numFmtId="217" fontId="111" fillId="0" borderId="63" xfId="311" applyNumberFormat="1" applyFont="1" applyFill="1" applyBorder="1" applyAlignment="1">
      <alignment horizontal="right" vertical="center" shrinkToFit="1"/>
    </xf>
    <xf numFmtId="217" fontId="111" fillId="0" borderId="71" xfId="311" applyNumberFormat="1" applyFont="1" applyFill="1" applyBorder="1" applyAlignment="1">
      <alignment horizontal="right" vertical="center" shrinkToFit="1"/>
    </xf>
    <xf numFmtId="41" fontId="111" fillId="0" borderId="47" xfId="311" applyFont="1" applyFill="1" applyBorder="1" applyAlignment="1">
      <alignment horizontal="right" vertical="center" shrinkToFit="1"/>
    </xf>
    <xf numFmtId="217" fontId="111" fillId="0" borderId="31" xfId="311" applyNumberFormat="1" applyFont="1" applyFill="1" applyBorder="1" applyAlignment="1">
      <alignment horizontal="right" vertical="center" shrinkToFit="1"/>
    </xf>
    <xf numFmtId="217" fontId="111" fillId="0" borderId="49" xfId="311" applyNumberFormat="1" applyFont="1" applyFill="1" applyBorder="1" applyAlignment="1">
      <alignment horizontal="right" vertical="center" shrinkToFit="1"/>
    </xf>
    <xf numFmtId="41" fontId="111" fillId="0" borderId="35" xfId="311" applyFont="1" applyFill="1" applyBorder="1" applyAlignment="1">
      <alignment horizontal="right" vertical="center" shrinkToFit="1"/>
    </xf>
    <xf numFmtId="0" fontId="111" fillId="0" borderId="36" xfId="0" applyFont="1" applyBorder="1" applyAlignment="1">
      <alignment horizontal="left" vertical="center"/>
    </xf>
    <xf numFmtId="0" fontId="111" fillId="0" borderId="83" xfId="0" applyFont="1" applyBorder="1" applyAlignment="1">
      <alignment horizontal="left" vertical="center"/>
    </xf>
    <xf numFmtId="0" fontId="111" fillId="0" borderId="151" xfId="0" applyFont="1" applyBorder="1" applyAlignment="1">
      <alignment horizontal="left" vertical="center"/>
    </xf>
    <xf numFmtId="217" fontId="111" fillId="0" borderId="36" xfId="311" applyNumberFormat="1" applyFont="1" applyFill="1" applyBorder="1" applyAlignment="1">
      <alignment horizontal="right" vertical="center" shrinkToFit="1"/>
    </xf>
    <xf numFmtId="217" fontId="111" fillId="0" borderId="84" xfId="311" applyNumberFormat="1" applyFont="1" applyFill="1" applyBorder="1" applyAlignment="1">
      <alignment horizontal="right" vertical="center" shrinkToFit="1"/>
    </xf>
    <xf numFmtId="41" fontId="111" fillId="0" borderId="40" xfId="311" applyFont="1" applyFill="1" applyBorder="1" applyAlignment="1">
      <alignment horizontal="right" vertical="center" shrinkToFit="1"/>
    </xf>
    <xf numFmtId="217" fontId="111" fillId="0" borderId="83" xfId="311" applyNumberFormat="1" applyFont="1" applyFill="1" applyBorder="1" applyAlignment="1">
      <alignment horizontal="right" vertical="center" shrinkToFit="1"/>
    </xf>
    <xf numFmtId="41" fontId="111" fillId="51" borderId="0" xfId="311" applyFont="1" applyFill="1" applyBorder="1" applyAlignment="1">
      <alignment horizontal="right" vertical="center" shrinkToFit="1"/>
    </xf>
    <xf numFmtId="240" fontId="111" fillId="0" borderId="0" xfId="311" applyNumberFormat="1" applyFont="1" applyFill="1" applyBorder="1" applyAlignment="1">
      <alignment horizontal="right" vertical="center" shrinkToFit="1"/>
    </xf>
    <xf numFmtId="0" fontId="106" fillId="51" borderId="76" xfId="523" applyFont="1" applyFill="1" applyBorder="1" applyAlignment="1" applyProtection="1">
      <alignment vertical="center"/>
    </xf>
    <xf numFmtId="0" fontId="111" fillId="52" borderId="70" xfId="0" applyFont="1" applyFill="1" applyBorder="1" applyAlignment="1">
      <alignment horizontal="center" vertical="center"/>
    </xf>
    <xf numFmtId="0" fontId="111" fillId="52" borderId="42" xfId="0" applyFont="1" applyFill="1" applyBorder="1" applyAlignment="1">
      <alignment horizontal="center" vertical="center"/>
    </xf>
    <xf numFmtId="0" fontId="111" fillId="52" borderId="82" xfId="0" applyFont="1" applyFill="1" applyBorder="1" applyAlignment="1">
      <alignment horizontal="center" vertical="center"/>
    </xf>
    <xf numFmtId="0" fontId="111" fillId="52" borderId="35" xfId="0" applyFont="1" applyFill="1" applyBorder="1" applyAlignment="1">
      <alignment horizontal="center" vertical="center" wrapText="1"/>
    </xf>
    <xf numFmtId="0" fontId="111" fillId="53" borderId="130" xfId="0" applyFont="1" applyFill="1" applyBorder="1" applyAlignment="1">
      <alignment horizontal="left" vertical="center"/>
    </xf>
    <xf numFmtId="217" fontId="111" fillId="53" borderId="152" xfId="311" applyNumberFormat="1" applyFont="1" applyFill="1" applyBorder="1" applyAlignment="1">
      <alignment horizontal="right" vertical="center" shrinkToFit="1"/>
    </xf>
    <xf numFmtId="217" fontId="111" fillId="53" borderId="153" xfId="311" applyNumberFormat="1" applyFont="1" applyFill="1" applyBorder="1" applyAlignment="1">
      <alignment horizontal="right" vertical="center" shrinkToFit="1"/>
    </xf>
    <xf numFmtId="217" fontId="111" fillId="53" borderId="130" xfId="311" applyNumberFormat="1" applyFont="1" applyFill="1" applyBorder="1" applyAlignment="1">
      <alignment horizontal="right" vertical="center" shrinkToFit="1"/>
    </xf>
    <xf numFmtId="217" fontId="111" fillId="53" borderId="154" xfId="311" applyNumberFormat="1" applyFont="1" applyFill="1" applyBorder="1" applyAlignment="1">
      <alignment horizontal="right" vertical="center" shrinkToFit="1"/>
    </xf>
    <xf numFmtId="41" fontId="111" fillId="53" borderId="17" xfId="311" applyFont="1" applyFill="1" applyBorder="1" applyAlignment="1">
      <alignment horizontal="right" vertical="center" shrinkToFit="1"/>
    </xf>
    <xf numFmtId="217" fontId="111" fillId="0" borderId="34" xfId="311" applyNumberFormat="1" applyFont="1" applyBorder="1" applyAlignment="1">
      <alignment horizontal="right" vertical="center"/>
    </xf>
    <xf numFmtId="217" fontId="111" fillId="0" borderId="48" xfId="311" applyNumberFormat="1" applyFont="1" applyBorder="1" applyAlignment="1">
      <alignment horizontal="right" vertical="center"/>
    </xf>
    <xf numFmtId="217" fontId="111" fillId="0" borderId="85" xfId="311" applyNumberFormat="1" applyFont="1" applyBorder="1" applyAlignment="1">
      <alignment horizontal="right" vertical="center"/>
    </xf>
    <xf numFmtId="217" fontId="111" fillId="0" borderId="68" xfId="311" applyNumberFormat="1" applyFont="1" applyBorder="1" applyAlignment="1">
      <alignment horizontal="right" vertical="center"/>
    </xf>
    <xf numFmtId="217" fontId="111" fillId="0" borderId="155" xfId="311" applyNumberFormat="1" applyFont="1" applyBorder="1" applyAlignment="1">
      <alignment horizontal="right" vertical="center"/>
    </xf>
    <xf numFmtId="217" fontId="111" fillId="0" borderId="156" xfId="311" applyNumberFormat="1" applyFont="1" applyBorder="1" applyAlignment="1">
      <alignment horizontal="right" vertical="center"/>
    </xf>
    <xf numFmtId="41" fontId="111" fillId="0" borderId="38" xfId="311" applyFont="1" applyFill="1" applyBorder="1" applyAlignment="1">
      <alignment horizontal="right" vertical="center" shrinkToFit="1"/>
    </xf>
    <xf numFmtId="41" fontId="111" fillId="0" borderId="39" xfId="311" applyFont="1" applyFill="1" applyBorder="1" applyAlignment="1">
      <alignment horizontal="right" vertical="center" shrinkToFit="1"/>
    </xf>
    <xf numFmtId="41" fontId="111" fillId="0" borderId="37" xfId="311" applyFont="1" applyFill="1" applyBorder="1" applyAlignment="1">
      <alignment horizontal="right" vertical="center" shrinkToFit="1"/>
    </xf>
    <xf numFmtId="41" fontId="111" fillId="0" borderId="67" xfId="311" applyFont="1" applyFill="1" applyBorder="1" applyAlignment="1">
      <alignment horizontal="right" vertical="center" shrinkToFit="1"/>
    </xf>
    <xf numFmtId="41" fontId="111" fillId="0" borderId="68" xfId="311" applyFont="1" applyFill="1" applyBorder="1" applyAlignment="1">
      <alignment horizontal="right" vertical="center" shrinkToFit="1"/>
    </xf>
    <xf numFmtId="41" fontId="111" fillId="0" borderId="69" xfId="311" applyFont="1" applyFill="1" applyBorder="1" applyAlignment="1">
      <alignment horizontal="right" vertical="center" shrinkToFit="1"/>
    </xf>
    <xf numFmtId="41" fontId="111" fillId="0" borderId="74" xfId="311" applyFont="1" applyFill="1" applyBorder="1" applyAlignment="1">
      <alignment horizontal="right" vertical="center" shrinkToFit="1"/>
    </xf>
    <xf numFmtId="217" fontId="111" fillId="0" borderId="0" xfId="311" applyNumberFormat="1" applyFont="1" applyBorder="1" applyAlignment="1">
      <alignment horizontal="right" vertical="center"/>
    </xf>
    <xf numFmtId="41" fontId="111" fillId="0" borderId="0" xfId="311" applyFont="1" applyFill="1" applyBorder="1" applyAlignment="1">
      <alignment horizontal="right" vertical="center" shrinkToFit="1"/>
    </xf>
    <xf numFmtId="216" fontId="111" fillId="0" borderId="65" xfId="300" applyNumberFormat="1" applyFont="1" applyBorder="1">
      <alignment vertical="center"/>
    </xf>
    <xf numFmtId="216" fontId="111" fillId="0" borderId="72" xfId="300" applyNumberFormat="1" applyFont="1" applyBorder="1">
      <alignment vertical="center"/>
    </xf>
    <xf numFmtId="216" fontId="111" fillId="0" borderId="66" xfId="300" applyNumberFormat="1" applyFont="1" applyBorder="1">
      <alignment vertical="center"/>
    </xf>
    <xf numFmtId="216" fontId="111" fillId="0" borderId="72" xfId="300" applyNumberFormat="1" applyFont="1" applyFill="1" applyBorder="1">
      <alignment vertical="center"/>
    </xf>
    <xf numFmtId="216" fontId="111" fillId="0" borderId="71" xfId="300" applyNumberFormat="1" applyFont="1" applyBorder="1">
      <alignment vertical="center"/>
    </xf>
    <xf numFmtId="216" fontId="111" fillId="0" borderId="67" xfId="300" applyNumberFormat="1" applyFont="1" applyBorder="1">
      <alignment vertical="center"/>
    </xf>
    <xf numFmtId="216" fontId="111" fillId="0" borderId="53" xfId="300" applyNumberFormat="1" applyFont="1" applyBorder="1">
      <alignment vertical="center"/>
    </xf>
    <xf numFmtId="216" fontId="111" fillId="0" borderId="87" xfId="300" applyNumberFormat="1" applyFont="1" applyBorder="1">
      <alignment vertical="center"/>
    </xf>
    <xf numFmtId="216" fontId="111" fillId="0" borderId="68" xfId="300" applyNumberFormat="1" applyFont="1" applyBorder="1">
      <alignment vertical="center"/>
    </xf>
    <xf numFmtId="216" fontId="111" fillId="0" borderId="53" xfId="300" applyNumberFormat="1" applyFont="1" applyFill="1" applyBorder="1">
      <alignment vertical="center"/>
    </xf>
    <xf numFmtId="223" fontId="111" fillId="0" borderId="40" xfId="311" applyNumberFormat="1" applyFont="1" applyFill="1" applyBorder="1" applyAlignment="1">
      <alignment horizontal="right" vertical="center" shrinkToFit="1"/>
    </xf>
    <xf numFmtId="0" fontId="111" fillId="0" borderId="42" xfId="517" applyFont="1" applyBorder="1" applyAlignment="1">
      <alignment horizontal="left" vertical="center"/>
    </xf>
    <xf numFmtId="217" fontId="111" fillId="0" borderId="42" xfId="311" applyNumberFormat="1" applyFont="1" applyBorder="1" applyAlignment="1">
      <alignment horizontal="right" vertical="center"/>
    </xf>
    <xf numFmtId="217" fontId="111" fillId="0" borderId="42" xfId="311" applyNumberFormat="1" applyFont="1" applyFill="1" applyBorder="1" applyAlignment="1">
      <alignment horizontal="right" vertical="center" shrinkToFit="1"/>
    </xf>
    <xf numFmtId="216" fontId="111" fillId="0" borderId="42" xfId="311" applyNumberFormat="1" applyFont="1" applyFill="1" applyBorder="1" applyAlignment="1">
      <alignment horizontal="right" vertical="center" shrinkToFit="1"/>
    </xf>
    <xf numFmtId="217" fontId="111" fillId="0" borderId="0" xfId="311" applyNumberFormat="1" applyFont="1" applyFill="1" applyBorder="1" applyAlignment="1">
      <alignment horizontal="center" vertical="center" shrinkToFit="1"/>
    </xf>
    <xf numFmtId="217" fontId="111" fillId="0" borderId="0" xfId="311" applyNumberFormat="1" applyFont="1" applyFill="1" applyBorder="1" applyAlignment="1">
      <alignment horizontal="center" vertical="center"/>
    </xf>
    <xf numFmtId="0" fontId="111" fillId="53" borderId="62" xfId="517" applyFont="1" applyFill="1" applyBorder="1" applyAlignment="1">
      <alignment horizontal="left" vertical="center"/>
    </xf>
    <xf numFmtId="0" fontId="111" fillId="53" borderId="63" xfId="0" applyFont="1" applyFill="1" applyBorder="1" applyAlignment="1">
      <alignment horizontal="left" vertical="center"/>
    </xf>
    <xf numFmtId="0" fontId="111" fillId="53" borderId="64" xfId="0" applyFont="1" applyFill="1" applyBorder="1" applyAlignment="1">
      <alignment horizontal="left" vertical="center"/>
    </xf>
    <xf numFmtId="216" fontId="111" fillId="53" borderId="65" xfId="300" applyNumberFormat="1" applyFont="1" applyFill="1" applyBorder="1" applyAlignment="1">
      <alignment horizontal="right" vertical="center" shrinkToFit="1"/>
    </xf>
    <xf numFmtId="216" fontId="111" fillId="53" borderId="66" xfId="300" applyNumberFormat="1" applyFont="1" applyFill="1" applyBorder="1" applyAlignment="1">
      <alignment horizontal="right" vertical="center" shrinkToFit="1"/>
    </xf>
    <xf numFmtId="216" fontId="111" fillId="53" borderId="64" xfId="300" applyNumberFormat="1" applyFont="1" applyFill="1" applyBorder="1" applyAlignment="1">
      <alignment horizontal="right" vertical="center" shrinkToFit="1"/>
    </xf>
    <xf numFmtId="223" fontId="111" fillId="53" borderId="47" xfId="311" applyNumberFormat="1" applyFont="1" applyFill="1" applyBorder="1" applyAlignment="1">
      <alignment horizontal="right" vertical="center" shrinkToFit="1"/>
    </xf>
    <xf numFmtId="216" fontId="111" fillId="53" borderId="47" xfId="300" applyNumberFormat="1" applyFont="1" applyFill="1" applyBorder="1" applyAlignment="1">
      <alignment horizontal="right" vertical="center" shrinkToFit="1"/>
    </xf>
    <xf numFmtId="228" fontId="111" fillId="52" borderId="88" xfId="0" applyNumberFormat="1" applyFont="1" applyFill="1" applyBorder="1" applyAlignment="1">
      <alignment horizontal="center" vertical="center"/>
    </xf>
    <xf numFmtId="228" fontId="111" fillId="52" borderId="84" xfId="0" applyNumberFormat="1" applyFont="1" applyFill="1" applyBorder="1" applyAlignment="1">
      <alignment horizontal="center" vertical="center"/>
    </xf>
    <xf numFmtId="3" fontId="114" fillId="51" borderId="0" xfId="0" applyNumberFormat="1" applyFont="1" applyFill="1">
      <alignment vertical="center"/>
    </xf>
    <xf numFmtId="224" fontId="111" fillId="0" borderId="38" xfId="311" applyNumberFormat="1" applyFont="1" applyFill="1" applyBorder="1" applyAlignment="1">
      <alignment horizontal="right" vertical="center" shrinkToFit="1"/>
    </xf>
    <xf numFmtId="224" fontId="111" fillId="0" borderId="39" xfId="311" applyNumberFormat="1" applyFont="1" applyFill="1" applyBorder="1" applyAlignment="1">
      <alignment horizontal="right" vertical="center" shrinkToFit="1"/>
    </xf>
    <xf numFmtId="224" fontId="111" fillId="0" borderId="37" xfId="311" applyNumberFormat="1" applyFont="1" applyFill="1" applyBorder="1" applyAlignment="1">
      <alignment horizontal="right" vertical="center" shrinkToFit="1"/>
    </xf>
    <xf numFmtId="233" fontId="111" fillId="0" borderId="40" xfId="311" applyNumberFormat="1" applyFont="1" applyFill="1" applyBorder="1" applyAlignment="1">
      <alignment horizontal="right" vertical="center" shrinkToFit="1"/>
    </xf>
    <xf numFmtId="232" fontId="111" fillId="0" borderId="40" xfId="311" applyNumberFormat="1" applyFont="1" applyFill="1" applyBorder="1" applyAlignment="1">
      <alignment horizontal="right" vertical="center" shrinkToFit="1"/>
    </xf>
    <xf numFmtId="224" fontId="111" fillId="0" borderId="67" xfId="311" applyNumberFormat="1" applyFont="1" applyFill="1" applyBorder="1" applyAlignment="1">
      <alignment horizontal="right" vertical="center" shrinkToFit="1"/>
    </xf>
    <xf numFmtId="224" fontId="111" fillId="0" borderId="68" xfId="311" applyNumberFormat="1" applyFont="1" applyFill="1" applyBorder="1" applyAlignment="1">
      <alignment horizontal="right" vertical="center" shrinkToFit="1"/>
    </xf>
    <xf numFmtId="224" fontId="111" fillId="0" borderId="69" xfId="311" applyNumberFormat="1" applyFont="1" applyFill="1" applyBorder="1" applyAlignment="1">
      <alignment horizontal="right" vertical="center" shrinkToFit="1"/>
    </xf>
    <xf numFmtId="233" fontId="111" fillId="0" borderId="74" xfId="311" applyNumberFormat="1" applyFont="1" applyFill="1" applyBorder="1" applyAlignment="1">
      <alignment horizontal="right" vertical="center" shrinkToFit="1"/>
    </xf>
    <xf numFmtId="232" fontId="111" fillId="0" borderId="74" xfId="311" applyNumberFormat="1" applyFont="1" applyFill="1" applyBorder="1" applyAlignment="1">
      <alignment horizontal="right" vertical="center" shrinkToFit="1"/>
    </xf>
    <xf numFmtId="10" fontId="111" fillId="0" borderId="0" xfId="300" applyNumberFormat="1" applyFont="1" applyFill="1" applyBorder="1" applyAlignment="1">
      <alignment horizontal="right" vertical="center" shrinkToFit="1"/>
    </xf>
    <xf numFmtId="219" fontId="111" fillId="0" borderId="0" xfId="311" applyNumberFormat="1" applyFont="1" applyFill="1" applyBorder="1" applyAlignment="1">
      <alignment horizontal="right" vertical="center" shrinkToFit="1"/>
    </xf>
    <xf numFmtId="219" fontId="111" fillId="0" borderId="0" xfId="300" applyNumberFormat="1" applyFont="1" applyFill="1" applyBorder="1" applyAlignment="1">
      <alignment horizontal="right" vertical="center" shrinkToFit="1"/>
    </xf>
    <xf numFmtId="224" fontId="111" fillId="53" borderId="65" xfId="300" applyNumberFormat="1" applyFont="1" applyFill="1" applyBorder="1" applyAlignment="1">
      <alignment horizontal="right" vertical="center" shrinkToFit="1"/>
    </xf>
    <xf numFmtId="224" fontId="111" fillId="53" borderId="66" xfId="300" applyNumberFormat="1" applyFont="1" applyFill="1" applyBorder="1" applyAlignment="1">
      <alignment horizontal="right" vertical="center" shrinkToFit="1"/>
    </xf>
    <xf numFmtId="224" fontId="111" fillId="53" borderId="64" xfId="300" applyNumberFormat="1" applyFont="1" applyFill="1" applyBorder="1" applyAlignment="1">
      <alignment horizontal="right" vertical="center" shrinkToFit="1"/>
    </xf>
    <xf numFmtId="233" fontId="111" fillId="53" borderId="47" xfId="311" applyNumberFormat="1" applyFont="1" applyFill="1" applyBorder="1" applyAlignment="1">
      <alignment horizontal="right" vertical="center" shrinkToFit="1"/>
    </xf>
    <xf numFmtId="232" fontId="111" fillId="53" borderId="47" xfId="300" applyNumberFormat="1" applyFont="1" applyFill="1" applyBorder="1" applyAlignment="1">
      <alignment horizontal="right" vertical="center" shrinkToFit="1"/>
    </xf>
    <xf numFmtId="0" fontId="111" fillId="53" borderId="157" xfId="517" applyFont="1" applyFill="1" applyBorder="1" applyAlignment="1">
      <alignment horizontal="left" vertical="center"/>
    </xf>
    <xf numFmtId="0" fontId="111" fillId="53" borderId="63" xfId="517" applyFont="1" applyFill="1" applyBorder="1" applyAlignment="1">
      <alignment horizontal="left" vertical="center"/>
    </xf>
    <xf numFmtId="0" fontId="111" fillId="53" borderId="133" xfId="0" applyFont="1" applyFill="1" applyBorder="1" applyAlignment="1">
      <alignment horizontal="left" vertical="center"/>
    </xf>
    <xf numFmtId="216" fontId="111" fillId="53" borderId="66" xfId="300" applyNumberFormat="1" applyFont="1" applyFill="1" applyBorder="1" applyAlignment="1">
      <alignment horizontal="right" vertical="center"/>
    </xf>
    <xf numFmtId="216" fontId="111" fillId="53" borderId="72" xfId="300" applyNumberFormat="1" applyFont="1" applyFill="1" applyBorder="1" applyAlignment="1">
      <alignment horizontal="right" vertical="center"/>
    </xf>
    <xf numFmtId="216" fontId="111" fillId="53" borderId="89" xfId="300" applyNumberFormat="1" applyFont="1" applyFill="1" applyBorder="1" applyAlignment="1">
      <alignment horizontal="right" vertical="center"/>
    </xf>
    <xf numFmtId="0" fontId="111" fillId="52" borderId="158" xfId="0" applyFont="1" applyFill="1" applyBorder="1" applyAlignment="1">
      <alignment horizontal="center" vertical="center"/>
    </xf>
    <xf numFmtId="0" fontId="111" fillId="52" borderId="159" xfId="0" applyFont="1" applyFill="1" applyBorder="1" applyAlignment="1">
      <alignment horizontal="center" vertical="center" wrapText="1"/>
    </xf>
    <xf numFmtId="216" fontId="111" fillId="53" borderId="63" xfId="300" applyNumberFormat="1" applyFont="1" applyFill="1" applyBorder="1" applyAlignment="1">
      <alignment horizontal="right" vertical="center"/>
    </xf>
    <xf numFmtId="0" fontId="111" fillId="52" borderId="160" xfId="0" applyFont="1" applyFill="1" applyBorder="1" applyAlignment="1">
      <alignment horizontal="center" vertical="center"/>
    </xf>
    <xf numFmtId="0" fontId="111" fillId="53" borderId="90" xfId="517" applyFont="1" applyFill="1" applyBorder="1" applyAlignment="1">
      <alignment horizontal="left" vertical="center"/>
    </xf>
    <xf numFmtId="0" fontId="111" fillId="0" borderId="148" xfId="517" applyFont="1" applyFill="1" applyBorder="1" applyAlignment="1">
      <alignment horizontal="left" vertical="center"/>
    </xf>
    <xf numFmtId="0" fontId="111" fillId="0" borderId="76" xfId="517" applyFont="1" applyFill="1" applyBorder="1" applyAlignment="1">
      <alignment horizontal="left" vertical="center"/>
    </xf>
    <xf numFmtId="0" fontId="111" fillId="0" borderId="77" xfId="0" applyFont="1" applyFill="1" applyBorder="1" applyAlignment="1">
      <alignment horizontal="left" vertical="center"/>
    </xf>
    <xf numFmtId="217" fontId="111" fillId="0" borderId="75" xfId="311" applyNumberFormat="1" applyFont="1" applyFill="1" applyBorder="1" applyAlignment="1">
      <alignment horizontal="right" vertical="center" shrinkToFit="1"/>
    </xf>
    <xf numFmtId="217" fontId="111" fillId="0" borderId="79" xfId="311" applyNumberFormat="1" applyFont="1" applyFill="1" applyBorder="1" applyAlignment="1">
      <alignment horizontal="right" vertical="center" shrinkToFit="1"/>
    </xf>
    <xf numFmtId="217" fontId="111" fillId="0" borderId="76" xfId="311" applyNumberFormat="1" applyFont="1" applyFill="1" applyBorder="1" applyAlignment="1">
      <alignment horizontal="right" vertical="center" shrinkToFit="1"/>
    </xf>
    <xf numFmtId="217" fontId="111" fillId="0" borderId="91" xfId="311" applyNumberFormat="1" applyFont="1" applyFill="1" applyBorder="1" applyAlignment="1">
      <alignment horizontal="right" vertical="center" shrinkToFit="1"/>
    </xf>
    <xf numFmtId="0" fontId="111" fillId="52" borderId="161" xfId="0" applyFont="1" applyFill="1" applyBorder="1" applyAlignment="1">
      <alignment horizontal="center" vertical="center"/>
    </xf>
    <xf numFmtId="0" fontId="111" fillId="52" borderId="162" xfId="0" applyFont="1" applyFill="1" applyBorder="1" applyAlignment="1">
      <alignment horizontal="center" vertical="center" wrapText="1"/>
    </xf>
    <xf numFmtId="0" fontId="111" fillId="52" borderId="163" xfId="0" applyFont="1" applyFill="1" applyBorder="1" applyAlignment="1">
      <alignment horizontal="center" vertical="center" wrapText="1"/>
    </xf>
    <xf numFmtId="0" fontId="111" fillId="52" borderId="164" xfId="0" applyFont="1" applyFill="1" applyBorder="1" applyAlignment="1">
      <alignment horizontal="center" vertical="center"/>
    </xf>
    <xf numFmtId="0" fontId="111" fillId="0" borderId="165" xfId="0" applyFont="1" applyBorder="1" applyAlignment="1">
      <alignment horizontal="left" vertical="center"/>
    </xf>
    <xf numFmtId="216" fontId="111" fillId="0" borderId="92" xfId="300" applyNumberFormat="1" applyFont="1" applyFill="1" applyBorder="1" applyAlignment="1">
      <alignment horizontal="right" vertical="center" shrinkToFit="1"/>
    </xf>
    <xf numFmtId="41" fontId="111" fillId="0" borderId="33" xfId="311" applyFont="1" applyBorder="1" applyAlignment="1">
      <alignment horizontal="right" vertical="center"/>
    </xf>
    <xf numFmtId="41" fontId="111" fillId="0" borderId="48" xfId="311" applyFont="1" applyBorder="1" applyAlignment="1">
      <alignment horizontal="right" vertical="center"/>
    </xf>
    <xf numFmtId="41" fontId="111" fillId="0" borderId="49" xfId="311" applyFont="1" applyBorder="1" applyAlignment="1">
      <alignment horizontal="right" vertical="center"/>
    </xf>
    <xf numFmtId="41" fontId="111" fillId="0" borderId="33" xfId="311" applyFont="1" applyFill="1" applyBorder="1" applyAlignment="1">
      <alignment horizontal="right" vertical="center" shrinkToFit="1"/>
    </xf>
    <xf numFmtId="41" fontId="111" fillId="0" borderId="48" xfId="311" applyFont="1" applyFill="1" applyBorder="1" applyAlignment="1">
      <alignment horizontal="right" vertical="center" shrinkToFit="1"/>
    </xf>
    <xf numFmtId="41" fontId="111" fillId="0" borderId="49" xfId="311" applyFont="1" applyFill="1" applyBorder="1" applyAlignment="1">
      <alignment horizontal="right" vertical="center" shrinkToFit="1"/>
    </xf>
    <xf numFmtId="216" fontId="111" fillId="0" borderId="35" xfId="300" applyNumberFormat="1" applyFont="1" applyFill="1" applyBorder="1" applyAlignment="1">
      <alignment horizontal="right" vertical="center" shrinkToFit="1"/>
    </xf>
    <xf numFmtId="216" fontId="111" fillId="0" borderId="32" xfId="300" applyNumberFormat="1" applyFont="1" applyFill="1" applyBorder="1" applyAlignment="1">
      <alignment horizontal="right" vertical="center" shrinkToFit="1"/>
    </xf>
    <xf numFmtId="41" fontId="111" fillId="0" borderId="53" xfId="311" applyFont="1" applyFill="1" applyBorder="1" applyAlignment="1">
      <alignment horizontal="right" vertical="center" shrinkToFit="1"/>
    </xf>
    <xf numFmtId="41" fontId="111" fillId="0" borderId="87" xfId="311" applyFont="1" applyFill="1" applyBorder="1" applyAlignment="1">
      <alignment horizontal="right" vertical="center" shrinkToFit="1"/>
    </xf>
    <xf numFmtId="216" fontId="111" fillId="0" borderId="74" xfId="300" applyNumberFormat="1" applyFont="1" applyFill="1" applyBorder="1" applyAlignment="1">
      <alignment horizontal="right" vertical="center" shrinkToFit="1"/>
    </xf>
    <xf numFmtId="216" fontId="111" fillId="0" borderId="69" xfId="300" applyNumberFormat="1" applyFont="1" applyFill="1" applyBorder="1" applyAlignment="1">
      <alignment horizontal="right" vertical="center" shrinkToFit="1"/>
    </xf>
    <xf numFmtId="217" fontId="111" fillId="0" borderId="81" xfId="311" applyNumberFormat="1" applyFont="1" applyFill="1" applyBorder="1" applyAlignment="1">
      <alignment horizontal="right" vertical="center" shrinkToFit="1"/>
    </xf>
    <xf numFmtId="0" fontId="111" fillId="0" borderId="50" xfId="0" applyFont="1" applyBorder="1" applyAlignment="1">
      <alignment horizontal="left" vertical="center"/>
    </xf>
    <xf numFmtId="220" fontId="111" fillId="0" borderId="44" xfId="300" applyNumberFormat="1" applyFont="1" applyBorder="1">
      <alignment vertical="center"/>
    </xf>
    <xf numFmtId="220" fontId="111" fillId="0" borderId="45" xfId="300" applyNumberFormat="1" applyFont="1" applyBorder="1">
      <alignment vertical="center"/>
    </xf>
    <xf numFmtId="220" fontId="111" fillId="0" borderId="46" xfId="300" applyNumberFormat="1" applyFont="1" applyBorder="1">
      <alignment vertical="center"/>
    </xf>
    <xf numFmtId="220" fontId="111" fillId="0" borderId="93" xfId="300" applyNumberFormat="1" applyFont="1" applyBorder="1">
      <alignment vertical="center"/>
    </xf>
    <xf numFmtId="221" fontId="111" fillId="0" borderId="92" xfId="311" applyNumberFormat="1" applyFont="1" applyFill="1" applyBorder="1" applyAlignment="1">
      <alignment horizontal="right" vertical="center" shrinkToFit="1"/>
    </xf>
    <xf numFmtId="0" fontId="111" fillId="0" borderId="90" xfId="517" applyFont="1" applyBorder="1" applyAlignment="1">
      <alignment horizontal="left" vertical="center"/>
    </xf>
    <xf numFmtId="0" fontId="111" fillId="0" borderId="76" xfId="0" applyFont="1" applyBorder="1" applyAlignment="1">
      <alignment horizontal="left" vertical="center"/>
    </xf>
    <xf numFmtId="0" fontId="111" fillId="0" borderId="77" xfId="0" applyFont="1" applyBorder="1" applyAlignment="1">
      <alignment horizontal="left" vertical="center"/>
    </xf>
    <xf numFmtId="220" fontId="111" fillId="0" borderId="67" xfId="300" applyNumberFormat="1" applyFont="1" applyBorder="1">
      <alignment vertical="center"/>
    </xf>
    <xf numFmtId="220" fontId="111" fillId="0" borderId="53" xfId="300" applyNumberFormat="1" applyFont="1" applyBorder="1">
      <alignment vertical="center"/>
    </xf>
    <xf numFmtId="220" fontId="111" fillId="0" borderId="87" xfId="300" applyNumberFormat="1" applyFont="1" applyBorder="1">
      <alignment vertical="center"/>
    </xf>
    <xf numFmtId="220" fontId="111" fillId="0" borderId="68" xfId="300" applyNumberFormat="1" applyFont="1" applyBorder="1">
      <alignment vertical="center"/>
    </xf>
    <xf numFmtId="221" fontId="111" fillId="0" borderId="75" xfId="300" applyNumberFormat="1" applyFont="1" applyFill="1" applyBorder="1" applyAlignment="1">
      <alignment horizontal="right" vertical="center" shrinkToFit="1"/>
    </xf>
    <xf numFmtId="216" fontId="111" fillId="0" borderId="75" xfId="300" applyNumberFormat="1" applyFont="1" applyFill="1" applyBorder="1" applyAlignment="1">
      <alignment horizontal="right" vertical="center" shrinkToFit="1"/>
    </xf>
    <xf numFmtId="0" fontId="111" fillId="0" borderId="0" xfId="0" applyFont="1" applyFill="1" applyBorder="1" applyAlignment="1">
      <alignment vertical="center"/>
    </xf>
    <xf numFmtId="0" fontId="112" fillId="0" borderId="0" xfId="0" applyFont="1" applyFill="1" applyBorder="1" applyAlignment="1">
      <alignment vertical="center"/>
    </xf>
    <xf numFmtId="0" fontId="111" fillId="0" borderId="0" xfId="0" applyFont="1" applyFill="1" applyBorder="1" applyAlignment="1">
      <alignment vertical="center" wrapText="1"/>
    </xf>
    <xf numFmtId="0" fontId="111" fillId="0" borderId="0" xfId="0" applyFont="1" applyFill="1" applyBorder="1" applyAlignment="1">
      <alignment horizontal="center" vertical="center" wrapText="1"/>
    </xf>
    <xf numFmtId="228" fontId="111" fillId="0" borderId="0" xfId="0" applyNumberFormat="1" applyFont="1" applyFill="1" applyBorder="1" applyAlignment="1">
      <alignment horizontal="center" vertical="center"/>
    </xf>
    <xf numFmtId="231" fontId="111" fillId="0" borderId="72" xfId="311" applyNumberFormat="1" applyFont="1" applyFill="1" applyBorder="1" applyAlignment="1">
      <alignment horizontal="right" vertical="center" shrinkToFit="1"/>
    </xf>
    <xf numFmtId="231" fontId="111" fillId="0" borderId="71" xfId="311" applyNumberFormat="1" applyFont="1" applyFill="1" applyBorder="1" applyAlignment="1">
      <alignment horizontal="right" vertical="center" shrinkToFit="1"/>
    </xf>
    <xf numFmtId="0" fontId="111" fillId="0" borderId="166" xfId="0" applyFont="1" applyBorder="1" applyAlignment="1">
      <alignment horizontal="left" vertical="center"/>
    </xf>
    <xf numFmtId="231" fontId="111" fillId="0" borderId="34" xfId="311" applyNumberFormat="1" applyFont="1" applyFill="1" applyBorder="1" applyAlignment="1">
      <alignment horizontal="right" vertical="center"/>
    </xf>
    <xf numFmtId="231" fontId="111" fillId="0" borderId="48" xfId="311" applyNumberFormat="1" applyFont="1" applyFill="1" applyBorder="1" applyAlignment="1">
      <alignment horizontal="right" vertical="center"/>
    </xf>
    <xf numFmtId="231" fontId="111" fillId="0" borderId="49" xfId="311" applyNumberFormat="1" applyFont="1" applyFill="1" applyBorder="1" applyAlignment="1">
      <alignment horizontal="right" vertical="center"/>
    </xf>
    <xf numFmtId="231" fontId="111" fillId="0" borderId="48" xfId="311" applyNumberFormat="1" applyFont="1" applyFill="1" applyBorder="1" applyAlignment="1">
      <alignment horizontal="right" vertical="center" shrinkToFit="1"/>
    </xf>
    <xf numFmtId="231" fontId="111" fillId="0" borderId="49" xfId="311" applyNumberFormat="1" applyFont="1" applyFill="1" applyBorder="1" applyAlignment="1">
      <alignment horizontal="right" vertical="center" shrinkToFit="1"/>
    </xf>
    <xf numFmtId="231" fontId="111" fillId="0" borderId="35" xfId="311" applyNumberFormat="1" applyFont="1" applyFill="1" applyBorder="1" applyAlignment="1">
      <alignment horizontal="right" vertical="center" shrinkToFit="1"/>
    </xf>
    <xf numFmtId="3" fontId="113" fillId="51" borderId="0" xfId="0" applyNumberFormat="1" applyFont="1" applyFill="1">
      <alignment vertical="center"/>
    </xf>
    <xf numFmtId="0" fontId="111" fillId="0" borderId="167" xfId="517" applyFont="1" applyBorder="1" applyAlignment="1">
      <alignment horizontal="left" vertical="center"/>
    </xf>
    <xf numFmtId="0" fontId="111" fillId="0" borderId="168" xfId="517" applyFont="1" applyBorder="1" applyAlignment="1">
      <alignment horizontal="left" vertical="center"/>
    </xf>
    <xf numFmtId="231" fontId="111" fillId="0" borderId="68" xfId="311" applyNumberFormat="1" applyFont="1" applyFill="1" applyBorder="1" applyAlignment="1">
      <alignment horizontal="right" vertical="center"/>
    </xf>
    <xf numFmtId="231" fontId="111" fillId="0" borderId="53" xfId="311" applyNumberFormat="1" applyFont="1" applyFill="1" applyBorder="1" applyAlignment="1">
      <alignment horizontal="right" vertical="center"/>
    </xf>
    <xf numFmtId="231" fontId="111" fillId="0" borderId="87" xfId="311" applyNumberFormat="1" applyFont="1" applyFill="1" applyBorder="1" applyAlignment="1">
      <alignment horizontal="right" vertical="center"/>
    </xf>
    <xf numFmtId="231" fontId="111" fillId="0" borderId="74" xfId="311" applyNumberFormat="1" applyFont="1" applyFill="1" applyBorder="1" applyAlignment="1">
      <alignment horizontal="right" vertical="center" shrinkToFit="1"/>
    </xf>
    <xf numFmtId="231" fontId="111" fillId="0" borderId="74" xfId="311" applyNumberFormat="1" applyFont="1" applyFill="1" applyBorder="1" applyAlignment="1">
      <alignment horizontal="right" vertical="center"/>
    </xf>
    <xf numFmtId="10" fontId="111" fillId="0" borderId="0" xfId="300" applyNumberFormat="1" applyFont="1" applyFill="1" applyBorder="1" applyAlignment="1">
      <alignment horizontal="right" vertical="center"/>
    </xf>
    <xf numFmtId="0" fontId="111" fillId="53" borderId="76" xfId="0" applyFont="1" applyFill="1" applyBorder="1" applyAlignment="1">
      <alignment horizontal="left" vertical="center"/>
    </xf>
    <xf numFmtId="41" fontId="111" fillId="53" borderId="78" xfId="311" applyFont="1" applyFill="1" applyBorder="1" applyAlignment="1">
      <alignment horizontal="right" vertical="center" shrinkToFit="1"/>
    </xf>
    <xf numFmtId="41" fontId="111" fillId="53" borderId="79" xfId="311" applyFont="1" applyFill="1" applyBorder="1" applyAlignment="1">
      <alignment horizontal="right" vertical="center" shrinkToFit="1"/>
    </xf>
    <xf numFmtId="41" fontId="111" fillId="53" borderId="77" xfId="311" applyFont="1" applyFill="1" applyBorder="1" applyAlignment="1">
      <alignment horizontal="right" vertical="center" shrinkToFit="1"/>
    </xf>
    <xf numFmtId="41" fontId="111" fillId="53" borderId="94" xfId="311" applyFont="1" applyFill="1" applyBorder="1" applyAlignment="1">
      <alignment horizontal="right" vertical="center" shrinkToFit="1"/>
    </xf>
    <xf numFmtId="216" fontId="111" fillId="53" borderId="75" xfId="300" applyNumberFormat="1" applyFont="1" applyFill="1" applyBorder="1" applyAlignment="1">
      <alignment horizontal="right" vertical="center" shrinkToFit="1"/>
    </xf>
    <xf numFmtId="216" fontId="111" fillId="53" borderId="17" xfId="300" applyNumberFormat="1" applyFont="1" applyFill="1" applyBorder="1" applyAlignment="1">
      <alignment horizontal="right" vertical="center" shrinkToFit="1"/>
    </xf>
    <xf numFmtId="231" fontId="111" fillId="53" borderId="58" xfId="311" applyNumberFormat="1" applyFont="1" applyFill="1" applyBorder="1" applyAlignment="1">
      <alignment horizontal="right" vertical="center" shrinkToFit="1"/>
    </xf>
    <xf numFmtId="231" fontId="111" fillId="53" borderId="59" xfId="311" applyNumberFormat="1" applyFont="1" applyFill="1" applyBorder="1" applyAlignment="1">
      <alignment horizontal="right" vertical="center" shrinkToFit="1"/>
    </xf>
    <xf numFmtId="231" fontId="111" fillId="53" borderId="57" xfId="311" applyNumberFormat="1" applyFont="1" applyFill="1" applyBorder="1" applyAlignment="1">
      <alignment horizontal="right" vertical="center" shrinkToFit="1"/>
    </xf>
    <xf numFmtId="231" fontId="111" fillId="53" borderId="60" xfId="311" applyNumberFormat="1" applyFont="1" applyFill="1" applyBorder="1" applyAlignment="1">
      <alignment horizontal="right" vertical="center" shrinkToFit="1"/>
    </xf>
    <xf numFmtId="231" fontId="111" fillId="53" borderId="61" xfId="311" applyNumberFormat="1" applyFont="1" applyFill="1" applyBorder="1" applyAlignment="1">
      <alignment horizontal="right" vertical="center" shrinkToFit="1"/>
    </xf>
    <xf numFmtId="231" fontId="111" fillId="53" borderId="17" xfId="311" applyNumberFormat="1" applyFont="1" applyFill="1" applyBorder="1" applyAlignment="1">
      <alignment horizontal="right" vertical="center" shrinkToFit="1"/>
    </xf>
    <xf numFmtId="10" fontId="111" fillId="0" borderId="0" xfId="300" applyNumberFormat="1" applyFont="1">
      <alignment vertical="center"/>
    </xf>
    <xf numFmtId="220" fontId="111" fillId="0" borderId="0" xfId="300" applyNumberFormat="1" applyFont="1" applyBorder="1">
      <alignment vertical="center"/>
    </xf>
    <xf numFmtId="234" fontId="111" fillId="0" borderId="0" xfId="311" applyNumberFormat="1" applyFont="1" applyFill="1" applyBorder="1" applyAlignment="1">
      <alignment horizontal="right" vertical="center" shrinkToFit="1"/>
    </xf>
    <xf numFmtId="9" fontId="111" fillId="0" borderId="0" xfId="300" applyNumberFormat="1" applyFont="1" applyFill="1" applyBorder="1" applyAlignment="1">
      <alignment horizontal="right" vertical="center" shrinkToFit="1"/>
    </xf>
    <xf numFmtId="41" fontId="111" fillId="0" borderId="65" xfId="311" applyFont="1" applyFill="1" applyBorder="1" applyAlignment="1">
      <alignment horizontal="right" vertical="center" shrinkToFit="1"/>
    </xf>
    <xf numFmtId="217" fontId="111" fillId="0" borderId="72" xfId="311" applyNumberFormat="1" applyFont="1" applyFill="1" applyBorder="1" applyAlignment="1">
      <alignment horizontal="right" vertical="center" shrinkToFit="1"/>
    </xf>
    <xf numFmtId="41" fontId="111" fillId="0" borderId="34" xfId="311" applyFont="1" applyFill="1" applyBorder="1" applyAlignment="1">
      <alignment horizontal="right" vertical="center"/>
    </xf>
    <xf numFmtId="41" fontId="111" fillId="0" borderId="48" xfId="311" applyFont="1" applyFill="1" applyBorder="1" applyAlignment="1">
      <alignment horizontal="right" vertical="center"/>
    </xf>
    <xf numFmtId="41" fontId="111" fillId="0" borderId="49" xfId="311" applyFont="1" applyFill="1" applyBorder="1" applyAlignment="1">
      <alignment horizontal="right" vertical="center"/>
    </xf>
    <xf numFmtId="217" fontId="111" fillId="0" borderId="48" xfId="311" applyNumberFormat="1" applyFont="1" applyFill="1" applyBorder="1" applyAlignment="1">
      <alignment horizontal="right" vertical="center" shrinkToFit="1"/>
    </xf>
    <xf numFmtId="231" fontId="111" fillId="0" borderId="0" xfId="311" applyNumberFormat="1" applyFont="1" applyFill="1" applyBorder="1" applyAlignment="1">
      <alignment horizontal="right" vertical="center" shrinkToFit="1"/>
    </xf>
    <xf numFmtId="231" fontId="111" fillId="0" borderId="0" xfId="300" applyNumberFormat="1" applyFont="1" applyFill="1" applyBorder="1" applyAlignment="1">
      <alignment horizontal="right" vertical="center" shrinkToFit="1"/>
    </xf>
    <xf numFmtId="0" fontId="111" fillId="53" borderId="56" xfId="0" applyFont="1" applyFill="1" applyBorder="1" applyAlignment="1">
      <alignment horizontal="left" vertical="center"/>
    </xf>
    <xf numFmtId="41" fontId="111" fillId="53" borderId="58" xfId="311" applyFont="1" applyFill="1" applyBorder="1" applyAlignment="1">
      <alignment horizontal="right" vertical="center" shrinkToFit="1"/>
    </xf>
    <xf numFmtId="41" fontId="111" fillId="53" borderId="59" xfId="311" applyFont="1" applyFill="1" applyBorder="1" applyAlignment="1">
      <alignment horizontal="right" vertical="center" shrinkToFit="1"/>
    </xf>
    <xf numFmtId="41" fontId="111" fillId="53" borderId="57" xfId="311" applyFont="1" applyFill="1" applyBorder="1" applyAlignment="1">
      <alignment horizontal="right" vertical="center" shrinkToFit="1"/>
    </xf>
    <xf numFmtId="41" fontId="111" fillId="53" borderId="60" xfId="311" applyFont="1" applyFill="1" applyBorder="1" applyAlignment="1">
      <alignment horizontal="right" vertical="center" shrinkToFit="1"/>
    </xf>
    <xf numFmtId="41" fontId="111" fillId="53" borderId="61" xfId="311" applyFont="1" applyFill="1" applyBorder="1" applyAlignment="1">
      <alignment horizontal="right" vertical="center" shrinkToFit="1"/>
    </xf>
    <xf numFmtId="0" fontId="111" fillId="0" borderId="157" xfId="517" applyFont="1" applyBorder="1" applyAlignment="1">
      <alignment horizontal="left" vertical="center"/>
    </xf>
    <xf numFmtId="41" fontId="111" fillId="0" borderId="65" xfId="311" applyFont="1" applyBorder="1" applyAlignment="1">
      <alignment horizontal="right" vertical="center"/>
    </xf>
    <xf numFmtId="41" fontId="111" fillId="0" borderId="72" xfId="311" applyFont="1" applyBorder="1" applyAlignment="1">
      <alignment horizontal="right" vertical="center"/>
    </xf>
    <xf numFmtId="41" fontId="111" fillId="0" borderId="71" xfId="311" applyFont="1" applyBorder="1" applyAlignment="1">
      <alignment horizontal="right" vertical="center"/>
    </xf>
    <xf numFmtId="41" fontId="111" fillId="0" borderId="72" xfId="311" applyFont="1" applyFill="1" applyBorder="1" applyAlignment="1">
      <alignment horizontal="right" vertical="center" shrinkToFit="1"/>
    </xf>
    <xf numFmtId="41" fontId="111" fillId="0" borderId="71" xfId="311" applyFont="1" applyFill="1" applyBorder="1" applyAlignment="1">
      <alignment horizontal="right" vertical="center" shrinkToFit="1"/>
    </xf>
    <xf numFmtId="216" fontId="111" fillId="0" borderId="47" xfId="300" applyNumberFormat="1" applyFont="1" applyFill="1" applyBorder="1" applyAlignment="1">
      <alignment horizontal="right" vertical="center" shrinkToFit="1"/>
    </xf>
    <xf numFmtId="41" fontId="111" fillId="0" borderId="47" xfId="311" applyFont="1" applyBorder="1" applyAlignment="1">
      <alignment horizontal="right" vertical="center"/>
    </xf>
    <xf numFmtId="216" fontId="111" fillId="0" borderId="64" xfId="300" applyNumberFormat="1" applyFont="1" applyFill="1" applyBorder="1" applyAlignment="1">
      <alignment horizontal="right" vertical="center" shrinkToFit="1"/>
    </xf>
    <xf numFmtId="41" fontId="111" fillId="0" borderId="66" xfId="311" applyFont="1" applyFill="1" applyBorder="1" applyAlignment="1">
      <alignment horizontal="right" vertical="center"/>
    </xf>
    <xf numFmtId="41" fontId="111" fillId="0" borderId="72" xfId="311" applyFont="1" applyFill="1" applyBorder="1" applyAlignment="1">
      <alignment horizontal="right" vertical="center"/>
    </xf>
    <xf numFmtId="41" fontId="111" fillId="0" borderId="71" xfId="311" applyFont="1" applyFill="1" applyBorder="1" applyAlignment="1">
      <alignment horizontal="right" vertical="center"/>
    </xf>
    <xf numFmtId="231" fontId="111" fillId="0" borderId="66" xfId="311" applyNumberFormat="1" applyFont="1" applyFill="1" applyBorder="1" applyAlignment="1">
      <alignment horizontal="right" vertical="center"/>
    </xf>
    <xf numFmtId="231" fontId="111" fillId="0" borderId="72" xfId="311" applyNumberFormat="1" applyFont="1" applyFill="1" applyBorder="1" applyAlignment="1">
      <alignment horizontal="right" vertical="center"/>
    </xf>
    <xf numFmtId="231" fontId="111" fillId="0" borderId="71" xfId="311" applyNumberFormat="1" applyFont="1" applyFill="1" applyBorder="1" applyAlignment="1">
      <alignment horizontal="right" vertical="center"/>
    </xf>
    <xf numFmtId="231" fontId="111" fillId="0" borderId="47" xfId="311" applyNumberFormat="1" applyFont="1" applyFill="1" applyBorder="1" applyAlignment="1">
      <alignment horizontal="right" vertical="center" shrinkToFit="1"/>
    </xf>
    <xf numFmtId="216" fontId="111" fillId="0" borderId="68" xfId="300" applyNumberFormat="1" applyFont="1" applyBorder="1" applyAlignment="1">
      <alignment horizontal="right" vertical="center"/>
    </xf>
    <xf numFmtId="216" fontId="111" fillId="0" borderId="53" xfId="300" applyNumberFormat="1" applyFont="1" applyBorder="1" applyAlignment="1">
      <alignment horizontal="right" vertical="center"/>
    </xf>
    <xf numFmtId="216" fontId="111" fillId="0" borderId="86" xfId="300" applyNumberFormat="1" applyFont="1" applyBorder="1" applyAlignment="1">
      <alignment horizontal="right" vertical="center"/>
    </xf>
    <xf numFmtId="223" fontId="111" fillId="0" borderId="74" xfId="311" applyNumberFormat="1" applyFont="1" applyFill="1" applyBorder="1" applyAlignment="1">
      <alignment horizontal="right" vertical="center" shrinkToFit="1"/>
    </xf>
    <xf numFmtId="41" fontId="111" fillId="0" borderId="0" xfId="311" applyFont="1" applyBorder="1" applyAlignment="1">
      <alignment horizontal="right" vertical="center"/>
    </xf>
    <xf numFmtId="0" fontId="113" fillId="0" borderId="0" xfId="0" applyFont="1">
      <alignment vertical="center"/>
    </xf>
    <xf numFmtId="0" fontId="112" fillId="0" borderId="0" xfId="523" applyFont="1" applyFill="1" applyBorder="1" applyAlignment="1" applyProtection="1">
      <alignment vertical="center"/>
    </xf>
    <xf numFmtId="216" fontId="111" fillId="0" borderId="0" xfId="300" applyNumberFormat="1" applyFont="1" applyFill="1" applyBorder="1">
      <alignment vertical="center"/>
    </xf>
    <xf numFmtId="221" fontId="111" fillId="0" borderId="0" xfId="311" applyNumberFormat="1" applyFont="1" applyFill="1" applyBorder="1" applyAlignment="1">
      <alignment horizontal="right" vertical="center" shrinkToFit="1"/>
    </xf>
    <xf numFmtId="229" fontId="111" fillId="0" borderId="0" xfId="311" applyNumberFormat="1" applyFont="1" applyFill="1" applyBorder="1" applyAlignment="1">
      <alignment horizontal="right" vertical="center"/>
    </xf>
    <xf numFmtId="229" fontId="111" fillId="0" borderId="0" xfId="311" applyNumberFormat="1" applyFont="1" applyBorder="1" applyAlignment="1">
      <alignment horizontal="right" vertical="center"/>
    </xf>
    <xf numFmtId="41" fontId="111" fillId="0" borderId="63" xfId="311" applyFont="1" applyBorder="1" applyAlignment="1">
      <alignment horizontal="right" vertical="center"/>
    </xf>
    <xf numFmtId="41" fontId="111" fillId="0" borderId="66" xfId="311" applyFont="1" applyBorder="1" applyAlignment="1">
      <alignment horizontal="right" vertical="center"/>
    </xf>
    <xf numFmtId="41" fontId="111" fillId="0" borderId="89" xfId="311" applyFont="1" applyBorder="1" applyAlignment="1">
      <alignment horizontal="right" vertical="center"/>
    </xf>
    <xf numFmtId="41" fontId="111" fillId="0" borderId="66" xfId="311" applyFont="1" applyFill="1" applyBorder="1" applyAlignment="1">
      <alignment horizontal="right" vertical="center" shrinkToFit="1"/>
    </xf>
    <xf numFmtId="41" fontId="111" fillId="0" borderId="64" xfId="311" applyFont="1" applyFill="1" applyBorder="1" applyAlignment="1">
      <alignment horizontal="right" vertical="center" shrinkToFit="1"/>
    </xf>
    <xf numFmtId="0" fontId="111" fillId="0" borderId="169" xfId="517" applyFont="1" applyBorder="1" applyAlignment="1">
      <alignment horizontal="left" vertical="center"/>
    </xf>
    <xf numFmtId="41" fontId="111" fillId="0" borderId="88" xfId="311" applyFont="1" applyFill="1" applyBorder="1" applyAlignment="1">
      <alignment horizontal="right" vertical="center" shrinkToFit="1"/>
    </xf>
    <xf numFmtId="41" fontId="111" fillId="0" borderId="84" xfId="311" applyFont="1" applyFill="1" applyBorder="1" applyAlignment="1">
      <alignment horizontal="right" vertical="center" shrinkToFit="1"/>
    </xf>
    <xf numFmtId="216" fontId="111" fillId="0" borderId="37" xfId="300" applyNumberFormat="1" applyFont="1" applyFill="1" applyBorder="1" applyAlignment="1">
      <alignment horizontal="right" vertical="center" shrinkToFit="1"/>
    </xf>
    <xf numFmtId="216" fontId="111" fillId="0" borderId="0" xfId="300" applyNumberFormat="1" applyFont="1" applyFill="1" applyBorder="1" applyAlignment="1">
      <alignment horizontal="right" vertical="center" shrinkToFit="1"/>
    </xf>
    <xf numFmtId="10" fontId="111" fillId="0" borderId="67" xfId="300" applyNumberFormat="1" applyFont="1" applyFill="1" applyBorder="1" applyAlignment="1">
      <alignment horizontal="right" vertical="center" shrinkToFit="1"/>
    </xf>
    <xf numFmtId="10" fontId="111" fillId="0" borderId="53" xfId="300" applyNumberFormat="1" applyFont="1" applyFill="1" applyBorder="1" applyAlignment="1">
      <alignment horizontal="right" vertical="center" shrinkToFit="1"/>
    </xf>
    <xf numFmtId="10" fontId="111" fillId="0" borderId="87" xfId="300" applyNumberFormat="1" applyFont="1" applyFill="1" applyBorder="1" applyAlignment="1">
      <alignment horizontal="right" vertical="center" shrinkToFit="1"/>
    </xf>
    <xf numFmtId="219" fontId="111" fillId="0" borderId="74" xfId="300" applyNumberFormat="1" applyFont="1" applyFill="1" applyBorder="1" applyAlignment="1">
      <alignment horizontal="right" vertical="center" shrinkToFit="1"/>
    </xf>
    <xf numFmtId="10" fontId="111" fillId="0" borderId="74" xfId="300" applyNumberFormat="1" applyFont="1" applyFill="1" applyBorder="1" applyAlignment="1">
      <alignment horizontal="right" vertical="center" shrinkToFit="1"/>
    </xf>
    <xf numFmtId="219" fontId="111" fillId="0" borderId="69" xfId="300" applyNumberFormat="1" applyFont="1" applyFill="1" applyBorder="1" applyAlignment="1">
      <alignment horizontal="right" vertical="center" shrinkToFit="1"/>
    </xf>
    <xf numFmtId="10" fontId="111" fillId="0" borderId="65" xfId="300" applyNumberFormat="1" applyFont="1" applyFill="1" applyBorder="1" applyAlignment="1">
      <alignment horizontal="right" vertical="center" shrinkToFit="1"/>
    </xf>
    <xf numFmtId="10" fontId="111" fillId="0" borderId="72" xfId="300" applyNumberFormat="1" applyFont="1" applyFill="1" applyBorder="1" applyAlignment="1">
      <alignment horizontal="right" vertical="center" shrinkToFit="1"/>
    </xf>
    <xf numFmtId="10" fontId="111" fillId="0" borderId="71" xfId="300" applyNumberFormat="1" applyFont="1" applyFill="1" applyBorder="1" applyAlignment="1">
      <alignment horizontal="right" vertical="center" shrinkToFit="1"/>
    </xf>
    <xf numFmtId="219" fontId="111" fillId="0" borderId="47" xfId="300" applyNumberFormat="1" applyFont="1" applyFill="1" applyBorder="1" applyAlignment="1">
      <alignment horizontal="right" vertical="center" shrinkToFit="1"/>
    </xf>
    <xf numFmtId="10" fontId="111" fillId="0" borderId="47" xfId="300" applyNumberFormat="1" applyFont="1" applyFill="1" applyBorder="1" applyAlignment="1">
      <alignment horizontal="right" vertical="center" shrinkToFit="1"/>
    </xf>
    <xf numFmtId="219" fontId="111" fillId="0" borderId="64" xfId="300" applyNumberFormat="1" applyFont="1" applyFill="1" applyBorder="1" applyAlignment="1">
      <alignment horizontal="right" vertical="center" shrinkToFit="1"/>
    </xf>
    <xf numFmtId="216" fontId="111" fillId="53" borderId="57" xfId="300" applyNumberFormat="1" applyFont="1" applyFill="1" applyBorder="1" applyAlignment="1">
      <alignment horizontal="right" vertical="center" shrinkToFit="1"/>
    </xf>
    <xf numFmtId="0" fontId="111" fillId="0" borderId="73" xfId="517" applyFont="1" applyBorder="1" applyAlignment="1">
      <alignment horizontal="left" vertical="center"/>
    </xf>
    <xf numFmtId="41" fontId="111" fillId="0" borderId="38" xfId="311" applyFont="1" applyBorder="1" applyAlignment="1">
      <alignment horizontal="right" vertical="center"/>
    </xf>
    <xf numFmtId="41" fontId="111" fillId="0" borderId="88" xfId="311" applyFont="1" applyBorder="1" applyAlignment="1">
      <alignment horizontal="right" vertical="center"/>
    </xf>
    <xf numFmtId="41" fontId="111" fillId="0" borderId="84" xfId="311" applyFont="1" applyBorder="1" applyAlignment="1">
      <alignment horizontal="right" vertical="center"/>
    </xf>
    <xf numFmtId="216" fontId="111" fillId="0" borderId="40" xfId="300" applyNumberFormat="1" applyFont="1" applyFill="1" applyBorder="1" applyAlignment="1">
      <alignment horizontal="right" vertical="center" shrinkToFit="1"/>
    </xf>
    <xf numFmtId="0" fontId="111" fillId="0" borderId="147" xfId="517" applyFont="1" applyBorder="1" applyAlignment="1">
      <alignment horizontal="left" vertical="center"/>
    </xf>
    <xf numFmtId="0" fontId="111" fillId="0" borderId="56" xfId="0" applyFont="1" applyBorder="1" applyAlignment="1">
      <alignment horizontal="left" vertical="center"/>
    </xf>
    <xf numFmtId="235" fontId="111" fillId="0" borderId="58" xfId="311" applyNumberFormat="1" applyFont="1" applyBorder="1" applyAlignment="1">
      <alignment horizontal="right" vertical="center"/>
    </xf>
    <xf numFmtId="235" fontId="111" fillId="0" borderId="60" xfId="311" applyNumberFormat="1" applyFont="1" applyBorder="1" applyAlignment="1">
      <alignment horizontal="right" vertical="center"/>
    </xf>
    <xf numFmtId="235" fontId="111" fillId="0" borderId="61" xfId="311" applyNumberFormat="1" applyFont="1" applyBorder="1" applyAlignment="1">
      <alignment horizontal="right" vertical="center"/>
    </xf>
    <xf numFmtId="235" fontId="111" fillId="0" borderId="58" xfId="311" applyNumberFormat="1" applyFont="1" applyFill="1" applyBorder="1" applyAlignment="1">
      <alignment horizontal="right" vertical="center" shrinkToFit="1"/>
    </xf>
    <xf numFmtId="235" fontId="111" fillId="0" borderId="60" xfId="311" applyNumberFormat="1" applyFont="1" applyFill="1" applyBorder="1" applyAlignment="1">
      <alignment horizontal="right" vertical="center" shrinkToFit="1"/>
    </xf>
    <xf numFmtId="235" fontId="111" fillId="0" borderId="61" xfId="311" applyNumberFormat="1" applyFont="1" applyFill="1" applyBorder="1" applyAlignment="1">
      <alignment horizontal="right" vertical="center" shrinkToFit="1"/>
    </xf>
    <xf numFmtId="236" fontId="111" fillId="0" borderId="17" xfId="311" applyNumberFormat="1" applyFont="1" applyFill="1" applyBorder="1" applyAlignment="1">
      <alignment horizontal="right" vertical="center" shrinkToFit="1"/>
    </xf>
    <xf numFmtId="235" fontId="111" fillId="0" borderId="17" xfId="311" applyNumberFormat="1" applyFont="1" applyFill="1" applyBorder="1" applyAlignment="1">
      <alignment horizontal="right" vertical="center" shrinkToFit="1"/>
    </xf>
    <xf numFmtId="235" fontId="111" fillId="0" borderId="57" xfId="311" applyNumberFormat="1" applyFont="1" applyFill="1" applyBorder="1" applyAlignment="1">
      <alignment horizontal="right" vertical="center" shrinkToFit="1"/>
    </xf>
    <xf numFmtId="41" fontId="111" fillId="0" borderId="0" xfId="311" applyFont="1" applyFill="1" applyBorder="1" applyAlignment="1">
      <alignment horizontal="right" vertical="center"/>
    </xf>
    <xf numFmtId="41" fontId="111" fillId="0" borderId="47" xfId="311" applyFont="1" applyFill="1" applyBorder="1" applyAlignment="1">
      <alignment horizontal="right" vertical="center"/>
    </xf>
    <xf numFmtId="0" fontId="111" fillId="0" borderId="157" xfId="517" applyFont="1" applyFill="1" applyBorder="1" applyAlignment="1">
      <alignment horizontal="left" vertical="center"/>
    </xf>
    <xf numFmtId="0" fontId="111" fillId="0" borderId="63" xfId="517" applyFont="1" applyFill="1" applyBorder="1" applyAlignment="1">
      <alignment horizontal="left" vertical="center"/>
    </xf>
    <xf numFmtId="0" fontId="111" fillId="0" borderId="133" xfId="0" applyFont="1" applyFill="1" applyBorder="1" applyAlignment="1">
      <alignment horizontal="left" vertical="center"/>
    </xf>
    <xf numFmtId="41" fontId="111" fillId="0" borderId="65" xfId="311" applyFont="1" applyFill="1" applyBorder="1" applyAlignment="1">
      <alignment horizontal="right" vertical="center"/>
    </xf>
    <xf numFmtId="237" fontId="111" fillId="25" borderId="170" xfId="0" applyNumberFormat="1" applyFont="1" applyFill="1" applyBorder="1" applyAlignment="1">
      <alignment horizontal="right" vertical="center"/>
    </xf>
    <xf numFmtId="237" fontId="111" fillId="0" borderId="171" xfId="0" applyNumberFormat="1" applyFont="1" applyBorder="1" applyAlignment="1">
      <alignment horizontal="right" vertical="center"/>
    </xf>
    <xf numFmtId="237" fontId="111" fillId="25" borderId="171" xfId="0" applyNumberFormat="1" applyFont="1" applyFill="1" applyBorder="1" applyAlignment="1">
      <alignment horizontal="right" vertical="center"/>
    </xf>
    <xf numFmtId="237" fontId="111" fillId="25" borderId="170" xfId="0" quotePrefix="1" applyNumberFormat="1" applyFont="1" applyFill="1" applyBorder="1" applyAlignment="1">
      <alignment horizontal="right" vertical="center"/>
    </xf>
    <xf numFmtId="222" fontId="111" fillId="25" borderId="172" xfId="0" applyNumberFormat="1" applyFont="1" applyFill="1" applyBorder="1">
      <alignment vertical="center"/>
    </xf>
    <xf numFmtId="222" fontId="111" fillId="25" borderId="173" xfId="0" applyNumberFormat="1" applyFont="1" applyFill="1" applyBorder="1">
      <alignment vertical="center"/>
    </xf>
    <xf numFmtId="222" fontId="111" fillId="0" borderId="173" xfId="0" applyNumberFormat="1" applyFont="1" applyBorder="1">
      <alignment vertical="center"/>
    </xf>
    <xf numFmtId="222" fontId="111" fillId="0" borderId="173" xfId="0" applyNumberFormat="1" applyFont="1" applyFill="1" applyBorder="1">
      <alignment vertical="center"/>
    </xf>
    <xf numFmtId="222" fontId="111" fillId="0" borderId="174" xfId="0" applyNumberFormat="1" applyFont="1" applyFill="1" applyBorder="1">
      <alignment vertical="center"/>
    </xf>
    <xf numFmtId="238" fontId="111" fillId="25" borderId="175" xfId="0" applyNumberFormat="1" applyFont="1" applyFill="1" applyBorder="1">
      <alignment vertical="center"/>
    </xf>
    <xf numFmtId="0" fontId="111" fillId="0" borderId="148" xfId="517" applyFont="1" applyBorder="1" applyAlignment="1">
      <alignment horizontal="left" vertical="center"/>
    </xf>
    <xf numFmtId="222" fontId="111" fillId="25" borderId="95" xfId="0" applyNumberFormat="1" applyFont="1" applyFill="1" applyBorder="1">
      <alignment vertical="center"/>
    </xf>
    <xf numFmtId="222" fontId="111" fillId="25" borderId="96" xfId="0" applyNumberFormat="1" applyFont="1" applyFill="1" applyBorder="1">
      <alignment vertical="center"/>
    </xf>
    <xf numFmtId="222" fontId="111" fillId="0" borderId="96" xfId="0" applyNumberFormat="1" applyFont="1" applyBorder="1">
      <alignment vertical="center"/>
    </xf>
    <xf numFmtId="222" fontId="111" fillId="25" borderId="97" xfId="0" applyNumberFormat="1" applyFont="1" applyFill="1" applyBorder="1">
      <alignment vertical="center"/>
    </xf>
    <xf numFmtId="222" fontId="111" fillId="25" borderId="96" xfId="0" quotePrefix="1" applyNumberFormat="1" applyFont="1" applyFill="1" applyBorder="1" applyAlignment="1">
      <alignment horizontal="right" vertical="center"/>
    </xf>
    <xf numFmtId="225" fontId="111" fillId="25" borderId="176" xfId="0" applyNumberFormat="1" applyFont="1" applyFill="1" applyBorder="1" applyAlignment="1">
      <alignment horizontal="right" vertical="center"/>
    </xf>
    <xf numFmtId="225" fontId="111" fillId="25" borderId="177" xfId="0" applyNumberFormat="1" applyFont="1" applyFill="1" applyBorder="1" applyAlignment="1">
      <alignment horizontal="right" vertical="center"/>
    </xf>
    <xf numFmtId="225" fontId="111" fillId="0" borderId="177" xfId="0" applyNumberFormat="1" applyFont="1" applyBorder="1" applyAlignment="1">
      <alignment horizontal="right" vertical="center"/>
    </xf>
    <xf numFmtId="225" fontId="111" fillId="25" borderId="178" xfId="0" applyNumberFormat="1" applyFont="1" applyFill="1" applyBorder="1" applyAlignment="1">
      <alignment horizontal="right" vertical="center"/>
    </xf>
    <xf numFmtId="225" fontId="111" fillId="25" borderId="177" xfId="0" quotePrefix="1" applyNumberFormat="1" applyFont="1" applyFill="1" applyBorder="1" applyAlignment="1">
      <alignment horizontal="right" vertical="center"/>
    </xf>
    <xf numFmtId="0" fontId="111" fillId="0" borderId="64" xfId="0" applyFont="1" applyBorder="1">
      <alignment vertical="center"/>
    </xf>
    <xf numFmtId="220" fontId="111" fillId="25" borderId="179" xfId="0" applyNumberFormat="1" applyFont="1" applyFill="1" applyBorder="1" applyAlignment="1">
      <alignment horizontal="right" vertical="center"/>
    </xf>
    <xf numFmtId="220" fontId="111" fillId="25" borderId="180" xfId="0" applyNumberFormat="1" applyFont="1" applyFill="1" applyBorder="1" applyAlignment="1">
      <alignment horizontal="right" vertical="center"/>
    </xf>
    <xf numFmtId="220" fontId="111" fillId="0" borderId="180" xfId="0" applyNumberFormat="1" applyFont="1" applyBorder="1" applyAlignment="1">
      <alignment horizontal="right" vertical="center"/>
    </xf>
    <xf numFmtId="220" fontId="111" fillId="25" borderId="181" xfId="0" applyNumberFormat="1" applyFont="1" applyFill="1" applyBorder="1" applyAlignment="1">
      <alignment horizontal="right" vertical="center"/>
    </xf>
    <xf numFmtId="225" fontId="111" fillId="25" borderId="182" xfId="0" applyNumberFormat="1" applyFont="1" applyFill="1" applyBorder="1">
      <alignment vertical="center"/>
    </xf>
    <xf numFmtId="225" fontId="111" fillId="25" borderId="173" xfId="0" applyNumberFormat="1" applyFont="1" applyFill="1" applyBorder="1">
      <alignment vertical="center"/>
    </xf>
    <xf numFmtId="225" fontId="111" fillId="0" borderId="173" xfId="0" applyNumberFormat="1" applyFont="1" applyBorder="1">
      <alignment vertical="center"/>
    </xf>
    <xf numFmtId="225" fontId="111" fillId="25" borderId="174" xfId="0" applyNumberFormat="1" applyFont="1" applyFill="1" applyBorder="1">
      <alignment vertical="center"/>
    </xf>
    <xf numFmtId="0" fontId="111" fillId="0" borderId="0" xfId="523" applyFont="1" applyFill="1" applyBorder="1" applyAlignment="1" applyProtection="1">
      <alignment vertical="center"/>
    </xf>
    <xf numFmtId="0" fontId="115" fillId="51" borderId="0" xfId="523" applyFont="1" applyFill="1" applyAlignment="1" applyProtection="1">
      <alignment vertical="center"/>
    </xf>
    <xf numFmtId="0" fontId="111" fillId="0" borderId="0" xfId="0" applyFont="1" applyAlignment="1">
      <alignment horizontal="right"/>
    </xf>
    <xf numFmtId="0" fontId="111" fillId="0" borderId="183" xfId="0" applyFont="1" applyBorder="1">
      <alignment vertical="center"/>
    </xf>
    <xf numFmtId="0" fontId="111" fillId="0" borderId="184" xfId="517" applyFont="1" applyBorder="1" applyAlignment="1">
      <alignment vertical="center" shrinkToFit="1"/>
    </xf>
    <xf numFmtId="0" fontId="111" fillId="0" borderId="185" xfId="0" applyFont="1" applyBorder="1">
      <alignment vertical="center"/>
    </xf>
    <xf numFmtId="0" fontId="111" fillId="0" borderId="186" xfId="517" applyFont="1" applyBorder="1" applyAlignment="1">
      <alignment vertical="center" shrinkToFit="1"/>
    </xf>
    <xf numFmtId="217" fontId="111" fillId="0" borderId="0" xfId="345" applyNumberFormat="1" applyFont="1" applyFill="1" applyBorder="1">
      <alignment vertical="center"/>
    </xf>
    <xf numFmtId="217" fontId="111" fillId="0" borderId="187" xfId="345" applyNumberFormat="1" applyFont="1" applyFill="1" applyBorder="1">
      <alignment vertical="center"/>
    </xf>
    <xf numFmtId="0" fontId="111" fillId="0" borderId="185" xfId="0" applyFont="1" applyBorder="1" applyAlignment="1">
      <alignment horizontal="left" vertical="center" indent="1"/>
    </xf>
    <xf numFmtId="0" fontId="111" fillId="0" borderId="188" xfId="0" applyFont="1" applyBorder="1">
      <alignment vertical="center"/>
    </xf>
    <xf numFmtId="0" fontId="111" fillId="0" borderId="189" xfId="517" applyFont="1" applyBorder="1" applyAlignment="1">
      <alignment vertical="center" shrinkToFit="1"/>
    </xf>
    <xf numFmtId="217" fontId="111" fillId="0" borderId="190" xfId="345" applyNumberFormat="1" applyFont="1" applyFill="1" applyBorder="1">
      <alignment vertical="center"/>
    </xf>
    <xf numFmtId="217" fontId="111" fillId="0" borderId="191" xfId="345" applyNumberFormat="1" applyFont="1" applyFill="1" applyBorder="1">
      <alignment vertical="center"/>
    </xf>
    <xf numFmtId="0" fontId="111" fillId="0" borderId="0" xfId="0" applyFont="1" applyAlignment="1">
      <alignment horizontal="left" vertical="center" indent="2"/>
    </xf>
    <xf numFmtId="217" fontId="111" fillId="0" borderId="95" xfId="345" applyNumberFormat="1" applyFont="1" applyFill="1" applyBorder="1">
      <alignment vertical="center"/>
    </xf>
    <xf numFmtId="0" fontId="111" fillId="52" borderId="192" xfId="0" applyFont="1" applyFill="1" applyBorder="1" applyAlignment="1">
      <alignment horizontal="center" vertical="center"/>
    </xf>
    <xf numFmtId="0" fontId="111" fillId="52" borderId="193" xfId="0" applyFont="1" applyFill="1" applyBorder="1" applyAlignment="1">
      <alignment horizontal="center" vertical="center"/>
    </xf>
    <xf numFmtId="226" fontId="111" fillId="0" borderId="194" xfId="345" applyNumberFormat="1" applyFont="1" applyFill="1" applyBorder="1" applyAlignment="1">
      <alignment horizontal="right" vertical="center"/>
    </xf>
    <xf numFmtId="226" fontId="111" fillId="0" borderId="187" xfId="345" applyNumberFormat="1" applyFont="1" applyFill="1" applyBorder="1" applyAlignment="1">
      <alignment horizontal="right" vertical="center"/>
    </xf>
    <xf numFmtId="0" fontId="111" fillId="0" borderId="185" xfId="517" applyFont="1" applyBorder="1" applyAlignment="1">
      <alignment horizontal="left" vertical="center" indent="1"/>
    </xf>
    <xf numFmtId="0" fontId="111" fillId="0" borderId="186" xfId="517" applyFont="1" applyBorder="1" applyAlignment="1">
      <alignment horizontal="left" vertical="center" indent="1" shrinkToFit="1"/>
    </xf>
    <xf numFmtId="0" fontId="111" fillId="0" borderId="185" xfId="517" applyFont="1" applyBorder="1" applyAlignment="1">
      <alignment horizontal="left" vertical="center" indent="2"/>
    </xf>
    <xf numFmtId="0" fontId="111" fillId="0" borderId="186" xfId="517" applyFont="1" applyBorder="1" applyAlignment="1">
      <alignment horizontal="left" vertical="center" indent="2" shrinkToFit="1"/>
    </xf>
    <xf numFmtId="0" fontId="111" fillId="0" borderId="185" xfId="517" applyFont="1" applyBorder="1">
      <alignment vertical="center"/>
    </xf>
    <xf numFmtId="0" fontId="111" fillId="0" borderId="188" xfId="517" applyFont="1" applyBorder="1">
      <alignment vertical="center"/>
    </xf>
    <xf numFmtId="0" fontId="111" fillId="0" borderId="189" xfId="517" applyFont="1" applyBorder="1" applyAlignment="1">
      <alignment horizontal="left" vertical="center" indent="2" shrinkToFit="1"/>
    </xf>
    <xf numFmtId="0" fontId="115" fillId="0" borderId="0" xfId="523" applyFont="1" applyBorder="1" applyAlignment="1" applyProtection="1">
      <alignment vertical="center"/>
    </xf>
    <xf numFmtId="226" fontId="111" fillId="0" borderId="195" xfId="313" applyNumberFormat="1" applyFont="1" applyBorder="1">
      <alignment vertical="center"/>
    </xf>
    <xf numFmtId="226" fontId="111" fillId="0" borderId="196" xfId="313" applyNumberFormat="1" applyFont="1" applyBorder="1">
      <alignment vertical="center"/>
    </xf>
    <xf numFmtId="0" fontId="111" fillId="0" borderId="185" xfId="0" applyFont="1" applyBorder="1" applyAlignment="1">
      <alignment horizontal="left" vertical="center" indent="2"/>
    </xf>
    <xf numFmtId="0" fontId="111" fillId="0" borderId="186" xfId="517" applyFont="1" applyBorder="1" applyAlignment="1">
      <alignment horizontal="left" vertical="center" indent="4" shrinkToFit="1"/>
    </xf>
    <xf numFmtId="227" fontId="111" fillId="0" borderId="96" xfId="346" applyNumberFormat="1" applyFont="1" applyFill="1" applyBorder="1">
      <alignment vertical="center"/>
    </xf>
    <xf numFmtId="227" fontId="111" fillId="0" borderId="187" xfId="346" applyNumberFormat="1" applyFont="1" applyFill="1" applyBorder="1">
      <alignment vertical="center"/>
    </xf>
    <xf numFmtId="0" fontId="111" fillId="0" borderId="186" xfId="517" applyFont="1" applyFill="1" applyBorder="1" applyAlignment="1">
      <alignment horizontal="left" vertical="center" indent="2" shrinkToFit="1"/>
    </xf>
    <xf numFmtId="0" fontId="111" fillId="0" borderId="186" xfId="517" applyFont="1" applyBorder="1" applyAlignment="1">
      <alignment horizontal="left" vertical="center" indent="5" shrinkToFit="1"/>
    </xf>
    <xf numFmtId="0" fontId="111" fillId="51" borderId="185" xfId="0" applyFont="1" applyFill="1" applyBorder="1" applyAlignment="1">
      <alignment horizontal="left" vertical="center" indent="1"/>
    </xf>
    <xf numFmtId="0" fontId="111" fillId="51" borderId="186" xfId="517" applyFont="1" applyFill="1" applyBorder="1" applyAlignment="1">
      <alignment horizontal="left" vertical="center" indent="1" shrinkToFit="1"/>
    </xf>
    <xf numFmtId="226" fontId="111" fillId="51" borderId="195" xfId="313" applyNumberFormat="1" applyFont="1" applyFill="1" applyBorder="1">
      <alignment vertical="center"/>
    </xf>
    <xf numFmtId="226" fontId="111" fillId="51" borderId="196" xfId="313" applyNumberFormat="1" applyFont="1" applyFill="1" applyBorder="1">
      <alignment vertical="center"/>
    </xf>
    <xf numFmtId="0" fontId="111" fillId="51" borderId="185" xfId="0" applyFont="1" applyFill="1" applyBorder="1" applyAlignment="1">
      <alignment horizontal="left" vertical="center" indent="2"/>
    </xf>
    <xf numFmtId="0" fontId="111" fillId="51" borderId="186" xfId="517" applyFont="1" applyFill="1" applyBorder="1" applyAlignment="1">
      <alignment horizontal="left" vertical="center" indent="5" shrinkToFit="1"/>
    </xf>
    <xf numFmtId="0" fontId="111" fillId="51" borderId="186" xfId="517" applyFont="1" applyFill="1" applyBorder="1" applyAlignment="1">
      <alignment horizontal="left" vertical="center" shrinkToFit="1"/>
    </xf>
    <xf numFmtId="0" fontId="111" fillId="51" borderId="186" xfId="517" applyFont="1" applyFill="1" applyBorder="1" applyAlignment="1">
      <alignment horizontal="left" vertical="center" indent="2" shrinkToFit="1"/>
    </xf>
    <xf numFmtId="0" fontId="111" fillId="51" borderId="0" xfId="0" applyFont="1" applyFill="1" applyBorder="1" applyAlignment="1">
      <alignment horizontal="left" vertical="center" indent="2"/>
    </xf>
    <xf numFmtId="0" fontId="111" fillId="51" borderId="186" xfId="517" applyFont="1" applyFill="1" applyBorder="1" applyAlignment="1">
      <alignment horizontal="left" vertical="center" indent="3" shrinkToFit="1"/>
    </xf>
    <xf numFmtId="0" fontId="111" fillId="51" borderId="185" xfId="0" applyFont="1" applyFill="1" applyBorder="1">
      <alignment vertical="center"/>
    </xf>
    <xf numFmtId="0" fontId="111" fillId="51" borderId="186" xfId="517" applyFont="1" applyFill="1" applyBorder="1" applyAlignment="1">
      <alignment vertical="center" shrinkToFit="1"/>
    </xf>
    <xf numFmtId="0" fontId="111" fillId="0" borderId="186" xfId="517" applyFont="1" applyBorder="1" applyAlignment="1">
      <alignment horizontal="left" vertical="center" indent="3" shrinkToFit="1"/>
    </xf>
    <xf numFmtId="226" fontId="111" fillId="0" borderId="197" xfId="313" applyNumberFormat="1" applyFont="1" applyBorder="1">
      <alignment vertical="center"/>
    </xf>
    <xf numFmtId="226" fontId="111" fillId="0" borderId="198" xfId="313" applyNumberFormat="1" applyFont="1" applyBorder="1">
      <alignment vertical="center"/>
    </xf>
    <xf numFmtId="41" fontId="111" fillId="0" borderId="186" xfId="311" applyFont="1" applyBorder="1" applyAlignment="1">
      <alignment vertical="center" shrinkToFit="1"/>
    </xf>
    <xf numFmtId="226" fontId="111" fillId="0" borderId="95" xfId="311" applyNumberFormat="1" applyFont="1" applyBorder="1">
      <alignment vertical="center"/>
    </xf>
    <xf numFmtId="226" fontId="111" fillId="0" borderId="196" xfId="311" applyNumberFormat="1" applyFont="1" applyBorder="1">
      <alignment vertical="center"/>
    </xf>
    <xf numFmtId="41" fontId="111" fillId="0" borderId="186" xfId="311" applyFont="1" applyBorder="1" applyAlignment="1">
      <alignment horizontal="left" vertical="center" indent="1" shrinkToFit="1"/>
    </xf>
    <xf numFmtId="41" fontId="111" fillId="0" borderId="186" xfId="311" applyFont="1" applyBorder="1" applyAlignment="1">
      <alignment horizontal="left" vertical="center" indent="2" shrinkToFit="1"/>
    </xf>
    <xf numFmtId="41" fontId="111" fillId="0" borderId="186" xfId="311" applyFont="1" applyBorder="1" applyAlignment="1">
      <alignment horizontal="left" vertical="center" indent="5" shrinkToFit="1"/>
    </xf>
    <xf numFmtId="41" fontId="112" fillId="0" borderId="186" xfId="311" applyFont="1" applyBorder="1" applyAlignment="1">
      <alignment vertical="center" shrinkToFit="1"/>
    </xf>
    <xf numFmtId="226" fontId="111" fillId="0" borderId="95" xfId="311" applyNumberFormat="1" applyFont="1" applyBorder="1" applyAlignment="1">
      <alignment horizontal="left" vertical="center" indent="2"/>
    </xf>
    <xf numFmtId="226" fontId="111" fillId="0" borderId="98" xfId="311" applyNumberFormat="1" applyFont="1" applyBorder="1" applyAlignment="1">
      <alignment horizontal="left" vertical="center" indent="2"/>
    </xf>
    <xf numFmtId="41" fontId="112" fillId="0" borderId="189" xfId="311" applyFont="1" applyBorder="1" applyAlignment="1">
      <alignment vertical="center" shrinkToFit="1"/>
    </xf>
    <xf numFmtId="226" fontId="111" fillId="0" borderId="79" xfId="311" applyNumberFormat="1" applyFont="1" applyBorder="1">
      <alignment vertical="center"/>
    </xf>
    <xf numFmtId="226" fontId="111" fillId="0" borderId="198" xfId="311" applyNumberFormat="1" applyFont="1" applyBorder="1">
      <alignment vertical="center"/>
    </xf>
    <xf numFmtId="0" fontId="111" fillId="52" borderId="199" xfId="0" applyFont="1" applyFill="1" applyBorder="1" applyAlignment="1">
      <alignment horizontal="center" vertical="center"/>
    </xf>
    <xf numFmtId="0" fontId="111" fillId="52" borderId="200" xfId="0" applyFont="1" applyFill="1" applyBorder="1" applyAlignment="1">
      <alignment horizontal="center" vertical="center" wrapText="1"/>
    </xf>
    <xf numFmtId="0" fontId="111" fillId="52" borderId="201" xfId="0" applyFont="1" applyFill="1" applyBorder="1" applyAlignment="1">
      <alignment horizontal="center" vertical="center" wrapText="1"/>
    </xf>
    <xf numFmtId="0" fontId="111" fillId="52" borderId="136" xfId="0" applyFont="1" applyFill="1" applyBorder="1" applyAlignment="1">
      <alignment horizontal="center" vertical="center"/>
    </xf>
    <xf numFmtId="0" fontId="111" fillId="52" borderId="202" xfId="0" applyFont="1" applyFill="1" applyBorder="1" applyAlignment="1">
      <alignment horizontal="center" vertical="center"/>
    </xf>
    <xf numFmtId="0" fontId="111" fillId="51" borderId="90" xfId="517" applyFont="1" applyFill="1" applyBorder="1" applyAlignment="1">
      <alignment horizontal="left" vertical="center"/>
    </xf>
    <xf numFmtId="0" fontId="111" fillId="51" borderId="76" xfId="517" applyFont="1" applyFill="1" applyBorder="1" applyAlignment="1">
      <alignment horizontal="left" vertical="center"/>
    </xf>
    <xf numFmtId="0" fontId="111" fillId="51" borderId="77" xfId="0" applyFont="1" applyFill="1" applyBorder="1" applyAlignment="1">
      <alignment horizontal="left" vertical="center"/>
    </xf>
    <xf numFmtId="10" fontId="111" fillId="51" borderId="78" xfId="300" applyNumberFormat="1" applyFont="1" applyFill="1" applyBorder="1" applyAlignment="1">
      <alignment horizontal="right" vertical="center" shrinkToFit="1"/>
    </xf>
    <xf numFmtId="10" fontId="111" fillId="51" borderId="79" xfId="300" applyNumberFormat="1" applyFont="1" applyFill="1" applyBorder="1" applyAlignment="1">
      <alignment horizontal="right" vertical="center" shrinkToFit="1"/>
    </xf>
    <xf numFmtId="10" fontId="111" fillId="51" borderId="77" xfId="300" applyNumberFormat="1" applyFont="1" applyFill="1" applyBorder="1" applyAlignment="1">
      <alignment horizontal="right" vertical="center" shrinkToFit="1"/>
    </xf>
    <xf numFmtId="10" fontId="111" fillId="51" borderId="75" xfId="300" applyNumberFormat="1" applyFont="1" applyFill="1" applyBorder="1" applyAlignment="1">
      <alignment horizontal="right" vertical="center" shrinkToFit="1"/>
    </xf>
    <xf numFmtId="10" fontId="111" fillId="51" borderId="76" xfId="300" applyNumberFormat="1" applyFont="1" applyFill="1" applyBorder="1" applyAlignment="1">
      <alignment horizontal="right" vertical="center"/>
    </xf>
    <xf numFmtId="219" fontId="111" fillId="51" borderId="75" xfId="300" applyNumberFormat="1" applyFont="1" applyFill="1" applyBorder="1" applyAlignment="1">
      <alignment horizontal="right" vertical="center" shrinkToFit="1"/>
    </xf>
    <xf numFmtId="0" fontId="112" fillId="0" borderId="0" xfId="0" applyFont="1" applyBorder="1">
      <alignment vertical="center"/>
    </xf>
    <xf numFmtId="213" fontId="111" fillId="0" borderId="0" xfId="0" applyNumberFormat="1" applyFont="1" applyBorder="1">
      <alignment vertical="center"/>
    </xf>
    <xf numFmtId="241" fontId="111" fillId="0" borderId="0" xfId="0" applyNumberFormat="1" applyFont="1" applyBorder="1">
      <alignment vertical="center"/>
    </xf>
    <xf numFmtId="226" fontId="111" fillId="0" borderId="0" xfId="0" applyNumberFormat="1" applyFont="1" applyBorder="1">
      <alignment vertical="center"/>
    </xf>
    <xf numFmtId="217" fontId="111" fillId="51" borderId="112" xfId="311" applyNumberFormat="1" applyFont="1" applyFill="1" applyBorder="1" applyAlignment="1">
      <alignment horizontal="right" vertical="center"/>
    </xf>
    <xf numFmtId="9" fontId="111" fillId="0" borderId="0" xfId="300" applyFont="1" applyFill="1" applyBorder="1" applyAlignment="1">
      <alignment horizontal="right" vertical="center" shrinkToFit="1"/>
    </xf>
    <xf numFmtId="9" fontId="111" fillId="0" borderId="0" xfId="300" applyFont="1">
      <alignment vertical="center"/>
    </xf>
    <xf numFmtId="227" fontId="111" fillId="0" borderId="195" xfId="313" applyNumberFormat="1" applyFont="1" applyBorder="1">
      <alignment vertical="center"/>
    </xf>
    <xf numFmtId="226" fontId="111" fillId="0" borderId="195" xfId="313" applyNumberFormat="1" applyFont="1" applyFill="1" applyBorder="1">
      <alignment vertical="center"/>
    </xf>
    <xf numFmtId="242" fontId="111" fillId="0" borderId="67" xfId="311" applyNumberFormat="1" applyFont="1" applyFill="1" applyBorder="1" applyAlignment="1">
      <alignment horizontal="right" vertical="center" shrinkToFit="1"/>
    </xf>
    <xf numFmtId="216" fontId="111" fillId="0" borderId="0" xfId="300" applyNumberFormat="1" applyFont="1" applyFill="1" applyBorder="1" applyAlignment="1">
      <alignment horizontal="right" vertical="center"/>
    </xf>
    <xf numFmtId="43" fontId="111" fillId="0" borderId="203" xfId="0" applyNumberFormat="1" applyFont="1" applyBorder="1">
      <alignment vertical="center"/>
    </xf>
    <xf numFmtId="0" fontId="136" fillId="0" borderId="0" xfId="523" applyFont="1" applyFill="1" applyBorder="1" applyAlignment="1" applyProtection="1">
      <alignment vertical="center"/>
    </xf>
    <xf numFmtId="41" fontId="111" fillId="0" borderId="0" xfId="311" applyFont="1">
      <alignment vertical="center"/>
    </xf>
    <xf numFmtId="217" fontId="137" fillId="51" borderId="0" xfId="311" applyNumberFormat="1" applyFont="1" applyFill="1" applyBorder="1" applyAlignment="1">
      <alignment horizontal="right" vertical="center"/>
    </xf>
    <xf numFmtId="0" fontId="116" fillId="0" borderId="0" xfId="0" applyFont="1" applyAlignment="1">
      <alignment horizontal="right" vertical="center"/>
    </xf>
    <xf numFmtId="0" fontId="116" fillId="0" borderId="0" xfId="0" applyFont="1" applyFill="1" applyBorder="1">
      <alignment vertical="center"/>
    </xf>
    <xf numFmtId="0" fontId="116" fillId="0" borderId="0" xfId="0" applyFont="1" applyAlignment="1">
      <alignment horizontal="left" vertical="center"/>
    </xf>
    <xf numFmtId="217" fontId="112" fillId="0" borderId="0" xfId="311" applyNumberFormat="1" applyFont="1" applyFill="1" applyBorder="1" applyAlignment="1">
      <alignment horizontal="right" vertical="center" shrinkToFit="1"/>
    </xf>
    <xf numFmtId="216" fontId="111" fillId="0" borderId="87" xfId="300" applyNumberFormat="1" applyFont="1" applyFill="1" applyBorder="1">
      <alignment vertical="center"/>
    </xf>
    <xf numFmtId="216" fontId="111" fillId="51" borderId="64" xfId="300" applyNumberFormat="1" applyFont="1" applyFill="1" applyBorder="1" applyAlignment="1">
      <alignment horizontal="right" vertical="center" shrinkToFit="1"/>
    </xf>
    <xf numFmtId="216" fontId="111" fillId="51" borderId="32" xfId="300" applyNumberFormat="1" applyFont="1" applyFill="1" applyBorder="1" applyAlignment="1">
      <alignment horizontal="right" vertical="center" shrinkToFit="1"/>
    </xf>
    <xf numFmtId="216" fontId="111" fillId="51" borderId="140" xfId="300" applyNumberFormat="1" applyFont="1" applyFill="1" applyBorder="1" applyAlignment="1">
      <alignment horizontal="right" vertical="center" shrinkToFit="1"/>
    </xf>
    <xf numFmtId="216" fontId="111" fillId="0" borderId="71" xfId="300" applyNumberFormat="1" applyFont="1" applyFill="1" applyBorder="1">
      <alignment vertical="center"/>
    </xf>
    <xf numFmtId="217" fontId="116" fillId="0" borderId="0" xfId="311" applyNumberFormat="1" applyFont="1" applyFill="1" applyBorder="1" applyAlignment="1">
      <alignment horizontal="left" vertical="center"/>
    </xf>
    <xf numFmtId="216" fontId="111" fillId="0" borderId="204" xfId="300" applyNumberFormat="1" applyFont="1" applyFill="1" applyBorder="1" applyAlignment="1">
      <alignment horizontal="right" vertical="center" shrinkToFit="1"/>
    </xf>
    <xf numFmtId="216" fontId="111" fillId="0" borderId="205" xfId="300" applyNumberFormat="1" applyFont="1" applyFill="1" applyBorder="1" applyAlignment="1">
      <alignment horizontal="right" vertical="center" shrinkToFit="1"/>
    </xf>
    <xf numFmtId="216" fontId="111" fillId="0" borderId="206" xfId="300" applyNumberFormat="1" applyFont="1" applyFill="1" applyBorder="1" applyAlignment="1">
      <alignment horizontal="right" vertical="center" shrinkToFit="1"/>
    </xf>
    <xf numFmtId="216" fontId="111" fillId="0" borderId="207" xfId="300" applyNumberFormat="1" applyFont="1" applyFill="1" applyBorder="1" applyAlignment="1">
      <alignment horizontal="right" vertical="center" shrinkToFit="1"/>
    </xf>
    <xf numFmtId="216" fontId="111" fillId="0" borderId="208" xfId="300" applyNumberFormat="1" applyFont="1" applyFill="1" applyBorder="1" applyAlignment="1">
      <alignment horizontal="right" vertical="center" shrinkToFit="1"/>
    </xf>
    <xf numFmtId="216" fontId="111" fillId="0" borderId="209" xfId="300" applyNumberFormat="1" applyFont="1" applyFill="1" applyBorder="1" applyAlignment="1">
      <alignment horizontal="right" vertical="center" shrinkToFit="1"/>
    </xf>
    <xf numFmtId="216" fontId="111" fillId="0" borderId="210" xfId="300" applyNumberFormat="1" applyFont="1" applyFill="1" applyBorder="1" applyAlignment="1">
      <alignment horizontal="right" vertical="center" shrinkToFit="1"/>
    </xf>
    <xf numFmtId="216" fontId="111" fillId="0" borderId="211" xfId="300" applyNumberFormat="1" applyFont="1" applyFill="1" applyBorder="1" applyAlignment="1">
      <alignment horizontal="right" vertical="center" shrinkToFit="1"/>
    </xf>
    <xf numFmtId="216" fontId="111" fillId="0" borderId="212" xfId="300" applyNumberFormat="1" applyFont="1" applyFill="1" applyBorder="1" applyAlignment="1">
      <alignment horizontal="right" vertical="center" shrinkToFit="1"/>
    </xf>
    <xf numFmtId="216" fontId="111" fillId="0" borderId="118" xfId="300" applyNumberFormat="1" applyFont="1" applyFill="1" applyBorder="1" applyAlignment="1">
      <alignment horizontal="right" vertical="center" shrinkToFit="1"/>
    </xf>
    <xf numFmtId="216" fontId="111" fillId="0" borderId="213" xfId="300" applyNumberFormat="1" applyFont="1" applyFill="1" applyBorder="1" applyAlignment="1">
      <alignment horizontal="right" vertical="center" shrinkToFit="1"/>
    </xf>
    <xf numFmtId="216" fontId="111" fillId="0" borderId="214" xfId="300" applyNumberFormat="1" applyFont="1" applyFill="1" applyBorder="1" applyAlignment="1">
      <alignment horizontal="right" vertical="center" shrinkToFit="1"/>
    </xf>
    <xf numFmtId="216" fontId="111" fillId="0" borderId="215" xfId="300" applyNumberFormat="1" applyFont="1" applyFill="1" applyBorder="1" applyAlignment="1">
      <alignment horizontal="right" vertical="center" shrinkToFit="1"/>
    </xf>
    <xf numFmtId="216" fontId="111" fillId="53" borderId="152" xfId="300" applyNumberFormat="1" applyFont="1" applyFill="1" applyBorder="1" applyAlignment="1">
      <alignment horizontal="right" vertical="center" shrinkToFit="1"/>
    </xf>
    <xf numFmtId="216" fontId="111" fillId="53" borderId="153" xfId="300" applyNumberFormat="1" applyFont="1" applyFill="1" applyBorder="1" applyAlignment="1">
      <alignment horizontal="right" vertical="center" shrinkToFit="1"/>
    </xf>
    <xf numFmtId="10" fontId="111" fillId="0" borderId="77" xfId="300" applyNumberFormat="1" applyFont="1" applyFill="1" applyBorder="1" applyAlignment="1">
      <alignment horizontal="right" vertical="center" shrinkToFit="1"/>
    </xf>
    <xf numFmtId="222" fontId="111" fillId="25" borderId="216" xfId="0" applyNumberFormat="1" applyFont="1" applyFill="1" applyBorder="1">
      <alignment vertical="center"/>
    </xf>
    <xf numFmtId="225" fontId="111" fillId="25" borderId="216" xfId="0" applyNumberFormat="1" applyFont="1" applyFill="1" applyBorder="1">
      <alignment vertical="center"/>
    </xf>
    <xf numFmtId="223" fontId="111" fillId="0" borderId="35" xfId="311" applyNumberFormat="1" applyFont="1" applyFill="1" applyBorder="1" applyAlignment="1">
      <alignment horizontal="right" vertical="center" shrinkToFit="1"/>
    </xf>
    <xf numFmtId="0" fontId="90" fillId="51" borderId="0" xfId="0" applyFont="1" applyFill="1">
      <alignment vertical="center"/>
    </xf>
    <xf numFmtId="217" fontId="111" fillId="0" borderId="217" xfId="311" applyNumberFormat="1" applyFont="1" applyFill="1" applyBorder="1" applyAlignment="1">
      <alignment horizontal="right" vertical="center"/>
    </xf>
    <xf numFmtId="217" fontId="111" fillId="0" borderId="218" xfId="311" applyNumberFormat="1" applyFont="1" applyFill="1" applyBorder="1" applyAlignment="1">
      <alignment horizontal="right" vertical="center"/>
    </xf>
    <xf numFmtId="217" fontId="111" fillId="0" borderId="219" xfId="311" applyNumberFormat="1" applyFont="1" applyFill="1" applyBorder="1" applyAlignment="1">
      <alignment horizontal="right" vertical="center"/>
    </xf>
    <xf numFmtId="243" fontId="111" fillId="25" borderId="170" xfId="0" applyNumberFormat="1" applyFont="1" applyFill="1" applyBorder="1">
      <alignment vertical="center"/>
    </xf>
    <xf numFmtId="243" fontId="111" fillId="25" borderId="220" xfId="0" applyNumberFormat="1" applyFont="1" applyFill="1" applyBorder="1">
      <alignment vertical="center"/>
    </xf>
    <xf numFmtId="243" fontId="111" fillId="25" borderId="221" xfId="0" applyNumberFormat="1" applyFont="1" applyFill="1" applyBorder="1">
      <alignment vertical="center"/>
    </xf>
    <xf numFmtId="243" fontId="111" fillId="25" borderId="222" xfId="0" applyNumberFormat="1" applyFont="1" applyFill="1" applyBorder="1">
      <alignment vertical="center"/>
    </xf>
    <xf numFmtId="0" fontId="111" fillId="52" borderId="82" xfId="0" applyFont="1" applyFill="1" applyBorder="1" applyAlignment="1">
      <alignment horizontal="center" vertical="center"/>
    </xf>
    <xf numFmtId="237" fontId="111" fillId="25" borderId="220" xfId="0" quotePrefix="1" applyNumberFormat="1" applyFont="1" applyFill="1" applyBorder="1" applyAlignment="1">
      <alignment horizontal="right" vertical="center"/>
    </xf>
    <xf numFmtId="222" fontId="111" fillId="25" borderId="98" xfId="0" quotePrefix="1" applyNumberFormat="1" applyFont="1" applyFill="1" applyBorder="1" applyAlignment="1">
      <alignment horizontal="right" vertical="center"/>
    </xf>
    <xf numFmtId="225" fontId="111" fillId="25" borderId="223" xfId="0" quotePrefix="1" applyNumberFormat="1" applyFont="1" applyFill="1" applyBorder="1" applyAlignment="1">
      <alignment horizontal="right" vertical="center"/>
    </xf>
    <xf numFmtId="220" fontId="111" fillId="25" borderId="224" xfId="0" quotePrefix="1" applyNumberFormat="1" applyFont="1" applyFill="1" applyBorder="1" applyAlignment="1">
      <alignment horizontal="right" vertical="center"/>
    </xf>
    <xf numFmtId="226" fontId="111" fillId="0" borderId="197" xfId="345" applyNumberFormat="1" applyFont="1" applyFill="1" applyBorder="1" applyAlignment="1">
      <alignment horizontal="right" vertical="center"/>
    </xf>
    <xf numFmtId="226" fontId="111" fillId="0" borderId="198" xfId="345" applyNumberFormat="1" applyFont="1" applyFill="1" applyBorder="1" applyAlignment="1">
      <alignment horizontal="right" vertical="center"/>
    </xf>
    <xf numFmtId="244" fontId="111" fillId="53" borderId="65" xfId="300" applyNumberFormat="1" applyFont="1" applyFill="1" applyBorder="1" applyAlignment="1">
      <alignment horizontal="right" vertical="center" shrinkToFit="1"/>
    </xf>
    <xf numFmtId="244" fontId="111" fillId="53" borderId="64" xfId="300" applyNumberFormat="1" applyFont="1" applyFill="1" applyBorder="1" applyAlignment="1">
      <alignment horizontal="right" vertical="center" shrinkToFit="1"/>
    </xf>
    <xf numFmtId="244" fontId="111" fillId="53" borderId="66" xfId="300" applyNumberFormat="1" applyFont="1" applyFill="1" applyBorder="1" applyAlignment="1">
      <alignment horizontal="right" vertical="center" shrinkToFit="1"/>
    </xf>
    <xf numFmtId="217" fontId="111" fillId="0" borderId="0" xfId="345" applyNumberFormat="1" applyFont="1" applyFill="1" applyBorder="1" applyAlignment="1">
      <alignment horizontal="right" vertical="center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35" xfId="0" applyFont="1" applyFill="1" applyBorder="1" applyAlignment="1">
      <alignment horizontal="center" vertical="center"/>
    </xf>
    <xf numFmtId="0" fontId="116" fillId="0" borderId="0" xfId="0" applyFont="1" applyBorder="1" applyAlignment="1">
      <alignment horizontal="left" vertical="center"/>
    </xf>
    <xf numFmtId="0" fontId="134" fillId="0" borderId="0" xfId="0" applyFont="1" applyFill="1" applyBorder="1" applyAlignment="1">
      <alignment vertical="center"/>
    </xf>
    <xf numFmtId="0" fontId="112" fillId="0" borderId="0" xfId="0" applyFont="1" applyFill="1" applyAlignment="1">
      <alignment horizontal="right" vertical="center"/>
    </xf>
    <xf numFmtId="216" fontId="111" fillId="0" borderId="0" xfId="300" applyNumberFormat="1" applyFont="1" applyFill="1">
      <alignment vertical="center"/>
    </xf>
    <xf numFmtId="216" fontId="111" fillId="53" borderId="225" xfId="300" applyNumberFormat="1" applyFont="1" applyFill="1" applyBorder="1" applyAlignment="1">
      <alignment horizontal="right" vertical="center" shrinkToFit="1"/>
    </xf>
    <xf numFmtId="217" fontId="111" fillId="0" borderId="226" xfId="311" applyNumberFormat="1" applyFont="1" applyFill="1" applyBorder="1" applyAlignment="1">
      <alignment horizontal="right" vertical="center" shrinkToFit="1"/>
    </xf>
    <xf numFmtId="216" fontId="111" fillId="53" borderId="130" xfId="300" applyNumberFormat="1" applyFont="1" applyFill="1" applyBorder="1" applyAlignment="1">
      <alignment horizontal="right" vertical="center" shrinkToFit="1"/>
    </xf>
    <xf numFmtId="223" fontId="111" fillId="53" borderId="75" xfId="300" applyNumberFormat="1" applyFont="1" applyFill="1" applyBorder="1" applyAlignment="1">
      <alignment horizontal="right" vertical="center" shrinkToFit="1"/>
    </xf>
    <xf numFmtId="223" fontId="111" fillId="0" borderId="47" xfId="300" applyNumberFormat="1" applyFont="1" applyFill="1" applyBorder="1" applyAlignment="1">
      <alignment horizontal="right" vertical="center" shrinkToFit="1"/>
    </xf>
    <xf numFmtId="223" fontId="111" fillId="0" borderId="35" xfId="300" applyNumberFormat="1" applyFont="1" applyFill="1" applyBorder="1" applyAlignment="1">
      <alignment horizontal="right" vertical="center" shrinkToFit="1"/>
    </xf>
    <xf numFmtId="223" fontId="111" fillId="0" borderId="74" xfId="300" applyNumberFormat="1" applyFont="1" applyFill="1" applyBorder="1" applyAlignment="1">
      <alignment horizontal="right" vertical="center" shrinkToFit="1"/>
    </xf>
    <xf numFmtId="242" fontId="111" fillId="0" borderId="74" xfId="311" applyNumberFormat="1" applyFont="1" applyFill="1" applyBorder="1" applyAlignment="1">
      <alignment horizontal="right" vertical="center" shrinkToFit="1"/>
    </xf>
    <xf numFmtId="216" fontId="111" fillId="0" borderId="64" xfId="300" applyNumberFormat="1" applyFont="1" applyFill="1" applyBorder="1">
      <alignment vertical="center"/>
    </xf>
    <xf numFmtId="216" fontId="111" fillId="0" borderId="69" xfId="300" applyNumberFormat="1" applyFont="1" applyFill="1" applyBorder="1">
      <alignment vertical="center"/>
    </xf>
    <xf numFmtId="245" fontId="111" fillId="51" borderId="75" xfId="311" applyNumberFormat="1" applyFont="1" applyFill="1" applyBorder="1" applyAlignment="1">
      <alignment horizontal="right" vertical="center" shrinkToFit="1"/>
    </xf>
    <xf numFmtId="10" fontId="111" fillId="0" borderId="35" xfId="311" applyNumberFormat="1" applyFont="1" applyFill="1" applyBorder="1" applyAlignment="1">
      <alignment horizontal="right" vertical="center" shrinkToFit="1"/>
    </xf>
    <xf numFmtId="242" fontId="111" fillId="53" borderId="75" xfId="311" applyNumberFormat="1" applyFont="1" applyFill="1" applyBorder="1" applyAlignment="1">
      <alignment horizontal="right" vertical="center"/>
    </xf>
    <xf numFmtId="242" fontId="111" fillId="0" borderId="47" xfId="311" applyNumberFormat="1" applyFont="1" applyFill="1" applyBorder="1" applyAlignment="1">
      <alignment horizontal="right" vertical="center" shrinkToFit="1"/>
    </xf>
    <xf numFmtId="242" fontId="111" fillId="0" borderId="35" xfId="311" applyNumberFormat="1" applyFont="1" applyFill="1" applyBorder="1" applyAlignment="1">
      <alignment horizontal="right" vertical="center" shrinkToFit="1"/>
    </xf>
    <xf numFmtId="9" fontId="111" fillId="0" borderId="0" xfId="300" applyFont="1" applyFill="1" applyBorder="1" applyAlignment="1">
      <alignment vertical="center"/>
    </xf>
    <xf numFmtId="216" fontId="111" fillId="51" borderId="47" xfId="300" applyNumberFormat="1" applyFont="1" applyFill="1" applyBorder="1">
      <alignment vertical="center"/>
    </xf>
    <xf numFmtId="216" fontId="111" fillId="51" borderId="74" xfId="300" applyNumberFormat="1" applyFont="1" applyFill="1" applyBorder="1">
      <alignment vertical="center"/>
    </xf>
    <xf numFmtId="230" fontId="111" fillId="0" borderId="0" xfId="311" applyNumberFormat="1" applyFont="1" applyFill="1" applyBorder="1" applyAlignment="1">
      <alignment horizontal="right" vertical="center" shrinkToFit="1"/>
    </xf>
    <xf numFmtId="242" fontId="111" fillId="53" borderId="78" xfId="311" applyNumberFormat="1" applyFont="1" applyFill="1" applyBorder="1" applyAlignment="1">
      <alignment horizontal="right" vertical="center" shrinkToFit="1"/>
    </xf>
    <xf numFmtId="242" fontId="111" fillId="53" borderId="79" xfId="311" applyNumberFormat="1" applyFont="1" applyFill="1" applyBorder="1" applyAlignment="1">
      <alignment horizontal="right" vertical="center" shrinkToFit="1"/>
    </xf>
    <xf numFmtId="242" fontId="111" fillId="53" borderId="77" xfId="311" applyNumberFormat="1" applyFont="1" applyFill="1" applyBorder="1" applyAlignment="1">
      <alignment horizontal="right" vertical="center" shrinkToFit="1"/>
    </xf>
    <xf numFmtId="242" fontId="111" fillId="0" borderId="65" xfId="311" applyNumberFormat="1" applyFont="1" applyFill="1" applyBorder="1" applyAlignment="1">
      <alignment horizontal="right" vertical="center" shrinkToFit="1"/>
    </xf>
    <xf numFmtId="242" fontId="111" fillId="0" borderId="66" xfId="311" applyNumberFormat="1" applyFont="1" applyFill="1" applyBorder="1" applyAlignment="1">
      <alignment horizontal="right" vertical="center" shrinkToFit="1"/>
    </xf>
    <xf numFmtId="242" fontId="111" fillId="0" borderId="64" xfId="311" applyNumberFormat="1" applyFont="1" applyFill="1" applyBorder="1" applyAlignment="1">
      <alignment horizontal="right" vertical="center" shrinkToFit="1"/>
    </xf>
    <xf numFmtId="242" fontId="111" fillId="0" borderId="33" xfId="311" applyNumberFormat="1" applyFont="1" applyFill="1" applyBorder="1" applyAlignment="1">
      <alignment horizontal="right" vertical="center" shrinkToFit="1"/>
    </xf>
    <xf numFmtId="242" fontId="111" fillId="0" borderId="34" xfId="311" applyNumberFormat="1" applyFont="1" applyFill="1" applyBorder="1" applyAlignment="1">
      <alignment horizontal="right" vertical="center" shrinkToFit="1"/>
    </xf>
    <xf numFmtId="242" fontId="111" fillId="0" borderId="32" xfId="311" applyNumberFormat="1" applyFont="1" applyFill="1" applyBorder="1" applyAlignment="1">
      <alignment horizontal="right" vertical="center" shrinkToFit="1"/>
    </xf>
    <xf numFmtId="242" fontId="111" fillId="0" borderId="68" xfId="311" applyNumberFormat="1" applyFont="1" applyFill="1" applyBorder="1" applyAlignment="1">
      <alignment horizontal="right" vertical="center" shrinkToFit="1"/>
    </xf>
    <xf numFmtId="242" fontId="111" fillId="0" borderId="139" xfId="311" applyNumberFormat="1" applyFont="1" applyFill="1" applyBorder="1" applyAlignment="1">
      <alignment horizontal="right" vertical="center" shrinkToFit="1"/>
    </xf>
    <xf numFmtId="242" fontId="111" fillId="51" borderId="140" xfId="311" applyNumberFormat="1" applyFont="1" applyFill="1" applyBorder="1" applyAlignment="1">
      <alignment horizontal="right" vertical="center" shrinkToFit="1"/>
    </xf>
    <xf numFmtId="242" fontId="111" fillId="0" borderId="69" xfId="311" applyNumberFormat="1" applyFont="1" applyFill="1" applyBorder="1" applyAlignment="1">
      <alignment horizontal="right" vertical="center" shrinkToFit="1"/>
    </xf>
    <xf numFmtId="246" fontId="111" fillId="0" borderId="74" xfId="311" applyNumberFormat="1" applyFont="1" applyFill="1" applyBorder="1" applyAlignment="1">
      <alignment horizontal="right" vertical="center" shrinkToFit="1"/>
    </xf>
    <xf numFmtId="0" fontId="91" fillId="0" borderId="0" xfId="0" applyFont="1" applyAlignment="1">
      <alignment horizontal="center" vertical="center" wrapText="1"/>
    </xf>
    <xf numFmtId="0" fontId="90" fillId="0" borderId="0" xfId="0" applyFont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138" fillId="0" borderId="227" xfId="0" applyFont="1" applyBorder="1" applyAlignment="1">
      <alignment horizontal="left" vertical="center"/>
    </xf>
    <xf numFmtId="0" fontId="111" fillId="52" borderId="54" xfId="0" applyFont="1" applyFill="1" applyBorder="1" applyAlignment="1">
      <alignment horizontal="center" vertical="center" wrapText="1"/>
    </xf>
    <xf numFmtId="0" fontId="111" fillId="52" borderId="81" xfId="0" applyFont="1" applyFill="1" applyBorder="1" applyAlignment="1">
      <alignment horizontal="center" vertical="center" wrapText="1"/>
    </xf>
    <xf numFmtId="0" fontId="111" fillId="52" borderId="202" xfId="0" applyFont="1" applyFill="1" applyBorder="1" applyAlignment="1">
      <alignment horizontal="center" vertical="center" wrapText="1"/>
    </xf>
    <xf numFmtId="0" fontId="111" fillId="0" borderId="31" xfId="0" applyFont="1" applyBorder="1" applyAlignment="1">
      <alignment horizontal="left" vertical="center"/>
    </xf>
    <xf numFmtId="0" fontId="111" fillId="0" borderId="114" xfId="0" applyFont="1" applyBorder="1" applyAlignment="1">
      <alignment horizontal="left" vertical="center"/>
    </xf>
    <xf numFmtId="0" fontId="111" fillId="53" borderId="120" xfId="0" applyFont="1" applyFill="1" applyBorder="1" applyAlignment="1">
      <alignment horizontal="left" vertical="center"/>
    </xf>
    <xf numFmtId="0" fontId="111" fillId="53" borderId="121" xfId="0" applyFont="1" applyFill="1" applyBorder="1" applyAlignment="1">
      <alignment horizontal="left" vertical="center"/>
    </xf>
    <xf numFmtId="0" fontId="111" fillId="53" borderId="122" xfId="0" applyFont="1" applyFill="1" applyBorder="1" applyAlignment="1">
      <alignment horizontal="left" vertical="center"/>
    </xf>
    <xf numFmtId="0" fontId="111" fillId="52" borderId="70" xfId="0" applyFont="1" applyFill="1" applyBorder="1" applyAlignment="1">
      <alignment horizontal="center" vertical="center"/>
    </xf>
    <xf numFmtId="0" fontId="111" fillId="52" borderId="42" xfId="0" applyFont="1" applyFill="1" applyBorder="1" applyAlignment="1">
      <alignment horizontal="center" vertical="center"/>
    </xf>
    <xf numFmtId="0" fontId="112" fillId="52" borderId="82" xfId="0" applyFont="1" applyFill="1" applyBorder="1" applyAlignment="1">
      <alignment horizontal="center" vertical="center"/>
    </xf>
    <xf numFmtId="0" fontId="112" fillId="52" borderId="73" xfId="0" applyFont="1" applyFill="1" applyBorder="1" applyAlignment="1">
      <alignment horizontal="center" vertical="center"/>
    </xf>
    <xf numFmtId="0" fontId="112" fillId="52" borderId="0" xfId="0" applyFont="1" applyFill="1" applyBorder="1" applyAlignment="1">
      <alignment horizontal="center" vertical="center"/>
    </xf>
    <xf numFmtId="0" fontId="112" fillId="52" borderId="83" xfId="0" applyFont="1" applyFill="1" applyBorder="1" applyAlignment="1">
      <alignment horizontal="center" vertical="center"/>
    </xf>
    <xf numFmtId="0" fontId="112" fillId="52" borderId="161" xfId="0" applyFont="1" applyFill="1" applyBorder="1" applyAlignment="1">
      <alignment horizontal="center" vertical="center"/>
    </xf>
    <xf numFmtId="0" fontId="112" fillId="52" borderId="201" xfId="0" applyFont="1" applyFill="1" applyBorder="1" applyAlignment="1">
      <alignment horizontal="center" vertical="center"/>
    </xf>
    <xf numFmtId="0" fontId="112" fillId="52" borderId="228" xfId="0" applyFont="1" applyFill="1" applyBorder="1" applyAlignment="1">
      <alignment horizontal="center" vertical="center"/>
    </xf>
    <xf numFmtId="0" fontId="111" fillId="52" borderId="29" xfId="0" applyFont="1" applyFill="1" applyBorder="1" applyAlignment="1">
      <alignment horizontal="center" vertical="center"/>
    </xf>
    <xf numFmtId="0" fontId="111" fillId="52" borderId="50" xfId="0" applyFont="1" applyFill="1" applyBorder="1" applyAlignment="1">
      <alignment horizontal="center" vertical="center"/>
    </xf>
    <xf numFmtId="0" fontId="111" fillId="52" borderId="43" xfId="0" applyFont="1" applyFill="1" applyBorder="1" applyAlignment="1">
      <alignment horizontal="center" vertical="center"/>
    </xf>
    <xf numFmtId="0" fontId="111" fillId="52" borderId="82" xfId="0" applyFont="1" applyFill="1" applyBorder="1" applyAlignment="1">
      <alignment horizontal="center" vertical="center"/>
    </xf>
    <xf numFmtId="0" fontId="111" fillId="52" borderId="73" xfId="0" applyFont="1" applyFill="1" applyBorder="1" applyAlignment="1">
      <alignment horizontal="center" vertical="center"/>
    </xf>
    <xf numFmtId="0" fontId="111" fillId="52" borderId="76" xfId="0" applyFont="1" applyFill="1" applyBorder="1" applyAlignment="1">
      <alignment horizontal="center" vertical="center"/>
    </xf>
    <xf numFmtId="0" fontId="111" fillId="52" borderId="77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 wrapText="1"/>
    </xf>
    <xf numFmtId="0" fontId="111" fillId="0" borderId="43" xfId="0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center" vertical="center"/>
    </xf>
    <xf numFmtId="0" fontId="111" fillId="52" borderId="99" xfId="0" applyFont="1" applyFill="1" applyBorder="1" applyAlignment="1">
      <alignment horizontal="center" vertical="center"/>
    </xf>
    <xf numFmtId="0" fontId="111" fillId="52" borderId="96" xfId="0" applyFont="1" applyFill="1" applyBorder="1" applyAlignment="1">
      <alignment horizontal="center" vertical="center"/>
    </xf>
    <xf numFmtId="0" fontId="111" fillId="52" borderId="229" xfId="0" applyFont="1" applyFill="1" applyBorder="1" applyAlignment="1">
      <alignment horizontal="center" vertical="center"/>
    </xf>
    <xf numFmtId="228" fontId="111" fillId="52" borderId="99" xfId="0" applyNumberFormat="1" applyFont="1" applyFill="1" applyBorder="1" applyAlignment="1">
      <alignment horizontal="center" vertical="center"/>
    </xf>
    <xf numFmtId="228" fontId="111" fillId="52" borderId="96" xfId="0" applyNumberFormat="1" applyFont="1" applyFill="1" applyBorder="1" applyAlignment="1">
      <alignment horizontal="center" vertical="center"/>
    </xf>
    <xf numFmtId="228" fontId="111" fillId="52" borderId="229" xfId="0" applyNumberFormat="1" applyFont="1" applyFill="1" applyBorder="1" applyAlignment="1">
      <alignment horizontal="center" vertical="center"/>
    </xf>
    <xf numFmtId="0" fontId="111" fillId="52" borderId="46" xfId="0" applyFont="1" applyFill="1" applyBorder="1" applyAlignment="1">
      <alignment horizontal="center" vertical="center" wrapText="1"/>
    </xf>
    <xf numFmtId="0" fontId="111" fillId="52" borderId="49" xfId="0" applyFont="1" applyFill="1" applyBorder="1" applyAlignment="1">
      <alignment horizontal="center" vertical="center" wrapText="1"/>
    </xf>
    <xf numFmtId="0" fontId="111" fillId="52" borderId="159" xfId="0" applyFont="1" applyFill="1" applyBorder="1" applyAlignment="1">
      <alignment horizontal="center" vertical="center" wrapText="1"/>
    </xf>
    <xf numFmtId="0" fontId="111" fillId="52" borderId="45" xfId="0" applyFont="1" applyFill="1" applyBorder="1" applyAlignment="1">
      <alignment horizontal="center" vertical="center" wrapText="1"/>
    </xf>
    <xf numFmtId="0" fontId="111" fillId="52" borderId="48" xfId="0" applyFont="1" applyFill="1" applyBorder="1" applyAlignment="1">
      <alignment horizontal="center" vertical="center" wrapText="1"/>
    </xf>
    <xf numFmtId="0" fontId="111" fillId="52" borderId="158" xfId="0" applyFont="1" applyFill="1" applyBorder="1" applyAlignment="1">
      <alignment horizontal="center" vertical="center" wrapText="1"/>
    </xf>
    <xf numFmtId="0" fontId="111" fillId="52" borderId="100" xfId="0" applyFont="1" applyFill="1" applyBorder="1" applyAlignment="1">
      <alignment horizontal="center" vertical="center"/>
    </xf>
    <xf numFmtId="0" fontId="111" fillId="52" borderId="95" xfId="0" applyFont="1" applyFill="1" applyBorder="1" applyAlignment="1">
      <alignment horizontal="center" vertical="center"/>
    </xf>
    <xf numFmtId="0" fontId="111" fillId="52" borderId="135" xfId="0" applyFont="1" applyFill="1" applyBorder="1" applyAlignment="1">
      <alignment horizontal="center" vertical="center"/>
    </xf>
    <xf numFmtId="0" fontId="111" fillId="52" borderId="99" xfId="0" applyFont="1" applyFill="1" applyBorder="1" applyAlignment="1">
      <alignment horizontal="center" vertical="center" wrapText="1"/>
    </xf>
    <xf numFmtId="0" fontId="111" fillId="52" borderId="96" xfId="0" applyFont="1" applyFill="1" applyBorder="1" applyAlignment="1">
      <alignment horizontal="center" vertical="center" wrapText="1"/>
    </xf>
    <xf numFmtId="0" fontId="111" fillId="52" borderId="229" xfId="0" applyFont="1" applyFill="1" applyBorder="1" applyAlignment="1">
      <alignment horizontal="center" vertical="center" wrapText="1"/>
    </xf>
    <xf numFmtId="0" fontId="111" fillId="52" borderId="230" xfId="0" applyFont="1" applyFill="1" applyBorder="1" applyAlignment="1">
      <alignment horizontal="center" vertical="center"/>
    </xf>
  </cellXfs>
  <cellStyles count="527">
    <cellStyle name="??&amp;O?&amp;H?_x0008__x000f__x0007_?_x0007__x0001__x0001_" xfId="1" xr:uid="{00000000-0005-0000-0000-000000000000}"/>
    <cellStyle name="??&amp;O?&amp;H?_x0008_??_x0007__x0001__x0001_" xfId="2" xr:uid="{00000000-0005-0000-0000-000001000000}"/>
    <cellStyle name="??&amp;O?&amp;H?_x0008_x_x000b_P_x000c__x0007__x0001__x0001_" xfId="3" xr:uid="{00000000-0005-0000-0000-000002000000}"/>
    <cellStyle name="W?_BOOKSHIP_½ÇÀûÇöÈ² " xfId="4" xr:uid="{00000000-0005-0000-0000-000003000000}"/>
    <cellStyle name="20% - Accent1" xfId="5" xr:uid="{00000000-0005-0000-0000-000004000000}"/>
    <cellStyle name="20% - Accent2" xfId="6" xr:uid="{00000000-0005-0000-0000-000005000000}"/>
    <cellStyle name="20% - Accent3" xfId="7" xr:uid="{00000000-0005-0000-0000-000006000000}"/>
    <cellStyle name="20% - Accent4" xfId="8" xr:uid="{00000000-0005-0000-0000-000007000000}"/>
    <cellStyle name="20% - Accent5" xfId="9" xr:uid="{00000000-0005-0000-0000-000008000000}"/>
    <cellStyle name="20% - Accent6" xfId="10" xr:uid="{00000000-0005-0000-0000-000009000000}"/>
    <cellStyle name="20% - 강조색1" xfId="11" builtinId="30" customBuiltin="1"/>
    <cellStyle name="20% - 강조색1 2" xfId="12" xr:uid="{00000000-0005-0000-0000-00000B000000}"/>
    <cellStyle name="20% - 강조색1 2 2" xfId="13" xr:uid="{00000000-0005-0000-0000-00000C000000}"/>
    <cellStyle name="20% - 강조색1 3" xfId="14" xr:uid="{00000000-0005-0000-0000-00000D000000}"/>
    <cellStyle name="20% - 강조색2" xfId="15" builtinId="34" customBuiltin="1"/>
    <cellStyle name="20% - 강조색2 2" xfId="16" xr:uid="{00000000-0005-0000-0000-00000F000000}"/>
    <cellStyle name="20% - 강조색2 2 2" xfId="17" xr:uid="{00000000-0005-0000-0000-000010000000}"/>
    <cellStyle name="20% - 강조색2 3" xfId="18" xr:uid="{00000000-0005-0000-0000-000011000000}"/>
    <cellStyle name="20% - 강조색3" xfId="19" builtinId="38" customBuiltin="1"/>
    <cellStyle name="20% - 강조색3 2" xfId="20" xr:uid="{00000000-0005-0000-0000-000013000000}"/>
    <cellStyle name="20% - 강조색3 2 2" xfId="21" xr:uid="{00000000-0005-0000-0000-000014000000}"/>
    <cellStyle name="20% - 강조색3 3" xfId="22" xr:uid="{00000000-0005-0000-0000-000015000000}"/>
    <cellStyle name="20% - 강조색4" xfId="23" builtinId="42" customBuiltin="1"/>
    <cellStyle name="20% - 강조색4 2" xfId="24" xr:uid="{00000000-0005-0000-0000-000017000000}"/>
    <cellStyle name="20% - 강조색4 2 2" xfId="25" xr:uid="{00000000-0005-0000-0000-000018000000}"/>
    <cellStyle name="20% - 강조색4 3" xfId="26" xr:uid="{00000000-0005-0000-0000-000019000000}"/>
    <cellStyle name="20% - 강조색5" xfId="27" builtinId="46" customBuiltin="1"/>
    <cellStyle name="20% - 강조색5 2" xfId="28" xr:uid="{00000000-0005-0000-0000-00001B000000}"/>
    <cellStyle name="20% - 강조색5 2 2" xfId="29" xr:uid="{00000000-0005-0000-0000-00001C000000}"/>
    <cellStyle name="20% - 강조색5 3" xfId="30" xr:uid="{00000000-0005-0000-0000-00001D000000}"/>
    <cellStyle name="20% - 강조색6" xfId="31" builtinId="50" customBuiltin="1"/>
    <cellStyle name="20% - 강조색6 2" xfId="32" xr:uid="{00000000-0005-0000-0000-00001F000000}"/>
    <cellStyle name="20% - 강조색6 2 2" xfId="33" xr:uid="{00000000-0005-0000-0000-000020000000}"/>
    <cellStyle name="20% - 강조색6 3" xfId="34" xr:uid="{00000000-0005-0000-0000-000021000000}"/>
    <cellStyle name="40% - Accent1" xfId="35" xr:uid="{00000000-0005-0000-0000-000022000000}"/>
    <cellStyle name="40% - Accent2" xfId="36" xr:uid="{00000000-0005-0000-0000-000023000000}"/>
    <cellStyle name="40% - Accent3" xfId="37" xr:uid="{00000000-0005-0000-0000-000024000000}"/>
    <cellStyle name="40% - Accent4" xfId="38" xr:uid="{00000000-0005-0000-0000-000025000000}"/>
    <cellStyle name="40% - Accent5" xfId="39" xr:uid="{00000000-0005-0000-0000-000026000000}"/>
    <cellStyle name="40% - Accent6" xfId="40" xr:uid="{00000000-0005-0000-0000-000027000000}"/>
    <cellStyle name="40% - 강조색1" xfId="41" builtinId="31" customBuiltin="1"/>
    <cellStyle name="40% - 강조색1 2" xfId="42" xr:uid="{00000000-0005-0000-0000-000029000000}"/>
    <cellStyle name="40% - 강조색1 2 2" xfId="43" xr:uid="{00000000-0005-0000-0000-00002A000000}"/>
    <cellStyle name="40% - 강조색1 3" xfId="44" xr:uid="{00000000-0005-0000-0000-00002B000000}"/>
    <cellStyle name="40% - 강조색2" xfId="45" builtinId="35" customBuiltin="1"/>
    <cellStyle name="40% - 강조색2 2" xfId="46" xr:uid="{00000000-0005-0000-0000-00002D000000}"/>
    <cellStyle name="40% - 강조색2 2 2" xfId="47" xr:uid="{00000000-0005-0000-0000-00002E000000}"/>
    <cellStyle name="40% - 강조색2 3" xfId="48" xr:uid="{00000000-0005-0000-0000-00002F000000}"/>
    <cellStyle name="40% - 강조색3" xfId="49" builtinId="39" customBuiltin="1"/>
    <cellStyle name="40% - 강조색3 2" xfId="50" xr:uid="{00000000-0005-0000-0000-000031000000}"/>
    <cellStyle name="40% - 강조색3 2 2" xfId="51" xr:uid="{00000000-0005-0000-0000-000032000000}"/>
    <cellStyle name="40% - 강조색3 3" xfId="52" xr:uid="{00000000-0005-0000-0000-000033000000}"/>
    <cellStyle name="40% - 강조색4" xfId="53" builtinId="43" customBuiltin="1"/>
    <cellStyle name="40% - 강조색4 2" xfId="54" xr:uid="{00000000-0005-0000-0000-000035000000}"/>
    <cellStyle name="40% - 강조색4 2 2" xfId="55" xr:uid="{00000000-0005-0000-0000-000036000000}"/>
    <cellStyle name="40% - 강조색4 3" xfId="56" xr:uid="{00000000-0005-0000-0000-000037000000}"/>
    <cellStyle name="40% - 강조색5" xfId="57" builtinId="47" customBuiltin="1"/>
    <cellStyle name="40% - 강조색5 2" xfId="58" xr:uid="{00000000-0005-0000-0000-000039000000}"/>
    <cellStyle name="40% - 강조색5 2 2" xfId="59" xr:uid="{00000000-0005-0000-0000-00003A000000}"/>
    <cellStyle name="40% - 강조색5 3" xfId="60" xr:uid="{00000000-0005-0000-0000-00003B000000}"/>
    <cellStyle name="40% - 강조색6" xfId="61" builtinId="51" customBuiltin="1"/>
    <cellStyle name="40% - 강조색6 2" xfId="62" xr:uid="{00000000-0005-0000-0000-00003D000000}"/>
    <cellStyle name="40% - 강조색6 2 2" xfId="63" xr:uid="{00000000-0005-0000-0000-00003E000000}"/>
    <cellStyle name="40% - 강조색6 3" xfId="64" xr:uid="{00000000-0005-0000-0000-00003F000000}"/>
    <cellStyle name="60% - Accent1" xfId="65" xr:uid="{00000000-0005-0000-0000-000040000000}"/>
    <cellStyle name="60% - Accent2" xfId="66" xr:uid="{00000000-0005-0000-0000-000041000000}"/>
    <cellStyle name="60% - Accent3" xfId="67" xr:uid="{00000000-0005-0000-0000-000042000000}"/>
    <cellStyle name="60% - Accent4" xfId="68" xr:uid="{00000000-0005-0000-0000-000043000000}"/>
    <cellStyle name="60% - Accent5" xfId="69" xr:uid="{00000000-0005-0000-0000-000044000000}"/>
    <cellStyle name="60% - Accent6" xfId="70" xr:uid="{00000000-0005-0000-0000-000045000000}"/>
    <cellStyle name="60% - 강조색1" xfId="71" builtinId="32" customBuiltin="1"/>
    <cellStyle name="60% - 강조색2" xfId="72" builtinId="36" customBuiltin="1"/>
    <cellStyle name="60% - 강조색3" xfId="73" builtinId="40" customBuiltin="1"/>
    <cellStyle name="60% - 강조색4" xfId="74" builtinId="44" customBuiltin="1"/>
    <cellStyle name="60% - 강조색5" xfId="75" builtinId="48" customBuiltin="1"/>
    <cellStyle name="60% - 강조색6" xfId="76" builtinId="52" customBuiltin="1"/>
    <cellStyle name="A¨­￠￢￠O [0]_¨oCAuCoEⓒ÷ " xfId="77" xr:uid="{00000000-0005-0000-0000-00004C000000}"/>
    <cellStyle name="A¨­￠￢￠O_¨oCAuCoEⓒ÷ " xfId="78" xr:uid="{00000000-0005-0000-0000-00004D000000}"/>
    <cellStyle name="Accent1" xfId="79" xr:uid="{00000000-0005-0000-0000-00004E000000}"/>
    <cellStyle name="Accent2" xfId="80" xr:uid="{00000000-0005-0000-0000-00004F000000}"/>
    <cellStyle name="Accent3" xfId="81" xr:uid="{00000000-0005-0000-0000-000050000000}"/>
    <cellStyle name="Accent4" xfId="82" xr:uid="{00000000-0005-0000-0000-000051000000}"/>
    <cellStyle name="Accent5" xfId="83" xr:uid="{00000000-0005-0000-0000-000052000000}"/>
    <cellStyle name="Accent6" xfId="84" xr:uid="{00000000-0005-0000-0000-000053000000}"/>
    <cellStyle name="Actual Date" xfId="85" xr:uid="{00000000-0005-0000-0000-000054000000}"/>
    <cellStyle name="AeE­ [0]_±aA¸" xfId="86" xr:uid="{00000000-0005-0000-0000-000055000000}"/>
    <cellStyle name="ÅëÈ­ [0]_½ÇÀûÇöÈ² " xfId="87" xr:uid="{00000000-0005-0000-0000-000056000000}"/>
    <cellStyle name="AeE­ [0]_97MBO" xfId="88" xr:uid="{00000000-0005-0000-0000-000057000000}"/>
    <cellStyle name="ÅëÈ­ [0]_COVER97" xfId="89" xr:uid="{00000000-0005-0000-0000-000058000000}"/>
    <cellStyle name="AeE­ [0]_INQUIRY ¿μ¾÷AßAø " xfId="90" xr:uid="{00000000-0005-0000-0000-000059000000}"/>
    <cellStyle name="AeE­_±aA¸" xfId="91" xr:uid="{00000000-0005-0000-0000-00005A000000}"/>
    <cellStyle name="ÅëÈ­_½ÇÀûÇöÈ² " xfId="92" xr:uid="{00000000-0005-0000-0000-00005B000000}"/>
    <cellStyle name="AeE­_97MBO" xfId="93" xr:uid="{00000000-0005-0000-0000-00005C000000}"/>
    <cellStyle name="ÅëÈ­_COVER97" xfId="94" xr:uid="{00000000-0005-0000-0000-00005D000000}"/>
    <cellStyle name="AeE­_INQUIRY ¿μ¾÷AßAø " xfId="95" xr:uid="{00000000-0005-0000-0000-00005E000000}"/>
    <cellStyle name="AeE¡ⓒ [0]_¨oCAuCoEⓒ÷ " xfId="96" xr:uid="{00000000-0005-0000-0000-00005F000000}"/>
    <cellStyle name="AeE¡ⓒ_¨oCAuCoEⓒ÷ " xfId="97" xr:uid="{00000000-0005-0000-0000-000060000000}"/>
    <cellStyle name="AÞ¸¶ [0]_±aA¸" xfId="98" xr:uid="{00000000-0005-0000-0000-000061000000}"/>
    <cellStyle name="ÄÞ¸¶ [0]_½ÇÀûÇöÈ² " xfId="99" xr:uid="{00000000-0005-0000-0000-000062000000}"/>
    <cellStyle name="AÞ¸¶ [0]_½CAuCoE² _01.미수수익(선물환 외화정기)_재무실" xfId="100" xr:uid="{00000000-0005-0000-0000-000063000000}"/>
    <cellStyle name="ÄÞ¸¶ [0]_COVER97" xfId="101" xr:uid="{00000000-0005-0000-0000-000064000000}"/>
    <cellStyle name="AÞ¸¶ [0]_INQUIRY ¿μ¾÷AßAø " xfId="102" xr:uid="{00000000-0005-0000-0000-000065000000}"/>
    <cellStyle name="AÞ¸¶_±aA¸" xfId="103" xr:uid="{00000000-0005-0000-0000-000066000000}"/>
    <cellStyle name="ÄÞ¸¶_½ÇÀûÇöÈ² " xfId="104" xr:uid="{00000000-0005-0000-0000-000067000000}"/>
    <cellStyle name="AÞ¸¶_97MBO" xfId="105" xr:uid="{00000000-0005-0000-0000-000068000000}"/>
    <cellStyle name="ÄÞ¸¶_COVER97" xfId="106" xr:uid="{00000000-0005-0000-0000-000069000000}"/>
    <cellStyle name="AÞ¸¶_INQUIRY ¿μ¾÷AßAø " xfId="107" xr:uid="{00000000-0005-0000-0000-00006A000000}"/>
    <cellStyle name="Bad" xfId="108" xr:uid="{00000000-0005-0000-0000-00006B000000}"/>
    <cellStyle name="C¡IA¨ª_¡ic¨u¡A¨￢I¨￢¡Æ AN¡Æe " xfId="109" xr:uid="{00000000-0005-0000-0000-00006C000000}"/>
    <cellStyle name="C￥AØ_  FAB AIA¤  " xfId="110" xr:uid="{00000000-0005-0000-0000-00006D000000}"/>
    <cellStyle name="Ç¥ÁØ_¿µ¾÷ÇöÈ² " xfId="111" xr:uid="{00000000-0005-0000-0000-00006E000000}"/>
    <cellStyle name="C￥AØ_¿¹≫e¿aA≫ " xfId="112" xr:uid="{00000000-0005-0000-0000-00006F000000}"/>
    <cellStyle name="Ç¥ÁØ_»ç¾÷ºÎº° ÃÑ°è " xfId="113" xr:uid="{00000000-0005-0000-0000-000070000000}"/>
    <cellStyle name="C￥AØ_≫c¾÷ºIº° AN°e " xfId="114" xr:uid="{00000000-0005-0000-0000-000071000000}"/>
    <cellStyle name="Ç¥ÁØ_0N-HANDLING " xfId="115" xr:uid="{00000000-0005-0000-0000-000072000000}"/>
    <cellStyle name="C￥AØ_¼±AoAc°i_1_³≫ºI°eE¹´e AßA¤A÷AI " xfId="116" xr:uid="{00000000-0005-0000-0000-000073000000}"/>
    <cellStyle name="Ç¥ÁØ_5-1±¤°í " xfId="117" xr:uid="{00000000-0005-0000-0000-000074000000}"/>
    <cellStyle name="C￥AØ_5-1±¤°i _6RCB1 " xfId="118" xr:uid="{00000000-0005-0000-0000-000075000000}"/>
    <cellStyle name="Ç¥ÁØ_Áý°èÇ¥(2¿ù) " xfId="119" xr:uid="{00000000-0005-0000-0000-000076000000}"/>
    <cellStyle name="C￥AØ_CoAo¹yAI °A¾×¿ⓒ½A " xfId="120" xr:uid="{00000000-0005-0000-0000-000077000000}"/>
    <cellStyle name="Ç¥ÁØ_Sheet1_¿µ¾÷ÇöÈ² " xfId="121" xr:uid="{00000000-0005-0000-0000-000078000000}"/>
    <cellStyle name="Calculation" xfId="122" xr:uid="{00000000-0005-0000-0000-000079000000}"/>
    <cellStyle name="category" xfId="123" xr:uid="{00000000-0005-0000-0000-00007A000000}"/>
    <cellStyle name="Check Cell" xfId="124" xr:uid="{00000000-0005-0000-0000-00007B000000}"/>
    <cellStyle name="Column_Title" xfId="125" xr:uid="{00000000-0005-0000-0000-00007C000000}"/>
    <cellStyle name="Comma [0]" xfId="126" xr:uid="{00000000-0005-0000-0000-00007D000000}"/>
    <cellStyle name="Comma 0" xfId="127" xr:uid="{00000000-0005-0000-0000-00007E000000}"/>
    <cellStyle name="Comma 2" xfId="128" xr:uid="{00000000-0005-0000-0000-00007F000000}"/>
    <cellStyle name="Comma 2 2" xfId="129" xr:uid="{00000000-0005-0000-0000-000080000000}"/>
    <cellStyle name="Comma 2 2 2" xfId="130" xr:uid="{00000000-0005-0000-0000-000081000000}"/>
    <cellStyle name="Comma 2 2 2 2" xfId="131" xr:uid="{00000000-0005-0000-0000-000082000000}"/>
    <cellStyle name="Comma 2 2 3" xfId="132" xr:uid="{00000000-0005-0000-0000-000083000000}"/>
    <cellStyle name="Comma 3" xfId="133" xr:uid="{00000000-0005-0000-0000-000084000000}"/>
    <cellStyle name="Comma 3 2" xfId="134" xr:uid="{00000000-0005-0000-0000-000085000000}"/>
    <cellStyle name="Comma 3 2 2" xfId="135" xr:uid="{00000000-0005-0000-0000-000086000000}"/>
    <cellStyle name="Comma 3 3" xfId="136" xr:uid="{00000000-0005-0000-0000-000087000000}"/>
    <cellStyle name="comma zerodec" xfId="137" xr:uid="{00000000-0005-0000-0000-000088000000}"/>
    <cellStyle name="Comma_ SG&amp;A Bridge " xfId="138" xr:uid="{00000000-0005-0000-0000-000089000000}"/>
    <cellStyle name="Currency [0]" xfId="139" xr:uid="{00000000-0005-0000-0000-00008A000000}"/>
    <cellStyle name="Currency 0" xfId="140" xr:uid="{00000000-0005-0000-0000-00008B000000}"/>
    <cellStyle name="Currency 2" xfId="141" xr:uid="{00000000-0005-0000-0000-00008C000000}"/>
    <cellStyle name="currency-$" xfId="142" xr:uid="{00000000-0005-0000-0000-00008D000000}"/>
    <cellStyle name="Currency_ SG&amp;A Bridge " xfId="143" xr:uid="{00000000-0005-0000-0000-00008E000000}"/>
    <cellStyle name="Currency1" xfId="144" xr:uid="{00000000-0005-0000-0000-00008F000000}"/>
    <cellStyle name="Date" xfId="145" xr:uid="{00000000-0005-0000-0000-000090000000}"/>
    <cellStyle name="Date Aligned" xfId="146" xr:uid="{00000000-0005-0000-0000-000091000000}"/>
    <cellStyle name="Date_BU  " xfId="147" xr:uid="{00000000-0005-0000-0000-000092000000}"/>
    <cellStyle name="Dezimal [0]_laroux" xfId="148" xr:uid="{00000000-0005-0000-0000-000093000000}"/>
    <cellStyle name="Dezimal_laroux" xfId="149" xr:uid="{00000000-0005-0000-0000-000094000000}"/>
    <cellStyle name="Dollar (zero dec)" xfId="150" xr:uid="{00000000-0005-0000-0000-000095000000}"/>
    <cellStyle name="Dotted Line" xfId="151" xr:uid="{00000000-0005-0000-0000-000096000000}"/>
    <cellStyle name="Euro" xfId="152" xr:uid="{00000000-0005-0000-0000-000097000000}"/>
    <cellStyle name="Explanatory Text" xfId="153" xr:uid="{00000000-0005-0000-0000-000098000000}"/>
    <cellStyle name="Fixed" xfId="154" xr:uid="{00000000-0005-0000-0000-000099000000}"/>
    <cellStyle name="Footnote" xfId="155" xr:uid="{00000000-0005-0000-0000-00009A000000}"/>
    <cellStyle name="Good" xfId="156" xr:uid="{00000000-0005-0000-0000-00009B000000}"/>
    <cellStyle name="Grey" xfId="157" xr:uid="{00000000-0005-0000-0000-00009C000000}"/>
    <cellStyle name="Hard Percent" xfId="158" xr:uid="{00000000-0005-0000-0000-00009D000000}"/>
    <cellStyle name="HEADER" xfId="159" xr:uid="{00000000-0005-0000-0000-00009E000000}"/>
    <cellStyle name="Header1" xfId="160" xr:uid="{00000000-0005-0000-0000-00009F000000}"/>
    <cellStyle name="Header2" xfId="161" xr:uid="{00000000-0005-0000-0000-0000A0000000}"/>
    <cellStyle name="Heading" xfId="162" xr:uid="{00000000-0005-0000-0000-0000A1000000}"/>
    <cellStyle name="Heading 1" xfId="163" xr:uid="{00000000-0005-0000-0000-0000A2000000}"/>
    <cellStyle name="Heading 2" xfId="164" xr:uid="{00000000-0005-0000-0000-0000A3000000}"/>
    <cellStyle name="Heading 3" xfId="165" xr:uid="{00000000-0005-0000-0000-0000A4000000}"/>
    <cellStyle name="Heading 4" xfId="166" xr:uid="{00000000-0005-0000-0000-0000A5000000}"/>
    <cellStyle name="Heading_2231 재무제표 Draft-1" xfId="167" xr:uid="{00000000-0005-0000-0000-0000A6000000}"/>
    <cellStyle name="HEADING1" xfId="168" xr:uid="{00000000-0005-0000-0000-0000A7000000}"/>
    <cellStyle name="HEADING2" xfId="169" xr:uid="{00000000-0005-0000-0000-0000A8000000}"/>
    <cellStyle name="HIGHLIGHT" xfId="170" xr:uid="{00000000-0005-0000-0000-0000A9000000}"/>
    <cellStyle name="Input" xfId="171" xr:uid="{00000000-0005-0000-0000-0000AA000000}"/>
    <cellStyle name="Input [yellow]" xfId="172" xr:uid="{00000000-0005-0000-0000-0000AB000000}"/>
    <cellStyle name="KTY" xfId="173" xr:uid="{00000000-0005-0000-0000-0000AC000000}"/>
    <cellStyle name="Linked Cell" xfId="174" xr:uid="{00000000-0005-0000-0000-0000AD000000}"/>
    <cellStyle name="Model" xfId="175" xr:uid="{00000000-0005-0000-0000-0000AE000000}"/>
    <cellStyle name="Multiple" xfId="176" xr:uid="{00000000-0005-0000-0000-0000AF000000}"/>
    <cellStyle name="MultipleBelow" xfId="177" xr:uid="{00000000-0005-0000-0000-0000B0000000}"/>
    <cellStyle name="Neutral" xfId="178" xr:uid="{00000000-0005-0000-0000-0000B1000000}"/>
    <cellStyle name="no dec" xfId="179" xr:uid="{00000000-0005-0000-0000-0000B2000000}"/>
    <cellStyle name="Normal - Style1" xfId="180" xr:uid="{00000000-0005-0000-0000-0000B3000000}"/>
    <cellStyle name="Normal - Style1 2" xfId="181" xr:uid="{00000000-0005-0000-0000-0000B4000000}"/>
    <cellStyle name="Normal - Style1 3" xfId="182" xr:uid="{00000000-0005-0000-0000-0000B5000000}"/>
    <cellStyle name="Normal - Style2" xfId="183" xr:uid="{00000000-0005-0000-0000-0000B6000000}"/>
    <cellStyle name="Normal - Style3" xfId="184" xr:uid="{00000000-0005-0000-0000-0000B7000000}"/>
    <cellStyle name="Normal - Style4" xfId="185" xr:uid="{00000000-0005-0000-0000-0000B8000000}"/>
    <cellStyle name="Normal - Style5" xfId="186" xr:uid="{00000000-0005-0000-0000-0000B9000000}"/>
    <cellStyle name="Normal - Style6" xfId="187" xr:uid="{00000000-0005-0000-0000-0000BA000000}"/>
    <cellStyle name="Normal - Style7" xfId="188" xr:uid="{00000000-0005-0000-0000-0000BB000000}"/>
    <cellStyle name="Normal - Style8" xfId="189" xr:uid="{00000000-0005-0000-0000-0000BC000000}"/>
    <cellStyle name="Normal 2" xfId="190" xr:uid="{00000000-0005-0000-0000-0000BD000000}"/>
    <cellStyle name="Normal_ SG&amp;A Bridge " xfId="191" xr:uid="{00000000-0005-0000-0000-0000BE000000}"/>
    <cellStyle name="Normal1" xfId="192" xr:uid="{00000000-0005-0000-0000-0000BF000000}"/>
    <cellStyle name="Normal2" xfId="193" xr:uid="{00000000-0005-0000-0000-0000C0000000}"/>
    <cellStyle name="Normal3" xfId="194" xr:uid="{00000000-0005-0000-0000-0000C1000000}"/>
    <cellStyle name="Normal4" xfId="195" xr:uid="{00000000-0005-0000-0000-0000C2000000}"/>
    <cellStyle name="Note" xfId="196" xr:uid="{00000000-0005-0000-0000-0000C3000000}"/>
    <cellStyle name="Note 2" xfId="197" xr:uid="{00000000-0005-0000-0000-0000C4000000}"/>
    <cellStyle name="Note 2 2" xfId="198" xr:uid="{00000000-0005-0000-0000-0000C5000000}"/>
    <cellStyle name="Note 3" xfId="199" xr:uid="{00000000-0005-0000-0000-0000C6000000}"/>
    <cellStyle name="Output" xfId="200" xr:uid="{00000000-0005-0000-0000-0000C7000000}"/>
    <cellStyle name="Output Amounts" xfId="201" xr:uid="{00000000-0005-0000-0000-0000C8000000}"/>
    <cellStyle name="Output Column Headings" xfId="202" xr:uid="{00000000-0005-0000-0000-0000C9000000}"/>
    <cellStyle name="Output Line Items" xfId="203" xr:uid="{00000000-0005-0000-0000-0000CA000000}"/>
    <cellStyle name="Output Line Items 2" xfId="204" xr:uid="{00000000-0005-0000-0000-0000CB000000}"/>
    <cellStyle name="Output Line Items_17.  대차대조표" xfId="205" xr:uid="{00000000-0005-0000-0000-0000CC000000}"/>
    <cellStyle name="Output Report Heading" xfId="206" xr:uid="{00000000-0005-0000-0000-0000CD000000}"/>
    <cellStyle name="Output Report Title" xfId="207" xr:uid="{00000000-0005-0000-0000-0000CE000000}"/>
    <cellStyle name="Page Number" xfId="208" xr:uid="{00000000-0005-0000-0000-0000CF000000}"/>
    <cellStyle name="Percent (0)" xfId="209" xr:uid="{00000000-0005-0000-0000-0000D0000000}"/>
    <cellStyle name="Percent [2]" xfId="210" xr:uid="{00000000-0005-0000-0000-0000D1000000}"/>
    <cellStyle name="Percent 2" xfId="211" xr:uid="{00000000-0005-0000-0000-0000D2000000}"/>
    <cellStyle name="Percent_Book2" xfId="212" xr:uid="{00000000-0005-0000-0000-0000D3000000}"/>
    <cellStyle name="SAPBorder" xfId="213" xr:uid="{00000000-0005-0000-0000-0000D4000000}"/>
    <cellStyle name="SAPDataCell" xfId="214" xr:uid="{00000000-0005-0000-0000-0000D5000000}"/>
    <cellStyle name="SAPDataTotalCell" xfId="215" xr:uid="{00000000-0005-0000-0000-0000D6000000}"/>
    <cellStyle name="SAPDimensionCell" xfId="216" xr:uid="{00000000-0005-0000-0000-0000D7000000}"/>
    <cellStyle name="SAPEditableDataCell" xfId="217" xr:uid="{00000000-0005-0000-0000-0000D8000000}"/>
    <cellStyle name="SAPEditableDataTotalCell" xfId="218" xr:uid="{00000000-0005-0000-0000-0000D9000000}"/>
    <cellStyle name="SAPEmphasized" xfId="219" xr:uid="{00000000-0005-0000-0000-0000DA000000}"/>
    <cellStyle name="SAPEmphasizedEditableDataCell" xfId="220" xr:uid="{00000000-0005-0000-0000-0000DB000000}"/>
    <cellStyle name="SAPEmphasizedEditableDataTotalCell" xfId="221" xr:uid="{00000000-0005-0000-0000-0000DC000000}"/>
    <cellStyle name="SAPEmphasizedLockedDataCell" xfId="222" xr:uid="{00000000-0005-0000-0000-0000DD000000}"/>
    <cellStyle name="SAPEmphasizedLockedDataTotalCell" xfId="223" xr:uid="{00000000-0005-0000-0000-0000DE000000}"/>
    <cellStyle name="SAPEmphasizedReadonlyDataCell" xfId="224" xr:uid="{00000000-0005-0000-0000-0000DF000000}"/>
    <cellStyle name="SAPEmphasizedReadonlyDataTotalCell" xfId="225" xr:uid="{00000000-0005-0000-0000-0000E0000000}"/>
    <cellStyle name="SAPEmphasizedTotal" xfId="226" xr:uid="{00000000-0005-0000-0000-0000E1000000}"/>
    <cellStyle name="SAPExceptionLevel1" xfId="227" xr:uid="{00000000-0005-0000-0000-0000E2000000}"/>
    <cellStyle name="SAPExceptionLevel2" xfId="228" xr:uid="{00000000-0005-0000-0000-0000E3000000}"/>
    <cellStyle name="SAPExceptionLevel3" xfId="229" xr:uid="{00000000-0005-0000-0000-0000E4000000}"/>
    <cellStyle name="SAPExceptionLevel4" xfId="230" xr:uid="{00000000-0005-0000-0000-0000E5000000}"/>
    <cellStyle name="SAPExceptionLevel5" xfId="231" xr:uid="{00000000-0005-0000-0000-0000E6000000}"/>
    <cellStyle name="SAPExceptionLevel6" xfId="232" xr:uid="{00000000-0005-0000-0000-0000E7000000}"/>
    <cellStyle name="SAPExceptionLevel7" xfId="233" xr:uid="{00000000-0005-0000-0000-0000E8000000}"/>
    <cellStyle name="SAPExceptionLevel8" xfId="234" xr:uid="{00000000-0005-0000-0000-0000E9000000}"/>
    <cellStyle name="SAPExceptionLevel9" xfId="235" xr:uid="{00000000-0005-0000-0000-0000EA000000}"/>
    <cellStyle name="SAPHierarchyCell0" xfId="236" xr:uid="{00000000-0005-0000-0000-0000EB000000}"/>
    <cellStyle name="SAPHierarchyCell1" xfId="237" xr:uid="{00000000-0005-0000-0000-0000EC000000}"/>
    <cellStyle name="SAPHierarchyCell2" xfId="238" xr:uid="{00000000-0005-0000-0000-0000ED000000}"/>
    <cellStyle name="SAPHierarchyCell3" xfId="239" xr:uid="{00000000-0005-0000-0000-0000EE000000}"/>
    <cellStyle name="SAPHierarchyCell4" xfId="240" xr:uid="{00000000-0005-0000-0000-0000EF000000}"/>
    <cellStyle name="SAPLockedDataCell" xfId="241" xr:uid="{00000000-0005-0000-0000-0000F0000000}"/>
    <cellStyle name="SAPLockedDataTotalCell" xfId="242" xr:uid="{00000000-0005-0000-0000-0000F1000000}"/>
    <cellStyle name="SAPMemberCell" xfId="243" xr:uid="{00000000-0005-0000-0000-0000F2000000}"/>
    <cellStyle name="SAPMemberTotalCell" xfId="244" xr:uid="{00000000-0005-0000-0000-0000F3000000}"/>
    <cellStyle name="SAPReadonlyDataCell" xfId="245" xr:uid="{00000000-0005-0000-0000-0000F4000000}"/>
    <cellStyle name="SAPReadonlyDataTotalCell" xfId="246" xr:uid="{00000000-0005-0000-0000-0000F5000000}"/>
    <cellStyle name="Standard_laroux" xfId="247" xr:uid="{00000000-0005-0000-0000-0000F6000000}"/>
    <cellStyle name="Style 59" xfId="248" xr:uid="{00000000-0005-0000-0000-0000F7000000}"/>
    <cellStyle name="subhead" xfId="249" xr:uid="{00000000-0005-0000-0000-0000F8000000}"/>
    <cellStyle name="Table Head" xfId="250" xr:uid="{00000000-0005-0000-0000-0000F9000000}"/>
    <cellStyle name="Table Head Aligned" xfId="251" xr:uid="{00000000-0005-0000-0000-0000FA000000}"/>
    <cellStyle name="Table Head Blue" xfId="252" xr:uid="{00000000-0005-0000-0000-0000FB000000}"/>
    <cellStyle name="Table Head Green" xfId="253" xr:uid="{00000000-0005-0000-0000-0000FC000000}"/>
    <cellStyle name="Table Title" xfId="254" xr:uid="{00000000-0005-0000-0000-0000FD000000}"/>
    <cellStyle name="Table Units" xfId="255" xr:uid="{00000000-0005-0000-0000-0000FE000000}"/>
    <cellStyle name="Tickmark" xfId="256" xr:uid="{00000000-0005-0000-0000-0000FF000000}"/>
    <cellStyle name="Title" xfId="257" xr:uid="{00000000-0005-0000-0000-000000010000}"/>
    <cellStyle name="Total" xfId="258" xr:uid="{00000000-0005-0000-0000-000001010000}"/>
    <cellStyle name="Unprot" xfId="259" xr:uid="{00000000-0005-0000-0000-000002010000}"/>
    <cellStyle name="Unprot$" xfId="260" xr:uid="{00000000-0005-0000-0000-000003010000}"/>
    <cellStyle name="Unprotect" xfId="261" xr:uid="{00000000-0005-0000-0000-000004010000}"/>
    <cellStyle name="W?rung [0]_laroux" xfId="262" xr:uid="{00000000-0005-0000-0000-000005010000}"/>
    <cellStyle name="W?rung_laroux" xfId="263" xr:uid="{00000000-0005-0000-0000-000006010000}"/>
    <cellStyle name="Warning Text" xfId="264" xr:uid="{00000000-0005-0000-0000-000007010000}"/>
    <cellStyle name="강조색1" xfId="265" builtinId="29" customBuiltin="1"/>
    <cellStyle name="강조색2" xfId="266" builtinId="33" customBuiltin="1"/>
    <cellStyle name="강조색3" xfId="267" builtinId="37" customBuiltin="1"/>
    <cellStyle name="강조색4" xfId="268" builtinId="41" customBuiltin="1"/>
    <cellStyle name="강조색5" xfId="269" builtinId="45" customBuiltin="1"/>
    <cellStyle name="강조색6" xfId="270" builtinId="49" customBuiltin="1"/>
    <cellStyle name="경고문" xfId="271" builtinId="11" customBuiltin="1"/>
    <cellStyle name="계산" xfId="272" builtinId="22" customBuiltin="1"/>
    <cellStyle name="고정소숫점" xfId="273" xr:uid="{00000000-0005-0000-0000-000010010000}"/>
    <cellStyle name="고정출력1" xfId="274" xr:uid="{00000000-0005-0000-0000-000011010000}"/>
    <cellStyle name="고정출력2" xfId="275" xr:uid="{00000000-0005-0000-0000-000012010000}"/>
    <cellStyle name="과립" xfId="276" xr:uid="{00000000-0005-0000-0000-000013010000}"/>
    <cellStyle name="咬訌裝?INCOM1" xfId="277" xr:uid="{00000000-0005-0000-0000-000014010000}"/>
    <cellStyle name="咬訌裝?INCOM10" xfId="278" xr:uid="{00000000-0005-0000-0000-000015010000}"/>
    <cellStyle name="咬訌裝?INCOM2" xfId="279" xr:uid="{00000000-0005-0000-0000-000016010000}"/>
    <cellStyle name="咬訌裝?INCOM3" xfId="280" xr:uid="{00000000-0005-0000-0000-000017010000}"/>
    <cellStyle name="咬訌裝?INCOM4" xfId="281" xr:uid="{00000000-0005-0000-0000-000018010000}"/>
    <cellStyle name="咬訌裝?INCOM5" xfId="282" xr:uid="{00000000-0005-0000-0000-000019010000}"/>
    <cellStyle name="咬訌裝?INCOM6" xfId="283" xr:uid="{00000000-0005-0000-0000-00001A010000}"/>
    <cellStyle name="咬訌裝?INCOM7" xfId="284" xr:uid="{00000000-0005-0000-0000-00001B010000}"/>
    <cellStyle name="咬訌裝?INCOM8" xfId="285" xr:uid="{00000000-0005-0000-0000-00001C010000}"/>
    <cellStyle name="咬訌裝?INCOM9" xfId="286" xr:uid="{00000000-0005-0000-0000-00001D010000}"/>
    <cellStyle name="咬訌裝?PRIB11" xfId="287" xr:uid="{00000000-0005-0000-0000-00001E010000}"/>
    <cellStyle name="금액" xfId="288" xr:uid="{00000000-0005-0000-0000-00001F010000}"/>
    <cellStyle name="나쁨" xfId="289" builtinId="27" customBuiltin="1"/>
    <cellStyle name="날짜" xfId="290" xr:uid="{00000000-0005-0000-0000-000021010000}"/>
    <cellStyle name="내용" xfId="291" xr:uid="{00000000-0005-0000-0000-000022010000}"/>
    <cellStyle name="달러" xfId="292" xr:uid="{00000000-0005-0000-0000-000023010000}"/>
    <cellStyle name="뒤에 오는 하이퍼링크" xfId="293" xr:uid="{00000000-0005-0000-0000-000024010000}"/>
    <cellStyle name="똿뗦먛귟 [0.00]_NT Server " xfId="294" xr:uid="{00000000-0005-0000-0000-000025010000}"/>
    <cellStyle name="똿뗦먛귟_NT Server " xfId="295" xr:uid="{00000000-0005-0000-0000-000026010000}"/>
    <cellStyle name="메모" xfId="296" builtinId="10" customBuiltin="1"/>
    <cellStyle name="믅됞 [0.00]_NT Server " xfId="297" xr:uid="{00000000-0005-0000-0000-000028010000}"/>
    <cellStyle name="믅됞_NT Server " xfId="298" xr:uid="{00000000-0005-0000-0000-000029010000}"/>
    <cellStyle name="바이알" xfId="299" xr:uid="{00000000-0005-0000-0000-00002A010000}"/>
    <cellStyle name="백분율" xfId="300" builtinId="5"/>
    <cellStyle name="백분율 2" xfId="301" xr:uid="{00000000-0005-0000-0000-00002C010000}"/>
    <cellStyle name="백분율 2 2" xfId="302" xr:uid="{00000000-0005-0000-0000-00002D010000}"/>
    <cellStyle name="백분율 3" xfId="303" xr:uid="{00000000-0005-0000-0000-00002E010000}"/>
    <cellStyle name="보통" xfId="304" builtinId="28" customBuiltin="1"/>
    <cellStyle name="뷭?" xfId="305" xr:uid="{00000000-0005-0000-0000-000030010000}"/>
    <cellStyle name="뷭? 2" xfId="306" xr:uid="{00000000-0005-0000-0000-000031010000}"/>
    <cellStyle name="선택영역의 가운데로" xfId="307" xr:uid="{00000000-0005-0000-0000-000032010000}"/>
    <cellStyle name="설명 텍스트" xfId="308" builtinId="53" customBuiltin="1"/>
    <cellStyle name="셀 확인" xfId="309" builtinId="23" customBuiltin="1"/>
    <cellStyle name="소제목" xfId="310" xr:uid="{00000000-0005-0000-0000-000035010000}"/>
    <cellStyle name="쉼표 [0]" xfId="311" builtinId="6"/>
    <cellStyle name="쉼표 [0] 10" xfId="312" xr:uid="{00000000-0005-0000-0000-000037010000}"/>
    <cellStyle name="쉼표 [0] 10 2" xfId="313" xr:uid="{00000000-0005-0000-0000-000038010000}"/>
    <cellStyle name="쉼표 [0] 10 2 2 2 2 2 2 2" xfId="314" xr:uid="{00000000-0005-0000-0000-000039010000}"/>
    <cellStyle name="쉼표 [0] 11" xfId="315" xr:uid="{00000000-0005-0000-0000-00003A010000}"/>
    <cellStyle name="쉼표 [0] 11 2" xfId="316" xr:uid="{00000000-0005-0000-0000-00003B010000}"/>
    <cellStyle name="쉼표 [0] 12" xfId="317" xr:uid="{00000000-0005-0000-0000-00003C010000}"/>
    <cellStyle name="쉼표 [0] 18" xfId="318" xr:uid="{00000000-0005-0000-0000-00003D010000}"/>
    <cellStyle name="쉼표 [0] 18 2" xfId="319" xr:uid="{00000000-0005-0000-0000-00003E010000}"/>
    <cellStyle name="쉼표 [0] 18 2 2" xfId="320" xr:uid="{00000000-0005-0000-0000-00003F010000}"/>
    <cellStyle name="쉼표 [0] 18 2 2 2" xfId="321" xr:uid="{00000000-0005-0000-0000-000040010000}"/>
    <cellStyle name="쉼표 [0] 18 2 3" xfId="322" xr:uid="{00000000-0005-0000-0000-000041010000}"/>
    <cellStyle name="쉼표 [0] 18 3" xfId="323" xr:uid="{00000000-0005-0000-0000-000042010000}"/>
    <cellStyle name="쉼표 [0] 2" xfId="324" xr:uid="{00000000-0005-0000-0000-000043010000}"/>
    <cellStyle name="쉼표 [0] 2 2" xfId="325" xr:uid="{00000000-0005-0000-0000-000044010000}"/>
    <cellStyle name="쉼표 [0] 2 2 2" xfId="326" xr:uid="{00000000-0005-0000-0000-000045010000}"/>
    <cellStyle name="쉼표 [0] 2 2 2 2" xfId="327" xr:uid="{00000000-0005-0000-0000-000046010000}"/>
    <cellStyle name="쉼표 [0] 2 2 3" xfId="328" xr:uid="{00000000-0005-0000-0000-000047010000}"/>
    <cellStyle name="쉼표 [0] 2 2 3 2" xfId="329" xr:uid="{00000000-0005-0000-0000-000048010000}"/>
    <cellStyle name="쉼표 [0] 2 2 4" xfId="330" xr:uid="{00000000-0005-0000-0000-000049010000}"/>
    <cellStyle name="쉼표 [0] 2 3" xfId="331" xr:uid="{00000000-0005-0000-0000-00004A010000}"/>
    <cellStyle name="쉼표 [0] 2 3 2" xfId="332" xr:uid="{00000000-0005-0000-0000-00004B010000}"/>
    <cellStyle name="쉼표 [0] 2 4" xfId="333" xr:uid="{00000000-0005-0000-0000-00004C010000}"/>
    <cellStyle name="쉼표 [0] 2 4 2" xfId="334" xr:uid="{00000000-0005-0000-0000-00004D010000}"/>
    <cellStyle name="쉼표 [0] 2 5" xfId="335" xr:uid="{00000000-0005-0000-0000-00004E010000}"/>
    <cellStyle name="쉼표 [0] 3" xfId="336" xr:uid="{00000000-0005-0000-0000-00004F010000}"/>
    <cellStyle name="쉼표 [0] 3 2" xfId="337" xr:uid="{00000000-0005-0000-0000-000050010000}"/>
    <cellStyle name="쉼표 [0] 3 3" xfId="338" xr:uid="{00000000-0005-0000-0000-000051010000}"/>
    <cellStyle name="쉼표 [0] 3 3 2" xfId="339" xr:uid="{00000000-0005-0000-0000-000052010000}"/>
    <cellStyle name="쉼표 [0] 3 3 2 2" xfId="340" xr:uid="{00000000-0005-0000-0000-000053010000}"/>
    <cellStyle name="쉼표 [0] 3 3 3" xfId="341" xr:uid="{00000000-0005-0000-0000-000054010000}"/>
    <cellStyle name="쉼표 [0] 3 3 3 2" xfId="342" xr:uid="{00000000-0005-0000-0000-000055010000}"/>
    <cellStyle name="쉼표 [0] 3 3 4" xfId="343" xr:uid="{00000000-0005-0000-0000-000056010000}"/>
    <cellStyle name="쉼표 [0] 4" xfId="344" xr:uid="{00000000-0005-0000-0000-000057010000}"/>
    <cellStyle name="쉼표 [0] 4 2" xfId="345" xr:uid="{00000000-0005-0000-0000-000058010000}"/>
    <cellStyle name="쉼표 [0] 4 2 2" xfId="346" xr:uid="{00000000-0005-0000-0000-000059010000}"/>
    <cellStyle name="쉼표 [0] 5" xfId="347" xr:uid="{00000000-0005-0000-0000-00005A010000}"/>
    <cellStyle name="쉼표 [0] 6" xfId="348" xr:uid="{00000000-0005-0000-0000-00005B010000}"/>
    <cellStyle name="쉼표 [0] 7" xfId="349" xr:uid="{00000000-0005-0000-0000-00005C010000}"/>
    <cellStyle name="쉼표 [0] 7 2" xfId="350" xr:uid="{00000000-0005-0000-0000-00005D010000}"/>
    <cellStyle name="쉼표 [0] 7 2 2" xfId="351" xr:uid="{00000000-0005-0000-0000-00005E010000}"/>
    <cellStyle name="쉼표 [0] 7 3" xfId="352" xr:uid="{00000000-0005-0000-0000-00005F010000}"/>
    <cellStyle name="쉼표 [0] 8" xfId="353" xr:uid="{00000000-0005-0000-0000-000060010000}"/>
    <cellStyle name="쉼표 [0] 8 2" xfId="354" xr:uid="{00000000-0005-0000-0000-000061010000}"/>
    <cellStyle name="쉼표 [0] 8 2 2" xfId="355" xr:uid="{00000000-0005-0000-0000-000062010000}"/>
    <cellStyle name="쉼표 [0] 8 3" xfId="356" xr:uid="{00000000-0005-0000-0000-000063010000}"/>
    <cellStyle name="쉼표 [0] 8 3 2" xfId="357" xr:uid="{00000000-0005-0000-0000-000064010000}"/>
    <cellStyle name="쉼표 [0] 8 4" xfId="358" xr:uid="{00000000-0005-0000-0000-000065010000}"/>
    <cellStyle name="쉼표 [0] 9" xfId="359" xr:uid="{00000000-0005-0000-0000-000066010000}"/>
    <cellStyle name="쉼표 [0] 9 2" xfId="360" xr:uid="{00000000-0005-0000-0000-000067010000}"/>
    <cellStyle name="쉼표 [0] 9 2 2" xfId="361" xr:uid="{00000000-0005-0000-0000-000068010000}"/>
    <cellStyle name="쉼표 [0] 9 3" xfId="362" xr:uid="{00000000-0005-0000-0000-000069010000}"/>
    <cellStyle name="쉼표 [0] 9 3 2" xfId="363" xr:uid="{00000000-0005-0000-0000-00006A010000}"/>
    <cellStyle name="쉼표 [0] 9 4" xfId="364" xr:uid="{00000000-0005-0000-0000-00006B010000}"/>
    <cellStyle name="쉼표 10" xfId="365" xr:uid="{00000000-0005-0000-0000-00006C010000}"/>
    <cellStyle name="쉼표 10 2" xfId="366" xr:uid="{00000000-0005-0000-0000-00006D010000}"/>
    <cellStyle name="쉼표 10 2 2" xfId="367" xr:uid="{00000000-0005-0000-0000-00006E010000}"/>
    <cellStyle name="쉼표 10 3" xfId="368" xr:uid="{00000000-0005-0000-0000-00006F010000}"/>
    <cellStyle name="쉼표 10 3 2" xfId="369" xr:uid="{00000000-0005-0000-0000-000070010000}"/>
    <cellStyle name="쉼표 11" xfId="370" xr:uid="{00000000-0005-0000-0000-000071010000}"/>
    <cellStyle name="쉼표 11 2" xfId="371" xr:uid="{00000000-0005-0000-0000-000072010000}"/>
    <cellStyle name="쉼표 11 2 2" xfId="372" xr:uid="{00000000-0005-0000-0000-000073010000}"/>
    <cellStyle name="쉼표 11 3" xfId="373" xr:uid="{00000000-0005-0000-0000-000074010000}"/>
    <cellStyle name="쉼표 11 3 2" xfId="374" xr:uid="{00000000-0005-0000-0000-000075010000}"/>
    <cellStyle name="쉼표 12" xfId="375" xr:uid="{00000000-0005-0000-0000-000076010000}"/>
    <cellStyle name="쉼표 12 2" xfId="376" xr:uid="{00000000-0005-0000-0000-000077010000}"/>
    <cellStyle name="쉼표 12 2 2" xfId="377" xr:uid="{00000000-0005-0000-0000-000078010000}"/>
    <cellStyle name="쉼표 12 3" xfId="378" xr:uid="{00000000-0005-0000-0000-000079010000}"/>
    <cellStyle name="쉼표 12 3 2" xfId="379" xr:uid="{00000000-0005-0000-0000-00007A010000}"/>
    <cellStyle name="쉼표 13" xfId="380" xr:uid="{00000000-0005-0000-0000-00007B010000}"/>
    <cellStyle name="쉼표 13 2" xfId="381" xr:uid="{00000000-0005-0000-0000-00007C010000}"/>
    <cellStyle name="쉼표 13 2 2" xfId="382" xr:uid="{00000000-0005-0000-0000-00007D010000}"/>
    <cellStyle name="쉼표 13 3" xfId="383" xr:uid="{00000000-0005-0000-0000-00007E010000}"/>
    <cellStyle name="쉼표 13 3 2" xfId="384" xr:uid="{00000000-0005-0000-0000-00007F010000}"/>
    <cellStyle name="쉼표 14" xfId="385" xr:uid="{00000000-0005-0000-0000-000080010000}"/>
    <cellStyle name="쉼표 14 2" xfId="386" xr:uid="{00000000-0005-0000-0000-000081010000}"/>
    <cellStyle name="쉼표 14 2 2" xfId="387" xr:uid="{00000000-0005-0000-0000-000082010000}"/>
    <cellStyle name="쉼표 14 3" xfId="388" xr:uid="{00000000-0005-0000-0000-000083010000}"/>
    <cellStyle name="쉼표 14 3 2" xfId="389" xr:uid="{00000000-0005-0000-0000-000084010000}"/>
    <cellStyle name="쉼표 15" xfId="390" xr:uid="{00000000-0005-0000-0000-000085010000}"/>
    <cellStyle name="쉼표 15 2" xfId="391" xr:uid="{00000000-0005-0000-0000-000086010000}"/>
    <cellStyle name="쉼표 16" xfId="392" xr:uid="{00000000-0005-0000-0000-000087010000}"/>
    <cellStyle name="쉼표 16 2" xfId="393" xr:uid="{00000000-0005-0000-0000-000088010000}"/>
    <cellStyle name="쉼표 17" xfId="394" xr:uid="{00000000-0005-0000-0000-000089010000}"/>
    <cellStyle name="쉼표 17 2" xfId="395" xr:uid="{00000000-0005-0000-0000-00008A010000}"/>
    <cellStyle name="쉼표 18" xfId="396" xr:uid="{00000000-0005-0000-0000-00008B010000}"/>
    <cellStyle name="쉼표 18 2" xfId="397" xr:uid="{00000000-0005-0000-0000-00008C010000}"/>
    <cellStyle name="쉼표 19" xfId="398" xr:uid="{00000000-0005-0000-0000-00008D010000}"/>
    <cellStyle name="쉼표 19 2" xfId="399" xr:uid="{00000000-0005-0000-0000-00008E010000}"/>
    <cellStyle name="쉼표 2" xfId="400" xr:uid="{00000000-0005-0000-0000-00008F010000}"/>
    <cellStyle name="쉼표 20" xfId="401" xr:uid="{00000000-0005-0000-0000-000090010000}"/>
    <cellStyle name="쉼표 20 2" xfId="402" xr:uid="{00000000-0005-0000-0000-000091010000}"/>
    <cellStyle name="쉼표 21" xfId="403" xr:uid="{00000000-0005-0000-0000-000092010000}"/>
    <cellStyle name="쉼표 21 2" xfId="404" xr:uid="{00000000-0005-0000-0000-000093010000}"/>
    <cellStyle name="쉼표 22" xfId="405" xr:uid="{00000000-0005-0000-0000-000094010000}"/>
    <cellStyle name="쉼표 22 2" xfId="406" xr:uid="{00000000-0005-0000-0000-000095010000}"/>
    <cellStyle name="쉼표 23" xfId="407" xr:uid="{00000000-0005-0000-0000-000096010000}"/>
    <cellStyle name="쉼표 23 2" xfId="408" xr:uid="{00000000-0005-0000-0000-000097010000}"/>
    <cellStyle name="쉼표 24" xfId="409" xr:uid="{00000000-0005-0000-0000-000098010000}"/>
    <cellStyle name="쉼표 24 2" xfId="410" xr:uid="{00000000-0005-0000-0000-000099010000}"/>
    <cellStyle name="쉼표 25" xfId="411" xr:uid="{00000000-0005-0000-0000-00009A010000}"/>
    <cellStyle name="쉼표 25 2" xfId="412" xr:uid="{00000000-0005-0000-0000-00009B010000}"/>
    <cellStyle name="쉼표 26" xfId="413" xr:uid="{00000000-0005-0000-0000-00009C010000}"/>
    <cellStyle name="쉼표 26 2" xfId="414" xr:uid="{00000000-0005-0000-0000-00009D010000}"/>
    <cellStyle name="쉼표 27" xfId="415" xr:uid="{00000000-0005-0000-0000-00009E010000}"/>
    <cellStyle name="쉼표 27 2" xfId="416" xr:uid="{00000000-0005-0000-0000-00009F010000}"/>
    <cellStyle name="쉼표 28" xfId="417" xr:uid="{00000000-0005-0000-0000-0000A0010000}"/>
    <cellStyle name="쉼표 28 2" xfId="418" xr:uid="{00000000-0005-0000-0000-0000A1010000}"/>
    <cellStyle name="쉼표 29" xfId="419" xr:uid="{00000000-0005-0000-0000-0000A2010000}"/>
    <cellStyle name="쉼표 29 2" xfId="420" xr:uid="{00000000-0005-0000-0000-0000A3010000}"/>
    <cellStyle name="쉼표 3" xfId="421" xr:uid="{00000000-0005-0000-0000-0000A4010000}"/>
    <cellStyle name="쉼표 30" xfId="422" xr:uid="{00000000-0005-0000-0000-0000A5010000}"/>
    <cellStyle name="쉼표 30 2" xfId="423" xr:uid="{00000000-0005-0000-0000-0000A6010000}"/>
    <cellStyle name="쉼표 4" xfId="424" xr:uid="{00000000-0005-0000-0000-0000A7010000}"/>
    <cellStyle name="쉼표 4 2" xfId="425" xr:uid="{00000000-0005-0000-0000-0000A8010000}"/>
    <cellStyle name="쉼표 4 2 2" xfId="426" xr:uid="{00000000-0005-0000-0000-0000A9010000}"/>
    <cellStyle name="쉼표 4 3" xfId="427" xr:uid="{00000000-0005-0000-0000-0000AA010000}"/>
    <cellStyle name="쉼표 4 3 2" xfId="428" xr:uid="{00000000-0005-0000-0000-0000AB010000}"/>
    <cellStyle name="쉼표 5" xfId="429" xr:uid="{00000000-0005-0000-0000-0000AC010000}"/>
    <cellStyle name="쉼표 5 2" xfId="430" xr:uid="{00000000-0005-0000-0000-0000AD010000}"/>
    <cellStyle name="쉼표 5 2 2" xfId="431" xr:uid="{00000000-0005-0000-0000-0000AE010000}"/>
    <cellStyle name="쉼표 5 3" xfId="432" xr:uid="{00000000-0005-0000-0000-0000AF010000}"/>
    <cellStyle name="쉼표 5 3 2" xfId="433" xr:uid="{00000000-0005-0000-0000-0000B0010000}"/>
    <cellStyle name="쉼표 6" xfId="434" xr:uid="{00000000-0005-0000-0000-0000B1010000}"/>
    <cellStyle name="쉼표 6 2" xfId="435" xr:uid="{00000000-0005-0000-0000-0000B2010000}"/>
    <cellStyle name="쉼표 6 2 2" xfId="436" xr:uid="{00000000-0005-0000-0000-0000B3010000}"/>
    <cellStyle name="쉼표 6 3" xfId="437" xr:uid="{00000000-0005-0000-0000-0000B4010000}"/>
    <cellStyle name="쉼표 6 3 2" xfId="438" xr:uid="{00000000-0005-0000-0000-0000B5010000}"/>
    <cellStyle name="쉼표 7" xfId="439" xr:uid="{00000000-0005-0000-0000-0000B6010000}"/>
    <cellStyle name="쉼표 7 2" xfId="440" xr:uid="{00000000-0005-0000-0000-0000B7010000}"/>
    <cellStyle name="쉼표 7 2 2" xfId="441" xr:uid="{00000000-0005-0000-0000-0000B8010000}"/>
    <cellStyle name="쉼표 7 3" xfId="442" xr:uid="{00000000-0005-0000-0000-0000B9010000}"/>
    <cellStyle name="쉼표 7 3 2" xfId="443" xr:uid="{00000000-0005-0000-0000-0000BA010000}"/>
    <cellStyle name="쉼표 8" xfId="444" xr:uid="{00000000-0005-0000-0000-0000BB010000}"/>
    <cellStyle name="쉼표 8 2" xfId="445" xr:uid="{00000000-0005-0000-0000-0000BC010000}"/>
    <cellStyle name="쉼표 8 2 2" xfId="446" xr:uid="{00000000-0005-0000-0000-0000BD010000}"/>
    <cellStyle name="쉼표 8 3" xfId="447" xr:uid="{00000000-0005-0000-0000-0000BE010000}"/>
    <cellStyle name="쉼표 8 3 2" xfId="448" xr:uid="{00000000-0005-0000-0000-0000BF010000}"/>
    <cellStyle name="쉼표 9" xfId="449" xr:uid="{00000000-0005-0000-0000-0000C0010000}"/>
    <cellStyle name="쉼표 9 2" xfId="450" xr:uid="{00000000-0005-0000-0000-0000C1010000}"/>
    <cellStyle name="쉼표 9 2 2" xfId="451" xr:uid="{00000000-0005-0000-0000-0000C2010000}"/>
    <cellStyle name="쉼표 9 3" xfId="452" xr:uid="{00000000-0005-0000-0000-0000C3010000}"/>
    <cellStyle name="쉼표 9 3 2" xfId="453" xr:uid="{00000000-0005-0000-0000-0000C4010000}"/>
    <cellStyle name="스타일 1" xfId="454" xr:uid="{00000000-0005-0000-0000-0000C5010000}"/>
    <cellStyle name="스타일 2" xfId="455" xr:uid="{00000000-0005-0000-0000-0000C6010000}"/>
    <cellStyle name="스타일 3" xfId="456" xr:uid="{00000000-0005-0000-0000-0000C7010000}"/>
    <cellStyle name="액제" xfId="457" xr:uid="{00000000-0005-0000-0000-0000C8010000}"/>
    <cellStyle name="앰플" xfId="458" xr:uid="{00000000-0005-0000-0000-0000C9010000}"/>
    <cellStyle name="연결된 셀" xfId="459" builtinId="24" customBuiltin="1"/>
    <cellStyle name="연고" xfId="460" xr:uid="{00000000-0005-0000-0000-0000CB010000}"/>
    <cellStyle name="요약" xfId="461" builtinId="25" customBuiltin="1"/>
    <cellStyle name="원통화" xfId="462" xr:uid="{00000000-0005-0000-0000-0000CD010000}"/>
    <cellStyle name="입력" xfId="463" builtinId="20" customBuiltin="1"/>
    <cellStyle name="자리수" xfId="464" xr:uid="{00000000-0005-0000-0000-0000CF010000}"/>
    <cellStyle name="자리수0" xfId="465" xr:uid="{00000000-0005-0000-0000-0000D0010000}"/>
    <cellStyle name="작업일수" xfId="466" xr:uid="{00000000-0005-0000-0000-0000D1010000}"/>
    <cellStyle name="정" xfId="467" xr:uid="{00000000-0005-0000-0000-0000D2010000}"/>
    <cellStyle name="제놀" xfId="468" xr:uid="{00000000-0005-0000-0000-0000D3010000}"/>
    <cellStyle name="제목" xfId="469" builtinId="15" customBuiltin="1"/>
    <cellStyle name="제목 1" xfId="470" builtinId="16" customBuiltin="1"/>
    <cellStyle name="제목 2" xfId="471" builtinId="17" customBuiltin="1"/>
    <cellStyle name="제목 3" xfId="472" builtinId="18" customBuiltin="1"/>
    <cellStyle name="제목 4" xfId="473" builtinId="19" customBuiltin="1"/>
    <cellStyle name="제조번호" xfId="474" xr:uid="{00000000-0005-0000-0000-0000D9010000}"/>
    <cellStyle name="좋음" xfId="475" builtinId="26" customBuiltin="1"/>
    <cellStyle name="증감" xfId="476" xr:uid="{00000000-0005-0000-0000-0000DB010000}"/>
    <cellStyle name="지정되지 않음" xfId="477" xr:uid="{00000000-0005-0000-0000-0000DC010000}"/>
    <cellStyle name="출력" xfId="478" builtinId="21" customBuiltin="1"/>
    <cellStyle name="캅셀" xfId="479" xr:uid="{00000000-0005-0000-0000-0000DE010000}"/>
    <cellStyle name="콤냡?&lt;_x000f_$??:_x0009_`1_1 " xfId="480" xr:uid="{00000000-0005-0000-0000-0000DF010000}"/>
    <cellStyle name="콤마 [0]" xfId="481" xr:uid="{00000000-0005-0000-0000-0000E0010000}"/>
    <cellStyle name="콤마_   " xfId="482" xr:uid="{00000000-0005-0000-0000-0000E1010000}"/>
    <cellStyle name="퍼센트" xfId="483" xr:uid="{00000000-0005-0000-0000-0000E2010000}"/>
    <cellStyle name="표준" xfId="0" builtinId="0"/>
    <cellStyle name="표준 10" xfId="484" xr:uid="{00000000-0005-0000-0000-0000E4010000}"/>
    <cellStyle name="표준 10 2" xfId="485" xr:uid="{00000000-0005-0000-0000-0000E5010000}"/>
    <cellStyle name="표준 11" xfId="486" xr:uid="{00000000-0005-0000-0000-0000E6010000}"/>
    <cellStyle name="표준 12" xfId="487" xr:uid="{00000000-0005-0000-0000-0000E7010000}"/>
    <cellStyle name="표준 13" xfId="488" xr:uid="{00000000-0005-0000-0000-0000E8010000}"/>
    <cellStyle name="표준 14" xfId="489" xr:uid="{00000000-0005-0000-0000-0000E9010000}"/>
    <cellStyle name="표준 15" xfId="490" xr:uid="{00000000-0005-0000-0000-0000EA010000}"/>
    <cellStyle name="표준 16" xfId="491" xr:uid="{00000000-0005-0000-0000-0000EB010000}"/>
    <cellStyle name="표준 17" xfId="492" xr:uid="{00000000-0005-0000-0000-0000EC010000}"/>
    <cellStyle name="표준 18" xfId="493" xr:uid="{00000000-0005-0000-0000-0000ED010000}"/>
    <cellStyle name="표준 19" xfId="494" xr:uid="{00000000-0005-0000-0000-0000EE010000}"/>
    <cellStyle name="표준 2" xfId="495" xr:uid="{00000000-0005-0000-0000-0000EF010000}"/>
    <cellStyle name="표준 2 2" xfId="496" xr:uid="{00000000-0005-0000-0000-0000F0010000}"/>
    <cellStyle name="표준 2 2 2" xfId="497" xr:uid="{00000000-0005-0000-0000-0000F1010000}"/>
    <cellStyle name="표준 2 3" xfId="498" xr:uid="{00000000-0005-0000-0000-0000F2010000}"/>
    <cellStyle name="표준 2 4" xfId="499" xr:uid="{00000000-0005-0000-0000-0000F3010000}"/>
    <cellStyle name="표준 2 7" xfId="500" xr:uid="{00000000-0005-0000-0000-0000F4010000}"/>
    <cellStyle name="표준 2_18.  손익계산서" xfId="501" xr:uid="{00000000-0005-0000-0000-0000F5010000}"/>
    <cellStyle name="표준 21" xfId="502" xr:uid="{00000000-0005-0000-0000-0000F6010000}"/>
    <cellStyle name="표준 23" xfId="503" xr:uid="{00000000-0005-0000-0000-0000F7010000}"/>
    <cellStyle name="표준 24" xfId="504" xr:uid="{00000000-0005-0000-0000-0000F8010000}"/>
    <cellStyle name="표준 3" xfId="505" xr:uid="{00000000-0005-0000-0000-0000F9010000}"/>
    <cellStyle name="표준 3 2" xfId="506" xr:uid="{00000000-0005-0000-0000-0000FA010000}"/>
    <cellStyle name="표준 3 2 2" xfId="507" xr:uid="{00000000-0005-0000-0000-0000FB010000}"/>
    <cellStyle name="표준 3 2 2 2" xfId="508" xr:uid="{00000000-0005-0000-0000-0000FC010000}"/>
    <cellStyle name="표준 3 2 3" xfId="509" xr:uid="{00000000-0005-0000-0000-0000FD010000}"/>
    <cellStyle name="표준 4" xfId="510" xr:uid="{00000000-0005-0000-0000-0000FE010000}"/>
    <cellStyle name="표준 4 2" xfId="511" xr:uid="{00000000-0005-0000-0000-0000FF010000}"/>
    <cellStyle name="표준 4 2 2" xfId="512" xr:uid="{00000000-0005-0000-0000-000000020000}"/>
    <cellStyle name="표준 4 2 2 2" xfId="513" xr:uid="{00000000-0005-0000-0000-000001020000}"/>
    <cellStyle name="표준 4 2 3" xfId="514" xr:uid="{00000000-0005-0000-0000-000002020000}"/>
    <cellStyle name="표준 4_18.  손익계산서" xfId="515" xr:uid="{00000000-0005-0000-0000-000003020000}"/>
    <cellStyle name="표준 5" xfId="516" xr:uid="{00000000-0005-0000-0000-000004020000}"/>
    <cellStyle name="표준 5 2" xfId="517" xr:uid="{00000000-0005-0000-0000-000005020000}"/>
    <cellStyle name="표준 6" xfId="518" xr:uid="{00000000-0005-0000-0000-000006020000}"/>
    <cellStyle name="표준 7" xfId="519" xr:uid="{00000000-0005-0000-0000-000007020000}"/>
    <cellStyle name="표준 8" xfId="520" xr:uid="{00000000-0005-0000-0000-000008020000}"/>
    <cellStyle name="표준 9" xfId="521" xr:uid="{00000000-0005-0000-0000-000009020000}"/>
    <cellStyle name="標準_Akia(F）-8" xfId="522" xr:uid="{00000000-0005-0000-0000-00000A020000}"/>
    <cellStyle name="하이퍼링크" xfId="523" builtinId="8"/>
    <cellStyle name="합산" xfId="524" xr:uid="{00000000-0005-0000-0000-00000C020000}"/>
    <cellStyle name="화폐기호" xfId="525" xr:uid="{00000000-0005-0000-0000-00000D020000}"/>
    <cellStyle name="화폐기호0" xfId="526" xr:uid="{00000000-0005-0000-0000-00000E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54364;&#51648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54364;&#51648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&#54364;&#51648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&#54364;&#51648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&#54364;&#51648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&#54364;&#51648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&#54364;&#51648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19</xdr:col>
      <xdr:colOff>1343025</xdr:colOff>
      <xdr:row>44</xdr:row>
      <xdr:rowOff>0</xdr:rowOff>
    </xdr:to>
    <xdr:pic>
      <xdr:nvPicPr>
        <xdr:cNvPr id="63473" name="그림 9">
          <a:extLst>
            <a:ext uri="{FF2B5EF4-FFF2-40B4-BE49-F238E27FC236}">
              <a16:creationId xmlns:a16="http://schemas.microsoft.com/office/drawing/2014/main" id="{8D9B2E6B-1F60-4ADB-B3CE-0283F51B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99" t="10939" r="6793" b="253"/>
        <a:stretch>
          <a:fillRect/>
        </a:stretch>
      </xdr:blipFill>
      <xdr:spPr bwMode="auto">
        <a:xfrm>
          <a:off x="28575" y="28575"/>
          <a:ext cx="21878925" cy="1641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36739</xdr:colOff>
      <xdr:row>0</xdr:row>
      <xdr:rowOff>25037</xdr:rowOff>
    </xdr:from>
    <xdr:to>
      <xdr:col>19</xdr:col>
      <xdr:colOff>1097823</xdr:colOff>
      <xdr:row>44</xdr:row>
      <xdr:rowOff>25036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843A41B-CBBC-4FA7-9545-E0EA7779030C}"/>
            </a:ext>
          </a:extLst>
        </xdr:cNvPr>
        <xdr:cNvSpPr/>
      </xdr:nvSpPr>
      <xdr:spPr>
        <a:xfrm>
          <a:off x="19594" y="17417"/>
          <a:ext cx="19295201" cy="16491856"/>
        </a:xfrm>
        <a:prstGeom prst="rect">
          <a:avLst/>
        </a:prstGeom>
        <a:gradFill flip="none" rotWithShape="1">
          <a:gsLst>
            <a:gs pos="28319">
              <a:srgbClr val="182330">
                <a:alpha val="0"/>
              </a:srgbClr>
            </a:gs>
            <a:gs pos="19000">
              <a:srgbClr val="182330">
                <a:alpha val="35000"/>
              </a:srgbClr>
            </a:gs>
            <a:gs pos="0">
              <a:srgbClr val="182330">
                <a:alpha val="70000"/>
              </a:srgbClr>
            </a:gs>
            <a:gs pos="12000">
              <a:srgbClr val="182330">
                <a:alpha val="58000"/>
              </a:srgb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0</xdr:col>
      <xdr:colOff>0</xdr:colOff>
      <xdr:row>41</xdr:row>
      <xdr:rowOff>37294</xdr:rowOff>
    </xdr:from>
    <xdr:to>
      <xdr:col>20</xdr:col>
      <xdr:colOff>3758</xdr:colOff>
      <xdr:row>41</xdr:row>
      <xdr:rowOff>37294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849299A5-7BD6-47C6-9547-2C510FBE34B7}"/>
            </a:ext>
          </a:extLst>
        </xdr:cNvPr>
        <xdr:cNvCxnSpPr>
          <a:cxnSpLocks/>
        </xdr:cNvCxnSpPr>
      </xdr:nvCxnSpPr>
      <xdr:spPr>
        <a:xfrm>
          <a:off x="0" y="15340159"/>
          <a:ext cx="218598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259032</xdr:colOff>
      <xdr:row>42</xdr:row>
      <xdr:rowOff>30356</xdr:rowOff>
    </xdr:from>
    <xdr:to>
      <xdr:col>20</xdr:col>
      <xdr:colOff>517873</xdr:colOff>
      <xdr:row>43</xdr:row>
      <xdr:rowOff>134533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D5B09C0C-A420-4FA2-A915-F54448EA60EF}"/>
            </a:ext>
          </a:extLst>
        </xdr:cNvPr>
        <xdr:cNvSpPr txBox="1"/>
      </xdr:nvSpPr>
      <xdr:spPr>
        <a:xfrm>
          <a:off x="13710237" y="15752593"/>
          <a:ext cx="5981134" cy="462434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20000"/>
            </a:lnSpc>
          </a:pPr>
          <a:r>
            <a:rPr kumimoji="1" lang="en-US" altLang="ko-KR" sz="1800">
              <a:solidFill>
                <a:schemeClr val="bg1">
                  <a:alpha val="99000"/>
                </a:schemeClr>
              </a:solidFill>
              <a:latin typeface="Yu Gothic UI" panose="020B0500000000000000" pitchFamily="34" charset="-128"/>
              <a:ea typeface="Yu Gothic UI" panose="020B0500000000000000" pitchFamily="34" charset="-128"/>
              <a:cs typeface="Sandoll GothicNeoRound 04 Rg" charset="-127"/>
            </a:rPr>
            <a:t>Copyright </a:t>
          </a:r>
          <a:r>
            <a:rPr kumimoji="1" lang="ko-KR" altLang="en-US" sz="1800" kern="1200">
              <a:solidFill>
                <a:schemeClr val="bg1">
                  <a:alpha val="99000"/>
                </a:schemeClr>
              </a:solidFill>
              <a:latin typeface="한화 L" panose="02020503020101020101" pitchFamily="18" charset="-127"/>
              <a:ea typeface="한화 L" panose="02020503020101020101" pitchFamily="18" charset="-127"/>
              <a:cs typeface="Sandoll GothicNeoRound 04 Rg" charset="-127"/>
            </a:rPr>
            <a:t>ⓒ</a:t>
          </a:r>
          <a:r>
            <a:rPr kumimoji="1" lang="en-US" altLang="ko-KR" sz="1800">
              <a:solidFill>
                <a:schemeClr val="bg1">
                  <a:alpha val="99000"/>
                </a:schemeClr>
              </a:solidFill>
              <a:latin typeface="한화 L" panose="02020503020101020101" pitchFamily="18" charset="-127"/>
              <a:ea typeface="한화 L" panose="02020503020101020101" pitchFamily="18" charset="-127"/>
              <a:cs typeface="Sandoll GothicNeoRound 04 Rg" charset="-127"/>
            </a:rPr>
            <a:t> Hanwha Life</a:t>
          </a:r>
          <a:r>
            <a:rPr kumimoji="1" lang="en-US" altLang="ko-KR" sz="1800">
              <a:solidFill>
                <a:schemeClr val="bg1">
                  <a:alpha val="99000"/>
                </a:schemeClr>
              </a:solidFill>
              <a:latin typeface="Yu Gothic UI" panose="020B0500000000000000" pitchFamily="34" charset="-128"/>
              <a:ea typeface="Yu Gothic UI" panose="020B0500000000000000" pitchFamily="34" charset="-128"/>
              <a:cs typeface="Sandoll GothicNeoRound 04 Rg" charset="-127"/>
            </a:rPr>
            <a:t>. all rights reserved.</a:t>
          </a:r>
        </a:p>
      </xdr:txBody>
    </xdr:sp>
    <xdr:clientData/>
  </xdr:twoCellAnchor>
  <xdr:twoCellAnchor>
    <xdr:from>
      <xdr:col>1</xdr:col>
      <xdr:colOff>73886</xdr:colOff>
      <xdr:row>42</xdr:row>
      <xdr:rowOff>817</xdr:rowOff>
    </xdr:from>
    <xdr:to>
      <xdr:col>3</xdr:col>
      <xdr:colOff>764010</xdr:colOff>
      <xdr:row>43</xdr:row>
      <xdr:rowOff>71740</xdr:rowOff>
    </xdr:to>
    <xdr:sp macro="" textlink="">
      <xdr:nvSpPr>
        <xdr:cNvPr id="6" name="TextBox 15">
          <a:extLst>
            <a:ext uri="{FF2B5EF4-FFF2-40B4-BE49-F238E27FC236}">
              <a16:creationId xmlns:a16="http://schemas.microsoft.com/office/drawing/2014/main" id="{D32AEE25-F097-44E8-856F-F00DB22277A6}"/>
            </a:ext>
          </a:extLst>
        </xdr:cNvPr>
        <xdr:cNvSpPr txBox="1"/>
      </xdr:nvSpPr>
      <xdr:spPr>
        <a:xfrm>
          <a:off x="1015228" y="15730674"/>
          <a:ext cx="2424350" cy="436604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20000"/>
            </a:lnSpc>
          </a:pPr>
          <a:r>
            <a:rPr kumimoji="1" lang="en-US" altLang="ko-KR" sz="1800" b="0">
              <a:solidFill>
                <a:schemeClr val="bg1">
                  <a:alpha val="99000"/>
                </a:schemeClr>
              </a:solidFill>
              <a:latin typeface="Yu Gothic Medium" panose="020B0500000000000000" pitchFamily="34" charset="-128"/>
              <a:ea typeface="Yu Gothic Medium" panose="020B0500000000000000" pitchFamily="34" charset="-128"/>
              <a:cs typeface="Sandoll GothicNeoRound 04 Rg" charset="-127"/>
            </a:rPr>
            <a:t>Investor</a:t>
          </a:r>
          <a:r>
            <a:rPr kumimoji="1" lang="ko-KR" altLang="en-US" sz="1800" b="0">
              <a:solidFill>
                <a:schemeClr val="bg1">
                  <a:alpha val="99000"/>
                </a:schemeClr>
              </a:solidFill>
              <a:latin typeface="Yu Gothic Medium" panose="020B0500000000000000" pitchFamily="34" charset="-128"/>
              <a:ea typeface="YD윤고딕 320" panose="02020603020101020101" pitchFamily="18" charset="-127"/>
              <a:cs typeface="Sandoll GothicNeoRound 04 Rg" charset="-127"/>
            </a:rPr>
            <a:t> </a:t>
          </a:r>
          <a:r>
            <a:rPr kumimoji="1" lang="en-US" altLang="ko-KR" sz="1800" b="0">
              <a:solidFill>
                <a:schemeClr val="bg1">
                  <a:alpha val="99000"/>
                </a:schemeClr>
              </a:solidFill>
              <a:latin typeface="Yu Gothic Medium" panose="020B0500000000000000" pitchFamily="34" charset="-128"/>
              <a:ea typeface="Yu Gothic Medium" panose="020B0500000000000000" pitchFamily="34" charset="-128"/>
              <a:cs typeface="Sandoll GothicNeoRound 04 Rg" charset="-127"/>
            </a:rPr>
            <a:t>Relations</a:t>
          </a:r>
        </a:p>
      </xdr:txBody>
    </xdr:sp>
    <xdr:clientData/>
  </xdr:twoCellAnchor>
  <xdr:twoCellAnchor>
    <xdr:from>
      <xdr:col>8</xdr:col>
      <xdr:colOff>860498</xdr:colOff>
      <xdr:row>36</xdr:row>
      <xdr:rowOff>136354</xdr:rowOff>
    </xdr:from>
    <xdr:to>
      <xdr:col>19</xdr:col>
      <xdr:colOff>726987</xdr:colOff>
      <xdr:row>40</xdr:row>
      <xdr:rowOff>299356</xdr:rowOff>
    </xdr:to>
    <xdr:sp macro="" textlink="">
      <xdr:nvSpPr>
        <xdr:cNvPr id="7" name="제목 10">
          <a:extLst>
            <a:ext uri="{FF2B5EF4-FFF2-40B4-BE49-F238E27FC236}">
              <a16:creationId xmlns:a16="http://schemas.microsoft.com/office/drawing/2014/main" id="{EEDB9137-C394-49CB-9992-506BB9B530A0}"/>
            </a:ext>
          </a:extLst>
        </xdr:cNvPr>
        <xdr:cNvSpPr>
          <a:spLocks noGrp="1"/>
        </xdr:cNvSpPr>
      </xdr:nvSpPr>
      <xdr:spPr>
        <a:xfrm>
          <a:off x="9677927" y="13689068"/>
          <a:ext cx="11990453" cy="1523717"/>
        </a:xfrm>
        <a:prstGeom prst="rect">
          <a:avLst/>
        </a:prstGeom>
      </xdr:spPr>
      <xdr:txBody>
        <a:bodyPr vert="horz" wrap="square" lIns="0" tIns="0" rIns="0" bIns="0" rtlCol="0" anchor="t">
          <a:noAutofit/>
        </a:bodyPr>
        <a:lstStyle>
          <a:lvl1pPr marL="0" algn="l" defTabSz="914400" rtl="0" eaLnBrk="1" latinLnBrk="1" hangingPunct="1">
            <a:lnSpc>
              <a:spcPct val="110000"/>
            </a:lnSpc>
            <a:spcBef>
              <a:spcPct val="0"/>
            </a:spcBef>
            <a:buNone/>
            <a:defRPr kumimoji="1" lang="en-US" sz="2400" b="1" i="0" kern="1200" spc="0" baseline="0" dirty="0">
              <a:solidFill>
                <a:schemeClr val="tx1"/>
              </a:solidFill>
              <a:latin typeface="YD윤고딕 140" panose="02020603020101020101" pitchFamily="18" charset="-127"/>
              <a:ea typeface="YD윤고딕 140" panose="02020603020101020101" pitchFamily="18" charset="-127"/>
              <a:cs typeface="YD윤고딕 140" panose="02020603020101020101" pitchFamily="18" charset="-127"/>
            </a:defRPr>
          </a:lvl1pPr>
        </a:lstStyle>
        <a:p>
          <a:pPr marL="0" marR="0" lvl="0" indent="0" algn="r" defTabSz="914400" rtl="0" eaLnBrk="1" fontAlgn="auto" latinLnBrk="1" hangingPunct="1">
            <a:lnSpc>
              <a:spcPct val="110000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ko-KR" sz="2400" b="0" i="0" kern="1200" spc="0" baseline="0" dirty="0">
              <a:solidFill>
                <a:schemeClr val="bg1"/>
              </a:solidFill>
              <a:effectLst/>
              <a:latin typeface="한화 R" panose="02020503020101020101" pitchFamily="18" charset="-127"/>
              <a:ea typeface="한화 R" panose="02020503020101020101" pitchFamily="18" charset="-127"/>
              <a:cs typeface="YD윤고딕 140" panose="02020603020101020101" pitchFamily="18" charset="-127"/>
            </a:rPr>
            <a:t>Hanwha Life</a:t>
          </a:r>
          <a:endParaRPr lang="ko-KR" altLang="ko-KR" sz="4400" b="0">
            <a:solidFill>
              <a:schemeClr val="bg1"/>
            </a:solidFill>
            <a:effectLst/>
            <a:latin typeface="한화 R" panose="02020503020101020101" pitchFamily="18" charset="-127"/>
            <a:ea typeface="한화 R" panose="02020503020101020101" pitchFamily="18" charset="-127"/>
          </a:endParaRPr>
        </a:p>
        <a:p>
          <a:pPr algn="r"/>
          <a:r>
            <a:rPr lang="en-US" altLang="ko-KR" sz="4400" b="0">
              <a:solidFill>
                <a:schemeClr val="bg1"/>
              </a:solidFill>
            </a:rPr>
            <a:t>FY25 Fact</a:t>
          </a:r>
          <a:r>
            <a:rPr lang="en-US" altLang="ko-KR" sz="4400" b="0" baseline="0">
              <a:solidFill>
                <a:schemeClr val="bg1"/>
              </a:solidFill>
            </a:rPr>
            <a:t> Sheet</a:t>
          </a:r>
          <a:endParaRPr lang="ko-KR" altLang="en-US" sz="44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16</xdr:col>
      <xdr:colOff>180975</xdr:colOff>
      <xdr:row>2</xdr:row>
      <xdr:rowOff>171450</xdr:rowOff>
    </xdr:from>
    <xdr:to>
      <xdr:col>18</xdr:col>
      <xdr:colOff>1171575</xdr:colOff>
      <xdr:row>3</xdr:row>
      <xdr:rowOff>352425</xdr:rowOff>
    </xdr:to>
    <xdr:pic>
      <xdr:nvPicPr>
        <xdr:cNvPr id="63479" name="그림 10">
          <a:extLst>
            <a:ext uri="{FF2B5EF4-FFF2-40B4-BE49-F238E27FC236}">
              <a16:creationId xmlns:a16="http://schemas.microsoft.com/office/drawing/2014/main" id="{1DA436F5-09A3-418F-9F7E-CF37A5DE1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6975" y="933450"/>
          <a:ext cx="31051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489857</xdr:colOff>
      <xdr:row>35</xdr:row>
      <xdr:rowOff>40820</xdr:rowOff>
    </xdr:from>
    <xdr:to>
      <xdr:col>13</xdr:col>
      <xdr:colOff>537236</xdr:colOff>
      <xdr:row>41</xdr:row>
      <xdr:rowOff>353784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CB1BB3DF-41DE-44D6-8655-33BD155E4FC2}"/>
            </a:ext>
          </a:extLst>
        </xdr:cNvPr>
        <xdr:cNvSpPr txBox="1"/>
      </xdr:nvSpPr>
      <xdr:spPr>
        <a:xfrm>
          <a:off x="489857" y="13212534"/>
          <a:ext cx="14375700" cy="2435679"/>
        </a:xfrm>
        <a:prstGeom prst="rect">
          <a:avLst/>
        </a:prstGeom>
        <a:noFill/>
      </xdr:spPr>
      <xdr:txBody>
        <a:bodyPr vert="horz" wrap="square" lIns="0" tIns="0" rIns="0" bIns="0" rtlCol="0" anchor="ctr">
          <a:norm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4600"/>
            </a:lnSpc>
          </a:pPr>
          <a:r>
            <a:rPr lang="en-US" altLang="ko-KR" sz="3600" b="1" spc="40">
              <a:solidFill>
                <a:schemeClr val="bg1"/>
              </a:solidFill>
              <a:latin typeface="YD윤고딕 140" panose="02020603020101020101" pitchFamily="18" charset="-127"/>
              <a:ea typeface="YD윤고딕 140" panose="02020603020101020101" pitchFamily="18" charset="-127"/>
            </a:rPr>
            <a:t>Your Trusted Partner from Korea</a:t>
          </a:r>
        </a:p>
        <a:p>
          <a:pPr algn="l">
            <a:lnSpc>
              <a:spcPts val="3600"/>
            </a:lnSpc>
          </a:pPr>
          <a:r>
            <a:rPr lang="en-US" altLang="ko-KR" sz="2800" spc="40">
              <a:solidFill>
                <a:schemeClr val="bg1"/>
              </a:solidFill>
              <a:latin typeface="YD윤고딕 320" panose="02020603020101020101" pitchFamily="18" charset="-127"/>
              <a:ea typeface="YD윤고딕 320" panose="02020603020101020101" pitchFamily="18" charset="-127"/>
            </a:rPr>
            <a:t>We’re shaping the future of global finance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292877</xdr:colOff>
      <xdr:row>18</xdr:row>
      <xdr:rowOff>110948</xdr:rowOff>
    </xdr:from>
    <xdr:ext cx="18003684" cy="31299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1A2EB4-F7A9-49BE-B64F-F97019AB965D}"/>
            </a:ext>
          </a:extLst>
        </xdr:cNvPr>
        <xdr:cNvSpPr txBox="1"/>
      </xdr:nvSpPr>
      <xdr:spPr>
        <a:xfrm>
          <a:off x="1395056" y="11377662"/>
          <a:ext cx="18003684" cy="3129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rtl="0" eaLnBrk="1" latinLnBrk="1" hangingPunct="1">
            <a:lnSpc>
              <a:spcPts val="1000"/>
            </a:lnSpc>
          </a:pPr>
          <a:r>
            <a:rPr lang="en-US" altLang="ko-KR" sz="2000" b="1" kern="1200" spc="500" baseline="0">
              <a:solidFill>
                <a:srgbClr val="F37321"/>
              </a:solidFill>
              <a:effectLst/>
              <a:latin typeface="YD윤고딕 140" panose="02020603020101020101" pitchFamily="18" charset="-127"/>
              <a:ea typeface="YD윤고딕 140" panose="02020603020101020101" pitchFamily="18" charset="-127"/>
              <a:cs typeface="+mn-cs"/>
            </a:rPr>
            <a:t>DISCLAIME</a:t>
          </a:r>
          <a:r>
            <a:rPr lang="en-US" altLang="ko-KR" sz="2000" b="0" kern="1200" spc="400" baseline="0">
              <a:solidFill>
                <a:srgbClr val="F37321"/>
              </a:solidFill>
              <a:effectLst/>
              <a:latin typeface="YD윤고딕 140" panose="02020603020101020101" pitchFamily="18" charset="-127"/>
              <a:ea typeface="YD윤고딕 140" panose="02020603020101020101" pitchFamily="18" charset="-127"/>
              <a:cs typeface="+mn-cs"/>
            </a:rPr>
            <a:t>R</a:t>
          </a:r>
        </a:p>
        <a:p>
          <a:pPr rtl="0" eaLnBrk="1" latinLnBrk="1" hangingPunct="1">
            <a:lnSpc>
              <a:spcPts val="1000"/>
            </a:lnSpc>
          </a:pPr>
          <a:endParaRPr lang="en-US" altLang="ko-KR" sz="2000" b="1" kern="1200" spc="0" baseline="0">
            <a:solidFill>
              <a:srgbClr val="F37321"/>
            </a:solidFill>
            <a:effectLst/>
            <a:latin typeface="YD윤고딕 320" panose="02020603020101020101" pitchFamily="18" charset="-127"/>
            <a:ea typeface="YD윤고딕 320" panose="02020603020101020101" pitchFamily="18" charset="-127"/>
            <a:cs typeface="+mn-cs"/>
          </a:endParaRPr>
        </a:p>
        <a:p>
          <a:pPr rtl="0" eaLnBrk="1" latinLnBrk="1" hangingPunct="1">
            <a:lnSpc>
              <a:spcPts val="2600"/>
            </a:lnSpc>
          </a:pP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자료는 한화생명보험주식회사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(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이하 “회사”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)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의 경영현황 및 실적에 대한 이해를 돕기 위한 목적으로 작성된 자료로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회사의 구두 설명이 없이는 불완전하며 구두 설명과 함께 검토되어야 합니다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자료에 포함된 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2025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년 결산 경영실적은 프레젠테이션 일자를 기준으로 하며 별도 통지 없이 변경될 수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자료에 포함된 정보와 의견은 별도의 독립적인 외부 평가나 검증을 거치지 않았습니다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회사는 본 자료에 포함된 정보의 정확성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신뢰성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공정성 또는 완전성에 대하여 명시적 또는 묵시적으로 어떠한 진술이나 보장을 제공하지 않으며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자료의 사용과 관련하여 발생하는 어떠한 손해에 대해서도 법적 책임을 부담하지 않습니다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프레젠테이션은 특정 증권의 취득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처분 또는 투자 권유를 목적으로 하지 않으며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투자 판단 및 그에 따른 책임은 전적으로 투자자 본인에게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자료에 포함된 과거 실적은 미래 성과를 보장하지 않으며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회사의 경영계획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재무전망 및 사업전략 등 미래예측진술이 포함되어있습니다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이러한 진술은 현재의 가정과 판단에 근거한 것으로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금리 및 금융시장 변동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규제 환경 변화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거시경제 여건 등 다양한 위험요인과 불확실성으로 인해 실제 결과는 예측 내용과 실질적으로 다를 수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회사는 미래예측진술과 관련하여 이후 발생하는 변경사항을 반영하여 이를 수정하거나 업데이트할 의무를 부담하지 않습니다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본 자료의 저작권은 회사에 있으며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사전 승인 없이 그 내용의 전부나 일부를 무단으로 인용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복제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배포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편집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번역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출판하는 행위는 지식재산권 침해에 해당하며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, </a:t>
          </a:r>
          <a:r>
            <a:rPr lang="ko-KR" altLang="en-US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위반 시 관련 법령에 따른 법적 책임을 부담할 수 있습니다</a:t>
          </a:r>
          <a:r>
            <a:rPr lang="en-US" altLang="ko-KR" sz="1600">
              <a:solidFill>
                <a:schemeClr val="tx1"/>
              </a:solidFill>
              <a:effectLst/>
              <a:latin typeface="YD윤고딕 320" panose="02020603020101020101" pitchFamily="18" charset="-127"/>
              <a:ea typeface="YD윤고딕 320" panose="02020603020101020101" pitchFamily="18" charset="-127"/>
              <a:cs typeface="+mn-cs"/>
            </a:rPr>
            <a:t>.</a:t>
          </a:r>
        </a:p>
        <a:p>
          <a:pPr rtl="0" eaLnBrk="1" latinLnBrk="1" hangingPunct="1">
            <a:lnSpc>
              <a:spcPts val="1000"/>
            </a:lnSpc>
          </a:pPr>
          <a:endParaRPr lang="en-US" altLang="ko-KR" sz="2000" b="1" kern="1200" spc="0" baseline="0">
            <a:solidFill>
              <a:srgbClr val="F37321"/>
            </a:solidFill>
            <a:effectLst/>
            <a:latin typeface="YD윤고딕 320" panose="02020603020101020101" pitchFamily="18" charset="-127"/>
            <a:ea typeface="YD윤고딕 320" panose="02020603020101020101" pitchFamily="18" charset="-127"/>
            <a:cs typeface="+mn-cs"/>
          </a:endParaRPr>
        </a:p>
      </xdr:txBody>
    </xdr:sp>
    <xdr:clientData/>
  </xdr:oneCellAnchor>
  <xdr:twoCellAnchor>
    <xdr:from>
      <xdr:col>0</xdr:col>
      <xdr:colOff>1095699</xdr:colOff>
      <xdr:row>2</xdr:row>
      <xdr:rowOff>612116</xdr:rowOff>
    </xdr:from>
    <xdr:to>
      <xdr:col>5</xdr:col>
      <xdr:colOff>239299</xdr:colOff>
      <xdr:row>4</xdr:row>
      <xdr:rowOff>2662</xdr:rowOff>
    </xdr:to>
    <xdr:sp macro="" textlink="">
      <xdr:nvSpPr>
        <xdr:cNvPr id="3" name="제목 1">
          <a:extLst>
            <a:ext uri="{FF2B5EF4-FFF2-40B4-BE49-F238E27FC236}">
              <a16:creationId xmlns:a16="http://schemas.microsoft.com/office/drawing/2014/main" id="{45FC8AD3-D9BC-4540-B511-24B02BEC3052}"/>
            </a:ext>
          </a:extLst>
        </xdr:cNvPr>
        <xdr:cNvSpPr txBox="1">
          <a:spLocks/>
        </xdr:cNvSpPr>
      </xdr:nvSpPr>
      <xdr:spPr>
        <a:xfrm>
          <a:off x="1042359" y="1850366"/>
          <a:ext cx="4596261" cy="611284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2800" b="1" spc="1550">
              <a:solidFill>
                <a:srgbClr val="F37321"/>
              </a:solidFill>
              <a:latin typeface="YD윤고딕 140" panose="02020603020101020101" pitchFamily="18" charset="-127"/>
              <a:ea typeface="YD윤고딕 140" panose="02020603020101020101" pitchFamily="18" charset="-127"/>
            </a:rPr>
            <a:t>CONTENTS</a:t>
          </a:r>
          <a:endParaRPr lang="ko-KR" altLang="en-US" sz="2800" b="1" spc="1550">
            <a:solidFill>
              <a:srgbClr val="F37321"/>
            </a:solidFill>
            <a:latin typeface="YD윤고딕 140" panose="02020603020101020101" pitchFamily="18" charset="-127"/>
            <a:ea typeface="YD윤고딕 140" panose="02020603020101020101" pitchFamily="18" charset="-127"/>
          </a:endParaRPr>
        </a:p>
      </xdr:txBody>
    </xdr:sp>
    <xdr:clientData/>
  </xdr:twoCellAnchor>
  <xdr:twoCellAnchor editAs="oneCell">
    <xdr:from>
      <xdr:col>17</xdr:col>
      <xdr:colOff>685800</xdr:colOff>
      <xdr:row>0</xdr:row>
      <xdr:rowOff>228600</xdr:rowOff>
    </xdr:from>
    <xdr:to>
      <xdr:col>18</xdr:col>
      <xdr:colOff>1019175</xdr:colOff>
      <xdr:row>1</xdr:row>
      <xdr:rowOff>28575</xdr:rowOff>
    </xdr:to>
    <xdr:pic>
      <xdr:nvPicPr>
        <xdr:cNvPr id="63905" name="그림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AB6E8-07E0-4AF5-88B5-FA218D8F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9983450" y="228600"/>
          <a:ext cx="14287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1343025</xdr:colOff>
      <xdr:row>0</xdr:row>
      <xdr:rowOff>38100</xdr:rowOff>
    </xdr:from>
    <xdr:to>
      <xdr:col>16</xdr:col>
      <xdr:colOff>1181100</xdr:colOff>
      <xdr:row>1</xdr:row>
      <xdr:rowOff>57150</xdr:rowOff>
    </xdr:to>
    <xdr:pic>
      <xdr:nvPicPr>
        <xdr:cNvPr id="351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EE36D7-CB33-42FE-AC99-A0EC6C15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59025" y="38100"/>
          <a:ext cx="11811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47625</xdr:rowOff>
    </xdr:from>
    <xdr:to>
      <xdr:col>15</xdr:col>
      <xdr:colOff>1095375</xdr:colOff>
      <xdr:row>1</xdr:row>
      <xdr:rowOff>66675</xdr:rowOff>
    </xdr:to>
    <xdr:pic>
      <xdr:nvPicPr>
        <xdr:cNvPr id="453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D054E5-BE5D-4BFF-A62B-BB67538DB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47625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47625</xdr:rowOff>
    </xdr:from>
    <xdr:to>
      <xdr:col>15</xdr:col>
      <xdr:colOff>1095375</xdr:colOff>
      <xdr:row>1</xdr:row>
      <xdr:rowOff>76200</xdr:rowOff>
    </xdr:to>
    <xdr:pic>
      <xdr:nvPicPr>
        <xdr:cNvPr id="5561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355353-9599-4544-859A-2EAFAF33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47625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1123950</xdr:colOff>
      <xdr:row>0</xdr:row>
      <xdr:rowOff>47625</xdr:rowOff>
    </xdr:from>
    <xdr:to>
      <xdr:col>43</xdr:col>
      <xdr:colOff>0</xdr:colOff>
      <xdr:row>1</xdr:row>
      <xdr:rowOff>66675</xdr:rowOff>
    </xdr:to>
    <xdr:pic>
      <xdr:nvPicPr>
        <xdr:cNvPr id="6585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BAACC-3E4D-42B8-8085-D20BBF2B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27089100" y="47625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1123950</xdr:colOff>
      <xdr:row>0</xdr:row>
      <xdr:rowOff>19050</xdr:rowOff>
    </xdr:from>
    <xdr:to>
      <xdr:col>15</xdr:col>
      <xdr:colOff>1095375</xdr:colOff>
      <xdr:row>1</xdr:row>
      <xdr:rowOff>38100</xdr:rowOff>
    </xdr:to>
    <xdr:pic>
      <xdr:nvPicPr>
        <xdr:cNvPr id="7609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C42B4-5D78-4CBF-9A8E-E2D2AE712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1905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1123950</xdr:colOff>
      <xdr:row>0</xdr:row>
      <xdr:rowOff>38100</xdr:rowOff>
    </xdr:from>
    <xdr:to>
      <xdr:col>16</xdr:col>
      <xdr:colOff>19050</xdr:colOff>
      <xdr:row>1</xdr:row>
      <xdr:rowOff>57150</xdr:rowOff>
    </xdr:to>
    <xdr:pic>
      <xdr:nvPicPr>
        <xdr:cNvPr id="863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D35FB-19B2-4991-904D-572F18CB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1144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19050</xdr:rowOff>
    </xdr:from>
    <xdr:to>
      <xdr:col>15</xdr:col>
      <xdr:colOff>1095375</xdr:colOff>
      <xdr:row>1</xdr:row>
      <xdr:rowOff>38100</xdr:rowOff>
    </xdr:to>
    <xdr:pic>
      <xdr:nvPicPr>
        <xdr:cNvPr id="965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11D751-412C-4AE6-8F45-B4033896C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1905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19050</xdr:rowOff>
    </xdr:from>
    <xdr:to>
      <xdr:col>15</xdr:col>
      <xdr:colOff>1095375</xdr:colOff>
      <xdr:row>1</xdr:row>
      <xdr:rowOff>38100</xdr:rowOff>
    </xdr:to>
    <xdr:pic>
      <xdr:nvPicPr>
        <xdr:cNvPr id="10681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28BA1E-7146-4C9B-B1F7-EC44EA9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1905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38100</xdr:rowOff>
    </xdr:from>
    <xdr:to>
      <xdr:col>15</xdr:col>
      <xdr:colOff>1095375</xdr:colOff>
      <xdr:row>1</xdr:row>
      <xdr:rowOff>66675</xdr:rowOff>
    </xdr:to>
    <xdr:pic>
      <xdr:nvPicPr>
        <xdr:cNvPr id="11705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AED9AE-8814-4EE1-B23A-CEFE367B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38100</xdr:rowOff>
    </xdr:from>
    <xdr:to>
      <xdr:col>15</xdr:col>
      <xdr:colOff>1095375</xdr:colOff>
      <xdr:row>1</xdr:row>
      <xdr:rowOff>66675</xdr:rowOff>
    </xdr:to>
    <xdr:pic>
      <xdr:nvPicPr>
        <xdr:cNvPr id="12729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D4BDC-134C-4C31-9C51-84F19BE57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1133475</xdr:colOff>
      <xdr:row>0</xdr:row>
      <xdr:rowOff>38100</xdr:rowOff>
    </xdr:from>
    <xdr:to>
      <xdr:col>15</xdr:col>
      <xdr:colOff>1095375</xdr:colOff>
      <xdr:row>1</xdr:row>
      <xdr:rowOff>66675</xdr:rowOff>
    </xdr:to>
    <xdr:pic>
      <xdr:nvPicPr>
        <xdr:cNvPr id="1375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ECE7D-C958-4301-9284-9BD1CADA9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5049500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1143000</xdr:colOff>
      <xdr:row>0</xdr:row>
      <xdr:rowOff>38100</xdr:rowOff>
    </xdr:from>
    <xdr:to>
      <xdr:col>17</xdr:col>
      <xdr:colOff>1333500</xdr:colOff>
      <xdr:row>1</xdr:row>
      <xdr:rowOff>66675</xdr:rowOff>
    </xdr:to>
    <xdr:pic>
      <xdr:nvPicPr>
        <xdr:cNvPr id="1477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D7E27-5E2C-4965-9A22-6D7693ABF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18183225" y="38100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" name="Rectangle 7" descr="□ 보험회사의 리스크 종류&#10;">
          <a:extLst>
            <a:ext uri="{FF2B5EF4-FFF2-40B4-BE49-F238E27FC236}">
              <a16:creationId xmlns:a16="http://schemas.microsoft.com/office/drawing/2014/main" id="{EAB4E722-196E-4356-B988-AA46413FEA0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" name="Rectangle 7" descr="□ 보험회사의 리스크 종류&#10;">
          <a:extLst>
            <a:ext uri="{FF2B5EF4-FFF2-40B4-BE49-F238E27FC236}">
              <a16:creationId xmlns:a16="http://schemas.microsoft.com/office/drawing/2014/main" id="{02514991-A93B-405E-BD84-A94EC17B615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" name="Rectangle 7" descr="□ 보험회사의 리스크 종류&#10;">
          <a:extLst>
            <a:ext uri="{FF2B5EF4-FFF2-40B4-BE49-F238E27FC236}">
              <a16:creationId xmlns:a16="http://schemas.microsoft.com/office/drawing/2014/main" id="{7756D513-E161-49E2-8257-E0440565762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" name="Rectangle 7" descr="□ 보험회사의 리스크 종류&#10;">
          <a:extLst>
            <a:ext uri="{FF2B5EF4-FFF2-40B4-BE49-F238E27FC236}">
              <a16:creationId xmlns:a16="http://schemas.microsoft.com/office/drawing/2014/main" id="{C96234FB-44DE-47A3-A9BB-CF4CED5F34A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6" name="Rectangle 7" descr="□ 보험회사의 리스크 종류&#10;">
          <a:extLst>
            <a:ext uri="{FF2B5EF4-FFF2-40B4-BE49-F238E27FC236}">
              <a16:creationId xmlns:a16="http://schemas.microsoft.com/office/drawing/2014/main" id="{A58D8419-0EE1-46D2-8A24-2104EF8C3C4C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7" name="Rectangle 7" descr="□ 보험회사의 리스크 종류&#10;">
          <a:extLst>
            <a:ext uri="{FF2B5EF4-FFF2-40B4-BE49-F238E27FC236}">
              <a16:creationId xmlns:a16="http://schemas.microsoft.com/office/drawing/2014/main" id="{2A5509D7-5C62-45E9-B744-C55E5BF30A5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8" name="Rectangle 7" descr="□ 보험회사의 리스크 종류&#10;">
          <a:extLst>
            <a:ext uri="{FF2B5EF4-FFF2-40B4-BE49-F238E27FC236}">
              <a16:creationId xmlns:a16="http://schemas.microsoft.com/office/drawing/2014/main" id="{8484BACA-4011-48EA-B55C-343A01C6ABD1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9" name="Rectangle 7" descr="□ 보험회사의 리스크 종류&#10;">
          <a:extLst>
            <a:ext uri="{FF2B5EF4-FFF2-40B4-BE49-F238E27FC236}">
              <a16:creationId xmlns:a16="http://schemas.microsoft.com/office/drawing/2014/main" id="{43E7D379-D640-4E85-8B23-2D08BFB5C51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0" name="Rectangle 7" descr="□ 보험회사의 리스크 종류&#10;">
          <a:extLst>
            <a:ext uri="{FF2B5EF4-FFF2-40B4-BE49-F238E27FC236}">
              <a16:creationId xmlns:a16="http://schemas.microsoft.com/office/drawing/2014/main" id="{891E82D9-3502-4EEC-9F0F-4BEEEB14AF8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1" name="Rectangle 7" descr="□ 보험회사의 리스크 종류&#10;">
          <a:extLst>
            <a:ext uri="{FF2B5EF4-FFF2-40B4-BE49-F238E27FC236}">
              <a16:creationId xmlns:a16="http://schemas.microsoft.com/office/drawing/2014/main" id="{0D100D84-6887-492D-81BF-6104F85A5667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2" name="Rectangle 7" descr="□ 보험회사의 리스크 종류&#10;">
          <a:extLst>
            <a:ext uri="{FF2B5EF4-FFF2-40B4-BE49-F238E27FC236}">
              <a16:creationId xmlns:a16="http://schemas.microsoft.com/office/drawing/2014/main" id="{3FF66226-924D-4325-A322-BBB6E91ECF4B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3" name="Rectangle 7" descr="□ 보험회사의 리스크 종류&#10;">
          <a:extLst>
            <a:ext uri="{FF2B5EF4-FFF2-40B4-BE49-F238E27FC236}">
              <a16:creationId xmlns:a16="http://schemas.microsoft.com/office/drawing/2014/main" id="{EE79EFD5-8E1B-4CCA-9B87-0BE1D07C976F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4" name="Rectangle 7" descr="□ 보험회사의 리스크 종류&#10;">
          <a:extLst>
            <a:ext uri="{FF2B5EF4-FFF2-40B4-BE49-F238E27FC236}">
              <a16:creationId xmlns:a16="http://schemas.microsoft.com/office/drawing/2014/main" id="{13ECEC30-AECB-493D-B466-42A3B7DEFBCD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5" name="Rectangle 7" descr="□ 보험회사의 리스크 종류&#10;">
          <a:extLst>
            <a:ext uri="{FF2B5EF4-FFF2-40B4-BE49-F238E27FC236}">
              <a16:creationId xmlns:a16="http://schemas.microsoft.com/office/drawing/2014/main" id="{0BFE01B0-D43F-4DD2-9B4D-A4D8C778136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6" name="Rectangle 7" descr="□ 보험회사의 리스크 종류&#10;">
          <a:extLst>
            <a:ext uri="{FF2B5EF4-FFF2-40B4-BE49-F238E27FC236}">
              <a16:creationId xmlns:a16="http://schemas.microsoft.com/office/drawing/2014/main" id="{81ED1C67-51DE-4C43-A799-3863CB49B7B7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17" name="Rectangle 7" descr="□ 보험회사의 리스크 종류&#10;">
          <a:extLst>
            <a:ext uri="{FF2B5EF4-FFF2-40B4-BE49-F238E27FC236}">
              <a16:creationId xmlns:a16="http://schemas.microsoft.com/office/drawing/2014/main" id="{7D15CF34-EE82-4307-BB2D-EA2970EA4B7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8" name="Rectangle 7" descr="□ 보험회사의 리스크 종류&#10;">
          <a:extLst>
            <a:ext uri="{FF2B5EF4-FFF2-40B4-BE49-F238E27FC236}">
              <a16:creationId xmlns:a16="http://schemas.microsoft.com/office/drawing/2014/main" id="{E790B8D7-99EC-4D93-9DC6-1501269CE134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19" name="Rectangle 7" descr="□ 보험회사의 리스크 종류&#10;">
          <a:extLst>
            <a:ext uri="{FF2B5EF4-FFF2-40B4-BE49-F238E27FC236}">
              <a16:creationId xmlns:a16="http://schemas.microsoft.com/office/drawing/2014/main" id="{1DCA470E-8AA4-463A-8FB3-E57E4AB8529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0" name="Rectangle 7" descr="□ 보험회사의 리스크 종류&#10;">
          <a:extLst>
            <a:ext uri="{FF2B5EF4-FFF2-40B4-BE49-F238E27FC236}">
              <a16:creationId xmlns:a16="http://schemas.microsoft.com/office/drawing/2014/main" id="{48B707DF-01D6-46A4-8314-5499C92CF47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1" name="Rectangle 7" descr="□ 보험회사의 리스크 종류&#10;">
          <a:extLst>
            <a:ext uri="{FF2B5EF4-FFF2-40B4-BE49-F238E27FC236}">
              <a16:creationId xmlns:a16="http://schemas.microsoft.com/office/drawing/2014/main" id="{E6233FCE-8843-4C0C-A9F0-27355A3A516D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2" name="Rectangle 7" descr="□ 보험회사의 리스크 종류&#10;">
          <a:extLst>
            <a:ext uri="{FF2B5EF4-FFF2-40B4-BE49-F238E27FC236}">
              <a16:creationId xmlns:a16="http://schemas.microsoft.com/office/drawing/2014/main" id="{321FEEB1-1749-4C83-B8A6-A4C856CE796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3" name="Rectangle 7" descr="□ 보험회사의 리스크 종류&#10;">
          <a:extLst>
            <a:ext uri="{FF2B5EF4-FFF2-40B4-BE49-F238E27FC236}">
              <a16:creationId xmlns:a16="http://schemas.microsoft.com/office/drawing/2014/main" id="{A06038B2-ED4E-44E7-A735-C4A6EA17428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24" name="Rectangle 7" descr="□ 보험회사의 리스크 종류&#10;">
          <a:extLst>
            <a:ext uri="{FF2B5EF4-FFF2-40B4-BE49-F238E27FC236}">
              <a16:creationId xmlns:a16="http://schemas.microsoft.com/office/drawing/2014/main" id="{DB7197D4-F14F-48A0-AB1B-25E676BB41C6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25" name="Rectangle 7" descr="□ 보험회사의 리스크 종류&#10;">
          <a:extLst>
            <a:ext uri="{FF2B5EF4-FFF2-40B4-BE49-F238E27FC236}">
              <a16:creationId xmlns:a16="http://schemas.microsoft.com/office/drawing/2014/main" id="{3CB6C0CB-318D-4CE9-B16B-7C132CEB7486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6" name="Rectangle 7" descr="□ 보험회사의 리스크 종류&#10;">
          <a:extLst>
            <a:ext uri="{FF2B5EF4-FFF2-40B4-BE49-F238E27FC236}">
              <a16:creationId xmlns:a16="http://schemas.microsoft.com/office/drawing/2014/main" id="{4C0FB253-4692-4C77-A1DD-945077DA9E7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7" name="Rectangle 7" descr="□ 보험회사의 리스크 종류&#10;">
          <a:extLst>
            <a:ext uri="{FF2B5EF4-FFF2-40B4-BE49-F238E27FC236}">
              <a16:creationId xmlns:a16="http://schemas.microsoft.com/office/drawing/2014/main" id="{F436CF92-450C-4CA9-B1B0-D5B54AAF64E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8" name="Rectangle 7" descr="□ 보험회사의 리스크 종류&#10;">
          <a:extLst>
            <a:ext uri="{FF2B5EF4-FFF2-40B4-BE49-F238E27FC236}">
              <a16:creationId xmlns:a16="http://schemas.microsoft.com/office/drawing/2014/main" id="{6707CB75-95D0-47AB-8EE5-81246C7C4AE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29" name="Rectangle 7" descr="□ 보험회사의 리스크 종류&#10;">
          <a:extLst>
            <a:ext uri="{FF2B5EF4-FFF2-40B4-BE49-F238E27FC236}">
              <a16:creationId xmlns:a16="http://schemas.microsoft.com/office/drawing/2014/main" id="{0EF516E4-1C62-4841-9D9B-25A1E775027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0" name="Rectangle 7" descr="□ 보험회사의 리스크 종류&#10;">
          <a:extLst>
            <a:ext uri="{FF2B5EF4-FFF2-40B4-BE49-F238E27FC236}">
              <a16:creationId xmlns:a16="http://schemas.microsoft.com/office/drawing/2014/main" id="{B5B5B225-370B-4DC0-BC28-728F6BFEAF75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1" name="Rectangle 7" descr="□ 보험회사의 리스크 종류&#10;">
          <a:extLst>
            <a:ext uri="{FF2B5EF4-FFF2-40B4-BE49-F238E27FC236}">
              <a16:creationId xmlns:a16="http://schemas.microsoft.com/office/drawing/2014/main" id="{2EF3FA07-65B4-46F3-80CC-BCF73CD4E5F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2" name="Rectangle 7" descr="□ 보험회사의 리스크 종류&#10;">
          <a:extLst>
            <a:ext uri="{FF2B5EF4-FFF2-40B4-BE49-F238E27FC236}">
              <a16:creationId xmlns:a16="http://schemas.microsoft.com/office/drawing/2014/main" id="{A6C481A8-56E1-41C6-8B23-435F3973DA7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3" name="Rectangle 7" descr="□ 보험회사의 리스크 종류&#10;">
          <a:extLst>
            <a:ext uri="{FF2B5EF4-FFF2-40B4-BE49-F238E27FC236}">
              <a16:creationId xmlns:a16="http://schemas.microsoft.com/office/drawing/2014/main" id="{98BCA6D7-EC5A-4478-94F7-7E3DD581DFA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4" name="Rectangle 7" descr="□ 보험회사의 리스크 종류&#10;">
          <a:extLst>
            <a:ext uri="{FF2B5EF4-FFF2-40B4-BE49-F238E27FC236}">
              <a16:creationId xmlns:a16="http://schemas.microsoft.com/office/drawing/2014/main" id="{0FD74645-4894-4C3C-900B-1F72DC8F29A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5" name="Rectangle 7" descr="□ 보험회사의 리스크 종류&#10;">
          <a:extLst>
            <a:ext uri="{FF2B5EF4-FFF2-40B4-BE49-F238E27FC236}">
              <a16:creationId xmlns:a16="http://schemas.microsoft.com/office/drawing/2014/main" id="{685ECD5D-47C6-49FC-861D-445AE2FDD8A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6" name="Rectangle 7" descr="□ 보험회사의 리스크 종류&#10;">
          <a:extLst>
            <a:ext uri="{FF2B5EF4-FFF2-40B4-BE49-F238E27FC236}">
              <a16:creationId xmlns:a16="http://schemas.microsoft.com/office/drawing/2014/main" id="{FFF3ABF9-DC12-4EC6-AF9F-541651B28CBD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37" name="Rectangle 7" descr="□ 보험회사의 리스크 종류&#10;">
          <a:extLst>
            <a:ext uri="{FF2B5EF4-FFF2-40B4-BE49-F238E27FC236}">
              <a16:creationId xmlns:a16="http://schemas.microsoft.com/office/drawing/2014/main" id="{276BFF3D-1B8F-4733-A360-DB033B74B410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8" name="Rectangle 7" descr="□ 보험회사의 리스크 종류&#10;">
          <a:extLst>
            <a:ext uri="{FF2B5EF4-FFF2-40B4-BE49-F238E27FC236}">
              <a16:creationId xmlns:a16="http://schemas.microsoft.com/office/drawing/2014/main" id="{F743D2A6-5081-4FB1-BDE0-D8E83692AC3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39" name="Rectangle 7" descr="□ 보험회사의 리스크 종류&#10;">
          <a:extLst>
            <a:ext uri="{FF2B5EF4-FFF2-40B4-BE49-F238E27FC236}">
              <a16:creationId xmlns:a16="http://schemas.microsoft.com/office/drawing/2014/main" id="{57269629-CCB7-47EE-91F7-B758937A7348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0" name="Rectangle 7" descr="□ 보험회사의 리스크 종류&#10;">
          <a:extLst>
            <a:ext uri="{FF2B5EF4-FFF2-40B4-BE49-F238E27FC236}">
              <a16:creationId xmlns:a16="http://schemas.microsoft.com/office/drawing/2014/main" id="{05D8C1D9-41E6-4283-83AD-4CFAFE6E92E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1" name="Rectangle 7" descr="□ 보험회사의 리스크 종류&#10;">
          <a:extLst>
            <a:ext uri="{FF2B5EF4-FFF2-40B4-BE49-F238E27FC236}">
              <a16:creationId xmlns:a16="http://schemas.microsoft.com/office/drawing/2014/main" id="{E4864989-E4DF-48D1-ABFD-9F18E401EB5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2" name="Rectangle 7" descr="□ 보험회사의 리스크 종류&#10;">
          <a:extLst>
            <a:ext uri="{FF2B5EF4-FFF2-40B4-BE49-F238E27FC236}">
              <a16:creationId xmlns:a16="http://schemas.microsoft.com/office/drawing/2014/main" id="{682DAF93-5C14-480C-9400-A8B6E6932F2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3" name="Rectangle 7" descr="□ 보험회사의 리스크 종류&#10;">
          <a:extLst>
            <a:ext uri="{FF2B5EF4-FFF2-40B4-BE49-F238E27FC236}">
              <a16:creationId xmlns:a16="http://schemas.microsoft.com/office/drawing/2014/main" id="{1E309F6C-8315-4038-83C8-E1105650DDAB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4" name="Rectangle 7" descr="□ 보험회사의 리스크 종류&#10;">
          <a:extLst>
            <a:ext uri="{FF2B5EF4-FFF2-40B4-BE49-F238E27FC236}">
              <a16:creationId xmlns:a16="http://schemas.microsoft.com/office/drawing/2014/main" id="{7F66505A-5C0C-43BE-8A84-479AE64C266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5" name="Rectangle 7" descr="□ 보험회사의 리스크 종류&#10;">
          <a:extLst>
            <a:ext uri="{FF2B5EF4-FFF2-40B4-BE49-F238E27FC236}">
              <a16:creationId xmlns:a16="http://schemas.microsoft.com/office/drawing/2014/main" id="{AEF7B2A7-D65A-4C44-AC0D-AF57F6FA136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6" name="Rectangle 7" descr="□ 보험회사의 리스크 종류&#10;">
          <a:extLst>
            <a:ext uri="{FF2B5EF4-FFF2-40B4-BE49-F238E27FC236}">
              <a16:creationId xmlns:a16="http://schemas.microsoft.com/office/drawing/2014/main" id="{E2F9E30F-A87B-4336-A2A9-DA194E7A3BC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7" name="Rectangle 7" descr="□ 보험회사의 리스크 종류&#10;">
          <a:extLst>
            <a:ext uri="{FF2B5EF4-FFF2-40B4-BE49-F238E27FC236}">
              <a16:creationId xmlns:a16="http://schemas.microsoft.com/office/drawing/2014/main" id="{61319D31-770E-42BB-AC2C-DFFD6C4D7D7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14</xdr:row>
      <xdr:rowOff>0</xdr:rowOff>
    </xdr:from>
    <xdr:to>
      <xdr:col>6</xdr:col>
      <xdr:colOff>334</xdr:colOff>
      <xdr:row>14</xdr:row>
      <xdr:rowOff>0</xdr:rowOff>
    </xdr:to>
    <xdr:sp macro="" textlink="">
      <xdr:nvSpPr>
        <xdr:cNvPr id="48" name="Rectangle 7" descr="□ 보험회사의 리스크 종류&#10;">
          <a:extLst>
            <a:ext uri="{FF2B5EF4-FFF2-40B4-BE49-F238E27FC236}">
              <a16:creationId xmlns:a16="http://schemas.microsoft.com/office/drawing/2014/main" id="{9A6A0ABE-FC84-426F-8633-A5CE81117623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49" name="Rectangle 7" descr="□ 보험회사의 리스크 종류&#10;">
          <a:extLst>
            <a:ext uri="{FF2B5EF4-FFF2-40B4-BE49-F238E27FC236}">
              <a16:creationId xmlns:a16="http://schemas.microsoft.com/office/drawing/2014/main" id="{33E3B624-3B03-4B25-A96F-06D4C5B63DC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0" name="Rectangle 7" descr="□ 보험회사의 리스크 종류&#10;">
          <a:extLst>
            <a:ext uri="{FF2B5EF4-FFF2-40B4-BE49-F238E27FC236}">
              <a16:creationId xmlns:a16="http://schemas.microsoft.com/office/drawing/2014/main" id="{8CB3320E-0526-4991-B252-03E13EDCE908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1" name="Rectangle 7" descr="□ 보험회사의 리스크 종류&#10;">
          <a:extLst>
            <a:ext uri="{FF2B5EF4-FFF2-40B4-BE49-F238E27FC236}">
              <a16:creationId xmlns:a16="http://schemas.microsoft.com/office/drawing/2014/main" id="{5B683915-B553-4035-8205-D24DAA06E8A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2" name="Rectangle 7" descr="□ 보험회사의 리스크 종류&#10;">
          <a:extLst>
            <a:ext uri="{FF2B5EF4-FFF2-40B4-BE49-F238E27FC236}">
              <a16:creationId xmlns:a16="http://schemas.microsoft.com/office/drawing/2014/main" id="{5AD3D842-BAB6-4988-8B3E-458C6C3972F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3" name="Rectangle 7" descr="□ 보험회사의 리스크 종류&#10;">
          <a:extLst>
            <a:ext uri="{FF2B5EF4-FFF2-40B4-BE49-F238E27FC236}">
              <a16:creationId xmlns:a16="http://schemas.microsoft.com/office/drawing/2014/main" id="{42012700-A36B-4989-9970-29678C2A041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4" name="Rectangle 7" descr="□ 보험회사의 리스크 종류&#10;">
          <a:extLst>
            <a:ext uri="{FF2B5EF4-FFF2-40B4-BE49-F238E27FC236}">
              <a16:creationId xmlns:a16="http://schemas.microsoft.com/office/drawing/2014/main" id="{CB5D5405-9076-499C-9B94-FC1FDF81FA9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5" name="Rectangle 7" descr="□ 보험회사의 리스크 종류&#10;">
          <a:extLst>
            <a:ext uri="{FF2B5EF4-FFF2-40B4-BE49-F238E27FC236}">
              <a16:creationId xmlns:a16="http://schemas.microsoft.com/office/drawing/2014/main" id="{53167C04-F392-4878-8D3A-73EF0A2791A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1634</xdr:colOff>
      <xdr:row>13</xdr:row>
      <xdr:rowOff>0</xdr:rowOff>
    </xdr:from>
    <xdr:to>
      <xdr:col>6</xdr:col>
      <xdr:colOff>334</xdr:colOff>
      <xdr:row>13</xdr:row>
      <xdr:rowOff>0</xdr:rowOff>
    </xdr:to>
    <xdr:sp macro="" textlink="">
      <xdr:nvSpPr>
        <xdr:cNvPr id="56" name="Rectangle 7" descr="□ 보험회사의 리스크 종류&#10;">
          <a:extLst>
            <a:ext uri="{FF2B5EF4-FFF2-40B4-BE49-F238E27FC236}">
              <a16:creationId xmlns:a16="http://schemas.microsoft.com/office/drawing/2014/main" id="{CE055202-77A2-467F-8DE2-BF5741A4308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098971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</a:t>
          </a:r>
          <a:r>
            <a:rPr lang="en-US" altLang="ko-KR" sz="1200" b="0" i="0" u="none" strike="noStrike" baseline="0">
              <a:solidFill>
                <a:srgbClr val="FFFFFF"/>
              </a:solidFill>
              <a:latin typeface="SLI 파트너 EB"/>
            </a:rPr>
            <a:t>/</a:t>
          </a: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 editAs="oneCell">
    <xdr:from>
      <xdr:col>5</xdr:col>
      <xdr:colOff>1466850</xdr:colOff>
      <xdr:row>0</xdr:row>
      <xdr:rowOff>0</xdr:rowOff>
    </xdr:from>
    <xdr:to>
      <xdr:col>6</xdr:col>
      <xdr:colOff>200025</xdr:colOff>
      <xdr:row>1</xdr:row>
      <xdr:rowOff>19050</xdr:rowOff>
    </xdr:to>
    <xdr:pic>
      <xdr:nvPicPr>
        <xdr:cNvPr id="79447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D795B4-46DE-4AA5-99FE-15C4887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7867650" y="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" name="Rectangle 7" descr="□ 보험회사의 리스크 종류&#10;">
          <a:extLst>
            <a:ext uri="{FF2B5EF4-FFF2-40B4-BE49-F238E27FC236}">
              <a16:creationId xmlns:a16="http://schemas.microsoft.com/office/drawing/2014/main" id="{89C4CDA9-32CB-4CAC-9B2C-0A2AE00E782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" name="Rectangle 7" descr="□ 보험회사의 리스크 종류&#10;">
          <a:extLst>
            <a:ext uri="{FF2B5EF4-FFF2-40B4-BE49-F238E27FC236}">
              <a16:creationId xmlns:a16="http://schemas.microsoft.com/office/drawing/2014/main" id="{04F3D362-8923-48D3-BE1F-149DE520407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" name="Rectangle 7" descr="□ 보험회사의 리스크 종류&#10;">
          <a:extLst>
            <a:ext uri="{FF2B5EF4-FFF2-40B4-BE49-F238E27FC236}">
              <a16:creationId xmlns:a16="http://schemas.microsoft.com/office/drawing/2014/main" id="{CDBA342E-0C13-4D91-BC01-23DB1C086092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" name="Rectangle 7" descr="□ 보험회사의 리스크 종류&#10;">
          <a:extLst>
            <a:ext uri="{FF2B5EF4-FFF2-40B4-BE49-F238E27FC236}">
              <a16:creationId xmlns:a16="http://schemas.microsoft.com/office/drawing/2014/main" id="{A6870F2C-CED3-40F2-8E60-7B72A094264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6" name="Rectangle 7" descr="□ 보험회사의 리스크 종류&#10;">
          <a:extLst>
            <a:ext uri="{FF2B5EF4-FFF2-40B4-BE49-F238E27FC236}">
              <a16:creationId xmlns:a16="http://schemas.microsoft.com/office/drawing/2014/main" id="{93F8C429-4754-4230-9C11-6E889535E49E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7" name="Rectangle 7" descr="□ 보험회사의 리스크 종류&#10;">
          <a:extLst>
            <a:ext uri="{FF2B5EF4-FFF2-40B4-BE49-F238E27FC236}">
              <a16:creationId xmlns:a16="http://schemas.microsoft.com/office/drawing/2014/main" id="{77A81EFF-949B-40F5-AFD7-63CDDE645942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8" name="Rectangle 7" descr="□ 보험회사의 리스크 종류&#10;">
          <a:extLst>
            <a:ext uri="{FF2B5EF4-FFF2-40B4-BE49-F238E27FC236}">
              <a16:creationId xmlns:a16="http://schemas.microsoft.com/office/drawing/2014/main" id="{E18866FF-EDD8-4CDB-BBFF-B631688AD2F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9" name="Rectangle 7" descr="□ 보험회사의 리스크 종류&#10;">
          <a:extLst>
            <a:ext uri="{FF2B5EF4-FFF2-40B4-BE49-F238E27FC236}">
              <a16:creationId xmlns:a16="http://schemas.microsoft.com/office/drawing/2014/main" id="{88C3E294-1401-4798-92BB-16F68FD19A0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0" name="Rectangle 7" descr="□ 보험회사의 리스크 종류&#10;">
          <a:extLst>
            <a:ext uri="{FF2B5EF4-FFF2-40B4-BE49-F238E27FC236}">
              <a16:creationId xmlns:a16="http://schemas.microsoft.com/office/drawing/2014/main" id="{7014F375-FA83-4AD3-BAAD-90B7AC2EDBD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1" name="Rectangle 7" descr="□ 보험회사의 리스크 종류&#10;">
          <a:extLst>
            <a:ext uri="{FF2B5EF4-FFF2-40B4-BE49-F238E27FC236}">
              <a16:creationId xmlns:a16="http://schemas.microsoft.com/office/drawing/2014/main" id="{1169488A-90CA-4A7F-B14E-83378FC065E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2" name="Rectangle 7" descr="□ 보험회사의 리스크 종류&#10;">
          <a:extLst>
            <a:ext uri="{FF2B5EF4-FFF2-40B4-BE49-F238E27FC236}">
              <a16:creationId xmlns:a16="http://schemas.microsoft.com/office/drawing/2014/main" id="{0FC937B8-C239-4CAC-A8CA-C17EF5F7C183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3" name="Rectangle 7" descr="□ 보험회사의 리스크 종류&#10;">
          <a:extLst>
            <a:ext uri="{FF2B5EF4-FFF2-40B4-BE49-F238E27FC236}">
              <a16:creationId xmlns:a16="http://schemas.microsoft.com/office/drawing/2014/main" id="{FED2CE73-148C-4EA1-AC58-4C0EA95FC267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4" name="Rectangle 7" descr="□ 보험회사의 리스크 종류&#10;">
          <a:extLst>
            <a:ext uri="{FF2B5EF4-FFF2-40B4-BE49-F238E27FC236}">
              <a16:creationId xmlns:a16="http://schemas.microsoft.com/office/drawing/2014/main" id="{C0FB4DEF-8FCF-4131-B6F9-EECAD827849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5" name="Rectangle 7" descr="□ 보험회사의 리스크 종류&#10;">
          <a:extLst>
            <a:ext uri="{FF2B5EF4-FFF2-40B4-BE49-F238E27FC236}">
              <a16:creationId xmlns:a16="http://schemas.microsoft.com/office/drawing/2014/main" id="{4621157B-643C-4201-8F56-0527CAD7E34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6" name="Rectangle 7" descr="□ 보험회사의 리스크 종류&#10;">
          <a:extLst>
            <a:ext uri="{FF2B5EF4-FFF2-40B4-BE49-F238E27FC236}">
              <a16:creationId xmlns:a16="http://schemas.microsoft.com/office/drawing/2014/main" id="{15FB4222-F66F-4FD0-8E31-240357CF047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17" name="Rectangle 7" descr="□ 보험회사의 리스크 종류&#10;">
          <a:extLst>
            <a:ext uri="{FF2B5EF4-FFF2-40B4-BE49-F238E27FC236}">
              <a16:creationId xmlns:a16="http://schemas.microsoft.com/office/drawing/2014/main" id="{5D5144FE-86C6-4E5D-86E7-6B816376E72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8" name="Rectangle 7" descr="□ 보험회사의 리스크 종류&#10;">
          <a:extLst>
            <a:ext uri="{FF2B5EF4-FFF2-40B4-BE49-F238E27FC236}">
              <a16:creationId xmlns:a16="http://schemas.microsoft.com/office/drawing/2014/main" id="{0C8306E7-7556-4F63-B22D-360AC5C3BEDB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19" name="Rectangle 7" descr="□ 보험회사의 리스크 종류&#10;">
          <a:extLst>
            <a:ext uri="{FF2B5EF4-FFF2-40B4-BE49-F238E27FC236}">
              <a16:creationId xmlns:a16="http://schemas.microsoft.com/office/drawing/2014/main" id="{5DBF4BDD-B0CF-4A5D-8EAD-8E42E45AFFB4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0" name="Rectangle 7" descr="□ 보험회사의 리스크 종류&#10;">
          <a:extLst>
            <a:ext uri="{FF2B5EF4-FFF2-40B4-BE49-F238E27FC236}">
              <a16:creationId xmlns:a16="http://schemas.microsoft.com/office/drawing/2014/main" id="{955E1C04-F15B-414C-BA93-CDA3FCE5806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1" name="Rectangle 7" descr="□ 보험회사의 리스크 종류&#10;">
          <a:extLst>
            <a:ext uri="{FF2B5EF4-FFF2-40B4-BE49-F238E27FC236}">
              <a16:creationId xmlns:a16="http://schemas.microsoft.com/office/drawing/2014/main" id="{66A08989-A142-4E81-A1DF-947EE2810F9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2" name="Rectangle 7" descr="□ 보험회사의 리스크 종류&#10;">
          <a:extLst>
            <a:ext uri="{FF2B5EF4-FFF2-40B4-BE49-F238E27FC236}">
              <a16:creationId xmlns:a16="http://schemas.microsoft.com/office/drawing/2014/main" id="{FF8DF920-C3B6-4871-817A-12DDD204F6A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3" name="Rectangle 7" descr="□ 보험회사의 리스크 종류&#10;">
          <a:extLst>
            <a:ext uri="{FF2B5EF4-FFF2-40B4-BE49-F238E27FC236}">
              <a16:creationId xmlns:a16="http://schemas.microsoft.com/office/drawing/2014/main" id="{DB3D0037-4C0B-46DD-9BCC-12A0F942B4A1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24" name="Rectangle 7" descr="□ 보험회사의 리스크 종류&#10;">
          <a:extLst>
            <a:ext uri="{FF2B5EF4-FFF2-40B4-BE49-F238E27FC236}">
              <a16:creationId xmlns:a16="http://schemas.microsoft.com/office/drawing/2014/main" id="{D837A799-AEEB-43EB-8A57-83D3D091A359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25" name="Rectangle 7" descr="□ 보험회사의 리스크 종류&#10;">
          <a:extLst>
            <a:ext uri="{FF2B5EF4-FFF2-40B4-BE49-F238E27FC236}">
              <a16:creationId xmlns:a16="http://schemas.microsoft.com/office/drawing/2014/main" id="{719A876F-9FD2-4E55-A55F-CE4A1FCE3D9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6" name="Rectangle 7" descr="□ 보험회사의 리스크 종류&#10;">
          <a:extLst>
            <a:ext uri="{FF2B5EF4-FFF2-40B4-BE49-F238E27FC236}">
              <a16:creationId xmlns:a16="http://schemas.microsoft.com/office/drawing/2014/main" id="{1217A2B6-5160-4F84-8F08-CECC5B68AF03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7" name="Rectangle 7" descr="□ 보험회사의 리스크 종류&#10;">
          <a:extLst>
            <a:ext uri="{FF2B5EF4-FFF2-40B4-BE49-F238E27FC236}">
              <a16:creationId xmlns:a16="http://schemas.microsoft.com/office/drawing/2014/main" id="{12F010DB-33E4-422A-BE89-1911CFDD458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8" name="Rectangle 7" descr="□ 보험회사의 리스크 종류&#10;">
          <a:extLst>
            <a:ext uri="{FF2B5EF4-FFF2-40B4-BE49-F238E27FC236}">
              <a16:creationId xmlns:a16="http://schemas.microsoft.com/office/drawing/2014/main" id="{49C73143-376B-41D0-84C3-FE481487D0A8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29" name="Rectangle 7" descr="□ 보험회사의 리스크 종류&#10;">
          <a:extLst>
            <a:ext uri="{FF2B5EF4-FFF2-40B4-BE49-F238E27FC236}">
              <a16:creationId xmlns:a16="http://schemas.microsoft.com/office/drawing/2014/main" id="{17A6FE85-7F82-40A4-9BC4-77103AA2A95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0" name="Rectangle 7" descr="□ 보험회사의 리스크 종류&#10;">
          <a:extLst>
            <a:ext uri="{FF2B5EF4-FFF2-40B4-BE49-F238E27FC236}">
              <a16:creationId xmlns:a16="http://schemas.microsoft.com/office/drawing/2014/main" id="{C6242412-81D8-44EA-857D-D17ABA34A465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1" name="Rectangle 7" descr="□ 보험회사의 리스크 종류&#10;">
          <a:extLst>
            <a:ext uri="{FF2B5EF4-FFF2-40B4-BE49-F238E27FC236}">
              <a16:creationId xmlns:a16="http://schemas.microsoft.com/office/drawing/2014/main" id="{4751D0F8-55D5-4726-857F-1AA36B5B6284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2" name="Rectangle 7" descr="□ 보험회사의 리스크 종류&#10;">
          <a:extLst>
            <a:ext uri="{FF2B5EF4-FFF2-40B4-BE49-F238E27FC236}">
              <a16:creationId xmlns:a16="http://schemas.microsoft.com/office/drawing/2014/main" id="{52F41622-4827-4645-B114-161DD16909C4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3" name="Rectangle 7" descr="□ 보험회사의 리스크 종류&#10;">
          <a:extLst>
            <a:ext uri="{FF2B5EF4-FFF2-40B4-BE49-F238E27FC236}">
              <a16:creationId xmlns:a16="http://schemas.microsoft.com/office/drawing/2014/main" id="{F6F0AA6F-B03C-42BE-B39C-28532B0653D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4" name="Rectangle 7" descr="□ 보험회사의 리스크 종류&#10;">
          <a:extLst>
            <a:ext uri="{FF2B5EF4-FFF2-40B4-BE49-F238E27FC236}">
              <a16:creationId xmlns:a16="http://schemas.microsoft.com/office/drawing/2014/main" id="{C354E0B3-2C3A-46C3-A05B-4A1B6B87BE0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5" name="Rectangle 7" descr="□ 보험회사의 리스크 종류&#10;">
          <a:extLst>
            <a:ext uri="{FF2B5EF4-FFF2-40B4-BE49-F238E27FC236}">
              <a16:creationId xmlns:a16="http://schemas.microsoft.com/office/drawing/2014/main" id="{F31AF318-6A2E-483E-B58C-89299F99BBA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6" name="Rectangle 7" descr="□ 보험회사의 리스크 종류&#10;">
          <a:extLst>
            <a:ext uri="{FF2B5EF4-FFF2-40B4-BE49-F238E27FC236}">
              <a16:creationId xmlns:a16="http://schemas.microsoft.com/office/drawing/2014/main" id="{13029EDB-CD46-4A49-9527-3E99CBC0A4A1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37" name="Rectangle 7" descr="□ 보험회사의 리스크 종류&#10;">
          <a:extLst>
            <a:ext uri="{FF2B5EF4-FFF2-40B4-BE49-F238E27FC236}">
              <a16:creationId xmlns:a16="http://schemas.microsoft.com/office/drawing/2014/main" id="{1A729E38-D339-4295-84F3-3BD9B1D3112F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8" name="Rectangle 7" descr="□ 보험회사의 리스크 종류&#10;">
          <a:extLst>
            <a:ext uri="{FF2B5EF4-FFF2-40B4-BE49-F238E27FC236}">
              <a16:creationId xmlns:a16="http://schemas.microsoft.com/office/drawing/2014/main" id="{67AADCFB-0B93-4C54-859F-93F9372B64A7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39" name="Rectangle 7" descr="□ 보험회사의 리스크 종류&#10;">
          <a:extLst>
            <a:ext uri="{FF2B5EF4-FFF2-40B4-BE49-F238E27FC236}">
              <a16:creationId xmlns:a16="http://schemas.microsoft.com/office/drawing/2014/main" id="{92C5403D-5F04-4AEB-87CF-59F1494C980B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0" name="Rectangle 7" descr="□ 보험회사의 리스크 종류&#10;">
          <a:extLst>
            <a:ext uri="{FF2B5EF4-FFF2-40B4-BE49-F238E27FC236}">
              <a16:creationId xmlns:a16="http://schemas.microsoft.com/office/drawing/2014/main" id="{8BB7C86A-6330-44FD-B570-99D735E42E3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1" name="Rectangle 7" descr="□ 보험회사의 리스크 종류&#10;">
          <a:extLst>
            <a:ext uri="{FF2B5EF4-FFF2-40B4-BE49-F238E27FC236}">
              <a16:creationId xmlns:a16="http://schemas.microsoft.com/office/drawing/2014/main" id="{278BB14F-0E84-4B13-8284-12247FCDD71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2" name="Rectangle 7" descr="□ 보험회사의 리스크 종류&#10;">
          <a:extLst>
            <a:ext uri="{FF2B5EF4-FFF2-40B4-BE49-F238E27FC236}">
              <a16:creationId xmlns:a16="http://schemas.microsoft.com/office/drawing/2014/main" id="{217F3302-20FA-414F-9E04-B59289729F3E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3" name="Rectangle 7" descr="□ 보험회사의 리스크 종류&#10;">
          <a:extLst>
            <a:ext uri="{FF2B5EF4-FFF2-40B4-BE49-F238E27FC236}">
              <a16:creationId xmlns:a16="http://schemas.microsoft.com/office/drawing/2014/main" id="{19FA6D38-63BE-42E0-9789-0799B45F763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4" name="Rectangle 7" descr="□ 보험회사의 리스크 종류&#10;">
          <a:extLst>
            <a:ext uri="{FF2B5EF4-FFF2-40B4-BE49-F238E27FC236}">
              <a16:creationId xmlns:a16="http://schemas.microsoft.com/office/drawing/2014/main" id="{E2D257A7-0B60-49D7-A891-682609E0C0C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5" name="Rectangle 7" descr="□ 보험회사의 리스크 종류&#10;">
          <a:extLst>
            <a:ext uri="{FF2B5EF4-FFF2-40B4-BE49-F238E27FC236}">
              <a16:creationId xmlns:a16="http://schemas.microsoft.com/office/drawing/2014/main" id="{7B0E3FB2-2DDE-4586-9532-4EC5174C0F0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6" name="Rectangle 7" descr="□ 보험회사의 리스크 종류&#10;">
          <a:extLst>
            <a:ext uri="{FF2B5EF4-FFF2-40B4-BE49-F238E27FC236}">
              <a16:creationId xmlns:a16="http://schemas.microsoft.com/office/drawing/2014/main" id="{1F3D775F-B4DF-4F48-886B-A1161AFD0F2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7" name="Rectangle 7" descr="□ 보험회사의 리스크 종류&#10;">
          <a:extLst>
            <a:ext uri="{FF2B5EF4-FFF2-40B4-BE49-F238E27FC236}">
              <a16:creationId xmlns:a16="http://schemas.microsoft.com/office/drawing/2014/main" id="{29B03005-286D-4E07-8A4C-6A569A37107D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14</xdr:row>
      <xdr:rowOff>0</xdr:rowOff>
    </xdr:from>
    <xdr:to>
      <xdr:col>6</xdr:col>
      <xdr:colOff>839</xdr:colOff>
      <xdr:row>14</xdr:row>
      <xdr:rowOff>0</xdr:rowOff>
    </xdr:to>
    <xdr:sp macro="" textlink="">
      <xdr:nvSpPr>
        <xdr:cNvPr id="48" name="Rectangle 7" descr="□ 보험회사의 리스크 종류&#10;">
          <a:extLst>
            <a:ext uri="{FF2B5EF4-FFF2-40B4-BE49-F238E27FC236}">
              <a16:creationId xmlns:a16="http://schemas.microsoft.com/office/drawing/2014/main" id="{A120E8B1-BD4E-49A8-B710-A5CC63BA1CA8}"/>
            </a:ext>
          </a:extLst>
        </xdr:cNvPr>
        <xdr:cNvSpPr>
          <a:spLocks noChangeArrowheads="1"/>
        </xdr:cNvSpPr>
      </xdr:nvSpPr>
      <xdr:spPr bwMode="auto">
        <a:xfrm>
          <a:off x="664029" y="5838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49" name="Rectangle 7" descr="□ 보험회사의 리스크 종류&#10;">
          <a:extLst>
            <a:ext uri="{FF2B5EF4-FFF2-40B4-BE49-F238E27FC236}">
              <a16:creationId xmlns:a16="http://schemas.microsoft.com/office/drawing/2014/main" id="{B53126B3-D6FD-4E02-859F-BD82B9A855A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0" name="Rectangle 7" descr="□ 보험회사의 리스크 종류&#10;">
          <a:extLst>
            <a:ext uri="{FF2B5EF4-FFF2-40B4-BE49-F238E27FC236}">
              <a16:creationId xmlns:a16="http://schemas.microsoft.com/office/drawing/2014/main" id="{BE366FF4-9F45-42D8-AC4C-E95ECCA6717F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1" name="Rectangle 7" descr="□ 보험회사의 리스크 종류&#10;">
          <a:extLst>
            <a:ext uri="{FF2B5EF4-FFF2-40B4-BE49-F238E27FC236}">
              <a16:creationId xmlns:a16="http://schemas.microsoft.com/office/drawing/2014/main" id="{EB5BC085-F48C-40C3-925B-B370CD0B62D9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2" name="Rectangle 7" descr="□ 보험회사의 리스크 종류&#10;">
          <a:extLst>
            <a:ext uri="{FF2B5EF4-FFF2-40B4-BE49-F238E27FC236}">
              <a16:creationId xmlns:a16="http://schemas.microsoft.com/office/drawing/2014/main" id="{ACFF5ECD-9406-4F72-8867-2D7D4FAC78EC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3" name="Rectangle 7" descr="□ 보험회사의 리스크 종류&#10;">
          <a:extLst>
            <a:ext uri="{FF2B5EF4-FFF2-40B4-BE49-F238E27FC236}">
              <a16:creationId xmlns:a16="http://schemas.microsoft.com/office/drawing/2014/main" id="{236CC038-DE41-431F-85AB-F9D86DBC3230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4" name="Rectangle 7" descr="□ 보험회사의 리스크 종류&#10;">
          <a:extLst>
            <a:ext uri="{FF2B5EF4-FFF2-40B4-BE49-F238E27FC236}">
              <a16:creationId xmlns:a16="http://schemas.microsoft.com/office/drawing/2014/main" id="{32057E29-7B4A-4073-9D2B-DCE70470EF55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5" name="Rectangle 7" descr="□ 보험회사의 리스크 종류&#10;">
          <a:extLst>
            <a:ext uri="{FF2B5EF4-FFF2-40B4-BE49-F238E27FC236}">
              <a16:creationId xmlns:a16="http://schemas.microsoft.com/office/drawing/2014/main" id="{27A9DD68-D3BA-409D-817B-1E916CC2F7F6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>
    <xdr:from>
      <xdr:col>3</xdr:col>
      <xdr:colOff>2963</xdr:colOff>
      <xdr:row>13</xdr:row>
      <xdr:rowOff>0</xdr:rowOff>
    </xdr:from>
    <xdr:to>
      <xdr:col>6</xdr:col>
      <xdr:colOff>839</xdr:colOff>
      <xdr:row>13</xdr:row>
      <xdr:rowOff>0</xdr:rowOff>
    </xdr:to>
    <xdr:sp macro="" textlink="">
      <xdr:nvSpPr>
        <xdr:cNvPr id="56" name="Rectangle 7" descr="□ 보험회사의 리스크 종류&#10;">
          <a:extLst>
            <a:ext uri="{FF2B5EF4-FFF2-40B4-BE49-F238E27FC236}">
              <a16:creationId xmlns:a16="http://schemas.microsoft.com/office/drawing/2014/main" id="{395EFD14-52C1-412F-893A-0069E43E7DAA}"/>
            </a:ext>
          </a:extLst>
        </xdr:cNvPr>
        <xdr:cNvSpPr>
          <a:spLocks noChangeArrowheads="1"/>
        </xdr:cNvSpPr>
      </xdr:nvSpPr>
      <xdr:spPr bwMode="auto">
        <a:xfrm>
          <a:off x="664029" y="5457825"/>
          <a:ext cx="8718096" cy="0"/>
        </a:xfrm>
        <a:prstGeom prst="bevel">
          <a:avLst>
            <a:gd name="adj" fmla="val 11356"/>
          </a:avLst>
        </a:prstGeom>
        <a:solidFill>
          <a:srgbClr val="969696"/>
        </a:solidFill>
        <a:ln>
          <a:noFill/>
        </a:ln>
        <a:effectLst/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FFFFFF"/>
              </a:solidFill>
              <a:latin typeface="SLI 파트너 EB"/>
            </a:rPr>
            <a:t>재무 실적 요약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FFFFFF"/>
            </a:solidFill>
            <a:latin typeface="SLI 파트너 EB"/>
          </a:endParaRPr>
        </a:p>
      </xdr:txBody>
    </xdr:sp>
    <xdr:clientData/>
  </xdr:twoCellAnchor>
  <xdr:twoCellAnchor editAs="oneCell">
    <xdr:from>
      <xdr:col>5</xdr:col>
      <xdr:colOff>1466850</xdr:colOff>
      <xdr:row>0</xdr:row>
      <xdr:rowOff>28575</xdr:rowOff>
    </xdr:from>
    <xdr:to>
      <xdr:col>6</xdr:col>
      <xdr:colOff>190500</xdr:colOff>
      <xdr:row>1</xdr:row>
      <xdr:rowOff>47625</xdr:rowOff>
    </xdr:to>
    <xdr:pic>
      <xdr:nvPicPr>
        <xdr:cNvPr id="80471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FF8CC-DC6A-40A5-87E7-A1DF6878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486775" y="28575"/>
          <a:ext cx="1085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1466850</xdr:colOff>
      <xdr:row>0</xdr:row>
      <xdr:rowOff>19050</xdr:rowOff>
    </xdr:from>
    <xdr:to>
      <xdr:col>6</xdr:col>
      <xdr:colOff>190500</xdr:colOff>
      <xdr:row>1</xdr:row>
      <xdr:rowOff>38100</xdr:rowOff>
    </xdr:to>
    <xdr:pic>
      <xdr:nvPicPr>
        <xdr:cNvPr id="17849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D51D8-664B-4547-B0C8-BDC1D415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001000" y="19050"/>
          <a:ext cx="1085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1466850</xdr:colOff>
      <xdr:row>0</xdr:row>
      <xdr:rowOff>38100</xdr:rowOff>
    </xdr:from>
    <xdr:to>
      <xdr:col>6</xdr:col>
      <xdr:colOff>190500</xdr:colOff>
      <xdr:row>1</xdr:row>
      <xdr:rowOff>57150</xdr:rowOff>
    </xdr:to>
    <xdr:pic>
      <xdr:nvPicPr>
        <xdr:cNvPr id="1887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6E587-437B-4883-B701-75B222611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44" t="-9654" r="2"/>
        <a:stretch>
          <a:fillRect/>
        </a:stretch>
      </xdr:blipFill>
      <xdr:spPr bwMode="auto">
        <a:xfrm>
          <a:off x="8001000" y="38100"/>
          <a:ext cx="1085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4"/>
  <sheetViews>
    <sheetView showGridLines="0" tabSelected="1" defaultGridColor="0" view="pageBreakPreview" colorId="53" zoomScale="70" zoomScaleNormal="60" zoomScaleSheetLayoutView="70" zoomScalePageLayoutView="25" workbookViewId="0"/>
  </sheetViews>
  <sheetFormatPr defaultColWidth="12.77734375" defaultRowHeight="30" customHeight="1"/>
  <cols>
    <col min="1" max="15" width="12.77734375" style="1" customWidth="1"/>
    <col min="16" max="16" width="12.77734375" style="2" customWidth="1"/>
    <col min="17" max="16384" width="12.77734375" style="1"/>
  </cols>
  <sheetData>
    <row r="1" spans="1:32" ht="30" customHeight="1">
      <c r="A1" s="1" t="s">
        <v>363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32" ht="30" customHeight="1">
      <c r="C2" s="1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32" s="10" customFormat="1" ht="30" customHeight="1">
      <c r="N3" s="23"/>
      <c r="O3" s="1"/>
      <c r="P3" s="2"/>
      <c r="Q3" s="23"/>
    </row>
    <row r="4" spans="1:32" ht="30" customHeight="1">
      <c r="D4" s="25"/>
      <c r="E4" s="25"/>
      <c r="J4" s="26"/>
      <c r="K4" s="26"/>
      <c r="L4" s="27"/>
      <c r="M4" s="27"/>
      <c r="N4" s="27"/>
      <c r="P4" s="743"/>
      <c r="Q4" s="744"/>
    </row>
    <row r="5" spans="1:32" ht="30" customHeight="1">
      <c r="D5" s="28"/>
      <c r="N5" s="25"/>
      <c r="O5" s="25"/>
      <c r="P5" s="743"/>
      <c r="Q5" s="744"/>
    </row>
    <row r="6" spans="1:32" ht="30" customHeight="1">
      <c r="C6" s="29"/>
      <c r="N6" s="25"/>
      <c r="O6" s="25"/>
      <c r="P6" s="11"/>
      <c r="Q6" s="13"/>
      <c r="U6" s="30"/>
      <c r="V6" s="30"/>
      <c r="W6" s="30"/>
      <c r="X6" s="30"/>
      <c r="Y6" s="30"/>
      <c r="Z6" s="30"/>
      <c r="AA6" s="3"/>
      <c r="AB6" s="3"/>
      <c r="AC6" s="3"/>
      <c r="AD6" s="3"/>
      <c r="AE6" s="3"/>
      <c r="AF6" s="3"/>
    </row>
    <row r="7" spans="1:32" ht="30" customHeight="1">
      <c r="C7" s="29"/>
      <c r="D7" s="31"/>
      <c r="E7" s="25"/>
      <c r="F7" s="2"/>
      <c r="G7" s="25"/>
      <c r="H7" s="25"/>
      <c r="I7" s="25"/>
      <c r="J7" s="25"/>
      <c r="K7" s="25"/>
      <c r="L7" s="25"/>
      <c r="M7" s="25"/>
      <c r="N7" s="25"/>
      <c r="O7" s="25"/>
      <c r="P7" s="11"/>
      <c r="Q7" s="13"/>
      <c r="U7" s="30"/>
      <c r="V7" s="30"/>
      <c r="W7" s="30"/>
      <c r="X7" s="30"/>
      <c r="Y7" s="30"/>
      <c r="Z7" s="30"/>
      <c r="AA7" s="3"/>
      <c r="AB7" s="3"/>
      <c r="AC7" s="3"/>
      <c r="AD7" s="3"/>
      <c r="AE7" s="3"/>
      <c r="AF7" s="3"/>
    </row>
    <row r="8" spans="1:32" ht="30" customHeight="1">
      <c r="C8" s="29"/>
      <c r="D8" s="31"/>
      <c r="E8" s="32"/>
      <c r="F8" s="32"/>
      <c r="G8" s="32"/>
      <c r="H8" s="32"/>
      <c r="I8" s="32"/>
      <c r="J8" s="25"/>
      <c r="K8" s="25"/>
      <c r="L8" s="25"/>
      <c r="M8" s="25"/>
      <c r="N8" s="25"/>
      <c r="O8" s="25"/>
      <c r="P8" s="11"/>
      <c r="Q8" s="13"/>
      <c r="U8" s="30"/>
      <c r="V8" s="30"/>
      <c r="W8" s="30"/>
      <c r="X8" s="30"/>
      <c r="Y8" s="30"/>
      <c r="Z8" s="30"/>
      <c r="AA8" s="4"/>
      <c r="AB8" s="4"/>
      <c r="AC8" s="4"/>
      <c r="AD8" s="4"/>
      <c r="AE8" s="4"/>
      <c r="AF8" s="4"/>
    </row>
    <row r="9" spans="1:32" ht="30" customHeight="1">
      <c r="C9" s="29"/>
      <c r="D9" s="31"/>
      <c r="E9" s="25"/>
      <c r="G9" s="25"/>
      <c r="H9" s="25"/>
      <c r="I9" s="25"/>
      <c r="J9" s="25"/>
      <c r="K9" s="25"/>
      <c r="L9" s="25"/>
      <c r="M9" s="25"/>
      <c r="N9" s="25"/>
      <c r="O9" s="25"/>
      <c r="P9" s="11"/>
      <c r="Q9" s="13"/>
      <c r="U9" s="30"/>
      <c r="V9" s="30"/>
      <c r="W9" s="30"/>
      <c r="X9" s="30"/>
      <c r="Y9" s="30"/>
      <c r="Z9" s="30"/>
      <c r="AA9" s="5"/>
      <c r="AB9" s="5"/>
      <c r="AC9" s="5"/>
      <c r="AD9" s="5"/>
      <c r="AE9" s="5"/>
      <c r="AF9" s="5"/>
    </row>
    <row r="10" spans="1:32" ht="30" customHeight="1">
      <c r="C10" s="29"/>
      <c r="D10" s="25"/>
      <c r="E10" s="25"/>
      <c r="G10" s="25"/>
      <c r="H10" s="25"/>
      <c r="I10" s="25"/>
      <c r="J10" s="25"/>
      <c r="K10" s="25"/>
      <c r="L10" s="25"/>
      <c r="M10" s="25"/>
      <c r="N10" s="25"/>
      <c r="O10" s="25"/>
      <c r="P10" s="11"/>
      <c r="Q10" s="13"/>
      <c r="S10" s="4"/>
      <c r="T10" s="15"/>
      <c r="U10" s="30"/>
      <c r="V10" s="30"/>
      <c r="W10" s="30"/>
      <c r="X10" s="30"/>
      <c r="Y10" s="30"/>
      <c r="Z10" s="30"/>
    </row>
    <row r="11" spans="1:32" ht="30" customHeight="1">
      <c r="C11" s="29"/>
      <c r="D11" s="25"/>
      <c r="E11" s="25"/>
      <c r="G11" s="25"/>
      <c r="L11" s="25"/>
      <c r="M11" s="25"/>
      <c r="N11" s="25"/>
      <c r="O11" s="25"/>
      <c r="P11" s="11"/>
      <c r="Q11" s="13"/>
      <c r="T11" s="15"/>
      <c r="U11" s="30"/>
      <c r="V11" s="30"/>
      <c r="W11" s="30"/>
      <c r="X11" s="30"/>
      <c r="Y11" s="30"/>
      <c r="Z11" s="30"/>
    </row>
    <row r="12" spans="1:32" ht="30" customHeight="1">
      <c r="C12" s="33"/>
      <c r="D12" s="25"/>
      <c r="E12" s="25"/>
      <c r="G12" s="25"/>
      <c r="L12" s="25"/>
      <c r="M12" s="25"/>
      <c r="N12" s="25"/>
      <c r="O12" s="25"/>
      <c r="P12" s="11"/>
      <c r="Q12" s="13"/>
      <c r="T12" s="15"/>
      <c r="U12" s="30"/>
      <c r="V12" s="30"/>
      <c r="W12" s="30"/>
      <c r="X12" s="30"/>
      <c r="Y12" s="30"/>
      <c r="Z12" s="30"/>
    </row>
    <row r="13" spans="1:32" ht="30" customHeight="1">
      <c r="C13" s="34"/>
      <c r="D13" s="25"/>
      <c r="E13" s="25"/>
      <c r="G13" s="25"/>
      <c r="L13" s="25"/>
      <c r="M13" s="25"/>
      <c r="N13" s="25"/>
      <c r="O13" s="25"/>
      <c r="P13" s="14"/>
      <c r="Q13" s="13"/>
      <c r="U13" s="30"/>
      <c r="V13" s="30"/>
      <c r="W13" s="30"/>
      <c r="X13" s="30"/>
      <c r="Y13" s="30"/>
      <c r="Z13" s="30"/>
    </row>
    <row r="14" spans="1:32" ht="30" customHeight="1">
      <c r="C14" s="34"/>
      <c r="D14" s="25"/>
      <c r="E14" s="35"/>
      <c r="G14" s="25"/>
      <c r="H14" s="25"/>
      <c r="I14" s="25"/>
      <c r="J14" s="25"/>
      <c r="K14" s="25"/>
      <c r="L14" s="25"/>
      <c r="M14" s="25"/>
      <c r="N14" s="25"/>
      <c r="O14" s="25"/>
      <c r="P14" s="24"/>
      <c r="Q14" s="13"/>
      <c r="U14" s="30"/>
      <c r="V14" s="30"/>
      <c r="W14" s="30"/>
      <c r="X14" s="30"/>
      <c r="Y14" s="30"/>
      <c r="Z14" s="30"/>
    </row>
    <row r="15" spans="1:32" ht="30" customHeight="1">
      <c r="C15" s="34"/>
      <c r="D15" s="25"/>
      <c r="E15" s="25"/>
      <c r="F15" s="34"/>
      <c r="G15" s="25"/>
      <c r="H15" s="25"/>
      <c r="I15" s="25"/>
      <c r="J15" s="25"/>
      <c r="K15" s="25"/>
      <c r="L15" s="25"/>
      <c r="M15" s="25"/>
      <c r="N15" s="25"/>
      <c r="O15" s="25"/>
      <c r="P15" s="24"/>
      <c r="Q15" s="15"/>
      <c r="U15" s="30"/>
      <c r="V15" s="30"/>
      <c r="W15" s="30"/>
      <c r="X15" s="30"/>
      <c r="Y15" s="30"/>
      <c r="Z15" s="30"/>
    </row>
    <row r="16" spans="1:32" ht="30" customHeight="1">
      <c r="D16" s="31"/>
      <c r="E16" s="745"/>
      <c r="F16" s="745"/>
      <c r="G16" s="745"/>
      <c r="H16" s="745"/>
      <c r="I16" s="745"/>
      <c r="J16" s="745"/>
      <c r="K16" s="745"/>
      <c r="L16" s="745"/>
      <c r="M16" s="745"/>
      <c r="N16" s="745"/>
      <c r="O16" s="25"/>
      <c r="P16" s="24"/>
      <c r="Q16" s="15"/>
      <c r="U16" s="30"/>
      <c r="V16" s="30"/>
      <c r="W16" s="30"/>
      <c r="X16" s="30"/>
      <c r="Y16" s="30"/>
      <c r="Z16" s="30"/>
    </row>
    <row r="17" spans="2:26" ht="30" customHeight="1">
      <c r="D17" s="31"/>
      <c r="E17" s="745"/>
      <c r="F17" s="745"/>
      <c r="G17" s="745"/>
      <c r="H17" s="745"/>
      <c r="I17" s="745"/>
      <c r="J17" s="745"/>
      <c r="K17" s="745"/>
      <c r="L17" s="745"/>
      <c r="M17" s="745"/>
      <c r="N17" s="745"/>
      <c r="O17" s="3"/>
      <c r="P17" s="24"/>
      <c r="Q17" s="15"/>
      <c r="U17" s="30"/>
      <c r="V17" s="30"/>
      <c r="W17" s="30"/>
      <c r="X17" s="30"/>
      <c r="Y17" s="30"/>
      <c r="Z17" s="30"/>
    </row>
    <row r="18" spans="2:26" ht="30" customHeight="1">
      <c r="C18" s="34"/>
      <c r="D18" s="31"/>
      <c r="E18" s="745"/>
      <c r="F18" s="745"/>
      <c r="G18" s="745"/>
      <c r="H18" s="745"/>
      <c r="I18" s="745"/>
      <c r="J18" s="745"/>
      <c r="K18" s="745"/>
      <c r="L18" s="745"/>
      <c r="M18" s="745"/>
      <c r="N18" s="745"/>
      <c r="O18" s="3"/>
      <c r="P18" s="24"/>
      <c r="Q18" s="15"/>
    </row>
    <row r="19" spans="2:26" ht="30" customHeight="1">
      <c r="C19" s="34"/>
      <c r="D19" s="34"/>
      <c r="E19" s="34"/>
      <c r="F19" s="34"/>
      <c r="G19" s="34"/>
      <c r="H19" s="34"/>
      <c r="I19" s="18"/>
      <c r="J19" s="3"/>
      <c r="K19" s="3"/>
      <c r="L19" s="3"/>
      <c r="M19" s="3"/>
      <c r="N19" s="3"/>
      <c r="O19" s="3"/>
      <c r="P19" s="24"/>
      <c r="Q19" s="15"/>
    </row>
    <row r="20" spans="2:26" ht="30" customHeight="1">
      <c r="C20" s="34"/>
      <c r="E20" s="34"/>
      <c r="F20" s="34"/>
      <c r="G20" s="34"/>
      <c r="H20" s="34"/>
      <c r="I20" s="18"/>
      <c r="J20" s="3"/>
      <c r="K20" s="3"/>
      <c r="L20" s="3"/>
      <c r="M20" s="3"/>
      <c r="N20" s="3"/>
      <c r="O20" s="3"/>
      <c r="P20" s="24"/>
      <c r="Q20" s="15"/>
    </row>
    <row r="21" spans="2:26" ht="30" customHeight="1">
      <c r="C21" s="34"/>
      <c r="D21" s="34"/>
      <c r="E21" s="34"/>
      <c r="F21" s="34"/>
      <c r="G21" s="34"/>
      <c r="H21" s="34"/>
      <c r="I21" s="18"/>
      <c r="J21" s="3"/>
      <c r="K21" s="3"/>
      <c r="L21" s="3"/>
      <c r="M21" s="3"/>
      <c r="N21" s="3"/>
      <c r="O21" s="3"/>
      <c r="P21" s="24"/>
      <c r="Q21" s="15"/>
    </row>
    <row r="22" spans="2:26" ht="30" customHeight="1">
      <c r="C22" s="34"/>
      <c r="D22" s="28"/>
      <c r="E22" s="34"/>
      <c r="F22" s="34"/>
      <c r="G22" s="34"/>
      <c r="H22" s="34"/>
      <c r="I22" s="18"/>
      <c r="J22" s="3"/>
      <c r="K22" s="3"/>
      <c r="L22" s="3"/>
      <c r="M22" s="3"/>
      <c r="N22" s="3"/>
      <c r="O22" s="3"/>
      <c r="P22" s="24"/>
      <c r="Q22" s="15"/>
    </row>
    <row r="23" spans="2:26" ht="30" customHeight="1">
      <c r="C23" s="34"/>
      <c r="D23" s="34"/>
      <c r="E23" s="34"/>
      <c r="F23" s="34"/>
      <c r="G23" s="34"/>
      <c r="H23" s="34"/>
      <c r="I23" s="18"/>
      <c r="J23" s="3"/>
      <c r="K23" s="3"/>
      <c r="L23" s="3"/>
      <c r="M23" s="3"/>
      <c r="N23" s="3"/>
      <c r="O23" s="3"/>
      <c r="P23" s="36"/>
      <c r="Q23" s="15"/>
    </row>
    <row r="24" spans="2:26" ht="30" customHeight="1">
      <c r="C24" s="29"/>
      <c r="G24" s="20"/>
      <c r="I24" s="17"/>
      <c r="J24" s="3"/>
      <c r="K24" s="3"/>
      <c r="L24" s="3"/>
      <c r="M24" s="3"/>
      <c r="N24" s="3"/>
      <c r="O24" s="3"/>
      <c r="P24" s="24"/>
      <c r="Q24" s="15"/>
    </row>
    <row r="25" spans="2:26" ht="30" customHeight="1">
      <c r="I25" s="17"/>
      <c r="J25" s="3"/>
      <c r="K25" s="3"/>
      <c r="L25" s="3"/>
      <c r="M25" s="3"/>
      <c r="N25" s="3"/>
      <c r="O25" s="3"/>
      <c r="P25" s="24"/>
      <c r="Q25" s="15"/>
    </row>
    <row r="26" spans="2:26" ht="17.25">
      <c r="C26" s="29"/>
      <c r="I26" s="17"/>
      <c r="J26" s="3"/>
      <c r="K26" s="3"/>
      <c r="L26" s="3"/>
      <c r="M26" s="3"/>
      <c r="N26" s="3"/>
      <c r="O26" s="3"/>
      <c r="P26" s="24"/>
      <c r="Q26" s="15"/>
    </row>
    <row r="27" spans="2:26" ht="30" customHeight="1">
      <c r="I27" s="17"/>
      <c r="J27" s="3"/>
      <c r="K27" s="3"/>
      <c r="L27" s="3"/>
      <c r="M27" s="3"/>
      <c r="N27" s="3"/>
      <c r="O27" s="3"/>
      <c r="P27" s="24"/>
      <c r="Q27" s="15"/>
    </row>
    <row r="28" spans="2:26" ht="30" customHeight="1">
      <c r="C28" s="29"/>
      <c r="I28" s="17"/>
      <c r="J28" s="16"/>
      <c r="K28" s="16"/>
      <c r="L28" s="3"/>
      <c r="M28" s="3"/>
      <c r="N28" s="3"/>
      <c r="O28" s="3"/>
      <c r="P28" s="24"/>
      <c r="Q28" s="15"/>
    </row>
    <row r="29" spans="2:26" ht="30" customHeight="1">
      <c r="C29" s="29"/>
      <c r="D29" s="34"/>
      <c r="E29" s="34"/>
      <c r="F29" s="34"/>
      <c r="G29" s="34"/>
      <c r="I29" s="21"/>
      <c r="J29" s="16"/>
      <c r="K29" s="16"/>
      <c r="L29" s="12"/>
      <c r="M29" s="12"/>
      <c r="N29" s="12"/>
      <c r="O29" s="11"/>
      <c r="P29" s="14"/>
      <c r="Q29" s="13"/>
    </row>
    <row r="30" spans="2:26" s="7" customFormat="1" ht="30" customHeight="1">
      <c r="B30" s="37"/>
      <c r="C30" s="29"/>
      <c r="D30" s="1"/>
      <c r="E30" s="1"/>
      <c r="P30" s="38"/>
    </row>
    <row r="31" spans="2:26" s="7" customFormat="1" ht="30" customHeight="1">
      <c r="P31" s="38"/>
    </row>
    <row r="34" spans="10:20" ht="30" customHeight="1">
      <c r="J34" s="3"/>
      <c r="K34" s="3"/>
      <c r="L34" s="3"/>
      <c r="M34" s="3"/>
    </row>
    <row r="35" spans="10:20" ht="30" customHeight="1">
      <c r="J35" s="3"/>
      <c r="K35" s="3"/>
      <c r="L35" s="3"/>
      <c r="M35" s="3"/>
    </row>
    <row r="36" spans="10:20" ht="30" customHeight="1">
      <c r="O36" s="39"/>
    </row>
    <row r="37" spans="10:20" ht="17.25"/>
    <row r="44" spans="10:20" ht="30" customHeight="1">
      <c r="T44" s="23"/>
    </row>
  </sheetData>
  <mergeCells count="3">
    <mergeCell ref="P4:P5"/>
    <mergeCell ref="Q4:Q5"/>
    <mergeCell ref="E16:N18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37"/>
  <sheetViews>
    <sheetView showGridLines="0" defaultGridColor="0" view="pageBreakPreview" colorId="53" zoomScale="70" zoomScaleNormal="60" zoomScaleSheetLayoutView="70" workbookViewId="0"/>
  </sheetViews>
  <sheetFormatPr defaultColWidth="12.77734375" defaultRowHeight="50.1" customHeight="1"/>
  <cols>
    <col min="1" max="9" width="12.77734375" style="40"/>
    <col min="10" max="10" width="17.21875" style="40" customWidth="1"/>
    <col min="11" max="15" width="12.77734375" style="40"/>
    <col min="16" max="16" width="16.21875" style="40" customWidth="1"/>
    <col min="17" max="16384" width="12.77734375" style="40"/>
  </cols>
  <sheetData>
    <row r="1" spans="1:28" ht="50.1" customHeight="1">
      <c r="B1" s="41"/>
      <c r="C1" s="41"/>
      <c r="D1" s="41"/>
      <c r="H1" s="42"/>
      <c r="I1" s="42"/>
      <c r="J1" s="42"/>
      <c r="K1" s="42"/>
      <c r="L1" s="42"/>
      <c r="M1" s="42"/>
    </row>
    <row r="2" spans="1:28" ht="49.5" customHeight="1"/>
    <row r="3" spans="1:28" ht="50.1" customHeight="1">
      <c r="B3" s="43"/>
    </row>
    <row r="4" spans="1:28" ht="50.1" customHeight="1">
      <c r="B4" s="44"/>
    </row>
    <row r="5" spans="1:28" ht="50.1" customHeight="1">
      <c r="Q5" s="45"/>
      <c r="R5" s="45"/>
      <c r="S5" s="45"/>
      <c r="T5" s="45"/>
      <c r="U5" s="45"/>
      <c r="V5" s="45"/>
      <c r="W5" s="46"/>
      <c r="X5" s="46"/>
      <c r="Y5" s="46"/>
      <c r="Z5" s="46"/>
      <c r="AA5" s="46"/>
      <c r="AB5" s="46"/>
    </row>
    <row r="6" spans="1:28" ht="50.1" customHeight="1" thickBot="1">
      <c r="B6" s="746" t="s">
        <v>572</v>
      </c>
      <c r="C6" s="746"/>
      <c r="D6" s="746"/>
      <c r="E6" s="746"/>
      <c r="F6" s="47"/>
      <c r="G6" s="47"/>
      <c r="H6" s="746" t="s">
        <v>377</v>
      </c>
      <c r="I6" s="746"/>
      <c r="J6" s="746"/>
      <c r="K6" s="746"/>
      <c r="L6" s="47"/>
      <c r="M6" s="47"/>
      <c r="N6" s="746" t="s">
        <v>376</v>
      </c>
      <c r="O6" s="746"/>
      <c r="P6" s="746"/>
      <c r="Q6" s="746"/>
      <c r="R6" s="45"/>
      <c r="S6" s="45"/>
      <c r="T6" s="45"/>
      <c r="U6" s="45"/>
      <c r="V6" s="45"/>
      <c r="W6" s="46"/>
      <c r="X6" s="46"/>
      <c r="Y6" s="46"/>
      <c r="Z6" s="46"/>
      <c r="AA6" s="46"/>
      <c r="AB6" s="46"/>
    </row>
    <row r="7" spans="1:28" ht="50.1" customHeight="1">
      <c r="A7" s="48"/>
      <c r="B7" s="652" t="s">
        <v>576</v>
      </c>
      <c r="C7" s="50"/>
      <c r="D7" s="50"/>
      <c r="E7" s="51">
        <v>1</v>
      </c>
      <c r="F7" s="52"/>
      <c r="G7" s="52"/>
      <c r="H7" s="53" t="s">
        <v>364</v>
      </c>
      <c r="I7" s="54"/>
      <c r="J7" s="54"/>
      <c r="K7" s="51">
        <v>7</v>
      </c>
      <c r="L7" s="52"/>
      <c r="M7" s="52"/>
      <c r="N7" s="53" t="s">
        <v>578</v>
      </c>
      <c r="O7" s="54"/>
      <c r="P7" s="54"/>
      <c r="Q7" s="51">
        <v>12</v>
      </c>
      <c r="R7" s="45"/>
      <c r="S7" s="45"/>
      <c r="T7" s="45"/>
      <c r="U7" s="45"/>
      <c r="V7" s="45"/>
      <c r="W7" s="46"/>
      <c r="X7" s="46"/>
      <c r="Y7" s="46"/>
      <c r="Z7" s="46"/>
      <c r="AA7" s="46"/>
      <c r="AB7" s="46"/>
    </row>
    <row r="8" spans="1:28" ht="50.1" customHeight="1">
      <c r="A8" s="48"/>
      <c r="B8" s="49" t="s">
        <v>577</v>
      </c>
      <c r="C8" s="50"/>
      <c r="D8" s="50"/>
      <c r="E8" s="51">
        <v>2</v>
      </c>
      <c r="F8" s="52"/>
      <c r="G8" s="50"/>
      <c r="H8" s="53" t="s">
        <v>365</v>
      </c>
      <c r="I8" s="54"/>
      <c r="J8" s="54"/>
      <c r="K8" s="51">
        <v>8</v>
      </c>
      <c r="L8" s="50"/>
      <c r="M8" s="50"/>
      <c r="N8" s="51"/>
      <c r="O8" s="50"/>
      <c r="P8" s="50"/>
      <c r="Q8" s="51"/>
      <c r="R8" s="45"/>
      <c r="S8" s="45"/>
      <c r="T8" s="45"/>
      <c r="U8" s="45"/>
      <c r="V8" s="45"/>
      <c r="W8" s="46"/>
      <c r="X8" s="46"/>
      <c r="Y8" s="46"/>
      <c r="Z8" s="46"/>
      <c r="AA8" s="46"/>
      <c r="AB8" s="46"/>
    </row>
    <row r="9" spans="1:28" ht="50.1" customHeight="1">
      <c r="B9" s="52"/>
      <c r="C9" s="55"/>
      <c r="D9" s="55"/>
      <c r="E9" s="55"/>
      <c r="F9" s="55"/>
      <c r="G9" s="55"/>
      <c r="H9" s="53" t="s">
        <v>546</v>
      </c>
      <c r="I9" s="54"/>
      <c r="J9" s="54"/>
      <c r="K9" s="51">
        <v>9</v>
      </c>
      <c r="L9" s="50"/>
      <c r="M9" s="52"/>
      <c r="N9" s="51"/>
      <c r="O9" s="52"/>
      <c r="P9" s="52"/>
      <c r="Q9" s="51"/>
      <c r="R9" s="45"/>
      <c r="S9" s="45"/>
      <c r="T9" s="45"/>
      <c r="U9" s="45"/>
      <c r="V9" s="45"/>
      <c r="W9" s="56"/>
      <c r="X9" s="56"/>
      <c r="Y9" s="56"/>
      <c r="Z9" s="56"/>
      <c r="AA9" s="56"/>
      <c r="AB9" s="56"/>
    </row>
    <row r="10" spans="1:28" ht="50.1" customHeight="1">
      <c r="B10" s="52"/>
      <c r="C10" s="55"/>
      <c r="D10" s="55"/>
      <c r="E10" s="55"/>
      <c r="F10" s="55"/>
      <c r="G10" s="55"/>
      <c r="H10" s="57"/>
      <c r="I10" s="54"/>
      <c r="J10" s="54"/>
      <c r="K10" s="51"/>
      <c r="L10" s="50"/>
      <c r="M10" s="52"/>
      <c r="N10" s="51"/>
      <c r="O10" s="52"/>
      <c r="P10" s="52"/>
      <c r="Q10" s="51"/>
      <c r="R10" s="45"/>
      <c r="S10" s="45"/>
      <c r="T10" s="45"/>
      <c r="U10" s="45"/>
      <c r="V10" s="45"/>
      <c r="W10" s="56"/>
      <c r="X10" s="56"/>
      <c r="Y10" s="56"/>
      <c r="Z10" s="56"/>
      <c r="AA10" s="56"/>
      <c r="AB10" s="56"/>
    </row>
    <row r="11" spans="1:28" ht="50.1" customHeight="1">
      <c r="B11" s="52"/>
      <c r="C11" s="55"/>
      <c r="D11" s="55"/>
      <c r="E11" s="55"/>
      <c r="F11" s="55"/>
      <c r="G11" s="55"/>
      <c r="H11" s="55"/>
      <c r="I11" s="54"/>
      <c r="J11" s="54"/>
      <c r="K11" s="51"/>
      <c r="L11" s="50"/>
      <c r="M11" s="52"/>
      <c r="N11" s="51"/>
      <c r="O11" s="52"/>
      <c r="P11" s="52"/>
      <c r="Q11" s="51"/>
      <c r="R11" s="45"/>
      <c r="S11" s="45"/>
      <c r="T11" s="45"/>
      <c r="U11" s="45"/>
      <c r="V11" s="45"/>
      <c r="W11" s="56"/>
      <c r="X11" s="56"/>
      <c r="Y11" s="56"/>
      <c r="Z11" s="56"/>
      <c r="AA11" s="56"/>
      <c r="AB11" s="56"/>
    </row>
    <row r="12" spans="1:28" ht="50.1" customHeight="1" thickBot="1">
      <c r="B12" s="746" t="s">
        <v>379</v>
      </c>
      <c r="C12" s="746"/>
      <c r="D12" s="746"/>
      <c r="E12" s="746"/>
      <c r="F12" s="58"/>
      <c r="G12" s="58"/>
      <c r="H12" s="746" t="s">
        <v>378</v>
      </c>
      <c r="I12" s="746"/>
      <c r="J12" s="746"/>
      <c r="K12" s="746"/>
      <c r="L12" s="58"/>
      <c r="M12" s="58"/>
      <c r="N12" s="746" t="s">
        <v>375</v>
      </c>
      <c r="O12" s="746"/>
      <c r="P12" s="746"/>
      <c r="Q12" s="746"/>
      <c r="T12" s="59"/>
      <c r="U12" s="59"/>
      <c r="V12" s="59"/>
      <c r="W12" s="59"/>
      <c r="X12" s="59"/>
      <c r="Y12" s="59"/>
      <c r="Z12" s="59"/>
      <c r="AA12" s="59"/>
      <c r="AB12" s="59"/>
    </row>
    <row r="13" spans="1:28" ht="50.1" customHeight="1">
      <c r="B13" s="53" t="s">
        <v>371</v>
      </c>
      <c r="C13" s="50"/>
      <c r="D13" s="50"/>
      <c r="E13" s="51">
        <v>3</v>
      </c>
      <c r="F13" s="52"/>
      <c r="G13" s="52"/>
      <c r="H13" s="53" t="s">
        <v>29</v>
      </c>
      <c r="I13" s="50"/>
      <c r="J13" s="50"/>
      <c r="K13" s="51">
        <v>10</v>
      </c>
      <c r="L13" s="50"/>
      <c r="M13" s="52"/>
      <c r="N13" s="53" t="s">
        <v>366</v>
      </c>
      <c r="O13" s="54"/>
      <c r="P13" s="54"/>
      <c r="Q13" s="51">
        <v>13</v>
      </c>
    </row>
    <row r="14" spans="1:28" ht="50.1" customHeight="1">
      <c r="B14" s="53" t="s">
        <v>372</v>
      </c>
      <c r="C14" s="50"/>
      <c r="D14" s="50"/>
      <c r="E14" s="51">
        <v>4</v>
      </c>
      <c r="F14" s="52"/>
      <c r="G14" s="52"/>
      <c r="H14" s="53" t="s">
        <v>370</v>
      </c>
      <c r="I14" s="50"/>
      <c r="J14" s="50"/>
      <c r="K14" s="51">
        <v>11</v>
      </c>
      <c r="L14" s="50"/>
      <c r="M14" s="52"/>
      <c r="N14" s="53" t="s">
        <v>367</v>
      </c>
      <c r="O14" s="50"/>
      <c r="P14" s="50"/>
      <c r="Q14" s="51">
        <v>14</v>
      </c>
    </row>
    <row r="15" spans="1:28" ht="50.1" customHeight="1">
      <c r="B15" s="53" t="s">
        <v>373</v>
      </c>
      <c r="C15" s="50"/>
      <c r="D15" s="50"/>
      <c r="E15" s="51">
        <v>5</v>
      </c>
      <c r="F15" s="50"/>
      <c r="G15" s="52"/>
      <c r="H15" s="50"/>
      <c r="I15" s="52"/>
      <c r="J15" s="52"/>
      <c r="K15" s="52"/>
      <c r="L15" s="50"/>
      <c r="M15" s="52"/>
      <c r="N15" s="53" t="s">
        <v>368</v>
      </c>
      <c r="O15" s="50"/>
      <c r="P15" s="50"/>
      <c r="Q15" s="51">
        <v>15</v>
      </c>
    </row>
    <row r="16" spans="1:28" ht="50.1" customHeight="1">
      <c r="B16" s="53" t="s">
        <v>374</v>
      </c>
      <c r="C16" s="50"/>
      <c r="D16" s="50"/>
      <c r="E16" s="51">
        <v>6</v>
      </c>
      <c r="F16" s="50"/>
      <c r="G16" s="52"/>
      <c r="H16" s="52"/>
      <c r="I16" s="52"/>
      <c r="J16" s="52"/>
      <c r="K16" s="52"/>
      <c r="L16" s="50"/>
      <c r="M16" s="52"/>
      <c r="N16" s="53" t="s">
        <v>369</v>
      </c>
      <c r="O16" s="50"/>
      <c r="P16" s="50"/>
      <c r="Q16" s="51">
        <v>16</v>
      </c>
    </row>
    <row r="17" spans="1:23" ht="50.1" customHeight="1">
      <c r="B17" s="51"/>
      <c r="C17" s="50"/>
      <c r="D17" s="50"/>
      <c r="E17" s="51"/>
      <c r="F17" s="50"/>
      <c r="G17" s="52"/>
      <c r="H17" s="50"/>
      <c r="I17" s="50"/>
      <c r="J17" s="50"/>
      <c r="K17" s="50"/>
      <c r="L17" s="50"/>
      <c r="M17" s="52"/>
      <c r="N17" s="50"/>
      <c r="O17" s="60"/>
      <c r="P17" s="60"/>
    </row>
    <row r="18" spans="1:23" ht="50.1" customHeight="1">
      <c r="B18" s="51"/>
      <c r="C18" s="50"/>
      <c r="D18" s="50"/>
      <c r="E18" s="51"/>
      <c r="F18" s="52"/>
      <c r="G18" s="52"/>
      <c r="H18" s="50"/>
      <c r="I18" s="50"/>
      <c r="J18" s="50"/>
      <c r="K18" s="50"/>
      <c r="L18" s="50"/>
      <c r="M18" s="52"/>
      <c r="O18" s="61"/>
      <c r="P18" s="61"/>
    </row>
    <row r="19" spans="1:23" ht="50.1" customHeight="1">
      <c r="A19" s="62"/>
      <c r="B19" s="63"/>
      <c r="C19" s="62"/>
      <c r="D19" s="62"/>
      <c r="E19" s="62"/>
      <c r="F19" s="62"/>
      <c r="G19" s="62"/>
      <c r="H19" s="46"/>
      <c r="I19" s="46"/>
      <c r="J19" s="46"/>
      <c r="K19" s="46"/>
      <c r="L19" s="46"/>
      <c r="M19" s="46"/>
      <c r="U19" s="59"/>
      <c r="V19" s="59"/>
      <c r="W19" s="59"/>
    </row>
    <row r="20" spans="1:23" ht="50.1" customHeight="1">
      <c r="A20" s="62"/>
      <c r="B20" s="63"/>
      <c r="C20" s="62"/>
      <c r="D20" s="62"/>
      <c r="E20" s="62"/>
      <c r="F20" s="62"/>
      <c r="G20" s="62"/>
      <c r="H20" s="46"/>
      <c r="I20" s="46"/>
      <c r="J20" s="46"/>
      <c r="K20" s="46"/>
      <c r="L20" s="46"/>
      <c r="M20" s="46"/>
    </row>
    <row r="21" spans="1:23" ht="50.1" customHeight="1">
      <c r="A21" s="48"/>
      <c r="B21" s="64"/>
      <c r="C21" s="62"/>
      <c r="D21" s="62"/>
      <c r="E21" s="62"/>
      <c r="F21" s="62"/>
      <c r="G21" s="62"/>
      <c r="H21" s="65"/>
      <c r="I21" s="65"/>
      <c r="J21" s="65"/>
      <c r="K21" s="65"/>
      <c r="L21" s="65"/>
      <c r="M21" s="65"/>
    </row>
    <row r="22" spans="1:23" s="66" customFormat="1" ht="50.1" customHeight="1"/>
    <row r="23" spans="1:23" s="66" customFormat="1" ht="50.1" customHeight="1"/>
    <row r="26" spans="1:23" ht="19.5">
      <c r="H26" s="46"/>
      <c r="I26" s="46"/>
      <c r="J26" s="46"/>
      <c r="K26" s="46"/>
      <c r="L26" s="46"/>
      <c r="M26" s="46"/>
    </row>
    <row r="27" spans="1:23" ht="50.1" customHeight="1">
      <c r="H27" s="46"/>
      <c r="I27" s="46"/>
      <c r="J27" s="46"/>
      <c r="K27" s="46"/>
      <c r="L27" s="46"/>
      <c r="M27" s="46"/>
    </row>
    <row r="37" ht="19.5"/>
  </sheetData>
  <mergeCells count="6">
    <mergeCell ref="B6:E6"/>
    <mergeCell ref="H6:K6"/>
    <mergeCell ref="N6:Q6"/>
    <mergeCell ref="B12:E12"/>
    <mergeCell ref="H12:K12"/>
    <mergeCell ref="N12:Q12"/>
  </mergeCells>
  <phoneticPr fontId="4" type="noConversion"/>
  <hyperlinks>
    <hyperlink ref="B8" location="'요약 손익계산서'!A1" display="    요약 손익계산서" xr:uid="{00000000-0004-0000-0100-000000000000}"/>
    <hyperlink ref="B13" location="'신계약 CSM 및 수익성'!A1" display="    신계약 CSM 및 수익성" xr:uid="{00000000-0004-0000-0100-000001000000}"/>
    <hyperlink ref="B14" location="'보험부채 Movement'!A1" display="    보험부채 Movement" xr:uid="{00000000-0004-0000-0100-000002000000}"/>
    <hyperlink ref="B15" location="효율지표!A1" display="    효율지표" xr:uid="{00000000-0004-0000-0100-000003000000}"/>
    <hyperlink ref="B16" location="재무안전성!A1" display="    재무안전성(K-ICS)" xr:uid="{00000000-0004-0000-0100-000004000000}"/>
    <hyperlink ref="H7" location="'수입보험료 및 월초보험료'!A1" display="    수입보험료 및 월초보험료" xr:uid="{00000000-0004-0000-0100-000005000000}"/>
    <hyperlink ref="H8" location="'APE(상품 및 채널별)'!A1" display="    APE(상품 및 채널별)" xr:uid="{00000000-0004-0000-0100-000006000000}"/>
    <hyperlink ref="H9" location="'판매조직 현황'!A1" display="    판매조직 현황" xr:uid="{00000000-0004-0000-0100-000007000000}"/>
    <hyperlink ref="H13" location="운용자산!A1" display="    운용자산" xr:uid="{00000000-0004-0000-0100-000008000000}"/>
    <hyperlink ref="H14" location="자산건전성!A1" display="    자산건전성" xr:uid="{00000000-0004-0000-0100-000009000000}"/>
    <hyperlink ref="N7" location="'배당 및 발행주식수'!A1" display="    배당/발행주식수" xr:uid="{00000000-0004-0000-0100-00000A000000}"/>
    <hyperlink ref="N13" location="'(별도) 재무상태표(GAAP)'!A1" display="    (별도)재무상태표(GAAP)" xr:uid="{00000000-0004-0000-0100-00000B000000}"/>
    <hyperlink ref="N14" location="'(별도) 손익계산서(GAAP)'!A1" display="    (별도)손익계산서(GAAP)" xr:uid="{00000000-0004-0000-0100-00000C000000}"/>
    <hyperlink ref="N15" location="'(볃도) 재무상태표(SAP)'!A1" display="    (별도)재무상태표(SAP)" xr:uid="{00000000-0004-0000-0100-00000D000000}"/>
    <hyperlink ref="N16" location="'(볃도) 손익계산서(SAP)'!A1" display="    (별도)손익계산서(SAP)" xr:uid="{00000000-0004-0000-0100-00000E000000}"/>
    <hyperlink ref="B7" location="'요약 재무상태표'!A1" display="    별도 재무상태표" xr:uid="{00000000-0004-0000-0100-00000F000000}"/>
  </hyperlinks>
  <printOptions horizontalCentered="1"/>
  <pageMargins left="0.39370078740157483" right="0.39370078740157483" top="0.39370078740157483" bottom="0.39370078740157483" header="0.51181102362204722" footer="0.15748031496062992"/>
  <pageSetup paperSize="9" scale="4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J47"/>
  <sheetViews>
    <sheetView showGridLines="0" defaultGridColor="0" view="pageBreakPreview" colorId="53" zoomScale="70" zoomScaleNormal="40" zoomScaleSheetLayoutView="70" workbookViewId="0"/>
  </sheetViews>
  <sheetFormatPr defaultColWidth="12.77734375" defaultRowHeight="30" customHeight="1"/>
  <cols>
    <col min="1" max="3" width="3.6640625" style="68" customWidth="1"/>
    <col min="4" max="4" width="16.33203125" style="68" customWidth="1"/>
    <col min="5" max="13" width="13.21875" style="68" customWidth="1"/>
    <col min="14" max="14" width="1.77734375" style="132" customWidth="1"/>
    <col min="15" max="15" width="13.77734375" style="68" customWidth="1"/>
    <col min="16" max="16" width="13.77734375" style="76" customWidth="1"/>
    <col min="17" max="17" width="13.77734375" style="68" customWidth="1"/>
    <col min="18" max="18" width="12.77734375" style="68"/>
    <col min="19" max="19" width="21.6640625" style="68" bestFit="1" customWidth="1"/>
    <col min="20" max="20" width="20.44140625" style="68" bestFit="1" customWidth="1"/>
    <col min="21" max="16384" width="12.77734375" style="68"/>
  </cols>
  <sheetData>
    <row r="1" spans="1:35" ht="30" customHeight="1">
      <c r="A1" s="136" t="s">
        <v>382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35" ht="30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</row>
    <row r="3" spans="1:35" s="73" customFormat="1" ht="30" customHeight="1">
      <c r="A3" s="135" t="s">
        <v>381</v>
      </c>
      <c r="B3" s="72"/>
      <c r="C3" s="72"/>
      <c r="M3" s="74"/>
      <c r="N3" s="75"/>
      <c r="P3" s="76"/>
      <c r="Q3" s="74" t="s">
        <v>5</v>
      </c>
      <c r="R3" s="68"/>
      <c r="S3" s="68"/>
    </row>
    <row r="4" spans="1:35" ht="30" customHeight="1">
      <c r="A4" s="755" t="s">
        <v>380</v>
      </c>
      <c r="B4" s="756"/>
      <c r="C4" s="756"/>
      <c r="D4" s="757"/>
      <c r="E4" s="764">
        <v>2024</v>
      </c>
      <c r="F4" s="765"/>
      <c r="G4" s="765"/>
      <c r="H4" s="766"/>
      <c r="I4" s="764">
        <v>2025</v>
      </c>
      <c r="J4" s="765"/>
      <c r="K4" s="765"/>
      <c r="L4" s="766"/>
      <c r="M4" s="747" t="s">
        <v>12</v>
      </c>
      <c r="N4" s="77"/>
      <c r="O4" s="140">
        <v>2024</v>
      </c>
      <c r="P4" s="140">
        <v>2025</v>
      </c>
      <c r="Q4" s="747" t="s">
        <v>13</v>
      </c>
      <c r="R4" s="653"/>
      <c r="S4" s="81"/>
    </row>
    <row r="5" spans="1:35" ht="30" customHeight="1">
      <c r="A5" s="758"/>
      <c r="B5" s="759"/>
      <c r="C5" s="759"/>
      <c r="D5" s="760"/>
      <c r="E5" s="137" t="s">
        <v>7</v>
      </c>
      <c r="F5" s="138" t="s">
        <v>2</v>
      </c>
      <c r="G5" s="138" t="s">
        <v>1</v>
      </c>
      <c r="H5" s="139" t="s">
        <v>0</v>
      </c>
      <c r="I5" s="137" t="s">
        <v>7</v>
      </c>
      <c r="J5" s="138" t="s">
        <v>2</v>
      </c>
      <c r="K5" s="138" t="s">
        <v>1</v>
      </c>
      <c r="L5" s="139" t="s">
        <v>0</v>
      </c>
      <c r="M5" s="748"/>
      <c r="N5" s="77"/>
      <c r="O5" s="141" t="s">
        <v>498</v>
      </c>
      <c r="P5" s="142" t="s">
        <v>16</v>
      </c>
      <c r="Q5" s="748"/>
      <c r="R5" s="653"/>
      <c r="S5" s="81"/>
    </row>
    <row r="6" spans="1:35" ht="30" customHeight="1" thickBot="1">
      <c r="A6" s="761"/>
      <c r="B6" s="762"/>
      <c r="C6" s="762"/>
      <c r="D6" s="763"/>
      <c r="E6" s="165" t="s">
        <v>499</v>
      </c>
      <c r="F6" s="166" t="s">
        <v>500</v>
      </c>
      <c r="G6" s="166" t="s">
        <v>501</v>
      </c>
      <c r="H6" s="167" t="s">
        <v>502</v>
      </c>
      <c r="I6" s="165" t="s">
        <v>583</v>
      </c>
      <c r="J6" s="166" t="s">
        <v>585</v>
      </c>
      <c r="K6" s="166" t="s">
        <v>587</v>
      </c>
      <c r="L6" s="167" t="s">
        <v>589</v>
      </c>
      <c r="M6" s="749"/>
      <c r="N6" s="77"/>
      <c r="O6" s="169" t="s">
        <v>630</v>
      </c>
      <c r="P6" s="169" t="s">
        <v>632</v>
      </c>
      <c r="Q6" s="749"/>
    </row>
    <row r="7" spans="1:35" ht="30" customHeight="1">
      <c r="A7" s="159" t="s">
        <v>523</v>
      </c>
      <c r="B7" s="160"/>
      <c r="C7" s="79"/>
      <c r="D7" s="161"/>
      <c r="E7" s="162">
        <v>95977.963676629006</v>
      </c>
      <c r="F7" s="163">
        <v>98404.085543244</v>
      </c>
      <c r="G7" s="163">
        <v>101400.769845812</v>
      </c>
      <c r="H7" s="164">
        <v>105017.832665436</v>
      </c>
      <c r="I7" s="163">
        <v>107959.306413522</v>
      </c>
      <c r="J7" s="163">
        <v>108593.218749422</v>
      </c>
      <c r="K7" s="163">
        <v>109414.56861777201</v>
      </c>
      <c r="L7" s="164">
        <v>107601.668043256</v>
      </c>
      <c r="M7" s="104">
        <f t="shared" ref="M7:M35" si="0">IF(OR(K7&lt;=0,L7&lt;=0),"-",L7/K7-1)</f>
        <v>-1.6569096761229196E-2</v>
      </c>
      <c r="N7" s="80"/>
      <c r="O7" s="106">
        <f>$H7</f>
        <v>105017.832665436</v>
      </c>
      <c r="P7" s="168">
        <f>$L7</f>
        <v>107601.668043256</v>
      </c>
      <c r="Q7" s="104">
        <f>IF(OR(P7&lt;=0,O7&lt;=0),"-",P7/O7-1)</f>
        <v>2.4603777398944482E-2</v>
      </c>
      <c r="S7" s="653"/>
      <c r="T7" s="81"/>
      <c r="U7" s="1"/>
      <c r="V7" s="1"/>
      <c r="W7" s="1"/>
      <c r="X7" s="1"/>
      <c r="Y7" s="1"/>
      <c r="Z7" s="1"/>
      <c r="AD7" s="3"/>
      <c r="AE7" s="3"/>
      <c r="AF7" s="3"/>
      <c r="AG7" s="3"/>
      <c r="AH7" s="3"/>
      <c r="AI7" s="3"/>
    </row>
    <row r="8" spans="1:35" ht="30" customHeight="1">
      <c r="A8" s="82"/>
      <c r="B8" s="83" t="s">
        <v>507</v>
      </c>
      <c r="C8" s="83"/>
      <c r="D8" s="84"/>
      <c r="E8" s="85">
        <v>823.21342855099999</v>
      </c>
      <c r="F8" s="86">
        <v>1314.324668426</v>
      </c>
      <c r="G8" s="86">
        <v>899.34218382699999</v>
      </c>
      <c r="H8" s="87">
        <v>1799.327534385</v>
      </c>
      <c r="I8" s="86">
        <v>1418.1968383999999</v>
      </c>
      <c r="J8" s="86">
        <v>1145.429112645</v>
      </c>
      <c r="K8" s="86">
        <v>1210.1090220660001</v>
      </c>
      <c r="L8" s="87">
        <v>2482.168355363</v>
      </c>
      <c r="M8" s="88">
        <f t="shared" si="0"/>
        <v>1.0511939916993867</v>
      </c>
      <c r="N8" s="80"/>
      <c r="O8" s="89">
        <f t="shared" ref="O8:O35" si="1">$H8</f>
        <v>1799.327534385</v>
      </c>
      <c r="P8" s="89">
        <f t="shared" ref="P8:P35" si="2">$L8</f>
        <v>2482.168355363</v>
      </c>
      <c r="Q8" s="88">
        <f t="shared" ref="Q8:Q35" si="3">IF(OR(P8&lt;=0,O8&lt;=0),"-",P8/O8-1)</f>
        <v>0.37949778899559328</v>
      </c>
      <c r="S8" s="653"/>
      <c r="T8" s="81"/>
      <c r="U8" s="1"/>
      <c r="V8" s="1"/>
      <c r="W8" s="1"/>
      <c r="X8" s="1"/>
      <c r="Y8" s="1"/>
      <c r="Z8" s="1"/>
      <c r="AD8" s="3"/>
      <c r="AE8" s="3"/>
      <c r="AF8" s="3"/>
      <c r="AG8" s="3"/>
      <c r="AH8" s="3"/>
      <c r="AI8" s="3"/>
    </row>
    <row r="9" spans="1:35" ht="30" customHeight="1">
      <c r="A9" s="82"/>
      <c r="B9" s="83" t="s">
        <v>508</v>
      </c>
      <c r="C9" s="83"/>
      <c r="D9" s="83"/>
      <c r="E9" s="85">
        <v>76414.617668770006</v>
      </c>
      <c r="F9" s="86">
        <v>78799.168042448</v>
      </c>
      <c r="G9" s="86">
        <v>82736.668358280993</v>
      </c>
      <c r="H9" s="87">
        <v>85829.795811390999</v>
      </c>
      <c r="I9" s="86">
        <v>89477.845170201006</v>
      </c>
      <c r="J9" s="86">
        <v>90320.667827805999</v>
      </c>
      <c r="K9" s="86">
        <v>91106.368673657998</v>
      </c>
      <c r="L9" s="87">
        <v>88459.783612030005</v>
      </c>
      <c r="M9" s="88">
        <f t="shared" si="0"/>
        <v>-2.904939687705077E-2</v>
      </c>
      <c r="N9" s="80"/>
      <c r="O9" s="89">
        <f t="shared" si="1"/>
        <v>85829.795811390999</v>
      </c>
      <c r="P9" s="89">
        <f t="shared" si="2"/>
        <v>88459.783612030005</v>
      </c>
      <c r="Q9" s="88">
        <f t="shared" si="3"/>
        <v>3.0641897441051169E-2</v>
      </c>
      <c r="S9" s="653"/>
      <c r="T9" s="81"/>
      <c r="U9" s="1"/>
      <c r="V9" s="1"/>
      <c r="W9" s="1"/>
      <c r="X9" s="1"/>
      <c r="Y9" s="1"/>
      <c r="Z9" s="1"/>
      <c r="AD9" s="3"/>
      <c r="AE9" s="3"/>
      <c r="AF9" s="3"/>
      <c r="AG9" s="3"/>
      <c r="AH9" s="3"/>
      <c r="AI9" s="3"/>
    </row>
    <row r="10" spans="1:35" ht="30" customHeight="1">
      <c r="A10" s="82"/>
      <c r="B10" s="83"/>
      <c r="C10" s="83" t="s">
        <v>509</v>
      </c>
      <c r="D10" s="83"/>
      <c r="E10" s="85">
        <v>22945.415609615</v>
      </c>
      <c r="F10" s="86">
        <v>23585.701073471999</v>
      </c>
      <c r="G10" s="86">
        <v>24312.978192103001</v>
      </c>
      <c r="H10" s="87">
        <v>25013.912018954001</v>
      </c>
      <c r="I10" s="86">
        <v>26100.652079889998</v>
      </c>
      <c r="J10" s="86">
        <v>26072.144022422999</v>
      </c>
      <c r="K10" s="86">
        <v>26222.112461485001</v>
      </c>
      <c r="L10" s="87">
        <v>24941.315893215</v>
      </c>
      <c r="M10" s="88">
        <f t="shared" si="0"/>
        <v>-4.8844141376909844E-2</v>
      </c>
      <c r="N10" s="80"/>
      <c r="O10" s="89">
        <f t="shared" si="1"/>
        <v>25013.912018954001</v>
      </c>
      <c r="P10" s="89">
        <f t="shared" si="2"/>
        <v>24941.315893215</v>
      </c>
      <c r="Q10" s="88">
        <f t="shared" si="3"/>
        <v>-2.9022299944123642E-3</v>
      </c>
      <c r="S10" s="653"/>
      <c r="T10" s="81"/>
      <c r="U10" s="1"/>
      <c r="V10" s="1"/>
      <c r="W10" s="1"/>
      <c r="X10" s="1"/>
      <c r="Y10" s="1"/>
      <c r="Z10" s="1"/>
      <c r="AD10" s="1"/>
      <c r="AE10" s="1"/>
      <c r="AF10" s="1"/>
      <c r="AG10" s="1"/>
      <c r="AH10" s="1"/>
      <c r="AI10" s="1"/>
    </row>
    <row r="11" spans="1:35" ht="30" customHeight="1">
      <c r="A11" s="82"/>
      <c r="B11" s="83"/>
      <c r="C11" s="83" t="s">
        <v>510</v>
      </c>
      <c r="D11" s="83"/>
      <c r="E11" s="85">
        <v>38166.364879838999</v>
      </c>
      <c r="F11" s="86">
        <v>39874.583843375003</v>
      </c>
      <c r="G11" s="86">
        <v>43482.550210444002</v>
      </c>
      <c r="H11" s="87">
        <v>45320.455403193002</v>
      </c>
      <c r="I11" s="86">
        <v>47946.555188985003</v>
      </c>
      <c r="J11" s="86">
        <v>49324.232597046997</v>
      </c>
      <c r="K11" s="86">
        <v>49717.844937902999</v>
      </c>
      <c r="L11" s="87">
        <v>48218.132733954997</v>
      </c>
      <c r="M11" s="88">
        <f t="shared" si="0"/>
        <v>-3.016446521004934E-2</v>
      </c>
      <c r="N11" s="80"/>
      <c r="O11" s="89">
        <f t="shared" si="1"/>
        <v>45320.455403193002</v>
      </c>
      <c r="P11" s="89">
        <f t="shared" si="2"/>
        <v>48218.132733954997</v>
      </c>
      <c r="Q11" s="88">
        <f t="shared" si="3"/>
        <v>6.3937515741685269E-2</v>
      </c>
      <c r="S11" s="653"/>
      <c r="T11" s="81"/>
      <c r="U11" s="1"/>
      <c r="V11" s="1"/>
      <c r="W11" s="1"/>
      <c r="X11" s="1"/>
      <c r="Y11" s="1"/>
      <c r="Z11" s="1"/>
      <c r="AD11" s="1"/>
      <c r="AE11" s="1"/>
      <c r="AF11" s="1"/>
      <c r="AG11" s="1"/>
      <c r="AH11" s="1"/>
      <c r="AI11" s="1"/>
    </row>
    <row r="12" spans="1:35" ht="30" customHeight="1">
      <c r="A12" s="82"/>
      <c r="B12" s="83"/>
      <c r="C12" s="83" t="s">
        <v>511</v>
      </c>
      <c r="D12" s="83"/>
      <c r="E12" s="85">
        <v>11580.023659369999</v>
      </c>
      <c r="F12" s="86">
        <v>11616.069605655</v>
      </c>
      <c r="G12" s="86">
        <v>11217.467493941</v>
      </c>
      <c r="H12" s="87">
        <v>11542.643645384</v>
      </c>
      <c r="I12" s="86">
        <v>11488.647517466001</v>
      </c>
      <c r="J12" s="86">
        <v>10696.274749725</v>
      </c>
      <c r="K12" s="86">
        <v>10671.674624439</v>
      </c>
      <c r="L12" s="87">
        <v>10689.107490414999</v>
      </c>
      <c r="M12" s="88">
        <f t="shared" si="0"/>
        <v>1.6335642333094036E-3</v>
      </c>
      <c r="N12" s="80"/>
      <c r="O12" s="89">
        <f t="shared" si="1"/>
        <v>11542.643645384</v>
      </c>
      <c r="P12" s="89">
        <f t="shared" si="2"/>
        <v>10689.107490414999</v>
      </c>
      <c r="Q12" s="88">
        <f t="shared" si="3"/>
        <v>-7.394633163697617E-2</v>
      </c>
      <c r="S12" s="653"/>
      <c r="T12" s="81"/>
      <c r="U12" s="1"/>
      <c r="V12" s="1"/>
      <c r="W12" s="1"/>
      <c r="X12" s="1"/>
      <c r="Y12" s="1"/>
      <c r="Z12" s="1"/>
      <c r="AD12" s="1"/>
      <c r="AE12" s="1"/>
      <c r="AF12" s="1"/>
      <c r="AG12" s="1"/>
      <c r="AH12" s="1"/>
      <c r="AI12" s="1"/>
    </row>
    <row r="13" spans="1:35" ht="30" customHeight="1">
      <c r="A13" s="82"/>
      <c r="B13" s="83"/>
      <c r="C13" s="83" t="s">
        <v>512</v>
      </c>
      <c r="D13" s="83"/>
      <c r="E13" s="85">
        <v>3722.8135199459998</v>
      </c>
      <c r="F13" s="86">
        <v>3722.8135199459998</v>
      </c>
      <c r="G13" s="86">
        <v>3723.6724617929999</v>
      </c>
      <c r="H13" s="87">
        <v>3952.7847438600002</v>
      </c>
      <c r="I13" s="86">
        <v>3941.9903838599998</v>
      </c>
      <c r="J13" s="86">
        <v>4228.0164586110004</v>
      </c>
      <c r="K13" s="86">
        <v>4494.7366498310002</v>
      </c>
      <c r="L13" s="87">
        <v>4611.227494445</v>
      </c>
      <c r="M13" s="88">
        <f t="shared" si="0"/>
        <v>2.5917167943171782E-2</v>
      </c>
      <c r="N13" s="80"/>
      <c r="O13" s="89">
        <f t="shared" si="1"/>
        <v>3952.7847438600002</v>
      </c>
      <c r="P13" s="89">
        <f t="shared" si="2"/>
        <v>4611.227494445</v>
      </c>
      <c r="Q13" s="88">
        <f t="shared" si="3"/>
        <v>0.16657693075945557</v>
      </c>
      <c r="S13" s="653"/>
      <c r="T13" s="81"/>
      <c r="U13" s="1"/>
      <c r="V13" s="1"/>
      <c r="W13" s="1"/>
      <c r="X13" s="1"/>
      <c r="Y13" s="1"/>
      <c r="Z13" s="1"/>
      <c r="AD13" s="1"/>
      <c r="AE13" s="1"/>
      <c r="AF13" s="1"/>
      <c r="AG13" s="1"/>
      <c r="AH13" s="1"/>
      <c r="AI13" s="1"/>
    </row>
    <row r="14" spans="1:35" ht="30" customHeight="1">
      <c r="A14" s="82"/>
      <c r="B14" s="83" t="s">
        <v>513</v>
      </c>
      <c r="C14" s="83"/>
      <c r="D14" s="83"/>
      <c r="E14" s="85">
        <v>15971.865768045</v>
      </c>
      <c r="F14" s="86">
        <v>15529.332777185</v>
      </c>
      <c r="G14" s="86">
        <v>15537.661489104001</v>
      </c>
      <c r="H14" s="87">
        <v>15156.045888803001</v>
      </c>
      <c r="I14" s="86">
        <v>14833.299712866001</v>
      </c>
      <c r="J14" s="86">
        <v>14902.079215151</v>
      </c>
      <c r="K14" s="86">
        <v>14871.137839468</v>
      </c>
      <c r="L14" s="87">
        <v>14441.501194697999</v>
      </c>
      <c r="M14" s="88">
        <f t="shared" si="0"/>
        <v>-2.8890636978008755E-2</v>
      </c>
      <c r="N14" s="80"/>
      <c r="O14" s="89">
        <f t="shared" si="1"/>
        <v>15156.045888803001</v>
      </c>
      <c r="P14" s="89">
        <f t="shared" si="2"/>
        <v>14441.501194697999</v>
      </c>
      <c r="Q14" s="88">
        <f t="shared" si="3"/>
        <v>-4.714585184997977E-2</v>
      </c>
      <c r="S14" s="653"/>
      <c r="T14" s="81"/>
      <c r="U14" s="1"/>
      <c r="V14" s="1"/>
      <c r="W14" s="1"/>
      <c r="X14" s="1"/>
      <c r="Y14" s="1"/>
      <c r="Z14" s="1"/>
      <c r="AD14" s="1"/>
      <c r="AE14" s="1"/>
      <c r="AF14" s="1"/>
      <c r="AG14" s="1"/>
      <c r="AH14" s="1"/>
      <c r="AI14" s="1"/>
    </row>
    <row r="15" spans="1:35" ht="30" customHeight="1">
      <c r="A15" s="82"/>
      <c r="B15" s="83" t="s">
        <v>514</v>
      </c>
      <c r="C15" s="83"/>
      <c r="D15" s="83"/>
      <c r="E15" s="85">
        <v>2768.2668112629999</v>
      </c>
      <c r="F15" s="86">
        <v>2761.2600551850001</v>
      </c>
      <c r="G15" s="86">
        <v>2227.0978146000002</v>
      </c>
      <c r="H15" s="87">
        <v>2232.6634308570001</v>
      </c>
      <c r="I15" s="86">
        <v>2229.9646920549999</v>
      </c>
      <c r="J15" s="86">
        <v>2225.0425938200001</v>
      </c>
      <c r="K15" s="86">
        <v>2226.9530825799998</v>
      </c>
      <c r="L15" s="87">
        <v>2218.214881165</v>
      </c>
      <c r="M15" s="88">
        <f t="shared" si="0"/>
        <v>-3.9238372300489655E-3</v>
      </c>
      <c r="N15" s="80"/>
      <c r="O15" s="89">
        <f t="shared" si="1"/>
        <v>2232.6634308570001</v>
      </c>
      <c r="P15" s="89">
        <f t="shared" si="2"/>
        <v>2218.214881165</v>
      </c>
      <c r="Q15" s="88">
        <f t="shared" si="3"/>
        <v>-6.4714410118027477E-3</v>
      </c>
      <c r="S15" s="653"/>
      <c r="T15" s="81"/>
      <c r="U15" s="1"/>
      <c r="V15" s="1"/>
      <c r="W15" s="1"/>
      <c r="X15" s="1"/>
      <c r="Y15" s="1"/>
      <c r="Z15" s="1"/>
      <c r="AD15" s="1"/>
      <c r="AE15" s="1"/>
      <c r="AF15" s="1"/>
      <c r="AG15" s="1"/>
      <c r="AH15" s="1"/>
      <c r="AI15" s="1"/>
    </row>
    <row r="16" spans="1:35" ht="30" customHeight="1">
      <c r="A16" s="82" t="s">
        <v>524</v>
      </c>
      <c r="B16" s="83"/>
      <c r="C16" s="83"/>
      <c r="D16" s="84"/>
      <c r="E16" s="85">
        <v>2045.011153015</v>
      </c>
      <c r="F16" s="86">
        <v>2026.7474429809999</v>
      </c>
      <c r="G16" s="86">
        <v>2366.0272534119999</v>
      </c>
      <c r="H16" s="87">
        <v>2510.8474647630001</v>
      </c>
      <c r="I16" s="86">
        <v>3086.375692266</v>
      </c>
      <c r="J16" s="86">
        <v>2718.7702945159999</v>
      </c>
      <c r="K16" s="86">
        <v>2394.9375292959999</v>
      </c>
      <c r="L16" s="87">
        <v>2471.827065808</v>
      </c>
      <c r="M16" s="88">
        <f t="shared" si="0"/>
        <v>3.2105028031608862E-2</v>
      </c>
      <c r="N16" s="80"/>
      <c r="O16" s="89">
        <f t="shared" si="1"/>
        <v>2510.8474647630001</v>
      </c>
      <c r="P16" s="89">
        <f t="shared" si="2"/>
        <v>2471.827065808</v>
      </c>
      <c r="Q16" s="88">
        <f t="shared" si="3"/>
        <v>-1.5540728579735985E-2</v>
      </c>
      <c r="S16" s="653"/>
      <c r="T16" s="81"/>
      <c r="U16" s="1"/>
      <c r="V16" s="1"/>
      <c r="W16" s="1"/>
      <c r="X16" s="1"/>
      <c r="Y16" s="1"/>
      <c r="Z16" s="1"/>
      <c r="AD16" s="1"/>
      <c r="AE16" s="1"/>
      <c r="AF16" s="1"/>
      <c r="AG16" s="1"/>
      <c r="AH16" s="1"/>
      <c r="AI16" s="1"/>
    </row>
    <row r="17" spans="1:36" ht="30" customHeight="1">
      <c r="A17" s="82" t="s">
        <v>525</v>
      </c>
      <c r="B17" s="92"/>
      <c r="C17" s="79"/>
      <c r="D17" s="93"/>
      <c r="E17" s="94">
        <v>15594.763447153</v>
      </c>
      <c r="F17" s="95">
        <v>15451.529723117999</v>
      </c>
      <c r="G17" s="95">
        <v>15031.137490743</v>
      </c>
      <c r="H17" s="96">
        <v>14606.35238409</v>
      </c>
      <c r="I17" s="95">
        <v>14715.196372853999</v>
      </c>
      <c r="J17" s="95">
        <v>15485.043017761</v>
      </c>
      <c r="K17" s="95">
        <v>15390.16760501</v>
      </c>
      <c r="L17" s="96">
        <v>15703.086693028001</v>
      </c>
      <c r="M17" s="97">
        <f t="shared" si="0"/>
        <v>2.0332402872346611E-2</v>
      </c>
      <c r="N17" s="80"/>
      <c r="O17" s="89">
        <f t="shared" si="1"/>
        <v>14606.35238409</v>
      </c>
      <c r="P17" s="98">
        <f t="shared" si="2"/>
        <v>15703.086693028001</v>
      </c>
      <c r="Q17" s="97">
        <f t="shared" si="3"/>
        <v>7.5086118703573179E-2</v>
      </c>
      <c r="S17" s="653"/>
      <c r="T17" s="81"/>
      <c r="U17" s="1"/>
      <c r="V17" s="1"/>
      <c r="W17" s="1"/>
      <c r="X17" s="1"/>
      <c r="Y17" s="1"/>
      <c r="Z17" s="1"/>
      <c r="AD17" s="1"/>
      <c r="AE17" s="1"/>
      <c r="AF17" s="1"/>
      <c r="AG17" s="1"/>
      <c r="AH17" s="1"/>
      <c r="AI17" s="1"/>
    </row>
    <row r="18" spans="1:36" ht="30" customHeight="1">
      <c r="A18" s="143" t="s">
        <v>459</v>
      </c>
      <c r="B18" s="144"/>
      <c r="C18" s="144"/>
      <c r="D18" s="145"/>
      <c r="E18" s="146">
        <v>113617.738276797</v>
      </c>
      <c r="F18" s="147">
        <v>115882.362709343</v>
      </c>
      <c r="G18" s="147">
        <v>118797.934589967</v>
      </c>
      <c r="H18" s="148">
        <v>122135.03251428901</v>
      </c>
      <c r="I18" s="147">
        <v>125760.878478642</v>
      </c>
      <c r="J18" s="147">
        <v>126797.03206169901</v>
      </c>
      <c r="K18" s="147">
        <v>127199.673752078</v>
      </c>
      <c r="L18" s="148">
        <v>125776.581802092</v>
      </c>
      <c r="M18" s="149">
        <f t="shared" si="0"/>
        <v>-1.1187858490578462E-2</v>
      </c>
      <c r="N18" s="80"/>
      <c r="O18" s="150">
        <f t="shared" si="1"/>
        <v>122135.03251428901</v>
      </c>
      <c r="P18" s="150">
        <f t="shared" si="2"/>
        <v>125776.581802092</v>
      </c>
      <c r="Q18" s="149">
        <f t="shared" si="3"/>
        <v>2.9815763854461386E-2</v>
      </c>
      <c r="S18" s="653"/>
      <c r="T18" s="81"/>
      <c r="U18" s="1"/>
      <c r="V18" s="1"/>
      <c r="W18" s="1"/>
      <c r="X18" s="1"/>
      <c r="Y18" s="1"/>
      <c r="Z18" s="1"/>
      <c r="AD18" s="1"/>
      <c r="AE18" s="1"/>
      <c r="AF18" s="1"/>
      <c r="AG18" s="1"/>
      <c r="AH18" s="1"/>
      <c r="AI18" s="1"/>
    </row>
    <row r="19" spans="1:36" ht="30" customHeight="1">
      <c r="A19" s="82" t="s">
        <v>526</v>
      </c>
      <c r="B19" s="99"/>
      <c r="C19" s="99"/>
      <c r="D19" s="100"/>
      <c r="E19" s="101">
        <v>74358.469072392996</v>
      </c>
      <c r="F19" s="102">
        <v>77814.678193747997</v>
      </c>
      <c r="G19" s="102">
        <v>81898.203042100999</v>
      </c>
      <c r="H19" s="103">
        <v>83046.177334391003</v>
      </c>
      <c r="I19" s="102">
        <v>86969.681576240997</v>
      </c>
      <c r="J19" s="102">
        <v>86109.314240017004</v>
      </c>
      <c r="K19" s="102">
        <v>86269.387027741002</v>
      </c>
      <c r="L19" s="103">
        <v>81759.638610258</v>
      </c>
      <c r="M19" s="104">
        <f t="shared" si="0"/>
        <v>-5.2275187906839271E-2</v>
      </c>
      <c r="N19" s="105"/>
      <c r="O19" s="106">
        <f t="shared" si="1"/>
        <v>83046.177334391003</v>
      </c>
      <c r="P19" s="107">
        <f t="shared" si="2"/>
        <v>81759.638610258</v>
      </c>
      <c r="Q19" s="104">
        <f t="shared" si="3"/>
        <v>-1.5491847613318455E-2</v>
      </c>
      <c r="R19" s="81"/>
      <c r="S19" s="653"/>
      <c r="T19" s="81"/>
      <c r="U19" s="1"/>
      <c r="V19" s="1"/>
      <c r="W19" s="1"/>
      <c r="X19" s="1"/>
      <c r="Y19" s="1"/>
      <c r="Z19" s="1"/>
      <c r="AD19" s="1"/>
      <c r="AE19" s="1"/>
      <c r="AF19" s="1"/>
      <c r="AG19" s="1"/>
      <c r="AH19" s="1"/>
      <c r="AI19" s="1"/>
    </row>
    <row r="20" spans="1:36" ht="30" customHeight="1">
      <c r="A20" s="108"/>
      <c r="B20" s="750" t="s">
        <v>515</v>
      </c>
      <c r="C20" s="750"/>
      <c r="D20" s="751"/>
      <c r="E20" s="110">
        <v>63437.826560540998</v>
      </c>
      <c r="F20" s="111">
        <v>66960.059033247002</v>
      </c>
      <c r="G20" s="111">
        <v>71056.135047375006</v>
      </c>
      <c r="H20" s="112">
        <v>72034.394734864007</v>
      </c>
      <c r="I20" s="86">
        <v>76233.743589086997</v>
      </c>
      <c r="J20" s="86">
        <v>75343.865969687002</v>
      </c>
      <c r="K20" s="111">
        <v>75245.933801452004</v>
      </c>
      <c r="L20" s="112">
        <v>71046.444205263993</v>
      </c>
      <c r="M20" s="88">
        <f t="shared" si="0"/>
        <v>-5.5810186464945843E-2</v>
      </c>
      <c r="N20" s="105"/>
      <c r="O20" s="89">
        <f t="shared" si="1"/>
        <v>72034.394734864007</v>
      </c>
      <c r="P20" s="113">
        <f t="shared" si="2"/>
        <v>71046.444205263993</v>
      </c>
      <c r="Q20" s="88">
        <f t="shared" si="3"/>
        <v>-1.3714983421965976E-2</v>
      </c>
      <c r="S20" s="653"/>
      <c r="T20" s="81"/>
      <c r="U20" s="1"/>
      <c r="V20" s="1"/>
      <c r="W20" s="1"/>
      <c r="X20" s="1"/>
      <c r="Y20" s="1"/>
      <c r="Z20" s="1"/>
      <c r="AD20" s="1"/>
      <c r="AE20" s="1"/>
      <c r="AF20" s="1"/>
      <c r="AG20" s="1"/>
      <c r="AH20" s="1"/>
      <c r="AI20" s="1"/>
    </row>
    <row r="21" spans="1:36" ht="30" customHeight="1">
      <c r="A21" s="108"/>
      <c r="B21" s="109" t="s">
        <v>516</v>
      </c>
      <c r="C21" s="109"/>
      <c r="D21" s="114"/>
      <c r="E21" s="110">
        <v>9243.5877302049994</v>
      </c>
      <c r="F21" s="111">
        <v>9153.7051015739999</v>
      </c>
      <c r="G21" s="111">
        <v>9129.7495530809992</v>
      </c>
      <c r="H21" s="112">
        <v>9109.1410125710008</v>
      </c>
      <c r="I21" s="86">
        <v>8865.7115663980003</v>
      </c>
      <c r="J21" s="86">
        <v>8833.0966360309994</v>
      </c>
      <c r="K21" s="111">
        <v>9059.4013978559997</v>
      </c>
      <c r="L21" s="112">
        <v>8713.6537548809993</v>
      </c>
      <c r="M21" s="88">
        <f t="shared" si="0"/>
        <v>-3.8164513061185845E-2</v>
      </c>
      <c r="N21" s="105"/>
      <c r="O21" s="89">
        <f t="shared" si="1"/>
        <v>9109.1410125710008</v>
      </c>
      <c r="P21" s="113">
        <f t="shared" si="2"/>
        <v>8713.6537548809993</v>
      </c>
      <c r="Q21" s="88">
        <f t="shared" si="3"/>
        <v>-4.3416526008787426E-2</v>
      </c>
      <c r="S21" s="653"/>
      <c r="T21" s="81"/>
      <c r="U21" s="1"/>
      <c r="V21" s="1"/>
      <c r="W21" s="1"/>
      <c r="X21" s="1"/>
      <c r="Y21" s="1"/>
      <c r="Z21" s="1"/>
      <c r="AD21" s="1"/>
      <c r="AE21" s="1"/>
      <c r="AF21" s="1"/>
      <c r="AG21" s="1"/>
      <c r="AH21" s="1"/>
      <c r="AI21" s="1"/>
    </row>
    <row r="22" spans="1:36" ht="30" customHeight="1">
      <c r="A22" s="108"/>
      <c r="B22" s="109" t="s">
        <v>517</v>
      </c>
      <c r="C22" s="115"/>
      <c r="D22" s="114"/>
      <c r="E22" s="110">
        <v>1669.4932507640001</v>
      </c>
      <c r="F22" s="111">
        <v>1693.189444351</v>
      </c>
      <c r="G22" s="111">
        <v>1705.5358957460001</v>
      </c>
      <c r="H22" s="112">
        <v>1898.7945453320001</v>
      </c>
      <c r="I22" s="86">
        <v>1864.985407099</v>
      </c>
      <c r="J22" s="86">
        <v>1926.479893536</v>
      </c>
      <c r="K22" s="111">
        <v>1956.4202775460001</v>
      </c>
      <c r="L22" s="112">
        <v>1993.903146762</v>
      </c>
      <c r="M22" s="88">
        <f t="shared" si="0"/>
        <v>1.9158904477833305E-2</v>
      </c>
      <c r="N22" s="105"/>
      <c r="O22" s="89">
        <f t="shared" si="1"/>
        <v>1898.7945453320001</v>
      </c>
      <c r="P22" s="113">
        <f t="shared" si="2"/>
        <v>1993.903146762</v>
      </c>
      <c r="Q22" s="88">
        <f t="shared" si="3"/>
        <v>5.008893756505417E-2</v>
      </c>
      <c r="S22" s="653"/>
      <c r="T22" s="81"/>
      <c r="U22" s="1"/>
      <c r="V22" s="1"/>
      <c r="W22" s="1"/>
      <c r="X22" s="1"/>
      <c r="Y22" s="1"/>
      <c r="Z22" s="1"/>
      <c r="AD22" s="1"/>
      <c r="AE22" s="1"/>
      <c r="AF22" s="1"/>
      <c r="AG22" s="1"/>
      <c r="AH22" s="1"/>
      <c r="AI22" s="1"/>
    </row>
    <row r="23" spans="1:36" ht="30" customHeight="1">
      <c r="A23" s="108"/>
      <c r="B23" s="109" t="s">
        <v>518</v>
      </c>
      <c r="C23" s="115"/>
      <c r="D23" s="114"/>
      <c r="E23" s="110">
        <v>7.5615308829999996</v>
      </c>
      <c r="F23" s="111">
        <v>7.7246145759999996</v>
      </c>
      <c r="G23" s="111">
        <v>6.7825458989999996</v>
      </c>
      <c r="H23" s="112">
        <v>3.8470416240015766</v>
      </c>
      <c r="I23" s="86">
        <v>5.2410136569999999</v>
      </c>
      <c r="J23" s="86">
        <v>5.871740763</v>
      </c>
      <c r="K23" s="111">
        <v>7.6315508870000004</v>
      </c>
      <c r="L23" s="112">
        <v>5.6375033510000003</v>
      </c>
      <c r="M23" s="88">
        <f t="shared" si="0"/>
        <v>-0.26128994820656559</v>
      </c>
      <c r="N23" s="105"/>
      <c r="O23" s="89">
        <f t="shared" si="1"/>
        <v>3.8470416240015766</v>
      </c>
      <c r="P23" s="113">
        <f t="shared" si="2"/>
        <v>5.6375033510000003</v>
      </c>
      <c r="Q23" s="88">
        <f t="shared" si="3"/>
        <v>0.46541262143559536</v>
      </c>
      <c r="S23" s="653"/>
      <c r="T23" s="81"/>
      <c r="U23" s="1"/>
      <c r="V23" s="1"/>
      <c r="W23" s="1"/>
      <c r="X23" s="1"/>
      <c r="Y23" s="1"/>
      <c r="Z23" s="1"/>
      <c r="AD23" s="1"/>
      <c r="AE23" s="1"/>
      <c r="AF23" s="1"/>
      <c r="AG23" s="1"/>
      <c r="AH23" s="1"/>
      <c r="AI23" s="1"/>
    </row>
    <row r="24" spans="1:36" ht="30" customHeight="1">
      <c r="A24" s="108" t="s">
        <v>527</v>
      </c>
      <c r="B24" s="109"/>
      <c r="C24" s="115"/>
      <c r="D24" s="114"/>
      <c r="E24" s="110">
        <v>24.520068675000001</v>
      </c>
      <c r="F24" s="111">
        <v>28.107298870000001</v>
      </c>
      <c r="G24" s="111">
        <v>33.386802736</v>
      </c>
      <c r="H24" s="112">
        <v>34.140118751999999</v>
      </c>
      <c r="I24" s="86">
        <v>39.321058166999997</v>
      </c>
      <c r="J24" s="86">
        <v>37.974301228999998</v>
      </c>
      <c r="K24" s="111">
        <v>39.894424012999998</v>
      </c>
      <c r="L24" s="112">
        <v>32.679341770999997</v>
      </c>
      <c r="M24" s="88">
        <f t="shared" si="0"/>
        <v>-0.18085440310277179</v>
      </c>
      <c r="N24" s="105"/>
      <c r="O24" s="89">
        <f t="shared" si="1"/>
        <v>34.140118751999999</v>
      </c>
      <c r="P24" s="113">
        <f t="shared" si="2"/>
        <v>32.679341770999997</v>
      </c>
      <c r="Q24" s="88">
        <f t="shared" si="3"/>
        <v>-4.2787694782532859E-2</v>
      </c>
      <c r="S24" s="653"/>
      <c r="T24" s="81"/>
      <c r="U24" s="1"/>
      <c r="V24" s="1"/>
      <c r="W24" s="1"/>
      <c r="X24" s="1"/>
      <c r="Y24" s="1"/>
      <c r="Z24" s="1"/>
      <c r="AD24" s="1"/>
      <c r="AE24" s="1"/>
      <c r="AF24" s="1"/>
      <c r="AG24" s="1"/>
      <c r="AH24" s="1"/>
      <c r="AI24" s="1"/>
    </row>
    <row r="25" spans="1:36" ht="30" customHeight="1">
      <c r="A25" s="108" t="s">
        <v>528</v>
      </c>
      <c r="B25" s="109"/>
      <c r="C25" s="115"/>
      <c r="D25" s="114"/>
      <c r="E25" s="110">
        <v>8541.2809509760009</v>
      </c>
      <c r="F25" s="111">
        <v>8798.4980151939999</v>
      </c>
      <c r="G25" s="111">
        <v>8742.9035373749994</v>
      </c>
      <c r="H25" s="112">
        <v>9254.2770411540005</v>
      </c>
      <c r="I25" s="111">
        <v>9261.1937080530006</v>
      </c>
      <c r="J25" s="111">
        <v>9375.9371106660001</v>
      </c>
      <c r="K25" s="644">
        <v>9327.2766285739999</v>
      </c>
      <c r="L25" s="112">
        <v>10219.265672542</v>
      </c>
      <c r="M25" s="88">
        <f t="shared" si="0"/>
        <v>9.5632313641840883E-2</v>
      </c>
      <c r="N25" s="105"/>
      <c r="O25" s="89">
        <f t="shared" si="1"/>
        <v>9254.2770411540005</v>
      </c>
      <c r="P25" s="113">
        <f t="shared" si="2"/>
        <v>10219.265672542</v>
      </c>
      <c r="Q25" s="88">
        <f t="shared" si="3"/>
        <v>0.10427488037117016</v>
      </c>
      <c r="S25" s="653"/>
      <c r="T25" s="81"/>
      <c r="U25" s="1"/>
      <c r="V25" s="1"/>
      <c r="W25" s="1"/>
      <c r="X25" s="1"/>
      <c r="Y25" s="1"/>
      <c r="Z25" s="1"/>
      <c r="AD25" s="1"/>
      <c r="AE25" s="1"/>
      <c r="AF25" s="1"/>
      <c r="AG25" s="1"/>
      <c r="AH25" s="1"/>
      <c r="AI25" s="1"/>
    </row>
    <row r="26" spans="1:36" ht="30" customHeight="1">
      <c r="A26" s="116" t="s">
        <v>529</v>
      </c>
      <c r="B26" s="109"/>
      <c r="C26" s="109"/>
      <c r="D26" s="84"/>
      <c r="E26" s="110">
        <v>15618.005716187999</v>
      </c>
      <c r="F26" s="111">
        <v>15475.474290578</v>
      </c>
      <c r="G26" s="111">
        <v>15051.549103900999</v>
      </c>
      <c r="H26" s="112">
        <v>14625.709178251</v>
      </c>
      <c r="I26" s="111">
        <v>14737.153157444</v>
      </c>
      <c r="J26" s="111">
        <v>15468.197072022</v>
      </c>
      <c r="K26" s="644">
        <v>15409.416697133</v>
      </c>
      <c r="L26" s="112">
        <v>15727.190708915999</v>
      </c>
      <c r="M26" s="88">
        <f t="shared" si="0"/>
        <v>2.0622066235779224E-2</v>
      </c>
      <c r="N26" s="105"/>
      <c r="O26" s="89">
        <f t="shared" si="1"/>
        <v>14625.709178251</v>
      </c>
      <c r="P26" s="113">
        <f t="shared" si="2"/>
        <v>15727.190708915999</v>
      </c>
      <c r="Q26" s="88">
        <f t="shared" si="3"/>
        <v>7.5311324547800096E-2</v>
      </c>
      <c r="S26" s="653"/>
      <c r="T26" s="81"/>
      <c r="U26" s="1"/>
      <c r="V26" s="1"/>
      <c r="W26" s="1"/>
      <c r="X26" s="1"/>
      <c r="Y26" s="1"/>
      <c r="Z26" s="1"/>
      <c r="AD26" s="1"/>
      <c r="AE26" s="1"/>
      <c r="AF26" s="1"/>
      <c r="AG26" s="1"/>
      <c r="AH26" s="1"/>
      <c r="AI26" s="1"/>
    </row>
    <row r="27" spans="1:36" ht="30" customHeight="1">
      <c r="A27" s="116" t="s">
        <v>530</v>
      </c>
      <c r="B27" s="117"/>
      <c r="C27" s="117"/>
      <c r="D27" s="118"/>
      <c r="E27" s="110">
        <v>4416.0814048779994</v>
      </c>
      <c r="F27" s="111">
        <v>3997.0279010479999</v>
      </c>
      <c r="G27" s="111">
        <v>3018.2060190250195</v>
      </c>
      <c r="H27" s="112">
        <v>4839.7250719740005</v>
      </c>
      <c r="I27" s="111">
        <v>4587.6084675510001</v>
      </c>
      <c r="J27" s="111">
        <v>4130.3176031819994</v>
      </c>
      <c r="K27" s="111">
        <v>4440.0831214239997</v>
      </c>
      <c r="L27" s="112">
        <v>5577.2224604510002</v>
      </c>
      <c r="M27" s="88">
        <f t="shared" si="0"/>
        <v>0.25610766914253236</v>
      </c>
      <c r="N27" s="105"/>
      <c r="O27" s="89">
        <f t="shared" si="1"/>
        <v>4839.7250719740005</v>
      </c>
      <c r="P27" s="113">
        <f t="shared" si="2"/>
        <v>5577.2224604510002</v>
      </c>
      <c r="Q27" s="88">
        <f t="shared" si="3"/>
        <v>0.1523841494112379</v>
      </c>
      <c r="R27" s="81"/>
      <c r="S27" s="653"/>
      <c r="T27" s="81"/>
      <c r="U27" s="1"/>
      <c r="V27" s="1"/>
      <c r="W27" s="1"/>
      <c r="X27" s="1"/>
      <c r="Y27" s="1"/>
      <c r="Z27" s="1"/>
      <c r="AD27" s="1"/>
      <c r="AE27" s="1"/>
      <c r="AF27" s="1"/>
      <c r="AG27" s="1"/>
      <c r="AH27" s="1"/>
      <c r="AI27" s="1"/>
      <c r="AJ27" s="1"/>
    </row>
    <row r="28" spans="1:36" ht="30" customHeight="1">
      <c r="A28" s="752" t="s">
        <v>535</v>
      </c>
      <c r="B28" s="753"/>
      <c r="C28" s="753"/>
      <c r="D28" s="754"/>
      <c r="E28" s="151">
        <v>102958.35721310999</v>
      </c>
      <c r="F28" s="152">
        <v>106113.785699438</v>
      </c>
      <c r="G28" s="152">
        <v>108744.24850513801</v>
      </c>
      <c r="H28" s="153">
        <v>111800.028744522</v>
      </c>
      <c r="I28" s="152">
        <v>115594.95796745599</v>
      </c>
      <c r="J28" s="152">
        <v>115121.740327116</v>
      </c>
      <c r="K28" s="152">
        <v>115486.057898885</v>
      </c>
      <c r="L28" s="153">
        <v>113315.996793938</v>
      </c>
      <c r="M28" s="149">
        <f t="shared" si="0"/>
        <v>-1.8790676073184742E-2</v>
      </c>
      <c r="N28" s="105"/>
      <c r="O28" s="154">
        <f t="shared" si="1"/>
        <v>111800.028744522</v>
      </c>
      <c r="P28" s="154">
        <f t="shared" si="2"/>
        <v>113315.996793938</v>
      </c>
      <c r="Q28" s="149">
        <f t="shared" si="3"/>
        <v>1.3559639173977178E-2</v>
      </c>
      <c r="S28" s="653"/>
      <c r="T28" s="81"/>
      <c r="U28" s="1"/>
      <c r="V28" s="1"/>
      <c r="W28" s="1"/>
      <c r="X28" s="1"/>
      <c r="Y28" s="1"/>
      <c r="Z28" s="1"/>
      <c r="AD28" s="1"/>
      <c r="AE28" s="1"/>
      <c r="AF28" s="1"/>
      <c r="AG28" s="1"/>
      <c r="AH28" s="1"/>
      <c r="AI28" s="1"/>
    </row>
    <row r="29" spans="1:36" ht="30" customHeight="1">
      <c r="A29" s="78" t="s">
        <v>536</v>
      </c>
      <c r="B29" s="119"/>
      <c r="C29" s="119"/>
      <c r="D29" s="100"/>
      <c r="E29" s="101">
        <v>4342.6499999999996</v>
      </c>
      <c r="F29" s="102">
        <v>4342.6499999999996</v>
      </c>
      <c r="G29" s="102">
        <v>4342.6499999999996</v>
      </c>
      <c r="H29" s="103">
        <v>4342.6499999999996</v>
      </c>
      <c r="I29" s="102">
        <v>4342.6499999999996</v>
      </c>
      <c r="J29" s="102">
        <v>4342.6499999999996</v>
      </c>
      <c r="K29" s="102">
        <v>4342.6499999999996</v>
      </c>
      <c r="L29" s="103">
        <v>4342.6499999999996</v>
      </c>
      <c r="M29" s="104">
        <f t="shared" si="0"/>
        <v>0</v>
      </c>
      <c r="N29" s="105"/>
      <c r="O29" s="106">
        <f t="shared" si="1"/>
        <v>4342.6499999999996</v>
      </c>
      <c r="P29" s="107">
        <f t="shared" si="2"/>
        <v>4342.6499999999996</v>
      </c>
      <c r="Q29" s="104">
        <f t="shared" si="3"/>
        <v>0</v>
      </c>
      <c r="S29" s="653"/>
      <c r="T29" s="81"/>
      <c r="U29" s="1"/>
      <c r="V29" s="1"/>
      <c r="W29" s="1"/>
      <c r="X29" s="1"/>
      <c r="Y29" s="1"/>
      <c r="Z29" s="1"/>
      <c r="AD29" s="1"/>
      <c r="AE29" s="1"/>
      <c r="AF29" s="1"/>
      <c r="AG29" s="1"/>
      <c r="AH29" s="1"/>
      <c r="AI29" s="1"/>
    </row>
    <row r="30" spans="1:36" ht="30" customHeight="1">
      <c r="A30" s="82" t="s">
        <v>537</v>
      </c>
      <c r="B30" s="83"/>
      <c r="C30" s="83"/>
      <c r="D30" s="84"/>
      <c r="E30" s="110">
        <v>485.28104235000001</v>
      </c>
      <c r="F30" s="111">
        <v>485.28104235000001</v>
      </c>
      <c r="G30" s="111">
        <v>485.28104235000001</v>
      </c>
      <c r="H30" s="112">
        <v>485.28104235000001</v>
      </c>
      <c r="I30" s="111">
        <v>485.28104235000001</v>
      </c>
      <c r="J30" s="111">
        <v>485.28104235000001</v>
      </c>
      <c r="K30" s="111">
        <v>485.28104235000001</v>
      </c>
      <c r="L30" s="112">
        <v>485.28104235000001</v>
      </c>
      <c r="M30" s="88">
        <f t="shared" si="0"/>
        <v>0</v>
      </c>
      <c r="N30" s="105"/>
      <c r="O30" s="89">
        <f t="shared" si="1"/>
        <v>485.28104235000001</v>
      </c>
      <c r="P30" s="113">
        <f t="shared" si="2"/>
        <v>485.28104235000001</v>
      </c>
      <c r="Q30" s="88">
        <f t="shared" si="3"/>
        <v>0</v>
      </c>
      <c r="U30" s="1"/>
      <c r="V30" s="1"/>
      <c r="W30" s="1"/>
      <c r="X30" s="1"/>
      <c r="Y30" s="1"/>
      <c r="Z30" s="1"/>
      <c r="AD30" s="1"/>
      <c r="AE30" s="1"/>
      <c r="AF30" s="1"/>
      <c r="AG30" s="1"/>
      <c r="AH30" s="1"/>
      <c r="AI30" s="1"/>
    </row>
    <row r="31" spans="1:36" ht="30" customHeight="1">
      <c r="A31" s="82" t="s">
        <v>538</v>
      </c>
      <c r="B31" s="83"/>
      <c r="C31" s="83"/>
      <c r="D31" s="84"/>
      <c r="E31" s="110">
        <v>498.34380155000002</v>
      </c>
      <c r="F31" s="111">
        <v>498.34380155000002</v>
      </c>
      <c r="G31" s="111">
        <v>1096.82656</v>
      </c>
      <c r="H31" s="112">
        <v>1096.82656</v>
      </c>
      <c r="I31" s="111">
        <v>1695.10484</v>
      </c>
      <c r="J31" s="111">
        <v>3068.4532765640001</v>
      </c>
      <c r="K31" s="111">
        <v>3068.4532765640001</v>
      </c>
      <c r="L31" s="112">
        <v>3068.4532765640001</v>
      </c>
      <c r="M31" s="88">
        <f t="shared" si="0"/>
        <v>0</v>
      </c>
      <c r="N31" s="105"/>
      <c r="O31" s="89">
        <f t="shared" si="1"/>
        <v>1096.82656</v>
      </c>
      <c r="P31" s="113">
        <f t="shared" si="2"/>
        <v>3068.4532765640001</v>
      </c>
      <c r="Q31" s="88">
        <f t="shared" si="3"/>
        <v>1.79757382658932</v>
      </c>
      <c r="U31" s="1"/>
      <c r="V31" s="1"/>
      <c r="W31" s="1"/>
      <c r="X31" s="1"/>
      <c r="Y31" s="1"/>
      <c r="Z31" s="1"/>
      <c r="AD31" s="1"/>
      <c r="AE31" s="1"/>
      <c r="AF31" s="1"/>
      <c r="AG31" s="1"/>
      <c r="AH31" s="1"/>
      <c r="AI31" s="1"/>
    </row>
    <row r="32" spans="1:36" ht="30" customHeight="1">
      <c r="A32" s="82" t="s">
        <v>539</v>
      </c>
      <c r="B32" s="83"/>
      <c r="C32" s="83"/>
      <c r="D32" s="84"/>
      <c r="E32" s="110">
        <v>6365.1730305049996</v>
      </c>
      <c r="F32" s="111">
        <v>6532.8469250730004</v>
      </c>
      <c r="G32" s="111">
        <v>6763.8093839359999</v>
      </c>
      <c r="H32" s="112">
        <v>6886.4765367119999</v>
      </c>
      <c r="I32" s="111">
        <v>6994.8591332120004</v>
      </c>
      <c r="J32" s="111">
        <v>7038.5316848399998</v>
      </c>
      <c r="K32" s="111">
        <v>7154.5307886350001</v>
      </c>
      <c r="L32" s="112">
        <v>7085.3350125939996</v>
      </c>
      <c r="M32" s="88">
        <f t="shared" si="0"/>
        <v>-9.6716022455194395E-3</v>
      </c>
      <c r="N32" s="105"/>
      <c r="O32" s="89">
        <f t="shared" si="1"/>
        <v>6886.4765367119999</v>
      </c>
      <c r="P32" s="113">
        <f t="shared" si="2"/>
        <v>7085.3350125939996</v>
      </c>
      <c r="Q32" s="88">
        <f t="shared" si="3"/>
        <v>2.8876664985625133E-2</v>
      </c>
      <c r="U32" s="1"/>
      <c r="V32" s="1"/>
      <c r="W32" s="1"/>
      <c r="X32" s="1"/>
      <c r="Y32" s="1"/>
      <c r="Z32" s="1"/>
      <c r="AD32" s="1"/>
      <c r="AE32" s="1"/>
      <c r="AF32" s="1"/>
      <c r="AG32" s="1"/>
      <c r="AH32" s="1"/>
      <c r="AI32" s="1"/>
    </row>
    <row r="33" spans="1:35" ht="30" customHeight="1">
      <c r="A33" s="82" t="s">
        <v>540</v>
      </c>
      <c r="B33" s="83"/>
      <c r="C33" s="83"/>
      <c r="D33" s="84"/>
      <c r="E33" s="110">
        <v>-1115.5115950019999</v>
      </c>
      <c r="F33" s="111">
        <v>-1111.9316528510001</v>
      </c>
      <c r="G33" s="111">
        <v>-1113.587851301</v>
      </c>
      <c r="H33" s="112">
        <v>-1113.587851301</v>
      </c>
      <c r="I33" s="111">
        <v>-1110.1419583310001</v>
      </c>
      <c r="J33" s="111">
        <v>-1106.6960653609999</v>
      </c>
      <c r="K33" s="111">
        <v>-1106.6960653609999</v>
      </c>
      <c r="L33" s="112">
        <v>-1106.809074686</v>
      </c>
      <c r="M33" s="88" t="str">
        <f t="shared" si="0"/>
        <v>-</v>
      </c>
      <c r="N33" s="105"/>
      <c r="O33" s="89">
        <f t="shared" si="1"/>
        <v>-1113.587851301</v>
      </c>
      <c r="P33" s="113">
        <f t="shared" si="2"/>
        <v>-1106.809074686</v>
      </c>
      <c r="Q33" s="88" t="str">
        <f t="shared" si="3"/>
        <v>-</v>
      </c>
      <c r="U33" s="1"/>
      <c r="V33" s="1"/>
      <c r="W33" s="1"/>
      <c r="X33" s="1"/>
      <c r="Y33" s="1"/>
      <c r="Z33" s="1"/>
      <c r="AD33" s="1"/>
      <c r="AE33" s="1"/>
      <c r="AF33" s="1"/>
      <c r="AG33" s="1"/>
      <c r="AH33" s="1"/>
      <c r="AI33" s="1"/>
    </row>
    <row r="34" spans="1:35" ht="30" customHeight="1">
      <c r="A34" s="120" t="s">
        <v>541</v>
      </c>
      <c r="B34" s="92"/>
      <c r="C34" s="79"/>
      <c r="D34" s="93"/>
      <c r="E34" s="121">
        <v>83.444784283999994</v>
      </c>
      <c r="F34" s="122">
        <v>-978.613106217</v>
      </c>
      <c r="G34" s="123">
        <v>-1521.2930501559999</v>
      </c>
      <c r="H34" s="124">
        <v>-1362.6425179939999</v>
      </c>
      <c r="I34" s="122">
        <v>-2241.8325460450001</v>
      </c>
      <c r="J34" s="122">
        <v>-2152.92820381</v>
      </c>
      <c r="K34" s="123">
        <v>-2230.603188995</v>
      </c>
      <c r="L34" s="124">
        <v>-1414.3252486680001</v>
      </c>
      <c r="M34" s="97" t="str">
        <f t="shared" si="0"/>
        <v>-</v>
      </c>
      <c r="N34" s="105"/>
      <c r="O34" s="125">
        <f t="shared" si="1"/>
        <v>-1362.6425179939999</v>
      </c>
      <c r="P34" s="126">
        <f t="shared" si="2"/>
        <v>-1414.3252486680001</v>
      </c>
      <c r="Q34" s="97" t="str">
        <f t="shared" si="3"/>
        <v>-</v>
      </c>
      <c r="U34" s="1"/>
      <c r="V34" s="1"/>
      <c r="W34" s="1"/>
      <c r="X34" s="1"/>
      <c r="Y34" s="1"/>
      <c r="Z34" s="1"/>
      <c r="AD34" s="1"/>
      <c r="AE34" s="1"/>
      <c r="AF34" s="1"/>
      <c r="AG34" s="1"/>
      <c r="AH34" s="1"/>
      <c r="AI34" s="1"/>
    </row>
    <row r="35" spans="1:35" ht="30" customHeight="1">
      <c r="A35" s="155" t="s">
        <v>542</v>
      </c>
      <c r="B35" s="156"/>
      <c r="C35" s="156"/>
      <c r="D35" s="157"/>
      <c r="E35" s="146">
        <v>10659.381063687</v>
      </c>
      <c r="F35" s="147">
        <v>9768.5770099050005</v>
      </c>
      <c r="G35" s="158">
        <v>10053.686084829</v>
      </c>
      <c r="H35" s="148">
        <v>10335.003769767</v>
      </c>
      <c r="I35" s="147">
        <v>10165.920511185999</v>
      </c>
      <c r="J35" s="147">
        <v>11675.291734582999</v>
      </c>
      <c r="K35" s="158">
        <v>11713.615853193</v>
      </c>
      <c r="L35" s="148">
        <v>12460.585008153999</v>
      </c>
      <c r="M35" s="149">
        <f t="shared" si="0"/>
        <v>6.3769306106908452E-2</v>
      </c>
      <c r="N35" s="80"/>
      <c r="O35" s="150">
        <f t="shared" si="1"/>
        <v>10335.003769767</v>
      </c>
      <c r="P35" s="150">
        <f t="shared" si="2"/>
        <v>12460.585008153999</v>
      </c>
      <c r="Q35" s="149">
        <f t="shared" si="3"/>
        <v>0.20566816285108347</v>
      </c>
      <c r="U35" s="1"/>
      <c r="V35" s="1"/>
      <c r="W35" s="1"/>
      <c r="X35" s="1"/>
      <c r="Y35" s="1"/>
      <c r="Z35" s="1"/>
      <c r="AD35" s="1"/>
      <c r="AE35" s="1"/>
      <c r="AF35" s="1"/>
      <c r="AG35" s="1"/>
      <c r="AH35" s="1"/>
      <c r="AI35" s="1"/>
    </row>
    <row r="36" spans="1:35" s="128" customFormat="1" ht="15.75">
      <c r="A36" s="127" t="s">
        <v>23</v>
      </c>
      <c r="D36" s="129"/>
      <c r="E36" s="129"/>
      <c r="F36" s="129"/>
      <c r="G36" s="129"/>
      <c r="H36" s="129"/>
      <c r="N36" s="130"/>
      <c r="O36" s="129"/>
      <c r="P36" s="131"/>
      <c r="Q36" s="129"/>
      <c r="S36" s="68"/>
    </row>
    <row r="37" spans="1:35" ht="15.75">
      <c r="A37" s="127" t="s">
        <v>15</v>
      </c>
      <c r="B37" s="128"/>
      <c r="C37" s="128"/>
    </row>
    <row r="38" spans="1:35" ht="15.75" customHeight="1">
      <c r="A38" s="127"/>
    </row>
    <row r="39" spans="1:35" ht="30" customHeight="1">
      <c r="A39" s="133"/>
      <c r="E39" s="81"/>
      <c r="F39" s="81"/>
      <c r="G39" s="81"/>
      <c r="H39" s="81"/>
      <c r="I39" s="81"/>
      <c r="J39" s="81"/>
      <c r="K39" s="81"/>
      <c r="L39" s="81"/>
      <c r="M39" s="81"/>
      <c r="N39" s="134"/>
    </row>
    <row r="40" spans="1:35" ht="30" customHeight="1">
      <c r="A40" s="133"/>
      <c r="E40" s="81"/>
      <c r="F40" s="81"/>
      <c r="G40" s="81"/>
      <c r="H40" s="81"/>
      <c r="I40" s="81"/>
      <c r="J40" s="81"/>
      <c r="K40" s="81"/>
      <c r="L40" s="81"/>
      <c r="M40" s="81"/>
      <c r="N40" s="134"/>
    </row>
    <row r="41" spans="1:35" ht="30" customHeight="1">
      <c r="E41" s="81"/>
      <c r="F41" s="81"/>
      <c r="G41" s="81"/>
      <c r="H41" s="81"/>
      <c r="I41" s="81"/>
      <c r="J41" s="81"/>
      <c r="K41" s="1"/>
      <c r="L41" s="1"/>
      <c r="M41" s="1"/>
      <c r="N41" s="684"/>
      <c r="O41" s="1"/>
      <c r="P41" s="2"/>
    </row>
    <row r="42" spans="1:35" ht="30" customHeight="1">
      <c r="E42" s="81"/>
      <c r="F42" s="81"/>
      <c r="G42" s="81"/>
      <c r="H42" s="81"/>
      <c r="I42" s="81"/>
      <c r="J42" s="81"/>
      <c r="K42" s="1"/>
      <c r="L42" s="1"/>
      <c r="M42" s="1"/>
      <c r="N42" s="684"/>
      <c r="O42" s="1"/>
      <c r="P42" s="2"/>
    </row>
    <row r="43" spans="1:35" ht="30" customHeight="1">
      <c r="D43" s="3"/>
      <c r="K43" s="1"/>
      <c r="L43" s="1"/>
      <c r="M43" s="1"/>
      <c r="N43" s="684"/>
      <c r="O43" s="1"/>
      <c r="P43" s="2"/>
    </row>
    <row r="44" spans="1:35" ht="30" customHeight="1">
      <c r="D44" s="3"/>
      <c r="K44" s="1"/>
      <c r="L44" s="1"/>
      <c r="M44" s="1"/>
      <c r="N44" s="684"/>
      <c r="O44" s="1"/>
      <c r="P44" s="2"/>
    </row>
    <row r="45" spans="1:35" ht="30" customHeight="1">
      <c r="D45" s="3"/>
      <c r="K45" s="1"/>
      <c r="L45" s="1"/>
      <c r="M45" s="1"/>
      <c r="N45" s="684"/>
      <c r="O45" s="1"/>
      <c r="P45" s="2"/>
    </row>
    <row r="46" spans="1:35" ht="30" customHeight="1">
      <c r="D46" s="3"/>
      <c r="K46" s="1"/>
      <c r="L46" s="1"/>
      <c r="M46" s="1"/>
      <c r="N46" s="684"/>
      <c r="O46" s="1"/>
      <c r="P46" s="2"/>
    </row>
    <row r="47" spans="1:35" ht="30" customHeight="1">
      <c r="D47" s="1"/>
      <c r="E47" s="3"/>
      <c r="F47" s="3"/>
      <c r="G47" s="3"/>
      <c r="H47" s="3"/>
      <c r="I47" s="3"/>
      <c r="J47" s="3"/>
      <c r="K47" s="1"/>
      <c r="L47" s="1"/>
      <c r="M47" s="1"/>
      <c r="N47" s="684"/>
      <c r="O47" s="1"/>
      <c r="P47" s="2"/>
    </row>
  </sheetData>
  <mergeCells count="7">
    <mergeCell ref="Q4:Q6"/>
    <mergeCell ref="B20:D20"/>
    <mergeCell ref="A28:D28"/>
    <mergeCell ref="A4:D6"/>
    <mergeCell ref="E4:H4"/>
    <mergeCell ref="I4:L4"/>
    <mergeCell ref="M4:M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1" customWidth="1"/>
    <col min="2" max="2" width="12.77734375" style="1" customWidth="1"/>
    <col min="3" max="3" width="16.77734375" style="1" customWidth="1"/>
    <col min="4" max="12" width="12.77734375" style="1" customWidth="1"/>
    <col min="13" max="13" width="1.77734375" style="22" customWidth="1"/>
    <col min="14" max="14" width="12.77734375" style="1" customWidth="1"/>
    <col min="15" max="15" width="12.77734375" style="6" customWidth="1"/>
    <col min="16" max="16384" width="12.77734375" style="1"/>
  </cols>
  <sheetData>
    <row r="1" spans="1:20" ht="30" customHeight="1">
      <c r="A1" s="202" t="s">
        <v>383</v>
      </c>
      <c r="B1" s="170"/>
      <c r="C1" s="170"/>
      <c r="D1" s="170"/>
      <c r="E1" s="170"/>
      <c r="F1" s="170"/>
      <c r="G1" s="170"/>
      <c r="H1" s="67"/>
      <c r="I1" s="170"/>
      <c r="J1" s="170"/>
      <c r="K1" s="170"/>
      <c r="L1" s="170"/>
      <c r="M1" s="170"/>
      <c r="N1" s="170"/>
      <c r="O1" s="170"/>
      <c r="P1" s="170"/>
    </row>
    <row r="2" spans="1:20" ht="30" customHeight="1">
      <c r="A2" s="171"/>
      <c r="B2" s="171"/>
      <c r="C2" s="171"/>
      <c r="D2" s="171"/>
      <c r="E2" s="171"/>
      <c r="F2" s="171"/>
      <c r="G2" s="171"/>
      <c r="H2" s="70"/>
      <c r="I2" s="171"/>
      <c r="J2" s="171"/>
      <c r="K2" s="171"/>
      <c r="L2" s="171"/>
      <c r="M2" s="171"/>
      <c r="N2" s="171"/>
      <c r="O2" s="171"/>
      <c r="P2" s="171"/>
    </row>
    <row r="3" spans="1:20" s="10" customFormat="1" ht="30" customHeight="1">
      <c r="A3" s="135" t="s">
        <v>398</v>
      </c>
      <c r="B3" s="72"/>
      <c r="C3" s="172"/>
      <c r="D3" s="172"/>
      <c r="E3" s="172"/>
      <c r="F3" s="172"/>
      <c r="G3" s="73"/>
      <c r="H3" s="73"/>
      <c r="I3" s="73"/>
      <c r="J3" s="73"/>
      <c r="K3" s="73"/>
      <c r="L3" s="173"/>
      <c r="M3" s="174"/>
      <c r="N3" s="73"/>
      <c r="O3" s="175"/>
      <c r="P3" s="173" t="s">
        <v>5</v>
      </c>
    </row>
    <row r="4" spans="1:20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  <c r="Q4" s="68"/>
      <c r="R4" s="68"/>
      <c r="S4" s="68"/>
      <c r="T4" s="68"/>
    </row>
    <row r="5" spans="1:20" ht="30" customHeight="1">
      <c r="A5" s="758"/>
      <c r="B5" s="759"/>
      <c r="C5" s="760"/>
      <c r="D5" s="137" t="s">
        <v>7</v>
      </c>
      <c r="E5" s="138" t="s">
        <v>2</v>
      </c>
      <c r="F5" s="138" t="s">
        <v>1</v>
      </c>
      <c r="G5" s="139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  <c r="Q5" s="68"/>
      <c r="R5" s="68"/>
      <c r="S5" s="68"/>
      <c r="T5" s="68"/>
    </row>
    <row r="6" spans="1:20" ht="30" customHeight="1" thickBot="1">
      <c r="A6" s="761"/>
      <c r="B6" s="762"/>
      <c r="C6" s="763"/>
      <c r="D6" s="165" t="s">
        <v>499</v>
      </c>
      <c r="E6" s="166" t="s">
        <v>500</v>
      </c>
      <c r="F6" s="166" t="s">
        <v>501</v>
      </c>
      <c r="G6" s="167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  <c r="Q6" s="68"/>
      <c r="R6" s="68"/>
      <c r="S6" s="68"/>
      <c r="T6" s="68"/>
    </row>
    <row r="7" spans="1:20" ht="30" customHeight="1">
      <c r="A7" s="210" t="s">
        <v>386</v>
      </c>
      <c r="B7" s="211"/>
      <c r="C7" s="212"/>
      <c r="D7" s="213">
        <v>90.827829813999998</v>
      </c>
      <c r="E7" s="214">
        <v>183.72400861</v>
      </c>
      <c r="F7" s="214">
        <v>106.827702286</v>
      </c>
      <c r="G7" s="215">
        <v>124.925305597</v>
      </c>
      <c r="H7" s="213">
        <v>104.20754716499999</v>
      </c>
      <c r="I7" s="214">
        <v>71.791813071999997</v>
      </c>
      <c r="J7" s="214">
        <v>-36.576484583000003</v>
      </c>
      <c r="K7" s="215">
        <v>204.996418468</v>
      </c>
      <c r="L7" s="216" t="str">
        <f t="shared" ref="L7:L24" si="0">IF(OR(J7&lt;=0,K7&lt;=0),"-",K7/J7-1)</f>
        <v>-</v>
      </c>
      <c r="M7" s="80"/>
      <c r="N7" s="217">
        <f>D7+E7+F7+G7</f>
        <v>506.30484630700005</v>
      </c>
      <c r="O7" s="218">
        <f>H7+I7+J7+K7</f>
        <v>344.419294122</v>
      </c>
      <c r="P7" s="216">
        <f t="shared" ref="P7:P24" si="1">IF(OR(O7&lt;=0,N7&lt;=0),"-",O7/N7-1)</f>
        <v>-0.31973929020391023</v>
      </c>
      <c r="Q7" s="81"/>
      <c r="R7" s="68"/>
      <c r="S7" s="68"/>
      <c r="T7" s="68"/>
    </row>
    <row r="8" spans="1:20" ht="30" customHeight="1">
      <c r="A8" s="159"/>
      <c r="B8" s="177" t="s">
        <v>388</v>
      </c>
      <c r="C8" s="177"/>
      <c r="D8" s="162">
        <v>220.30366777099999</v>
      </c>
      <c r="E8" s="163">
        <v>215.45140372</v>
      </c>
      <c r="F8" s="163">
        <v>211.47221473499999</v>
      </c>
      <c r="G8" s="164">
        <v>204.690923543</v>
      </c>
      <c r="H8" s="162">
        <v>198.63863524499999</v>
      </c>
      <c r="I8" s="163">
        <v>195.840598521</v>
      </c>
      <c r="J8" s="163">
        <v>195.99962614399999</v>
      </c>
      <c r="K8" s="164">
        <v>196.81106831599999</v>
      </c>
      <c r="L8" s="104">
        <f t="shared" si="0"/>
        <v>4.1400189784230879E-3</v>
      </c>
      <c r="M8" s="80"/>
      <c r="N8" s="106">
        <f t="shared" ref="N8:N24" si="2">D8+E8+F8+G8</f>
        <v>851.91820976899999</v>
      </c>
      <c r="O8" s="106">
        <f t="shared" ref="O8:O24" si="3">H8+I8+J8+K8</f>
        <v>787.28992822600003</v>
      </c>
      <c r="P8" s="104">
        <f t="shared" si="1"/>
        <v>-7.5862073144937314E-2</v>
      </c>
      <c r="Q8" s="81"/>
      <c r="R8" s="68"/>
      <c r="S8" s="68"/>
      <c r="T8" s="68"/>
    </row>
    <row r="9" spans="1:20" ht="30" customHeight="1">
      <c r="A9" s="82"/>
      <c r="B9" s="109" t="s">
        <v>389</v>
      </c>
      <c r="C9" s="84"/>
      <c r="D9" s="85">
        <v>28.001680861000001</v>
      </c>
      <c r="E9" s="86">
        <v>35.749730593000002</v>
      </c>
      <c r="F9" s="86">
        <v>37.204857232000002</v>
      </c>
      <c r="G9" s="87">
        <v>37.176321207000001</v>
      </c>
      <c r="H9" s="85">
        <v>38.877898491000003</v>
      </c>
      <c r="I9" s="86">
        <v>37.188160537000002</v>
      </c>
      <c r="J9" s="86">
        <v>39.500964410999998</v>
      </c>
      <c r="K9" s="87">
        <v>39.992306636999999</v>
      </c>
      <c r="L9" s="88">
        <f t="shared" si="0"/>
        <v>1.2438739998539727E-2</v>
      </c>
      <c r="M9" s="80"/>
      <c r="N9" s="89">
        <f t="shared" si="2"/>
        <v>138.13258989300002</v>
      </c>
      <c r="O9" s="89">
        <f t="shared" si="3"/>
        <v>155.55933007600001</v>
      </c>
      <c r="P9" s="88">
        <f t="shared" si="1"/>
        <v>0.12615951236778411</v>
      </c>
      <c r="Q9" s="90"/>
      <c r="R9" s="68"/>
      <c r="S9" s="68"/>
      <c r="T9" s="68"/>
    </row>
    <row r="10" spans="1:20" ht="30" customHeight="1">
      <c r="A10" s="82"/>
      <c r="B10" s="83" t="s">
        <v>390</v>
      </c>
      <c r="C10" s="84"/>
      <c r="D10" s="85">
        <v>-100.534809904</v>
      </c>
      <c r="E10" s="86">
        <v>-8.1539094989999992</v>
      </c>
      <c r="F10" s="86">
        <v>-47.352759724000002</v>
      </c>
      <c r="G10" s="87">
        <v>-67.676860051999995</v>
      </c>
      <c r="H10" s="85">
        <v>-29.178843119</v>
      </c>
      <c r="I10" s="86">
        <v>-37.877811424999997</v>
      </c>
      <c r="J10" s="86">
        <v>-126.369193713</v>
      </c>
      <c r="K10" s="87">
        <v>-116.10769295700001</v>
      </c>
      <c r="L10" s="88" t="str">
        <f t="shared" si="0"/>
        <v>-</v>
      </c>
      <c r="M10" s="80"/>
      <c r="N10" s="89">
        <f t="shared" si="2"/>
        <v>-223.718339179</v>
      </c>
      <c r="O10" s="89">
        <f t="shared" si="3"/>
        <v>-309.53354121400002</v>
      </c>
      <c r="P10" s="88" t="str">
        <f t="shared" si="1"/>
        <v>-</v>
      </c>
      <c r="Q10" s="91"/>
      <c r="R10" s="68"/>
      <c r="S10" s="68"/>
      <c r="T10" s="68"/>
    </row>
    <row r="11" spans="1:20" ht="30" customHeight="1">
      <c r="A11" s="82"/>
      <c r="B11" s="83" t="s">
        <v>384</v>
      </c>
      <c r="C11" s="84"/>
      <c r="D11" s="85">
        <v>-120.794821347</v>
      </c>
      <c r="E11" s="86">
        <v>14.204660253</v>
      </c>
      <c r="F11" s="86">
        <v>-38.745431693999997</v>
      </c>
      <c r="G11" s="87">
        <v>-61.327858370000001</v>
      </c>
      <c r="H11" s="85">
        <v>-48.960445182000001</v>
      </c>
      <c r="I11" s="86">
        <v>-76.257901118000007</v>
      </c>
      <c r="J11" s="86">
        <v>-144.4210497</v>
      </c>
      <c r="K11" s="87">
        <v>-110.28908001400001</v>
      </c>
      <c r="L11" s="88" t="str">
        <f t="shared" si="0"/>
        <v>-</v>
      </c>
      <c r="M11" s="80"/>
      <c r="N11" s="89">
        <f t="shared" si="2"/>
        <v>-206.66345115799999</v>
      </c>
      <c r="O11" s="89">
        <f t="shared" si="3"/>
        <v>-379.92847601400001</v>
      </c>
      <c r="P11" s="88" t="str">
        <f t="shared" si="1"/>
        <v>-</v>
      </c>
      <c r="Q11" s="68"/>
      <c r="R11" s="68"/>
      <c r="S11" s="68"/>
      <c r="T11" s="68"/>
    </row>
    <row r="12" spans="1:20" ht="30" customHeight="1">
      <c r="A12" s="82"/>
      <c r="B12" s="83" t="s">
        <v>385</v>
      </c>
      <c r="C12" s="84"/>
      <c r="D12" s="85">
        <v>20.260011443</v>
      </c>
      <c r="E12" s="86">
        <v>-22.358569752000001</v>
      </c>
      <c r="F12" s="86">
        <v>-8.6073280299999997</v>
      </c>
      <c r="G12" s="87">
        <v>-6.3490016819999999</v>
      </c>
      <c r="H12" s="85">
        <v>19.781602063000001</v>
      </c>
      <c r="I12" s="86">
        <v>38.380089693000002</v>
      </c>
      <c r="J12" s="86">
        <v>18.051855987</v>
      </c>
      <c r="K12" s="87">
        <v>-5.8186129430000051</v>
      </c>
      <c r="L12" s="88" t="str">
        <f t="shared" si="0"/>
        <v>-</v>
      </c>
      <c r="M12" s="80"/>
      <c r="N12" s="89">
        <f t="shared" si="2"/>
        <v>-17.054888021</v>
      </c>
      <c r="O12" s="89">
        <f t="shared" si="3"/>
        <v>70.394934800000001</v>
      </c>
      <c r="P12" s="88" t="str">
        <f t="shared" si="1"/>
        <v>-</v>
      </c>
      <c r="Q12" s="68"/>
      <c r="R12" s="68"/>
      <c r="S12" s="68"/>
      <c r="T12" s="68"/>
    </row>
    <row r="13" spans="1:20" ht="30" customHeight="1">
      <c r="A13" s="82"/>
      <c r="B13" s="109" t="s">
        <v>391</v>
      </c>
      <c r="C13" s="109"/>
      <c r="D13" s="178">
        <v>-56.942708914000001</v>
      </c>
      <c r="E13" s="179">
        <v>-59.323216203999998</v>
      </c>
      <c r="F13" s="179">
        <v>-94.496609957000004</v>
      </c>
      <c r="G13" s="180">
        <v>-49.265079100999998</v>
      </c>
      <c r="H13" s="178">
        <v>-104.130143452</v>
      </c>
      <c r="I13" s="179">
        <v>-123.359134561</v>
      </c>
      <c r="J13" s="179">
        <v>-145.70788142500001</v>
      </c>
      <c r="K13" s="180">
        <v>84.318542800999992</v>
      </c>
      <c r="L13" s="97" t="str">
        <f t="shared" si="0"/>
        <v>-</v>
      </c>
      <c r="M13" s="80"/>
      <c r="N13" s="125">
        <f t="shared" si="2"/>
        <v>-260.02761417600004</v>
      </c>
      <c r="O13" s="125">
        <f t="shared" si="3"/>
        <v>-288.87861663699999</v>
      </c>
      <c r="P13" s="97" t="str">
        <f t="shared" si="1"/>
        <v>-</v>
      </c>
      <c r="Q13" s="68"/>
      <c r="R13" s="68"/>
      <c r="S13" s="68"/>
      <c r="T13" s="68"/>
    </row>
    <row r="14" spans="1:20" ht="30" customHeight="1">
      <c r="A14" s="143" t="s">
        <v>387</v>
      </c>
      <c r="B14" s="144"/>
      <c r="C14" s="145"/>
      <c r="D14" s="146">
        <v>129.253596778</v>
      </c>
      <c r="E14" s="147">
        <v>30.408653107999999</v>
      </c>
      <c r="F14" s="147">
        <v>173.783101305</v>
      </c>
      <c r="G14" s="148">
        <v>57.208570319408018</v>
      </c>
      <c r="H14" s="146">
        <v>44.501417944000004</v>
      </c>
      <c r="I14" s="147">
        <v>-3.9758004310000299</v>
      </c>
      <c r="J14" s="147">
        <v>215.07674082099999</v>
      </c>
      <c r="K14" s="148">
        <v>-168.75880207117444</v>
      </c>
      <c r="L14" s="149" t="str">
        <f t="shared" si="0"/>
        <v>-</v>
      </c>
      <c r="M14" s="80"/>
      <c r="N14" s="150">
        <f t="shared" si="2"/>
        <v>390.653921510408</v>
      </c>
      <c r="O14" s="150">
        <f t="shared" si="3"/>
        <v>86.84355626282553</v>
      </c>
      <c r="P14" s="149">
        <f t="shared" si="1"/>
        <v>-0.777696955077125</v>
      </c>
      <c r="Q14" s="68"/>
      <c r="R14" s="68"/>
      <c r="S14" s="68"/>
      <c r="T14" s="68"/>
    </row>
    <row r="15" spans="1:20" ht="30" customHeight="1">
      <c r="A15" s="181"/>
      <c r="B15" s="99" t="s">
        <v>392</v>
      </c>
      <c r="C15" s="100"/>
      <c r="D15" s="101">
        <f>D16+D17+D18</f>
        <v>138.50467969078159</v>
      </c>
      <c r="E15" s="102">
        <v>46.372500064051003</v>
      </c>
      <c r="F15" s="102">
        <v>88.344878275686895</v>
      </c>
      <c r="G15" s="103">
        <v>57.661035364806025</v>
      </c>
      <c r="H15" s="101">
        <v>-20.856868716095125</v>
      </c>
      <c r="I15" s="102">
        <v>15.900792918</v>
      </c>
      <c r="J15" s="102">
        <v>247.20829021899991</v>
      </c>
      <c r="K15" s="685">
        <f>SUM(K16:K18)</f>
        <v>-63.63877514715</v>
      </c>
      <c r="L15" s="104" t="str">
        <f t="shared" si="0"/>
        <v>-</v>
      </c>
      <c r="M15" s="105"/>
      <c r="N15" s="106">
        <f t="shared" si="2"/>
        <v>330.88309339532549</v>
      </c>
      <c r="O15" s="107">
        <f t="shared" si="3"/>
        <v>178.61343927375478</v>
      </c>
      <c r="P15" s="104">
        <f t="shared" si="1"/>
        <v>-0.46019170263149467</v>
      </c>
      <c r="Q15" s="68"/>
      <c r="R15" s="68"/>
      <c r="S15" s="68"/>
      <c r="T15" s="68"/>
    </row>
    <row r="16" spans="1:20" ht="30" customHeight="1">
      <c r="A16" s="108"/>
      <c r="B16" s="109" t="s">
        <v>393</v>
      </c>
      <c r="C16" s="84"/>
      <c r="D16" s="111">
        <v>679.7881118570001</v>
      </c>
      <c r="E16" s="111">
        <v>686.70208451300005</v>
      </c>
      <c r="F16" s="111">
        <v>653.79896417999998</v>
      </c>
      <c r="G16" s="112">
        <v>674.33627752500001</v>
      </c>
      <c r="H16" s="111">
        <v>643.94152002299995</v>
      </c>
      <c r="I16" s="111">
        <v>685.807410398</v>
      </c>
      <c r="J16" s="111">
        <v>718.78889373736297</v>
      </c>
      <c r="K16" s="686">
        <v>753.9280734051988</v>
      </c>
      <c r="L16" s="88">
        <f t="shared" si="0"/>
        <v>4.8886648046450265E-2</v>
      </c>
      <c r="M16" s="654"/>
      <c r="N16" s="89">
        <f t="shared" si="2"/>
        <v>2694.6254380750001</v>
      </c>
      <c r="O16" s="113">
        <f t="shared" si="3"/>
        <v>2802.4658975635621</v>
      </c>
      <c r="P16" s="88">
        <f t="shared" si="1"/>
        <v>4.0020575017506443E-2</v>
      </c>
      <c r="Q16" s="68"/>
      <c r="R16" s="68"/>
      <c r="S16" s="68"/>
      <c r="T16" s="68"/>
    </row>
    <row r="17" spans="1:20" ht="30" customHeight="1">
      <c r="A17" s="108"/>
      <c r="B17" s="109" t="s">
        <v>394</v>
      </c>
      <c r="C17" s="84"/>
      <c r="D17" s="111">
        <v>137.22179707591948</v>
      </c>
      <c r="E17" s="111">
        <v>35.514155033000101</v>
      </c>
      <c r="F17" s="111">
        <v>127.179685084</v>
      </c>
      <c r="G17" s="112">
        <v>64.156263095</v>
      </c>
      <c r="H17" s="111">
        <v>8.5612880170000292</v>
      </c>
      <c r="I17" s="111">
        <v>17.714862289999701</v>
      </c>
      <c r="J17" s="111">
        <v>215.04095533263657</v>
      </c>
      <c r="K17" s="686">
        <v>-138.94919745099978</v>
      </c>
      <c r="L17" s="88" t="str">
        <f t="shared" si="0"/>
        <v>-</v>
      </c>
      <c r="M17" s="654"/>
      <c r="N17" s="89">
        <f t="shared" si="2"/>
        <v>364.07190028791956</v>
      </c>
      <c r="O17" s="113">
        <f t="shared" si="3"/>
        <v>102.36790818863653</v>
      </c>
      <c r="P17" s="88">
        <f t="shared" si="1"/>
        <v>-0.71882502300320139</v>
      </c>
      <c r="Q17" s="68"/>
      <c r="R17" s="68"/>
      <c r="S17" s="68"/>
      <c r="T17" s="68"/>
    </row>
    <row r="18" spans="1:20" ht="30" customHeight="1">
      <c r="A18" s="108"/>
      <c r="B18" s="109" t="s">
        <v>395</v>
      </c>
      <c r="C18" s="84"/>
      <c r="D18" s="111">
        <v>-678.50522924213806</v>
      </c>
      <c r="E18" s="111">
        <v>-675.84499634406302</v>
      </c>
      <c r="F18" s="111">
        <v>-692.63377098831302</v>
      </c>
      <c r="G18" s="112">
        <v>-680.83150525519397</v>
      </c>
      <c r="H18" s="111">
        <v>-673.35967674100004</v>
      </c>
      <c r="I18" s="111">
        <v>-687.63032325899997</v>
      </c>
      <c r="J18" s="111">
        <v>-686.62155885100003</v>
      </c>
      <c r="K18" s="686">
        <v>-678.617651101349</v>
      </c>
      <c r="L18" s="88" t="str">
        <f t="shared" si="0"/>
        <v>-</v>
      </c>
      <c r="M18" s="654"/>
      <c r="N18" s="89">
        <f t="shared" si="2"/>
        <v>-2727.815501829708</v>
      </c>
      <c r="O18" s="113">
        <f t="shared" si="3"/>
        <v>-2726.2292099523493</v>
      </c>
      <c r="P18" s="88" t="str">
        <f t="shared" si="1"/>
        <v>-</v>
      </c>
      <c r="Q18" s="68"/>
      <c r="R18" s="68"/>
      <c r="S18" s="68"/>
      <c r="T18" s="68"/>
    </row>
    <row r="19" spans="1:20" ht="30" customHeight="1">
      <c r="A19" s="182"/>
      <c r="B19" s="177" t="s">
        <v>396</v>
      </c>
      <c r="C19" s="161"/>
      <c r="D19" s="111">
        <v>-3.6199816297365901</v>
      </c>
      <c r="E19" s="111">
        <v>-0.84707088884040005</v>
      </c>
      <c r="F19" s="111">
        <v>105.10941891754599</v>
      </c>
      <c r="G19" s="183">
        <v>21.903115874977932</v>
      </c>
      <c r="H19" s="111">
        <v>86.348471629000116</v>
      </c>
      <c r="I19" s="184">
        <v>2.29652837099998</v>
      </c>
      <c r="J19" s="184">
        <v>1.533712060999878</v>
      </c>
      <c r="K19" s="687">
        <v>-79.838014475999998</v>
      </c>
      <c r="L19" s="104" t="str">
        <f t="shared" si="0"/>
        <v>-</v>
      </c>
      <c r="M19" s="105"/>
      <c r="N19" s="89">
        <f t="shared" si="2"/>
        <v>122.54548227394693</v>
      </c>
      <c r="O19" s="113">
        <f t="shared" si="3"/>
        <v>10.340697584999972</v>
      </c>
      <c r="P19" s="88">
        <f t="shared" si="1"/>
        <v>-0.91561747203472066</v>
      </c>
      <c r="Q19" s="68"/>
      <c r="R19" s="68"/>
      <c r="S19" s="68"/>
      <c r="T19" s="68"/>
    </row>
    <row r="20" spans="1:20" ht="30" customHeight="1">
      <c r="A20" s="185"/>
      <c r="B20" s="109" t="s">
        <v>397</v>
      </c>
      <c r="C20" s="84"/>
      <c r="D20" s="111">
        <v>-5.6311012837717396</v>
      </c>
      <c r="E20" s="111">
        <v>-15.117249802163199</v>
      </c>
      <c r="F20" s="111">
        <v>-19.671195888299899</v>
      </c>
      <c r="G20" s="112">
        <v>-22.355580920375939</v>
      </c>
      <c r="H20" s="111">
        <v>-20.990184968904998</v>
      </c>
      <c r="I20" s="111">
        <v>-22.164278230999599</v>
      </c>
      <c r="J20" s="111">
        <v>-33.66526146208426</v>
      </c>
      <c r="K20" s="112">
        <v>-25.282005567999999</v>
      </c>
      <c r="L20" s="88" t="str">
        <f t="shared" si="0"/>
        <v>-</v>
      </c>
      <c r="M20" s="105"/>
      <c r="N20" s="186">
        <f t="shared" si="2"/>
        <v>-62.775127894610776</v>
      </c>
      <c r="O20" s="187">
        <f t="shared" si="3"/>
        <v>-102.10173022998886</v>
      </c>
      <c r="P20" s="188" t="str">
        <f t="shared" si="1"/>
        <v>-</v>
      </c>
      <c r="Q20" s="68"/>
      <c r="R20" s="68"/>
      <c r="S20" s="68"/>
      <c r="T20" s="68"/>
    </row>
    <row r="21" spans="1:20" ht="30" customHeight="1">
      <c r="A21" s="189" t="s">
        <v>531</v>
      </c>
      <c r="B21" s="190"/>
      <c r="C21" s="191"/>
      <c r="D21" s="192">
        <v>220.08142659200001</v>
      </c>
      <c r="E21" s="193">
        <v>214.13266171800001</v>
      </c>
      <c r="F21" s="193">
        <v>280.61080359100004</v>
      </c>
      <c r="G21" s="194">
        <v>182.13387250100001</v>
      </c>
      <c r="H21" s="192">
        <v>148.70896510899999</v>
      </c>
      <c r="I21" s="193">
        <v>67.816012641</v>
      </c>
      <c r="J21" s="193">
        <v>178.50025623799999</v>
      </c>
      <c r="K21" s="194">
        <v>36.237616396</v>
      </c>
      <c r="L21" s="195">
        <f t="shared" si="0"/>
        <v>-0.79698843486429927</v>
      </c>
      <c r="M21" s="105"/>
      <c r="N21" s="196">
        <f t="shared" si="2"/>
        <v>896.95876440200004</v>
      </c>
      <c r="O21" s="197">
        <f t="shared" si="3"/>
        <v>431.26285038399999</v>
      </c>
      <c r="P21" s="195">
        <f t="shared" si="1"/>
        <v>-0.5191943403646635</v>
      </c>
      <c r="Q21" s="68"/>
      <c r="R21" s="68"/>
      <c r="S21" s="68"/>
      <c r="T21" s="68"/>
    </row>
    <row r="22" spans="1:20" ht="30" customHeight="1">
      <c r="A22" s="189" t="s">
        <v>532</v>
      </c>
      <c r="B22" s="190"/>
      <c r="C22" s="191"/>
      <c r="D22" s="192">
        <v>-0.45073548699999999</v>
      </c>
      <c r="E22" s="193">
        <v>-2.6135197689999998</v>
      </c>
      <c r="F22" s="193">
        <v>10.071613813000001</v>
      </c>
      <c r="G22" s="194">
        <v>0.95525234699999995</v>
      </c>
      <c r="H22" s="192">
        <v>3.4213924919999998</v>
      </c>
      <c r="I22" s="193">
        <v>3.494474962</v>
      </c>
      <c r="J22" s="193">
        <v>-8.1757818590000007</v>
      </c>
      <c r="K22" s="194">
        <v>-17.352671492999999</v>
      </c>
      <c r="L22" s="195" t="str">
        <f t="shared" si="0"/>
        <v>-</v>
      </c>
      <c r="M22" s="105"/>
      <c r="N22" s="196">
        <f t="shared" si="2"/>
        <v>7.9626109040000008</v>
      </c>
      <c r="O22" s="197">
        <f t="shared" si="3"/>
        <v>-18.612585897999999</v>
      </c>
      <c r="P22" s="195" t="str">
        <f t="shared" si="1"/>
        <v>-</v>
      </c>
      <c r="Q22" s="68"/>
      <c r="R22" s="68"/>
      <c r="S22" s="68"/>
      <c r="T22" s="68"/>
    </row>
    <row r="23" spans="1:20" ht="30" customHeight="1">
      <c r="A23" s="189" t="s">
        <v>533</v>
      </c>
      <c r="B23" s="190"/>
      <c r="C23" s="191"/>
      <c r="D23" s="192">
        <v>219.63069110500001</v>
      </c>
      <c r="E23" s="193">
        <v>211.51914194899999</v>
      </c>
      <c r="F23" s="193">
        <v>290.68241740346701</v>
      </c>
      <c r="G23" s="194">
        <v>183.08912484800001</v>
      </c>
      <c r="H23" s="192">
        <v>152.13035760099999</v>
      </c>
      <c r="I23" s="193">
        <v>71.310487602999999</v>
      </c>
      <c r="J23" s="193">
        <v>170.32447437900001</v>
      </c>
      <c r="K23" s="194">
        <v>18.884944903000001</v>
      </c>
      <c r="L23" s="195">
        <f t="shared" si="0"/>
        <v>-0.88912371535650314</v>
      </c>
      <c r="M23" s="105"/>
      <c r="N23" s="198">
        <f t="shared" si="2"/>
        <v>904.921375305467</v>
      </c>
      <c r="O23" s="197">
        <f t="shared" si="3"/>
        <v>412.65026448599997</v>
      </c>
      <c r="P23" s="195">
        <f t="shared" si="1"/>
        <v>-0.54399323991357273</v>
      </c>
      <c r="Q23" s="68"/>
      <c r="R23" s="68"/>
      <c r="S23" s="68"/>
      <c r="T23" s="68"/>
    </row>
    <row r="24" spans="1:20" ht="30" customHeight="1">
      <c r="A24" s="205" t="s">
        <v>534</v>
      </c>
      <c r="B24" s="203"/>
      <c r="C24" s="204"/>
      <c r="D24" s="206">
        <v>175.53149762199999</v>
      </c>
      <c r="E24" s="207">
        <v>172.28639456799999</v>
      </c>
      <c r="F24" s="207">
        <v>236.786743073</v>
      </c>
      <c r="G24" s="208">
        <v>135.96509390599999</v>
      </c>
      <c r="H24" s="206">
        <v>121.99133150199999</v>
      </c>
      <c r="I24" s="207">
        <v>57.709886484000002</v>
      </c>
      <c r="J24" s="207">
        <v>136.11410379500001</v>
      </c>
      <c r="K24" s="208">
        <v>-2.495426041</v>
      </c>
      <c r="L24" s="149" t="str">
        <f t="shared" si="0"/>
        <v>-</v>
      </c>
      <c r="M24" s="105"/>
      <c r="N24" s="209">
        <f t="shared" si="2"/>
        <v>720.56972916899997</v>
      </c>
      <c r="O24" s="209">
        <f t="shared" si="3"/>
        <v>313.31989573999999</v>
      </c>
      <c r="P24" s="149">
        <f t="shared" si="1"/>
        <v>-0.5651775490189721</v>
      </c>
      <c r="Q24" s="68"/>
      <c r="R24" s="68"/>
      <c r="S24" s="68"/>
      <c r="T24" s="68"/>
    </row>
    <row r="25" spans="1:20" ht="17.25">
      <c r="A25" s="199" t="s">
        <v>23</v>
      </c>
      <c r="B25" s="200"/>
      <c r="C25" s="200"/>
      <c r="D25" s="200"/>
      <c r="E25" s="200"/>
      <c r="F25" s="200"/>
      <c r="G25" s="200"/>
      <c r="H25" s="132"/>
      <c r="I25" s="200"/>
      <c r="J25" s="200"/>
      <c r="K25" s="200"/>
      <c r="L25" s="200"/>
      <c r="M25" s="105"/>
      <c r="N25" s="80"/>
      <c r="O25" s="105"/>
      <c r="P25" s="201"/>
      <c r="Q25" s="68"/>
      <c r="R25" s="68"/>
      <c r="S25" s="68"/>
      <c r="T25" s="68"/>
    </row>
    <row r="26" spans="1:20" ht="17.25">
      <c r="A26" s="199" t="s">
        <v>15</v>
      </c>
      <c r="B26" s="200"/>
      <c r="C26" s="200"/>
      <c r="D26" s="200"/>
      <c r="E26" s="200"/>
      <c r="F26" s="200"/>
      <c r="G26" s="200"/>
      <c r="H26" s="134"/>
      <c r="I26" s="200"/>
      <c r="J26" s="200"/>
      <c r="K26" s="200"/>
      <c r="L26" s="200"/>
      <c r="M26" s="105"/>
      <c r="N26" s="80"/>
      <c r="O26" s="105"/>
      <c r="P26" s="201"/>
      <c r="Q26" s="68"/>
      <c r="R26" s="68"/>
      <c r="S26" s="68"/>
      <c r="T26" s="68"/>
    </row>
    <row r="27" spans="1:20" ht="30" customHeight="1">
      <c r="A27" s="200"/>
      <c r="B27" s="200"/>
      <c r="C27" s="200"/>
      <c r="D27" s="200"/>
      <c r="E27" s="200"/>
      <c r="F27" s="200"/>
      <c r="G27" s="200"/>
      <c r="H27" s="132"/>
      <c r="I27" s="200"/>
      <c r="J27" s="200"/>
      <c r="K27" s="200"/>
      <c r="L27" s="200"/>
      <c r="M27" s="105"/>
      <c r="N27" s="80"/>
      <c r="O27" s="105"/>
      <c r="P27" s="201"/>
      <c r="Q27" s="68"/>
      <c r="R27" s="68"/>
      <c r="S27" s="68"/>
      <c r="T27" s="68"/>
    </row>
    <row r="28" spans="1:20" ht="30" customHeight="1">
      <c r="A28" s="200"/>
      <c r="B28" s="200"/>
      <c r="C28" s="200"/>
      <c r="D28" s="200"/>
      <c r="E28" s="200"/>
      <c r="F28" s="200"/>
      <c r="G28" s="200"/>
      <c r="H28" s="132"/>
      <c r="I28" s="200"/>
      <c r="J28" s="200"/>
      <c r="K28" s="229"/>
      <c r="L28" s="200"/>
      <c r="M28" s="105"/>
      <c r="N28" s="80"/>
      <c r="O28" s="105"/>
      <c r="P28" s="201"/>
      <c r="Q28" s="68"/>
      <c r="R28" s="68"/>
      <c r="S28" s="68"/>
      <c r="T28" s="68"/>
    </row>
    <row r="29" spans="1:20" ht="30" customHeight="1">
      <c r="A29" s="219"/>
      <c r="B29" s="219"/>
      <c r="C29" s="220"/>
      <c r="D29" s="80"/>
      <c r="E29" s="80"/>
      <c r="F29" s="105"/>
      <c r="G29" s="105"/>
      <c r="H29" s="105"/>
      <c r="I29" s="105"/>
      <c r="J29" s="105"/>
      <c r="K29" s="105"/>
      <c r="L29" s="201"/>
      <c r="M29" s="105"/>
      <c r="N29" s="80"/>
      <c r="O29" s="105"/>
      <c r="P29" s="201"/>
      <c r="Q29" s="68"/>
      <c r="R29" s="68"/>
      <c r="S29" s="68"/>
      <c r="T29" s="68"/>
    </row>
  </sheetData>
  <mergeCells count="5">
    <mergeCell ref="A4:C6"/>
    <mergeCell ref="D4:G4"/>
    <mergeCell ref="L4:L6"/>
    <mergeCell ref="P4:P6"/>
    <mergeCell ref="H4:K4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showGridLines="0" defaultGridColor="0" view="pageBreakPreview" colorId="53" zoomScale="70" zoomScaleNormal="115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" width="12.77734375" style="68" customWidth="1"/>
    <col min="17" max="16384" width="12.77734375" style="68"/>
  </cols>
  <sheetData>
    <row r="1" spans="1:17" ht="30" customHeight="1">
      <c r="A1" s="202" t="s">
        <v>399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7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s="73" customFormat="1" ht="30" customHeight="1">
      <c r="A3" s="135" t="s">
        <v>400</v>
      </c>
      <c r="B3" s="72"/>
      <c r="C3" s="172"/>
      <c r="D3" s="172"/>
      <c r="E3" s="172"/>
      <c r="F3" s="172"/>
      <c r="G3" s="172"/>
      <c r="H3" s="172"/>
      <c r="I3" s="172"/>
      <c r="J3" s="172"/>
      <c r="K3" s="172"/>
      <c r="L3" s="173"/>
      <c r="M3" s="174"/>
      <c r="N3" s="172"/>
      <c r="O3" s="175"/>
      <c r="P3" s="173" t="s">
        <v>5</v>
      </c>
    </row>
    <row r="4" spans="1:17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703">
        <v>2024</v>
      </c>
      <c r="O4" s="703">
        <v>2025</v>
      </c>
      <c r="P4" s="747" t="s">
        <v>13</v>
      </c>
    </row>
    <row r="5" spans="1:17" ht="30" customHeight="1">
      <c r="A5" s="758"/>
      <c r="B5" s="759"/>
      <c r="C5" s="760"/>
      <c r="D5" s="137" t="s">
        <v>7</v>
      </c>
      <c r="E5" s="138" t="s">
        <v>2</v>
      </c>
      <c r="F5" s="138" t="s">
        <v>1</v>
      </c>
      <c r="G5" s="704" t="s">
        <v>0</v>
      </c>
      <c r="H5" s="137" t="s">
        <v>7</v>
      </c>
      <c r="I5" s="138" t="s">
        <v>2</v>
      </c>
      <c r="J5" s="138" t="s">
        <v>1</v>
      </c>
      <c r="K5" s="704" t="s">
        <v>0</v>
      </c>
      <c r="L5" s="748"/>
      <c r="M5" s="176"/>
      <c r="N5" s="141" t="s">
        <v>498</v>
      </c>
      <c r="O5" s="142" t="s">
        <v>498</v>
      </c>
      <c r="P5" s="748"/>
    </row>
    <row r="6" spans="1:17" ht="30" customHeight="1" thickBot="1">
      <c r="A6" s="761"/>
      <c r="B6" s="762"/>
      <c r="C6" s="763"/>
      <c r="D6" s="165" t="s">
        <v>499</v>
      </c>
      <c r="E6" s="705" t="s">
        <v>500</v>
      </c>
      <c r="F6" s="705" t="s">
        <v>501</v>
      </c>
      <c r="G6" s="167" t="s">
        <v>502</v>
      </c>
      <c r="H6" s="165" t="s">
        <v>582</v>
      </c>
      <c r="I6" s="705" t="s">
        <v>584</v>
      </c>
      <c r="J6" s="705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</row>
    <row r="7" spans="1:17" ht="30" customHeight="1">
      <c r="A7" s="210" t="s">
        <v>401</v>
      </c>
      <c r="B7" s="211"/>
      <c r="C7" s="212"/>
      <c r="D7" s="213">
        <v>515.40200444000004</v>
      </c>
      <c r="E7" s="214">
        <v>481.08735983057977</v>
      </c>
      <c r="F7" s="214">
        <v>542.04425747499988</v>
      </c>
      <c r="G7" s="215">
        <v>584.55244951899999</v>
      </c>
      <c r="H7" s="213">
        <v>488.19447440599998</v>
      </c>
      <c r="I7" s="214">
        <v>437.32420924899998</v>
      </c>
      <c r="J7" s="214">
        <v>564.29564662999996</v>
      </c>
      <c r="K7" s="215">
        <v>576.44442573599997</v>
      </c>
      <c r="L7" s="216">
        <f>IF(OR(J7&lt;=0,K7&lt;=0),"-",K7/J7-1)</f>
        <v>2.1529103012849937E-2</v>
      </c>
      <c r="M7" s="222"/>
      <c r="N7" s="217">
        <f>D7+E7+F7+G7</f>
        <v>2123.0860712645799</v>
      </c>
      <c r="O7" s="218">
        <f>H7+I7+J7+K7</f>
        <v>2066.258756021</v>
      </c>
      <c r="P7" s="216">
        <f>IF(OR(O7&lt;=0,N7&lt;=0),"-",O7/N7-1)</f>
        <v>-2.6766373729601889E-2</v>
      </c>
      <c r="Q7" s="81"/>
    </row>
    <row r="8" spans="1:17" ht="30" customHeight="1">
      <c r="A8" s="159"/>
      <c r="B8" s="177" t="s">
        <v>406</v>
      </c>
      <c r="C8" s="161"/>
      <c r="D8" s="162">
        <v>503.942618853</v>
      </c>
      <c r="E8" s="163">
        <v>428.6101292233817</v>
      </c>
      <c r="F8" s="163">
        <v>494.76997653199999</v>
      </c>
      <c r="G8" s="164">
        <v>556.03941867800006</v>
      </c>
      <c r="H8" s="162">
        <v>458.53544401099998</v>
      </c>
      <c r="I8" s="163">
        <v>415.72262301000001</v>
      </c>
      <c r="J8" s="163">
        <v>543.67638745299996</v>
      </c>
      <c r="K8" s="164">
        <v>558.85765621099995</v>
      </c>
      <c r="L8" s="104">
        <f>IF(OR(J8&lt;=0,K8&lt;=0),"-",K8/J8-1)</f>
        <v>2.7923354974308756E-2</v>
      </c>
      <c r="M8" s="80"/>
      <c r="N8" s="106">
        <f>D8+E8+F8+G8</f>
        <v>1983.3621432863815</v>
      </c>
      <c r="O8" s="106">
        <f>H8+I8+J8+K8</f>
        <v>1976.7921106849999</v>
      </c>
      <c r="P8" s="104">
        <f>IF(OR(O8&lt;=0,N8&lt;=0),"-",O8/N8-1)</f>
        <v>-3.3125733611589769E-3</v>
      </c>
      <c r="Q8" s="81"/>
    </row>
    <row r="9" spans="1:17" ht="30" customHeight="1">
      <c r="A9" s="82"/>
      <c r="B9" s="83" t="s">
        <v>402</v>
      </c>
      <c r="C9" s="84"/>
      <c r="D9" s="85">
        <v>147.862394851</v>
      </c>
      <c r="E9" s="86">
        <v>88.278469147604241</v>
      </c>
      <c r="F9" s="86">
        <v>118.271063704</v>
      </c>
      <c r="G9" s="87">
        <v>82.427807627999996</v>
      </c>
      <c r="H9" s="85">
        <v>128.37714875399999</v>
      </c>
      <c r="I9" s="86">
        <v>145.123496671</v>
      </c>
      <c r="J9" s="86">
        <v>211.715325127</v>
      </c>
      <c r="K9" s="87">
        <v>242.62789098600001</v>
      </c>
      <c r="L9" s="88">
        <f>IF(OR(J9&lt;=0,K9&lt;=0),"-",K9/J9-1)</f>
        <v>0.14601005307696435</v>
      </c>
      <c r="M9" s="80"/>
      <c r="N9" s="89">
        <f>D9+E9+F9+G9</f>
        <v>436.83973533060419</v>
      </c>
      <c r="O9" s="89">
        <f>H9+I9+J9+K9</f>
        <v>727.84386153800006</v>
      </c>
      <c r="P9" s="88">
        <f>IF(OR(O9&lt;=0,N9&lt;=0),"-",O9/N9-1)</f>
        <v>0.66615763785123927</v>
      </c>
      <c r="Q9" s="90"/>
    </row>
    <row r="10" spans="1:17" ht="30" customHeight="1">
      <c r="A10" s="82"/>
      <c r="B10" s="83" t="s">
        <v>617</v>
      </c>
      <c r="C10" s="84"/>
      <c r="D10" s="85">
        <v>356.08022400200002</v>
      </c>
      <c r="E10" s="86">
        <v>340.33166007577745</v>
      </c>
      <c r="F10" s="86">
        <v>376.49891282800002</v>
      </c>
      <c r="G10" s="87">
        <v>473.61161105000002</v>
      </c>
      <c r="H10" s="85">
        <v>330.15829525700002</v>
      </c>
      <c r="I10" s="86">
        <v>270.59912633900001</v>
      </c>
      <c r="J10" s="86">
        <v>331.96106232599999</v>
      </c>
      <c r="K10" s="87">
        <v>316.22976522499999</v>
      </c>
      <c r="L10" s="88">
        <f>IF(OR(J10&lt;=0,K10&lt;=0),"-",K10/J10-1)</f>
        <v>-4.7388982884839614E-2</v>
      </c>
      <c r="M10" s="80"/>
      <c r="N10" s="89">
        <f>D10+E10+F10+G10</f>
        <v>1546.5224079557775</v>
      </c>
      <c r="O10" s="89">
        <f>H10+I10+J10+K10</f>
        <v>1248.9482491470001</v>
      </c>
      <c r="P10" s="88">
        <f>IF(OR(O10&lt;=0,N10&lt;=0),"-",O10/N10-1)</f>
        <v>-0.19241503212495736</v>
      </c>
      <c r="Q10" s="91"/>
    </row>
    <row r="11" spans="1:17" ht="30" customHeight="1">
      <c r="A11" s="223"/>
      <c r="B11" s="224" t="s">
        <v>407</v>
      </c>
      <c r="C11" s="225"/>
      <c r="D11" s="178">
        <v>11.459385587</v>
      </c>
      <c r="E11" s="179">
        <v>52.477230607198081</v>
      </c>
      <c r="F11" s="179">
        <v>47.274280943000001</v>
      </c>
      <c r="G11" s="180">
        <v>28.513030840999999</v>
      </c>
      <c r="H11" s="178">
        <v>29.659030394999998</v>
      </c>
      <c r="I11" s="179">
        <v>21.601586239</v>
      </c>
      <c r="J11" s="179">
        <v>20.619259177</v>
      </c>
      <c r="K11" s="180">
        <v>17.586769524999998</v>
      </c>
      <c r="L11" s="188">
        <f>IF(OR(J11&lt;=0,K11&lt;=0),"-",K11/J11-1)</f>
        <v>-0.14707073740954912</v>
      </c>
      <c r="M11" s="226"/>
      <c r="N11" s="186">
        <f>D11+E11+F11+G11</f>
        <v>139.72392797819808</v>
      </c>
      <c r="O11" s="186">
        <f>H11+I11+J11+K11</f>
        <v>89.466645335999999</v>
      </c>
      <c r="P11" s="188">
        <f>IF(OR(O11&lt;=0,N11&lt;=0),"-",O11/N11-1)</f>
        <v>-0.35968987824361776</v>
      </c>
      <c r="Q11" s="133"/>
    </row>
    <row r="12" spans="1:17" ht="30" customHeight="1">
      <c r="A12" s="199" t="s">
        <v>15</v>
      </c>
      <c r="B12" s="79"/>
      <c r="C12" s="227"/>
      <c r="D12" s="222"/>
      <c r="E12" s="222"/>
      <c r="F12" s="222"/>
      <c r="G12" s="222"/>
      <c r="H12" s="222"/>
      <c r="I12" s="222"/>
      <c r="J12" s="645"/>
      <c r="K12" s="222"/>
      <c r="L12" s="228"/>
      <c r="M12" s="80"/>
      <c r="N12" s="222"/>
      <c r="O12" s="222"/>
      <c r="P12" s="228"/>
      <c r="Q12" s="133"/>
    </row>
    <row r="13" spans="1:17" ht="30" customHeight="1">
      <c r="A13" s="135" t="s">
        <v>494</v>
      </c>
      <c r="B13" s="229"/>
      <c r="C13" s="229"/>
      <c r="D13" s="229"/>
      <c r="E13" s="229"/>
      <c r="F13" s="229"/>
      <c r="G13" s="229"/>
      <c r="H13" s="229"/>
      <c r="I13" s="229"/>
      <c r="J13" s="229"/>
      <c r="K13" s="656"/>
      <c r="L13" s="229"/>
      <c r="M13" s="230"/>
      <c r="N13" s="222"/>
      <c r="O13" s="230"/>
      <c r="P13" s="228"/>
      <c r="Q13" s="133"/>
    </row>
    <row r="14" spans="1:17" ht="30" customHeight="1">
      <c r="A14" s="755" t="s">
        <v>380</v>
      </c>
      <c r="B14" s="756"/>
      <c r="C14" s="757"/>
      <c r="D14" s="764">
        <v>2024</v>
      </c>
      <c r="E14" s="765"/>
      <c r="F14" s="765"/>
      <c r="G14" s="766"/>
      <c r="H14" s="764">
        <v>2025</v>
      </c>
      <c r="I14" s="765"/>
      <c r="J14" s="765"/>
      <c r="K14" s="766"/>
      <c r="L14" s="747" t="s">
        <v>12</v>
      </c>
      <c r="M14" s="176"/>
      <c r="N14" s="703">
        <v>2024</v>
      </c>
      <c r="O14" s="258">
        <v>2025</v>
      </c>
      <c r="P14" s="747" t="s">
        <v>13</v>
      </c>
      <c r="Q14" s="133"/>
    </row>
    <row r="15" spans="1:17" ht="30" customHeight="1">
      <c r="A15" s="758"/>
      <c r="B15" s="759"/>
      <c r="C15" s="760"/>
      <c r="D15" s="137" t="s">
        <v>7</v>
      </c>
      <c r="E15" s="138" t="s">
        <v>2</v>
      </c>
      <c r="F15" s="138" t="s">
        <v>1</v>
      </c>
      <c r="G15" s="704" t="s">
        <v>0</v>
      </c>
      <c r="H15" s="137" t="s">
        <v>7</v>
      </c>
      <c r="I15" s="138" t="s">
        <v>2</v>
      </c>
      <c r="J15" s="138" t="s">
        <v>1</v>
      </c>
      <c r="K15" s="704" t="s">
        <v>0</v>
      </c>
      <c r="L15" s="748"/>
      <c r="M15" s="176"/>
      <c r="N15" s="141" t="s">
        <v>498</v>
      </c>
      <c r="O15" s="142" t="s">
        <v>498</v>
      </c>
      <c r="P15" s="748"/>
      <c r="Q15" s="221"/>
    </row>
    <row r="16" spans="1:17" ht="30" customHeight="1" thickBot="1">
      <c r="A16" s="761"/>
      <c r="B16" s="762"/>
      <c r="C16" s="763"/>
      <c r="D16" s="165" t="s">
        <v>499</v>
      </c>
      <c r="E16" s="705" t="s">
        <v>500</v>
      </c>
      <c r="F16" s="705" t="s">
        <v>501</v>
      </c>
      <c r="G16" s="167" t="s">
        <v>502</v>
      </c>
      <c r="H16" s="165" t="s">
        <v>582</v>
      </c>
      <c r="I16" s="705" t="s">
        <v>584</v>
      </c>
      <c r="J16" s="705" t="s">
        <v>586</v>
      </c>
      <c r="K16" s="167" t="s">
        <v>588</v>
      </c>
      <c r="L16" s="749"/>
      <c r="M16" s="176"/>
      <c r="N16" s="169" t="s">
        <v>629</v>
      </c>
      <c r="O16" s="267" t="s">
        <v>631</v>
      </c>
      <c r="P16" s="749"/>
      <c r="Q16" s="221"/>
    </row>
    <row r="17" spans="1:17" ht="30" customHeight="1">
      <c r="A17" s="210" t="s">
        <v>404</v>
      </c>
      <c r="B17" s="211"/>
      <c r="C17" s="212"/>
      <c r="D17" s="259">
        <v>0.46568727716515812</v>
      </c>
      <c r="E17" s="260">
        <v>0.59162089131959883</v>
      </c>
      <c r="F17" s="260">
        <v>0.5548041569766351</v>
      </c>
      <c r="G17" s="261">
        <v>0.60966506379458796</v>
      </c>
      <c r="H17" s="262">
        <v>0.55401701853801233</v>
      </c>
      <c r="I17" s="263">
        <v>0.49446752405934519</v>
      </c>
      <c r="J17" s="263">
        <v>0.5610057790944134</v>
      </c>
      <c r="K17" s="261">
        <v>0.65617025566015819</v>
      </c>
      <c r="L17" s="713">
        <f>K17-J17</f>
        <v>9.5164476565744782E-2</v>
      </c>
      <c r="M17" s="222"/>
      <c r="N17" s="264">
        <v>0.55063082347206183</v>
      </c>
      <c r="O17" s="265">
        <v>0.56610022393333193</v>
      </c>
      <c r="P17" s="266">
        <f>O17-N17</f>
        <v>1.54694004612701E-2</v>
      </c>
      <c r="Q17" s="221"/>
    </row>
    <row r="18" spans="1:17" ht="30" customHeight="1">
      <c r="A18" s="159"/>
      <c r="B18" s="177" t="s">
        <v>406</v>
      </c>
      <c r="C18" s="161"/>
      <c r="D18" s="231">
        <v>0.55983846656718694</v>
      </c>
      <c r="E18" s="232">
        <v>0.68394906898513996</v>
      </c>
      <c r="F18" s="232">
        <v>0.63597588364504765</v>
      </c>
      <c r="G18" s="233">
        <v>0.67946241362098225</v>
      </c>
      <c r="H18" s="234">
        <v>0.66635515512247767</v>
      </c>
      <c r="I18" s="235">
        <v>0.55963419155004968</v>
      </c>
      <c r="J18" s="235">
        <v>0.61849126346089134</v>
      </c>
      <c r="K18" s="660">
        <v>0.70890452893873313</v>
      </c>
      <c r="L18" s="714">
        <f>K18-J18</f>
        <v>9.0413265477841787E-2</v>
      </c>
      <c r="M18" s="80"/>
      <c r="N18" s="104">
        <v>0.63505213152065432</v>
      </c>
      <c r="O18" s="233">
        <v>0.63801486022019049</v>
      </c>
      <c r="P18" s="236">
        <f>O18-N18</f>
        <v>2.9627286995361768E-3</v>
      </c>
      <c r="Q18" s="221"/>
    </row>
    <row r="19" spans="1:17" ht="30" customHeight="1">
      <c r="A19" s="82"/>
      <c r="B19" s="83" t="s">
        <v>402</v>
      </c>
      <c r="C19" s="84"/>
      <c r="D19" s="237">
        <v>0.27673282497378143</v>
      </c>
      <c r="E19" s="238">
        <v>0.27836994319128261</v>
      </c>
      <c r="F19" s="238">
        <v>0.23531401839511309</v>
      </c>
      <c r="G19" s="239">
        <v>0.17682273237724594</v>
      </c>
      <c r="H19" s="240">
        <v>0.28990411981995379</v>
      </c>
      <c r="I19" s="241">
        <v>0.27730339180971525</v>
      </c>
      <c r="J19" s="241">
        <v>0.33041102334607025</v>
      </c>
      <c r="K19" s="661">
        <v>0.41449892787598025</v>
      </c>
      <c r="L19" s="715">
        <f>K19-J19</f>
        <v>8.4087904529909996E-2</v>
      </c>
      <c r="M19" s="80"/>
      <c r="N19" s="88">
        <v>0.24011785026190322</v>
      </c>
      <c r="O19" s="239">
        <v>0.33200309490457924</v>
      </c>
      <c r="P19" s="236">
        <f>O19-N19</f>
        <v>9.1885244642676028E-2</v>
      </c>
      <c r="Q19" s="221"/>
    </row>
    <row r="20" spans="1:17" ht="30" customHeight="1">
      <c r="A20" s="82"/>
      <c r="B20" s="83" t="s">
        <v>617</v>
      </c>
      <c r="C20" s="84"/>
      <c r="D20" s="237">
        <v>0.97331546140851322</v>
      </c>
      <c r="E20" s="238">
        <v>1.099464114884011</v>
      </c>
      <c r="F20" s="238">
        <v>1.3672960296140269</v>
      </c>
      <c r="G20" s="239">
        <v>1.3447567149543951</v>
      </c>
      <c r="H20" s="240">
        <v>1.3459451706128791</v>
      </c>
      <c r="I20" s="241">
        <v>1.2327487758503022</v>
      </c>
      <c r="J20" s="241">
        <v>1.3931964018396605</v>
      </c>
      <c r="K20" s="661">
        <v>1.5578778239706441</v>
      </c>
      <c r="L20" s="715">
        <f>K20-J20</f>
        <v>0.16468142213098358</v>
      </c>
      <c r="M20" s="80"/>
      <c r="N20" s="88">
        <v>1.1860959335426695</v>
      </c>
      <c r="O20" s="239">
        <v>1.3784270464998327</v>
      </c>
      <c r="P20" s="242">
        <f>O20-N20</f>
        <v>0.19233111295716321</v>
      </c>
      <c r="Q20" s="221"/>
    </row>
    <row r="21" spans="1:17" ht="30" customHeight="1">
      <c r="A21" s="223"/>
      <c r="B21" s="224" t="s">
        <v>407</v>
      </c>
      <c r="C21" s="225"/>
      <c r="D21" s="244">
        <v>5.5466956759103195E-2</v>
      </c>
      <c r="E21" s="245">
        <v>0.28138128787490696</v>
      </c>
      <c r="F21" s="245">
        <v>0.23752177003238475</v>
      </c>
      <c r="G21" s="246">
        <v>0.20300160072006845</v>
      </c>
      <c r="H21" s="247">
        <v>0.15362144640195274</v>
      </c>
      <c r="I21" s="248">
        <v>0.15256696896748406</v>
      </c>
      <c r="J21" s="248">
        <v>0.16257688188434774</v>
      </c>
      <c r="K21" s="662">
        <v>0.19506511768659654</v>
      </c>
      <c r="L21" s="716">
        <f>K21-J21</f>
        <v>3.2488235802248799E-2</v>
      </c>
      <c r="M21" s="226"/>
      <c r="N21" s="188">
        <v>0.19072710061727777</v>
      </c>
      <c r="O21" s="246">
        <v>0.16218318736663306</v>
      </c>
      <c r="P21" s="742">
        <f>O21-N21</f>
        <v>-2.8543913250644704E-2</v>
      </c>
      <c r="Q21" s="133"/>
    </row>
    <row r="22" spans="1:17" ht="30" customHeight="1">
      <c r="A22" s="251" t="s">
        <v>496</v>
      </c>
      <c r="B22" s="252"/>
      <c r="C22" s="253"/>
      <c r="D22" s="230"/>
      <c r="E22" s="230"/>
      <c r="F22" s="230"/>
      <c r="G22" s="230"/>
      <c r="H22" s="230"/>
      <c r="I22" s="230"/>
      <c r="J22" s="230"/>
      <c r="K22" s="230"/>
      <c r="L22" s="228"/>
      <c r="M22" s="230"/>
      <c r="N22" s="222"/>
      <c r="O22" s="230"/>
      <c r="P22" s="228"/>
      <c r="Q22" s="229"/>
    </row>
    <row r="23" spans="1:17" ht="30" customHeight="1">
      <c r="A23" s="135" t="s">
        <v>403</v>
      </c>
      <c r="B23" s="229"/>
      <c r="C23" s="229"/>
      <c r="D23" s="229"/>
      <c r="E23" s="229"/>
      <c r="F23" s="229"/>
      <c r="G23" s="229"/>
      <c r="H23" s="229"/>
      <c r="I23" s="229"/>
      <c r="J23" s="229"/>
      <c r="K23" s="706"/>
      <c r="L23" s="229"/>
      <c r="M23" s="230"/>
      <c r="N23" s="222"/>
      <c r="O23" s="230"/>
      <c r="P23" s="228"/>
      <c r="Q23" s="133"/>
    </row>
    <row r="24" spans="1:17" ht="30" customHeight="1">
      <c r="A24" s="755" t="s">
        <v>380</v>
      </c>
      <c r="B24" s="756"/>
      <c r="C24" s="757"/>
      <c r="D24" s="764">
        <v>2024</v>
      </c>
      <c r="E24" s="765"/>
      <c r="F24" s="765"/>
      <c r="G24" s="766"/>
      <c r="H24" s="764">
        <v>2025</v>
      </c>
      <c r="I24" s="765"/>
      <c r="J24" s="765"/>
      <c r="K24" s="766"/>
      <c r="L24" s="747" t="s">
        <v>12</v>
      </c>
      <c r="M24" s="176"/>
      <c r="N24" s="703">
        <v>2024</v>
      </c>
      <c r="O24" s="703">
        <v>2025</v>
      </c>
      <c r="P24" s="747" t="s">
        <v>13</v>
      </c>
      <c r="Q24" s="133"/>
    </row>
    <row r="25" spans="1:17" ht="30" customHeight="1">
      <c r="A25" s="758"/>
      <c r="B25" s="759"/>
      <c r="C25" s="760"/>
      <c r="D25" s="137" t="s">
        <v>7</v>
      </c>
      <c r="E25" s="138" t="s">
        <v>2</v>
      </c>
      <c r="F25" s="138" t="s">
        <v>1</v>
      </c>
      <c r="G25" s="704" t="s">
        <v>0</v>
      </c>
      <c r="H25" s="137" t="s">
        <v>7</v>
      </c>
      <c r="I25" s="138" t="s">
        <v>2</v>
      </c>
      <c r="J25" s="138" t="s">
        <v>1</v>
      </c>
      <c r="K25" s="704" t="s">
        <v>0</v>
      </c>
      <c r="L25" s="748"/>
      <c r="M25" s="176"/>
      <c r="N25" s="141" t="s">
        <v>498</v>
      </c>
      <c r="O25" s="142" t="s">
        <v>498</v>
      </c>
      <c r="P25" s="748"/>
      <c r="Q25" s="133"/>
    </row>
    <row r="26" spans="1:17" ht="30" customHeight="1" thickBot="1">
      <c r="A26" s="761"/>
      <c r="B26" s="762"/>
      <c r="C26" s="763"/>
      <c r="D26" s="165" t="s">
        <v>499</v>
      </c>
      <c r="E26" s="705" t="s">
        <v>500</v>
      </c>
      <c r="F26" s="705" t="s">
        <v>501</v>
      </c>
      <c r="G26" s="167" t="s">
        <v>502</v>
      </c>
      <c r="H26" s="165" t="s">
        <v>582</v>
      </c>
      <c r="I26" s="705" t="s">
        <v>584</v>
      </c>
      <c r="J26" s="705" t="s">
        <v>586</v>
      </c>
      <c r="K26" s="167" t="s">
        <v>588</v>
      </c>
      <c r="L26" s="749"/>
      <c r="M26" s="176"/>
      <c r="N26" s="169" t="s">
        <v>629</v>
      </c>
      <c r="O26" s="169" t="s">
        <v>631</v>
      </c>
      <c r="P26" s="749"/>
      <c r="Q26" s="133"/>
    </row>
    <row r="27" spans="1:17" ht="30" customHeight="1">
      <c r="A27" s="210" t="s">
        <v>493</v>
      </c>
      <c r="B27" s="211"/>
      <c r="C27" s="212"/>
      <c r="D27" s="729">
        <v>6.1798801491606721</v>
      </c>
      <c r="E27" s="730">
        <v>8.6729287872828511</v>
      </c>
      <c r="F27" s="730">
        <v>7.8477523885188933</v>
      </c>
      <c r="G27" s="731">
        <v>8.2250239133108192</v>
      </c>
      <c r="H27" s="729">
        <v>7.7528104558678743</v>
      </c>
      <c r="I27" s="730">
        <v>6.6899833141961143</v>
      </c>
      <c r="J27" s="730">
        <v>7.2169999622206999</v>
      </c>
      <c r="K27" s="731">
        <v>8.3255200392671647</v>
      </c>
      <c r="L27" s="722">
        <f>K27-J27</f>
        <v>1.1085200770464647</v>
      </c>
      <c r="M27" s="222"/>
      <c r="N27" s="729">
        <v>7.6093547588422599</v>
      </c>
      <c r="O27" s="722">
        <v>7.4927422128206738</v>
      </c>
      <c r="P27" s="722">
        <f>O27-N27</f>
        <v>-0.11661254602158611</v>
      </c>
      <c r="Q27" s="221"/>
    </row>
    <row r="28" spans="1:17" ht="30" customHeight="1">
      <c r="A28" s="159"/>
      <c r="B28" s="177" t="s">
        <v>406</v>
      </c>
      <c r="C28" s="161"/>
      <c r="D28" s="732">
        <v>7.3902715772547296</v>
      </c>
      <c r="E28" s="733">
        <v>8.3745629000269979</v>
      </c>
      <c r="F28" s="733">
        <v>7.5861695267095977</v>
      </c>
      <c r="G28" s="734">
        <v>8.1280429568484145</v>
      </c>
      <c r="H28" s="732">
        <v>7.9620670951727579</v>
      </c>
      <c r="I28" s="733">
        <v>6.6954843454662472</v>
      </c>
      <c r="J28" s="733">
        <v>7.378204622835165</v>
      </c>
      <c r="K28" s="734">
        <v>8.4815176133037067</v>
      </c>
      <c r="L28" s="723">
        <f>K28-J28</f>
        <v>1.1033129904685417</v>
      </c>
      <c r="M28" s="80"/>
      <c r="N28" s="723">
        <v>7.8396859294295487</v>
      </c>
      <c r="O28" s="723">
        <v>7.6248052289398727</v>
      </c>
      <c r="P28" s="723">
        <f>O28-N28</f>
        <v>-0.214880700489676</v>
      </c>
      <c r="Q28" s="221"/>
    </row>
    <row r="29" spans="1:17" ht="30" customHeight="1">
      <c r="A29" s="82"/>
      <c r="B29" s="83" t="s">
        <v>402</v>
      </c>
      <c r="C29" s="84"/>
      <c r="D29" s="735">
        <v>3.3257398751911835</v>
      </c>
      <c r="E29" s="736">
        <v>3.3438814071062213</v>
      </c>
      <c r="F29" s="736">
        <v>2.8240464112702961</v>
      </c>
      <c r="G29" s="737">
        <v>2.1222401552008234</v>
      </c>
      <c r="H29" s="735">
        <v>3.4781129437550886</v>
      </c>
      <c r="I29" s="736">
        <v>3.3277573187571581</v>
      </c>
      <c r="J29" s="736">
        <v>3.9649847273141043</v>
      </c>
      <c r="K29" s="737">
        <v>4.9740302055463275</v>
      </c>
      <c r="L29" s="724">
        <f>K29-J29</f>
        <v>1.0090454782322231</v>
      </c>
      <c r="M29" s="80"/>
      <c r="N29" s="724">
        <v>2.8817186841520166</v>
      </c>
      <c r="O29" s="724">
        <v>3.9839246786693203</v>
      </c>
      <c r="P29" s="724">
        <f>O29-N29</f>
        <v>1.1022059945173037</v>
      </c>
      <c r="Q29" s="221"/>
    </row>
    <row r="30" spans="1:17" ht="30" customHeight="1">
      <c r="A30" s="82"/>
      <c r="B30" s="83" t="s">
        <v>617</v>
      </c>
      <c r="C30" s="84"/>
      <c r="D30" s="735">
        <v>15.024482025400847</v>
      </c>
      <c r="E30" s="736">
        <v>13.734126718150826</v>
      </c>
      <c r="F30" s="736">
        <v>16.131058818680376</v>
      </c>
      <c r="G30" s="737">
        <v>16.022043675575098</v>
      </c>
      <c r="H30" s="735">
        <v>15.95738498100531</v>
      </c>
      <c r="I30" s="736">
        <v>14.642809866829003</v>
      </c>
      <c r="J30" s="736">
        <v>16.360821208772801</v>
      </c>
      <c r="K30" s="737">
        <v>18.479677003975254</v>
      </c>
      <c r="L30" s="724">
        <f>K30-J30</f>
        <v>2.1188557952024532</v>
      </c>
      <c r="M30" s="80"/>
      <c r="N30" s="724">
        <v>15.25621394846382</v>
      </c>
      <c r="O30" s="724">
        <v>15.888768153780495</v>
      </c>
      <c r="P30" s="256">
        <f>O30-N30</f>
        <v>0.63255420531667461</v>
      </c>
      <c r="Q30" s="221"/>
    </row>
    <row r="31" spans="1:17" s="128" customFormat="1" ht="30" customHeight="1">
      <c r="A31" s="223"/>
      <c r="B31" s="224" t="s">
        <v>407</v>
      </c>
      <c r="C31" s="225"/>
      <c r="D31" s="649">
        <v>0.26170686147743111</v>
      </c>
      <c r="E31" s="738">
        <v>1.314318503183862</v>
      </c>
      <c r="F31" s="738">
        <v>1.2110510388720499</v>
      </c>
      <c r="G31" s="741">
        <v>1.0876678500121306</v>
      </c>
      <c r="H31" s="649">
        <v>1.3102203839967013</v>
      </c>
      <c r="I31" s="738">
        <v>1.4683828939462999</v>
      </c>
      <c r="J31" s="739">
        <v>1.3107649717727592</v>
      </c>
      <c r="K31" s="740">
        <v>1.6220348099999999</v>
      </c>
      <c r="L31" s="717">
        <f>K31-J31</f>
        <v>0.31126983822724075</v>
      </c>
      <c r="M31" s="226"/>
      <c r="N31" s="717">
        <v>0.66105802000000002</v>
      </c>
      <c r="O31" s="717">
        <v>1.40500249</v>
      </c>
      <c r="P31" s="717">
        <f>O31-N31</f>
        <v>0.74394446999999997</v>
      </c>
      <c r="Q31" s="221"/>
    </row>
    <row r="32" spans="1:17" s="128" customFormat="1" ht="15.6" customHeight="1">
      <c r="A32" s="199" t="s">
        <v>361</v>
      </c>
      <c r="B32" s="252"/>
      <c r="C32" s="253"/>
      <c r="D32" s="230"/>
      <c r="E32" s="230"/>
      <c r="F32" s="230"/>
      <c r="G32" s="230"/>
      <c r="H32" s="230"/>
      <c r="I32" s="230"/>
      <c r="J32" s="230"/>
      <c r="K32" s="230"/>
      <c r="L32" s="228"/>
      <c r="M32" s="230"/>
      <c r="N32" s="222"/>
      <c r="O32" s="230"/>
      <c r="P32" s="228"/>
      <c r="Q32" s="221"/>
    </row>
    <row r="33" spans="1:17" ht="15.6" customHeight="1">
      <c r="A33" s="79" t="s">
        <v>580</v>
      </c>
      <c r="B33" s="227"/>
      <c r="C33" s="227"/>
      <c r="D33" s="222"/>
      <c r="E33" s="222"/>
      <c r="F33" s="222"/>
      <c r="G33" s="222"/>
      <c r="H33" s="222"/>
      <c r="I33" s="222"/>
      <c r="J33" s="222"/>
      <c r="K33" s="222"/>
      <c r="L33" s="228"/>
      <c r="M33" s="80"/>
      <c r="N33" s="222"/>
      <c r="O33" s="222"/>
      <c r="P33" s="228"/>
      <c r="Q33" s="127"/>
    </row>
    <row r="34" spans="1:17" ht="15.6" customHeight="1">
      <c r="A34" s="79" t="s">
        <v>619</v>
      </c>
      <c r="B34" s="252"/>
      <c r="C34" s="253"/>
      <c r="D34" s="230"/>
      <c r="E34" s="230"/>
      <c r="F34" s="230"/>
      <c r="G34" s="230"/>
      <c r="H34" s="230"/>
      <c r="I34" s="230"/>
      <c r="J34" s="230"/>
      <c r="K34" s="230"/>
      <c r="L34" s="228"/>
      <c r="M34" s="230"/>
      <c r="N34" s="222"/>
      <c r="O34" s="230"/>
      <c r="P34" s="228"/>
      <c r="Q34" s="221"/>
    </row>
    <row r="35" spans="1:17" ht="30" customHeight="1">
      <c r="A35" s="133"/>
      <c r="B35" s="133"/>
      <c r="C35" s="133"/>
      <c r="D35" s="249"/>
      <c r="E35" s="249"/>
      <c r="F35" s="249"/>
      <c r="G35" s="249"/>
      <c r="H35" s="249"/>
      <c r="I35" s="249"/>
      <c r="J35" s="249"/>
      <c r="K35" s="249"/>
      <c r="L35" s="249"/>
      <c r="M35" s="257"/>
      <c r="N35" s="133"/>
      <c r="P35" s="133"/>
      <c r="Q35" s="133"/>
    </row>
    <row r="36" spans="1:17" ht="15.75">
      <c r="A36" s="133"/>
      <c r="D36" s="81"/>
      <c r="E36" s="81"/>
      <c r="F36" s="81"/>
      <c r="G36" s="81"/>
      <c r="H36" s="81"/>
      <c r="I36" s="81"/>
      <c r="J36" s="81"/>
      <c r="K36" s="81"/>
      <c r="L36" s="81"/>
      <c r="M36" s="257"/>
      <c r="Q36" s="133"/>
    </row>
    <row r="40" spans="1:17" ht="30" customHeight="1">
      <c r="K40" s="728"/>
      <c r="L40" s="133"/>
      <c r="N40" s="133"/>
    </row>
    <row r="41" spans="1:17" ht="30" customHeight="1">
      <c r="K41" s="133"/>
      <c r="L41" s="133"/>
      <c r="N41" s="133"/>
    </row>
    <row r="42" spans="1:17" ht="30" customHeight="1">
      <c r="K42" s="133"/>
      <c r="L42" s="133"/>
      <c r="N42" s="133"/>
    </row>
  </sheetData>
  <mergeCells count="15">
    <mergeCell ref="A4:C6"/>
    <mergeCell ref="D4:G4"/>
    <mergeCell ref="L4:L6"/>
    <mergeCell ref="P4:P6"/>
    <mergeCell ref="P24:P26"/>
    <mergeCell ref="A24:C26"/>
    <mergeCell ref="D24:G24"/>
    <mergeCell ref="L24:L26"/>
    <mergeCell ref="H4:K4"/>
    <mergeCell ref="H14:K14"/>
    <mergeCell ref="H24:K24"/>
    <mergeCell ref="A14:C16"/>
    <mergeCell ref="D14:G14"/>
    <mergeCell ref="L14:L16"/>
    <mergeCell ref="P14:P1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5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S38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 outlineLevelCol="1"/>
  <cols>
    <col min="1" max="1" width="3.6640625" style="68" customWidth="1"/>
    <col min="2" max="2" width="12.77734375" style="68" customWidth="1"/>
    <col min="3" max="3" width="16.77734375" style="68" customWidth="1"/>
    <col min="4" max="7" width="7.77734375" style="68" hidden="1" customWidth="1" outlineLevel="1"/>
    <col min="8" max="9" width="7.88671875" style="68" hidden="1" customWidth="1" outlineLevel="1"/>
    <col min="10" max="11" width="7.77734375" style="68" hidden="1" customWidth="1" outlineLevel="1"/>
    <col min="12" max="13" width="7.88671875" style="68" hidden="1" customWidth="1" outlineLevel="1"/>
    <col min="14" max="15" width="7.77734375" style="68" hidden="1" customWidth="1" outlineLevel="1"/>
    <col min="16" max="16" width="7.88671875" style="68" hidden="1" customWidth="1" outlineLevel="1"/>
    <col min="17" max="19" width="7.77734375" style="68" hidden="1" customWidth="1" outlineLevel="1"/>
    <col min="20" max="20" width="12.77734375" style="68" customWidth="1" collapsed="1"/>
    <col min="21" max="39" width="12.77734375" style="68" customWidth="1"/>
    <col min="40" max="40" width="1.77734375" style="200" customWidth="1"/>
    <col min="41" max="41" width="12.6640625" style="200" customWidth="1"/>
    <col min="42" max="42" width="12.77734375" style="68" customWidth="1"/>
    <col min="43" max="16384" width="12.77734375" style="68"/>
  </cols>
  <sheetData>
    <row r="1" spans="1:45" ht="30" customHeight="1">
      <c r="A1" s="202" t="s">
        <v>405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</row>
    <row r="2" spans="1:45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73"/>
      <c r="AS2" s="73"/>
    </row>
    <row r="3" spans="1:45" s="73" customFormat="1" ht="30" customHeight="1">
      <c r="A3" s="135" t="s">
        <v>413</v>
      </c>
      <c r="B3" s="72"/>
      <c r="C3" s="172"/>
      <c r="D3" s="172"/>
      <c r="E3" s="172"/>
      <c r="F3" s="172"/>
      <c r="G3" s="172"/>
      <c r="S3" s="173"/>
      <c r="T3" s="172"/>
      <c r="U3" s="172"/>
      <c r="V3" s="172"/>
      <c r="W3" s="172"/>
      <c r="AF3" s="657"/>
      <c r="AI3" s="173"/>
      <c r="AJ3" s="173"/>
      <c r="AK3" s="173"/>
      <c r="AL3" s="173"/>
      <c r="AM3" s="173"/>
      <c r="AN3" s="174"/>
      <c r="AO3" s="174"/>
      <c r="AP3" s="173"/>
      <c r="AQ3" s="173" t="s">
        <v>5</v>
      </c>
      <c r="AR3" s="68"/>
      <c r="AS3" s="68"/>
    </row>
    <row r="4" spans="1:45" ht="30" customHeight="1">
      <c r="A4" s="755" t="s">
        <v>380</v>
      </c>
      <c r="B4" s="756"/>
      <c r="C4" s="757"/>
      <c r="D4" s="755">
        <v>2024</v>
      </c>
      <c r="E4" s="756"/>
      <c r="F4" s="756"/>
      <c r="G4" s="756"/>
      <c r="H4" s="765"/>
      <c r="I4" s="765"/>
      <c r="J4" s="765"/>
      <c r="K4" s="765"/>
      <c r="L4" s="765"/>
      <c r="M4" s="765"/>
      <c r="N4" s="765"/>
      <c r="O4" s="765"/>
      <c r="P4" s="765"/>
      <c r="Q4" s="765"/>
      <c r="R4" s="765"/>
      <c r="S4" s="766"/>
      <c r="T4" s="755">
        <v>2025</v>
      </c>
      <c r="U4" s="756"/>
      <c r="V4" s="756"/>
      <c r="W4" s="756"/>
      <c r="X4" s="765"/>
      <c r="Y4" s="765"/>
      <c r="Z4" s="765"/>
      <c r="AA4" s="765"/>
      <c r="AB4" s="765"/>
      <c r="AC4" s="765"/>
      <c r="AD4" s="765"/>
      <c r="AE4" s="765"/>
      <c r="AF4" s="765"/>
      <c r="AG4" s="765"/>
      <c r="AH4" s="765"/>
      <c r="AI4" s="766"/>
      <c r="AJ4" s="755" t="s">
        <v>573</v>
      </c>
      <c r="AK4" s="756"/>
      <c r="AL4" s="756"/>
      <c r="AM4" s="767"/>
      <c r="AN4" s="176"/>
      <c r="AO4" s="140">
        <v>2024</v>
      </c>
      <c r="AP4" s="140">
        <v>2025</v>
      </c>
      <c r="AQ4" s="747" t="s">
        <v>13</v>
      </c>
    </row>
    <row r="5" spans="1:45" ht="30" customHeight="1">
      <c r="A5" s="758"/>
      <c r="B5" s="759"/>
      <c r="C5" s="760"/>
      <c r="D5" s="284" t="s">
        <v>7</v>
      </c>
      <c r="E5" s="285"/>
      <c r="F5" s="285"/>
      <c r="G5" s="286"/>
      <c r="H5" s="284" t="s">
        <v>2</v>
      </c>
      <c r="I5" s="285"/>
      <c r="J5" s="285"/>
      <c r="K5" s="286"/>
      <c r="L5" s="284" t="s">
        <v>1</v>
      </c>
      <c r="M5" s="285"/>
      <c r="N5" s="285"/>
      <c r="O5" s="286"/>
      <c r="P5" s="284" t="s">
        <v>0</v>
      </c>
      <c r="Q5" s="285"/>
      <c r="R5" s="285"/>
      <c r="S5" s="286"/>
      <c r="T5" s="284" t="s">
        <v>7</v>
      </c>
      <c r="U5" s="285"/>
      <c r="V5" s="285"/>
      <c r="W5" s="286"/>
      <c r="X5" s="284" t="s">
        <v>2</v>
      </c>
      <c r="Y5" s="285"/>
      <c r="Z5" s="285"/>
      <c r="AA5" s="286"/>
      <c r="AB5" s="284" t="s">
        <v>1</v>
      </c>
      <c r="AC5" s="285"/>
      <c r="AD5" s="285"/>
      <c r="AE5" s="286"/>
      <c r="AF5" s="284" t="s">
        <v>0</v>
      </c>
      <c r="AG5" s="285"/>
      <c r="AH5" s="285"/>
      <c r="AI5" s="286"/>
      <c r="AJ5" s="768"/>
      <c r="AK5" s="769"/>
      <c r="AL5" s="769"/>
      <c r="AM5" s="770"/>
      <c r="AN5" s="176"/>
      <c r="AO5" s="141" t="s">
        <v>498</v>
      </c>
      <c r="AP5" s="141" t="s">
        <v>498</v>
      </c>
      <c r="AQ5" s="748"/>
    </row>
    <row r="6" spans="1:45" ht="30" customHeight="1" thickBot="1">
      <c r="A6" s="761"/>
      <c r="B6" s="762"/>
      <c r="C6" s="763"/>
      <c r="D6" s="373"/>
      <c r="E6" s="374" t="s">
        <v>568</v>
      </c>
      <c r="F6" s="375" t="s">
        <v>569</v>
      </c>
      <c r="G6" s="376" t="s">
        <v>567</v>
      </c>
      <c r="H6" s="373"/>
      <c r="I6" s="374" t="s">
        <v>568</v>
      </c>
      <c r="J6" s="375" t="s">
        <v>569</v>
      </c>
      <c r="K6" s="376" t="s">
        <v>567</v>
      </c>
      <c r="L6" s="373"/>
      <c r="M6" s="374" t="s">
        <v>568</v>
      </c>
      <c r="N6" s="375" t="s">
        <v>569</v>
      </c>
      <c r="O6" s="376" t="s">
        <v>567</v>
      </c>
      <c r="P6" s="373"/>
      <c r="Q6" s="374" t="s">
        <v>568</v>
      </c>
      <c r="R6" s="375" t="s">
        <v>569</v>
      </c>
      <c r="S6" s="376" t="s">
        <v>567</v>
      </c>
      <c r="T6" s="373"/>
      <c r="U6" s="374" t="s">
        <v>568</v>
      </c>
      <c r="V6" s="375" t="s">
        <v>569</v>
      </c>
      <c r="W6" s="376" t="s">
        <v>567</v>
      </c>
      <c r="X6" s="373"/>
      <c r="Y6" s="374" t="s">
        <v>568</v>
      </c>
      <c r="Z6" s="375" t="s">
        <v>569</v>
      </c>
      <c r="AA6" s="376" t="s">
        <v>567</v>
      </c>
      <c r="AB6" s="373"/>
      <c r="AC6" s="374" t="s">
        <v>568</v>
      </c>
      <c r="AD6" s="375" t="s">
        <v>569</v>
      </c>
      <c r="AE6" s="376" t="s">
        <v>567</v>
      </c>
      <c r="AF6" s="373"/>
      <c r="AG6" s="374" t="s">
        <v>568</v>
      </c>
      <c r="AH6" s="375" t="s">
        <v>569</v>
      </c>
      <c r="AI6" s="376" t="s">
        <v>567</v>
      </c>
      <c r="AJ6" s="630"/>
      <c r="AK6" s="627" t="s">
        <v>574</v>
      </c>
      <c r="AL6" s="628" t="s">
        <v>575</v>
      </c>
      <c r="AM6" s="629" t="s">
        <v>567</v>
      </c>
      <c r="AN6" s="176"/>
      <c r="AO6" s="169" t="s">
        <v>629</v>
      </c>
      <c r="AP6" s="169" t="s">
        <v>631</v>
      </c>
      <c r="AQ6" s="749"/>
      <c r="AR6" s="81"/>
      <c r="AS6" s="81"/>
    </row>
    <row r="7" spans="1:45" ht="30" customHeight="1">
      <c r="A7" s="366" t="s">
        <v>408</v>
      </c>
      <c r="B7" s="367"/>
      <c r="C7" s="368"/>
      <c r="D7" s="369">
        <v>78256.714462961449</v>
      </c>
      <c r="E7" s="370">
        <v>34994.146784248951</v>
      </c>
      <c r="F7" s="370">
        <v>28907.625533217491</v>
      </c>
      <c r="G7" s="370">
        <v>14354.942145495006</v>
      </c>
      <c r="H7" s="369">
        <v>78226.115578858095</v>
      </c>
      <c r="I7" s="370">
        <v>34914.331932145782</v>
      </c>
      <c r="J7" s="370">
        <v>28849.496264168312</v>
      </c>
      <c r="K7" s="370">
        <v>14462.287382544</v>
      </c>
      <c r="L7" s="369">
        <v>81842.832315245483</v>
      </c>
      <c r="M7" s="370">
        <v>36214.47261722383</v>
      </c>
      <c r="N7" s="370">
        <v>30787.829088913655</v>
      </c>
      <c r="O7" s="370">
        <v>14840.530609108</v>
      </c>
      <c r="P7" s="369">
        <v>85561.229966385494</v>
      </c>
      <c r="Q7" s="370">
        <v>37756.964438219016</v>
      </c>
      <c r="R7" s="371">
        <v>32838.282423701472</v>
      </c>
      <c r="S7" s="372">
        <v>14965.983104465</v>
      </c>
      <c r="T7" s="369">
        <v>86144.25239060483</v>
      </c>
      <c r="U7" s="370">
        <v>38073.018110865138</v>
      </c>
      <c r="V7" s="370">
        <v>33506.857165712696</v>
      </c>
      <c r="W7" s="370">
        <v>14564.377114027</v>
      </c>
      <c r="X7" s="369">
        <v>90477.71174266201</v>
      </c>
      <c r="Y7" s="370">
        <v>40072.913564570998</v>
      </c>
      <c r="Z7" s="370">
        <v>35245.713785380998</v>
      </c>
      <c r="AA7" s="370">
        <v>15159.08439271</v>
      </c>
      <c r="AB7" s="369">
        <v>90295.980891611005</v>
      </c>
      <c r="AC7" s="370">
        <v>39297.655736059998</v>
      </c>
      <c r="AD7" s="370">
        <v>35358.038359707003</v>
      </c>
      <c r="AE7" s="370">
        <v>15640.286795844</v>
      </c>
      <c r="AF7" s="369">
        <v>90141.998422859993</v>
      </c>
      <c r="AG7" s="370">
        <v>38704.92523483</v>
      </c>
      <c r="AH7" s="370">
        <v>35535.500879920997</v>
      </c>
      <c r="AI7" s="370">
        <v>15901.572308109</v>
      </c>
      <c r="AJ7" s="406">
        <f>IF(OR(AB7&lt;=0,AF7&lt;=0),"-",AF7/AB7-1)</f>
        <v>-1.7053081126151559E-3</v>
      </c>
      <c r="AK7" s="665">
        <f>IF(OR(AC7&lt;=0,AG7&lt;=0),"-",AG7/AC7-1)</f>
        <v>-1.5083100763338964E-2</v>
      </c>
      <c r="AL7" s="666">
        <f>IF(OR(AD7&lt;=0,AH7&lt;=0),"-",AH7/AD7-1)</f>
        <v>5.0190148675279822E-3</v>
      </c>
      <c r="AM7" s="667">
        <f>IF(OR(AE7&lt;=0,AI7&lt;=0),"-",AI7/AE7-1)</f>
        <v>1.6705928457426245E-2</v>
      </c>
      <c r="AN7" s="222"/>
      <c r="AO7" s="369">
        <f>D7</f>
        <v>78256.714462961449</v>
      </c>
      <c r="AP7" s="369">
        <f>T7</f>
        <v>86144.25239060483</v>
      </c>
      <c r="AQ7" s="406">
        <f t="shared" ref="AQ7:AQ13" si="0">IF(OR(AP7&lt;=0,AO7&lt;=0),"-",AP7/AO7-1)</f>
        <v>0.10079055812362925</v>
      </c>
      <c r="AR7" s="81"/>
      <c r="AS7" s="81"/>
    </row>
    <row r="8" spans="1:45" ht="30" customHeight="1">
      <c r="A8" s="159"/>
      <c r="B8" s="177" t="s">
        <v>409</v>
      </c>
      <c r="C8" s="161"/>
      <c r="D8" s="106">
        <v>-546.887107861</v>
      </c>
      <c r="E8" s="163">
        <v>-502.94877596100002</v>
      </c>
      <c r="F8" s="163">
        <v>-43.488048769000002</v>
      </c>
      <c r="G8" s="163">
        <v>-0.45028313099997774</v>
      </c>
      <c r="H8" s="106">
        <v>-519.49546912100004</v>
      </c>
      <c r="I8" s="163">
        <v>-440.02317917200003</v>
      </c>
      <c r="J8" s="163">
        <v>-79.472289949</v>
      </c>
      <c r="K8" s="163">
        <v>0</v>
      </c>
      <c r="L8" s="106">
        <v>-584.739728464</v>
      </c>
      <c r="M8" s="163">
        <v>-520.29542338900001</v>
      </c>
      <c r="N8" s="163">
        <v>-64.444305075000003</v>
      </c>
      <c r="O8" s="163">
        <v>0</v>
      </c>
      <c r="P8" s="106">
        <v>-627.05725409499996</v>
      </c>
      <c r="Q8" s="163">
        <v>-581.12945402399998</v>
      </c>
      <c r="R8" s="268">
        <v>-45.927800071</v>
      </c>
      <c r="S8" s="269">
        <v>0</v>
      </c>
      <c r="T8" s="106">
        <v>-525.04626859999996</v>
      </c>
      <c r="U8" s="163">
        <v>-486.41126350899998</v>
      </c>
      <c r="V8" s="163">
        <v>-38.636516991000001</v>
      </c>
      <c r="W8" s="163">
        <v>1.5119E-3</v>
      </c>
      <c r="X8" s="106">
        <v>-423.29348080900002</v>
      </c>
      <c r="Y8" s="163">
        <v>-400.18664509899997</v>
      </c>
      <c r="Z8" s="163">
        <v>-23.105262357000001</v>
      </c>
      <c r="AA8" s="163">
        <v>-1.573353E-3</v>
      </c>
      <c r="AB8" s="106">
        <v>-612.3859646410001</v>
      </c>
      <c r="AC8" s="163">
        <v>-590.09710385200003</v>
      </c>
      <c r="AD8" s="163">
        <v>-22.281763948999998</v>
      </c>
      <c r="AE8" s="163">
        <v>-7.0968400000000001E-3</v>
      </c>
      <c r="AF8" s="106">
        <v>-632.59971774600001</v>
      </c>
      <c r="AG8" s="163">
        <v>-613.75159155300003</v>
      </c>
      <c r="AH8" s="163">
        <v>-18.832501273999998</v>
      </c>
      <c r="AI8" s="163">
        <v>-1.5624918999999999E-2</v>
      </c>
      <c r="AJ8" s="467" t="str">
        <f t="shared" ref="AJ8:AJ13" si="1">IF(OR(AB8&lt;=0,AF8&lt;=0),"-",AF8/AB8-1)</f>
        <v>-</v>
      </c>
      <c r="AK8" s="668" t="str">
        <f t="shared" ref="AK8:AK13" si="2">IF(OR(AC8&lt;=0,AG8&lt;=0),"-",AG8/AC8-1)</f>
        <v>-</v>
      </c>
      <c r="AL8" s="669" t="str">
        <f t="shared" ref="AL8:AL13" si="3">IF(OR(AD8&lt;=0,AH8&lt;=0),"-",AH8/AD8-1)</f>
        <v>-</v>
      </c>
      <c r="AM8" s="670" t="str">
        <f t="shared" ref="AM8:AM13" si="4">IF(OR(AE8&lt;=0,AI8&lt;=0),"-",AI8/AE8-1)</f>
        <v>-</v>
      </c>
      <c r="AN8" s="80"/>
      <c r="AO8" s="106">
        <f>D8+H8+L8+P8</f>
        <v>-2278.1795595410003</v>
      </c>
      <c r="AP8" s="106">
        <f>T8+X8+AB8+AF8</f>
        <v>-2193.325431796</v>
      </c>
      <c r="AQ8" s="467" t="str">
        <f t="shared" si="0"/>
        <v>-</v>
      </c>
      <c r="AS8" s="81"/>
    </row>
    <row r="9" spans="1:45" ht="30" customHeight="1">
      <c r="A9" s="82"/>
      <c r="B9" s="109" t="s">
        <v>410</v>
      </c>
      <c r="C9" s="84"/>
      <c r="D9" s="89">
        <v>694.17570486099999</v>
      </c>
      <c r="E9" s="86">
        <v>304.40680118</v>
      </c>
      <c r="F9" s="86">
        <v>218.970193051</v>
      </c>
      <c r="G9" s="86">
        <v>170.79871062999999</v>
      </c>
      <c r="H9" s="89">
        <v>791.35131292599999</v>
      </c>
      <c r="I9" s="86">
        <v>300.83812894300002</v>
      </c>
      <c r="J9" s="86">
        <v>223.50793835100001</v>
      </c>
      <c r="K9" s="86">
        <v>267.00524563199997</v>
      </c>
      <c r="L9" s="89">
        <v>474.21473001599998</v>
      </c>
      <c r="M9" s="86">
        <v>301.50047338799999</v>
      </c>
      <c r="N9" s="86">
        <v>225.77765478000001</v>
      </c>
      <c r="O9" s="86">
        <v>-53.063398151999998</v>
      </c>
      <c r="P9" s="89">
        <v>456.08818774999992</v>
      </c>
      <c r="Q9" s="86">
        <v>304.48187486299997</v>
      </c>
      <c r="R9" s="271">
        <v>207.667241029</v>
      </c>
      <c r="S9" s="272">
        <v>-56.060928142000002</v>
      </c>
      <c r="T9" s="89">
        <v>795.47132201599993</v>
      </c>
      <c r="U9" s="86">
        <v>292.75826030299999</v>
      </c>
      <c r="V9" s="86">
        <v>257.35758295099998</v>
      </c>
      <c r="W9" s="86">
        <v>245.35547876199999</v>
      </c>
      <c r="X9" s="89">
        <v>1170.9327427809999</v>
      </c>
      <c r="Y9" s="86">
        <v>296.015735044</v>
      </c>
      <c r="Z9" s="86">
        <v>247.92582755699999</v>
      </c>
      <c r="AA9" s="86">
        <v>626.99118018000001</v>
      </c>
      <c r="AB9" s="89">
        <v>967.96271696700001</v>
      </c>
      <c r="AC9" s="86">
        <v>298.76230116200003</v>
      </c>
      <c r="AD9" s="86">
        <v>264.76355708199998</v>
      </c>
      <c r="AE9" s="86">
        <v>404.436858723</v>
      </c>
      <c r="AF9" s="89">
        <v>1197.519334097</v>
      </c>
      <c r="AG9" s="86">
        <v>298.10831127</v>
      </c>
      <c r="AH9" s="86">
        <v>273.39880512399998</v>
      </c>
      <c r="AI9" s="86">
        <v>626.01221770300003</v>
      </c>
      <c r="AJ9" s="385">
        <f t="shared" si="1"/>
        <v>0.23715439975755404</v>
      </c>
      <c r="AK9" s="671">
        <f t="shared" si="2"/>
        <v>-2.18899737167777E-3</v>
      </c>
      <c r="AL9" s="672">
        <f t="shared" si="3"/>
        <v>3.2614941939783648E-2</v>
      </c>
      <c r="AM9" s="673">
        <f t="shared" si="4"/>
        <v>0.54786143795008968</v>
      </c>
      <c r="AN9" s="80"/>
      <c r="AO9" s="89">
        <f>D9+H9+L9+P9</f>
        <v>2415.8299355529998</v>
      </c>
      <c r="AP9" s="89">
        <f>T9+X9+AB9+AF9</f>
        <v>4131.8861158609998</v>
      </c>
      <c r="AQ9" s="385">
        <f t="shared" si="0"/>
        <v>0.71033815545264489</v>
      </c>
      <c r="AS9" s="90"/>
    </row>
    <row r="10" spans="1:45" ht="30" customHeight="1">
      <c r="A10" s="82"/>
      <c r="B10" s="109" t="s">
        <v>411</v>
      </c>
      <c r="C10" s="84"/>
      <c r="D10" s="89">
        <v>-578.64757095300001</v>
      </c>
      <c r="E10" s="86">
        <v>193.27204722900001</v>
      </c>
      <c r="F10" s="86">
        <v>-661.56223208599999</v>
      </c>
      <c r="G10" s="86">
        <v>-110.35738609600003</v>
      </c>
      <c r="H10" s="89">
        <v>-28.395068048000013</v>
      </c>
      <c r="I10" s="86">
        <v>201.739084061</v>
      </c>
      <c r="J10" s="86">
        <v>-120.63171911800001</v>
      </c>
      <c r="K10" s="86">
        <v>-109.50243299100001</v>
      </c>
      <c r="L10" s="89">
        <v>-13.016916742999996</v>
      </c>
      <c r="M10" s="86">
        <v>122.025734617</v>
      </c>
      <c r="N10" s="86">
        <v>-22.812738574000001</v>
      </c>
      <c r="O10" s="86">
        <v>-112.229912786</v>
      </c>
      <c r="P10" s="89">
        <v>-64.477497336999988</v>
      </c>
      <c r="Q10" s="86">
        <v>393.089629618</v>
      </c>
      <c r="R10" s="271">
        <v>-66.203637682999997</v>
      </c>
      <c r="S10" s="272">
        <v>-391.36348927199998</v>
      </c>
      <c r="T10" s="89">
        <v>76.086262652999991</v>
      </c>
      <c r="U10" s="86">
        <v>173.054006507</v>
      </c>
      <c r="V10" s="86">
        <v>-95.822817190999999</v>
      </c>
      <c r="W10" s="86">
        <v>-1.1449266629999999</v>
      </c>
      <c r="X10" s="89">
        <v>792.58600472800003</v>
      </c>
      <c r="Y10" s="86">
        <v>140.79591692299999</v>
      </c>
      <c r="Z10" s="86">
        <v>571.547359293</v>
      </c>
      <c r="AA10" s="86">
        <v>80.242728511999999</v>
      </c>
      <c r="AB10" s="89">
        <v>751.19046099499997</v>
      </c>
      <c r="AC10" s="86">
        <v>224.69903697300001</v>
      </c>
      <c r="AD10" s="86">
        <v>386.47857429300001</v>
      </c>
      <c r="AE10" s="86">
        <v>140.01284972900001</v>
      </c>
      <c r="AF10" s="89">
        <v>1174.2951906620001</v>
      </c>
      <c r="AG10" s="86">
        <v>787.31999994600005</v>
      </c>
      <c r="AH10" s="86">
        <v>281.19566394499998</v>
      </c>
      <c r="AI10" s="86">
        <v>105.77952677099999</v>
      </c>
      <c r="AJ10" s="467">
        <f t="shared" si="1"/>
        <v>0.56324561031641807</v>
      </c>
      <c r="AK10" s="671">
        <f t="shared" si="2"/>
        <v>2.5038868459440926</v>
      </c>
      <c r="AL10" s="669">
        <f t="shared" si="3"/>
        <v>-0.27241590440194019</v>
      </c>
      <c r="AM10" s="670">
        <f t="shared" si="4"/>
        <v>-0.24450129416164201</v>
      </c>
      <c r="AN10" s="80"/>
      <c r="AO10" s="89">
        <f>D10+H10+L10+P10</f>
        <v>-684.53705308100007</v>
      </c>
      <c r="AP10" s="89">
        <f>T10+X10+AB10+AF10</f>
        <v>2794.1579190379998</v>
      </c>
      <c r="AQ10" s="385" t="str">
        <f t="shared" si="0"/>
        <v>-</v>
      </c>
      <c r="AS10" s="91"/>
    </row>
    <row r="11" spans="1:45" ht="30" customHeight="1">
      <c r="A11" s="120"/>
      <c r="B11" s="274" t="s">
        <v>570</v>
      </c>
      <c r="C11" s="275"/>
      <c r="D11" s="89">
        <v>13.933466275001031</v>
      </c>
      <c r="E11" s="86">
        <v>346.20080793800088</v>
      </c>
      <c r="F11" s="86">
        <v>-391.02929556199985</v>
      </c>
      <c r="G11" s="86">
        <v>58.761953898999991</v>
      </c>
      <c r="H11" s="89">
        <v>2445.0418707519998</v>
      </c>
      <c r="I11" s="86">
        <v>1469.0625704319998</v>
      </c>
      <c r="J11" s="86">
        <v>732.79842874799999</v>
      </c>
      <c r="K11" s="86">
        <v>243.180871572</v>
      </c>
      <c r="L11" s="89">
        <v>2972.0521732290022</v>
      </c>
      <c r="M11" s="86">
        <v>1892.5930240230023</v>
      </c>
      <c r="N11" s="86">
        <v>763.44786010400003</v>
      </c>
      <c r="O11" s="86">
        <v>316.01128910199998</v>
      </c>
      <c r="P11" s="89">
        <v>410.08999068600087</v>
      </c>
      <c r="Q11" s="86">
        <v>391.33559839700069</v>
      </c>
      <c r="R11" s="271">
        <v>-21.292134098999863</v>
      </c>
      <c r="S11" s="272">
        <v>40.046526387999997</v>
      </c>
      <c r="T11" s="89">
        <v>3125.2586623740021</v>
      </c>
      <c r="U11" s="86">
        <v>1988.4539501810023</v>
      </c>
      <c r="V11" s="86">
        <v>735.39643068599992</v>
      </c>
      <c r="W11" s="86">
        <v>401.40828150700003</v>
      </c>
      <c r="X11" s="89">
        <v>-1418.0125736159991</v>
      </c>
      <c r="Y11" s="86">
        <v>-824.1112064879992</v>
      </c>
      <c r="Z11" s="86">
        <v>-460.55824927099997</v>
      </c>
      <c r="AA11" s="86">
        <v>-133.34311785700001</v>
      </c>
      <c r="AB11" s="89">
        <v>-802.09283722299961</v>
      </c>
      <c r="AC11" s="86">
        <v>-419.07206840099951</v>
      </c>
      <c r="AD11" s="86">
        <v>-292.90443794000004</v>
      </c>
      <c r="AE11" s="86">
        <v>-90.116330882</v>
      </c>
      <c r="AF11" s="89">
        <v>-4656.5009180330017</v>
      </c>
      <c r="AG11" s="86">
        <v>-2932.5198392200014</v>
      </c>
      <c r="AH11" s="86">
        <v>-1285.3346661210003</v>
      </c>
      <c r="AI11" s="86">
        <v>-438.64641269200001</v>
      </c>
      <c r="AJ11" s="385" t="str">
        <f t="shared" si="1"/>
        <v>-</v>
      </c>
      <c r="AK11" s="671" t="str">
        <f t="shared" si="2"/>
        <v>-</v>
      </c>
      <c r="AL11" s="672" t="str">
        <f t="shared" si="3"/>
        <v>-</v>
      </c>
      <c r="AM11" s="673" t="str">
        <f t="shared" si="4"/>
        <v>-</v>
      </c>
      <c r="AN11" s="80"/>
      <c r="AO11" s="89">
        <f>D11+H11+L11+P11</f>
        <v>5841.117500942004</v>
      </c>
      <c r="AP11" s="89">
        <f>T11+X11+AB11+AF11</f>
        <v>-3751.347666497998</v>
      </c>
      <c r="AQ11" s="385" t="str">
        <f t="shared" si="0"/>
        <v>-</v>
      </c>
      <c r="AS11" s="91"/>
    </row>
    <row r="12" spans="1:45" ht="30" customHeight="1">
      <c r="A12" s="120"/>
      <c r="B12" s="274" t="s">
        <v>391</v>
      </c>
      <c r="C12" s="276"/>
      <c r="D12" s="125">
        <v>386.82662357464977</v>
      </c>
      <c r="E12" s="95">
        <v>-420.74573248917051</v>
      </c>
      <c r="F12" s="95">
        <v>818.98011431682039</v>
      </c>
      <c r="G12" s="95">
        <v>-11.407758253000111</v>
      </c>
      <c r="H12" s="125">
        <v>928.21408987839254</v>
      </c>
      <c r="I12" s="95">
        <v>-231.47591918595532</v>
      </c>
      <c r="J12" s="95">
        <v>1182.1304667133477</v>
      </c>
      <c r="K12" s="95">
        <v>-22.440457648999882</v>
      </c>
      <c r="L12" s="125">
        <v>869.88739310199776</v>
      </c>
      <c r="M12" s="95">
        <v>-253.3319876438147</v>
      </c>
      <c r="N12" s="95">
        <v>1148.4848635528124</v>
      </c>
      <c r="O12" s="95">
        <v>-25.265482806999877</v>
      </c>
      <c r="P12" s="125">
        <v>408.37899721536013</v>
      </c>
      <c r="Q12" s="95">
        <v>-191.72397620786981</v>
      </c>
      <c r="R12" s="277">
        <v>594.33107283522941</v>
      </c>
      <c r="S12" s="278">
        <v>5.7719005880004879</v>
      </c>
      <c r="T12" s="125">
        <v>861.6893736141534</v>
      </c>
      <c r="U12" s="95">
        <v>32.040500223853762</v>
      </c>
      <c r="V12" s="95">
        <v>880.56194021329986</v>
      </c>
      <c r="W12" s="95">
        <v>-50.913066823000243</v>
      </c>
      <c r="X12" s="125">
        <v>-303.94354413500031</v>
      </c>
      <c r="Y12" s="95">
        <v>12.228371108998779</v>
      </c>
      <c r="Z12" s="95">
        <v>-223.48510089600006</v>
      </c>
      <c r="AA12" s="95">
        <v>-92.686814347999018</v>
      </c>
      <c r="AB12" s="125">
        <v>-458.65684484900055</v>
      </c>
      <c r="AC12" s="95">
        <v>-107.02266711200049</v>
      </c>
      <c r="AD12" s="95">
        <v>-158.59340927200017</v>
      </c>
      <c r="AE12" s="95">
        <v>-193.04076846499987</v>
      </c>
      <c r="AF12" s="125">
        <v>-996.43957718499792</v>
      </c>
      <c r="AG12" s="95">
        <v>-12.831705644998534</v>
      </c>
      <c r="AH12" s="95">
        <v>-771.85316814299972</v>
      </c>
      <c r="AI12" s="95">
        <v>-211.75470339699956</v>
      </c>
      <c r="AJ12" s="674" t="str">
        <f t="shared" si="1"/>
        <v>-</v>
      </c>
      <c r="AK12" s="675" t="str">
        <f t="shared" si="2"/>
        <v>-</v>
      </c>
      <c r="AL12" s="676" t="str">
        <f t="shared" si="3"/>
        <v>-</v>
      </c>
      <c r="AM12" s="677" t="str">
        <f t="shared" si="4"/>
        <v>-</v>
      </c>
      <c r="AN12" s="80"/>
      <c r="AO12" s="125">
        <f>D12+H12+L12+P12</f>
        <v>2593.3071037704003</v>
      </c>
      <c r="AP12" s="125">
        <f>T12+X12+AB12+AF12</f>
        <v>-897.35059255484532</v>
      </c>
      <c r="AQ12" s="515" t="str">
        <f t="shared" si="0"/>
        <v>-</v>
      </c>
    </row>
    <row r="13" spans="1:45" ht="30" customHeight="1">
      <c r="A13" s="205" t="s">
        <v>412</v>
      </c>
      <c r="B13" s="288"/>
      <c r="C13" s="157"/>
      <c r="D13" s="289">
        <v>78226.115578858109</v>
      </c>
      <c r="E13" s="290">
        <v>34914.331932145789</v>
      </c>
      <c r="F13" s="290">
        <v>28849.496264168316</v>
      </c>
      <c r="G13" s="290">
        <v>14462.287382544004</v>
      </c>
      <c r="H13" s="289">
        <v>81842.832315245483</v>
      </c>
      <c r="I13" s="290">
        <v>36214.472617223822</v>
      </c>
      <c r="J13" s="290">
        <v>30787.829088913659</v>
      </c>
      <c r="K13" s="290">
        <v>14840.530609108002</v>
      </c>
      <c r="L13" s="289">
        <v>85561.229966385494</v>
      </c>
      <c r="M13" s="290">
        <v>37756.964438219009</v>
      </c>
      <c r="N13" s="290">
        <v>32838.282423701472</v>
      </c>
      <c r="O13" s="290">
        <v>14965.983104465002</v>
      </c>
      <c r="P13" s="289">
        <v>86144.25239060483</v>
      </c>
      <c r="Q13" s="290">
        <v>38073.018110865138</v>
      </c>
      <c r="R13" s="291">
        <v>33506.857165712689</v>
      </c>
      <c r="S13" s="292">
        <v>14564.377114027</v>
      </c>
      <c r="T13" s="289">
        <v>90477.711742661995</v>
      </c>
      <c r="U13" s="290">
        <v>40072.913564571005</v>
      </c>
      <c r="V13" s="290">
        <v>35245.713785380991</v>
      </c>
      <c r="W13" s="290">
        <v>15159.084392709996</v>
      </c>
      <c r="X13" s="289">
        <v>90295.98089161102</v>
      </c>
      <c r="Y13" s="290">
        <v>39297.655736060005</v>
      </c>
      <c r="Z13" s="290">
        <v>35358.038359707003</v>
      </c>
      <c r="AA13" s="290">
        <v>15640.286795844002</v>
      </c>
      <c r="AB13" s="289">
        <v>90141.998422859993</v>
      </c>
      <c r="AC13" s="290">
        <v>38704.92523483</v>
      </c>
      <c r="AD13" s="290">
        <v>35535.500879921005</v>
      </c>
      <c r="AE13" s="290">
        <v>15901.572308109</v>
      </c>
      <c r="AF13" s="289">
        <v>86228.272734655009</v>
      </c>
      <c r="AG13" s="290">
        <v>36231.25040962801</v>
      </c>
      <c r="AH13" s="290">
        <v>34014.075013451991</v>
      </c>
      <c r="AI13" s="290">
        <v>15982.947311574999</v>
      </c>
      <c r="AJ13" s="678">
        <f t="shared" si="1"/>
        <v>-4.3417338828517282E-2</v>
      </c>
      <c r="AK13" s="679">
        <f t="shared" si="2"/>
        <v>-6.3911112350527599E-2</v>
      </c>
      <c r="AL13" s="679">
        <f t="shared" si="3"/>
        <v>-4.2814251348534671E-2</v>
      </c>
      <c r="AM13" s="712">
        <f t="shared" si="4"/>
        <v>5.117418698558529E-3</v>
      </c>
      <c r="AN13" s="711"/>
      <c r="AO13" s="293">
        <f>P13</f>
        <v>86144.25239060483</v>
      </c>
      <c r="AP13" s="293">
        <f>AF13</f>
        <v>86228.272734655009</v>
      </c>
      <c r="AQ13" s="436">
        <f t="shared" si="0"/>
        <v>9.7534474696248097E-4</v>
      </c>
    </row>
    <row r="14" spans="1:45" ht="30" customHeight="1">
      <c r="A14" s="199" t="s">
        <v>571</v>
      </c>
      <c r="B14" s="220"/>
      <c r="C14" s="22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281"/>
      <c r="AQ14" s="281"/>
    </row>
    <row r="15" spans="1:45" ht="30" customHeight="1">
      <c r="A15" s="135" t="s">
        <v>414</v>
      </c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30"/>
      <c r="AO15" s="230"/>
    </row>
    <row r="16" spans="1:45" ht="30" customHeight="1">
      <c r="A16" s="755" t="s">
        <v>380</v>
      </c>
      <c r="B16" s="756"/>
      <c r="C16" s="757"/>
      <c r="D16" s="764">
        <v>2024</v>
      </c>
      <c r="E16" s="765"/>
      <c r="F16" s="765"/>
      <c r="G16" s="765"/>
      <c r="H16" s="765">
        <v>2024</v>
      </c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6"/>
      <c r="T16" s="764">
        <v>2025</v>
      </c>
      <c r="U16" s="765"/>
      <c r="V16" s="765"/>
      <c r="W16" s="765"/>
      <c r="X16" s="765">
        <v>2024</v>
      </c>
      <c r="Y16" s="765"/>
      <c r="Z16" s="765"/>
      <c r="AA16" s="765"/>
      <c r="AB16" s="765"/>
      <c r="AC16" s="765"/>
      <c r="AD16" s="765"/>
      <c r="AE16" s="765"/>
      <c r="AF16" s="765"/>
      <c r="AG16" s="765"/>
      <c r="AH16" s="765"/>
      <c r="AI16" s="766"/>
      <c r="AJ16" s="755" t="s">
        <v>573</v>
      </c>
      <c r="AK16" s="756"/>
      <c r="AL16" s="756"/>
      <c r="AM16" s="767"/>
      <c r="AN16" s="176"/>
      <c r="AO16" s="140">
        <v>2024</v>
      </c>
      <c r="AP16" s="140">
        <v>2025</v>
      </c>
      <c r="AQ16" s="747" t="s">
        <v>13</v>
      </c>
    </row>
    <row r="17" spans="1:43" ht="30" customHeight="1">
      <c r="A17" s="758"/>
      <c r="B17" s="759"/>
      <c r="C17" s="760"/>
      <c r="D17" s="284" t="s">
        <v>7</v>
      </c>
      <c r="E17" s="285"/>
      <c r="F17" s="285"/>
      <c r="G17" s="286"/>
      <c r="H17" s="284" t="s">
        <v>2</v>
      </c>
      <c r="I17" s="285"/>
      <c r="J17" s="285"/>
      <c r="K17" s="286"/>
      <c r="L17" s="284" t="s">
        <v>1</v>
      </c>
      <c r="M17" s="285"/>
      <c r="N17" s="285"/>
      <c r="O17" s="286"/>
      <c r="P17" s="284" t="s">
        <v>0</v>
      </c>
      <c r="Q17" s="285"/>
      <c r="R17" s="285"/>
      <c r="S17" s="286"/>
      <c r="T17" s="284" t="s">
        <v>7</v>
      </c>
      <c r="U17" s="285"/>
      <c r="V17" s="285"/>
      <c r="W17" s="286"/>
      <c r="X17" s="284" t="s">
        <v>2</v>
      </c>
      <c r="Y17" s="285"/>
      <c r="Z17" s="285"/>
      <c r="AA17" s="286"/>
      <c r="AB17" s="284" t="s">
        <v>1</v>
      </c>
      <c r="AC17" s="285"/>
      <c r="AD17" s="285"/>
      <c r="AE17" s="286"/>
      <c r="AF17" s="284" t="s">
        <v>0</v>
      </c>
      <c r="AG17" s="285"/>
      <c r="AH17" s="285"/>
      <c r="AI17" s="286"/>
      <c r="AJ17" s="768"/>
      <c r="AK17" s="769"/>
      <c r="AL17" s="769"/>
      <c r="AM17" s="770"/>
      <c r="AN17" s="176"/>
      <c r="AO17" s="287" t="s">
        <v>498</v>
      </c>
      <c r="AP17" s="287" t="s">
        <v>498</v>
      </c>
      <c r="AQ17" s="748"/>
    </row>
    <row r="18" spans="1:43" ht="30" customHeight="1" thickBot="1">
      <c r="A18" s="761"/>
      <c r="B18" s="762"/>
      <c r="C18" s="763"/>
      <c r="D18" s="373"/>
      <c r="E18" s="374" t="s">
        <v>568</v>
      </c>
      <c r="F18" s="375" t="s">
        <v>569</v>
      </c>
      <c r="G18" s="376" t="s">
        <v>567</v>
      </c>
      <c r="H18" s="373"/>
      <c r="I18" s="374" t="s">
        <v>568</v>
      </c>
      <c r="J18" s="375" t="s">
        <v>569</v>
      </c>
      <c r="K18" s="376" t="s">
        <v>567</v>
      </c>
      <c r="L18" s="373"/>
      <c r="M18" s="374" t="s">
        <v>568</v>
      </c>
      <c r="N18" s="375" t="s">
        <v>569</v>
      </c>
      <c r="O18" s="376" t="s">
        <v>567</v>
      </c>
      <c r="P18" s="373"/>
      <c r="Q18" s="374" t="s">
        <v>568</v>
      </c>
      <c r="R18" s="375" t="s">
        <v>569</v>
      </c>
      <c r="S18" s="376" t="s">
        <v>567</v>
      </c>
      <c r="T18" s="373"/>
      <c r="U18" s="374" t="s">
        <v>568</v>
      </c>
      <c r="V18" s="375" t="s">
        <v>569</v>
      </c>
      <c r="W18" s="376" t="s">
        <v>567</v>
      </c>
      <c r="X18" s="373"/>
      <c r="Y18" s="374" t="s">
        <v>568</v>
      </c>
      <c r="Z18" s="375" t="s">
        <v>569</v>
      </c>
      <c r="AA18" s="376" t="s">
        <v>567</v>
      </c>
      <c r="AB18" s="373"/>
      <c r="AC18" s="374" t="s">
        <v>568</v>
      </c>
      <c r="AD18" s="375" t="s">
        <v>569</v>
      </c>
      <c r="AE18" s="376" t="s">
        <v>567</v>
      </c>
      <c r="AF18" s="373"/>
      <c r="AG18" s="374" t="s">
        <v>568</v>
      </c>
      <c r="AH18" s="375" t="s">
        <v>569</v>
      </c>
      <c r="AI18" s="376" t="s">
        <v>567</v>
      </c>
      <c r="AJ18" s="630"/>
      <c r="AK18" s="627" t="s">
        <v>574</v>
      </c>
      <c r="AL18" s="628" t="s">
        <v>575</v>
      </c>
      <c r="AM18" s="629" t="s">
        <v>567</v>
      </c>
      <c r="AN18" s="176"/>
      <c r="AO18" s="169" t="s">
        <v>629</v>
      </c>
      <c r="AP18" s="169" t="s">
        <v>631</v>
      </c>
      <c r="AQ18" s="749"/>
    </row>
    <row r="19" spans="1:43" s="254" customFormat="1" ht="30" customHeight="1">
      <c r="A19" s="366" t="s">
        <v>415</v>
      </c>
      <c r="B19" s="367"/>
      <c r="C19" s="368"/>
      <c r="D19" s="369">
        <v>9238.4880402250183</v>
      </c>
      <c r="E19" s="370">
        <v>5810.8662190783234</v>
      </c>
      <c r="F19" s="370">
        <v>2666.727392005253</v>
      </c>
      <c r="G19" s="370">
        <v>760.89442914144183</v>
      </c>
      <c r="H19" s="369">
        <v>9243.5877302053668</v>
      </c>
      <c r="I19" s="370">
        <v>6088.3282027892146</v>
      </c>
      <c r="J19" s="370">
        <v>2561.1664889910476</v>
      </c>
      <c r="K19" s="370">
        <v>594.09303842510462</v>
      </c>
      <c r="L19" s="369">
        <v>9153.7051015735306</v>
      </c>
      <c r="M19" s="370">
        <v>6193.9357073469009</v>
      </c>
      <c r="N19" s="370">
        <v>2537.7698139297963</v>
      </c>
      <c r="O19" s="370">
        <v>421.99958029683302</v>
      </c>
      <c r="P19" s="369">
        <v>9129.7495530812466</v>
      </c>
      <c r="Q19" s="370">
        <v>6513.2568425007939</v>
      </c>
      <c r="R19" s="371">
        <v>2489.6770690390917</v>
      </c>
      <c r="S19" s="372">
        <v>126.81564154136119</v>
      </c>
      <c r="T19" s="369">
        <v>9109.1410125790007</v>
      </c>
      <c r="U19" s="370">
        <v>6464.2111947189996</v>
      </c>
      <c r="V19" s="370">
        <v>2345.1158681500001</v>
      </c>
      <c r="W19" s="370">
        <v>299.81394970999997</v>
      </c>
      <c r="X19" s="369">
        <v>8865.7115663980003</v>
      </c>
      <c r="Y19" s="370">
        <v>6669.7699020970003</v>
      </c>
      <c r="Z19" s="370">
        <v>2182.8211619919998</v>
      </c>
      <c r="AA19" s="370">
        <v>13.120502309000001</v>
      </c>
      <c r="AB19" s="369">
        <v>8833.0966360310013</v>
      </c>
      <c r="AC19" s="370">
        <v>6836.7581288689998</v>
      </c>
      <c r="AD19" s="370">
        <v>1984.443537847</v>
      </c>
      <c r="AE19" s="370">
        <v>11.894969315000001</v>
      </c>
      <c r="AF19" s="369">
        <v>9059.4013978560015</v>
      </c>
      <c r="AG19" s="370">
        <v>7160.2738191230001</v>
      </c>
      <c r="AH19" s="370">
        <v>1888.108057077</v>
      </c>
      <c r="AI19" s="370">
        <v>11.019521656</v>
      </c>
      <c r="AJ19" s="406">
        <f t="shared" ref="AJ19:AJ24" si="5">IF(OR(AB19&lt;=0,AF19&lt;=0),"-",AF19/AB19-1)</f>
        <v>2.5620093513058828E-2</v>
      </c>
      <c r="AK19" s="665">
        <f t="shared" ref="AK19:AK24" si="6">IF(OR(AC19&lt;=0,AG19&lt;=0),"-",AG19/AC19-1)</f>
        <v>4.7320043236269926E-2</v>
      </c>
      <c r="AL19" s="666">
        <f t="shared" ref="AL19:AL24" si="7">IF(OR(AD19&lt;=0,AH19&lt;=0),"-",AH19/AD19-1)</f>
        <v>-4.8545337235705976E-2</v>
      </c>
      <c r="AM19" s="667">
        <f t="shared" ref="AM19:AM24" si="8">IF(OR(AE19&lt;=0,AI19&lt;=0),"-",AI19/AE19-1)</f>
        <v>-7.3598143535858362E-2</v>
      </c>
      <c r="AN19" s="222"/>
      <c r="AO19" s="369">
        <f>D19</f>
        <v>9238.4880402250183</v>
      </c>
      <c r="AP19" s="369">
        <f>T19</f>
        <v>9109.1410125790007</v>
      </c>
      <c r="AQ19" s="406">
        <f t="shared" ref="AQ19:AQ24" si="9">IF(OR(AP19&lt;=0,AO19&lt;=0),"-",AP19/AO19-1)</f>
        <v>-1.4000887058881473E-2</v>
      </c>
    </row>
    <row r="20" spans="1:43" ht="30" customHeight="1">
      <c r="A20" s="159"/>
      <c r="B20" s="177" t="s">
        <v>409</v>
      </c>
      <c r="C20" s="161"/>
      <c r="D20" s="106">
        <v>515.40200444000004</v>
      </c>
      <c r="E20" s="163">
        <v>474.77696711800002</v>
      </c>
      <c r="F20" s="163">
        <v>40.255865028999999</v>
      </c>
      <c r="G20" s="163">
        <v>0.36917229300002674</v>
      </c>
      <c r="H20" s="106">
        <v>481.08735960000001</v>
      </c>
      <c r="I20" s="163">
        <v>407.93817265000001</v>
      </c>
      <c r="J20" s="163">
        <v>73.149186950000001</v>
      </c>
      <c r="K20" s="163">
        <v>0</v>
      </c>
      <c r="L20" s="106">
        <v>542.04425747499999</v>
      </c>
      <c r="M20" s="163">
        <v>482.36706569799998</v>
      </c>
      <c r="N20" s="163">
        <v>59.677191776999997</v>
      </c>
      <c r="O20" s="163">
        <v>0</v>
      </c>
      <c r="P20" s="106">
        <v>584.55244951899999</v>
      </c>
      <c r="Q20" s="163">
        <v>542.84320375200002</v>
      </c>
      <c r="R20" s="268">
        <v>41.709245766999999</v>
      </c>
      <c r="S20" s="269">
        <v>0</v>
      </c>
      <c r="T20" s="106">
        <v>488.19447440599998</v>
      </c>
      <c r="U20" s="163">
        <v>452.72946185799998</v>
      </c>
      <c r="V20" s="163">
        <v>35.463752556999999</v>
      </c>
      <c r="W20" s="163">
        <v>1.259991E-3</v>
      </c>
      <c r="X20" s="106">
        <v>437.32420924899998</v>
      </c>
      <c r="Y20" s="163">
        <v>415.72262301000001</v>
      </c>
      <c r="Z20" s="163">
        <v>21.600256671</v>
      </c>
      <c r="AA20" s="163">
        <v>1.3295679999999999E-3</v>
      </c>
      <c r="AB20" s="106">
        <v>564.29564662999996</v>
      </c>
      <c r="AC20" s="163">
        <v>543.67638745299996</v>
      </c>
      <c r="AD20" s="163">
        <v>20.611735434</v>
      </c>
      <c r="AE20" s="163">
        <v>7.5237430000000003E-3</v>
      </c>
      <c r="AF20" s="106">
        <v>576.44442573599986</v>
      </c>
      <c r="AG20" s="163">
        <v>558.85765621099995</v>
      </c>
      <c r="AH20" s="163">
        <v>17.572866184999999</v>
      </c>
      <c r="AI20" s="163">
        <v>1.390334E-2</v>
      </c>
      <c r="AJ20" s="467">
        <f t="shared" si="5"/>
        <v>2.1529103012849715E-2</v>
      </c>
      <c r="AK20" s="668">
        <f t="shared" si="6"/>
        <v>2.7923354974308756E-2</v>
      </c>
      <c r="AL20" s="669">
        <f t="shared" si="7"/>
        <v>-0.14743393435893071</v>
      </c>
      <c r="AM20" s="670">
        <f t="shared" si="8"/>
        <v>0.84792861744480108</v>
      </c>
      <c r="AN20" s="80"/>
      <c r="AO20" s="106">
        <f>D20+H20+L20+P20</f>
        <v>2123.0860710340003</v>
      </c>
      <c r="AP20" s="106">
        <f>T20+X20+AB20+AF20</f>
        <v>2066.2587560209995</v>
      </c>
      <c r="AQ20" s="467">
        <f t="shared" si="9"/>
        <v>-2.6766373623903217E-2</v>
      </c>
    </row>
    <row r="21" spans="1:43" ht="30" customHeight="1">
      <c r="A21" s="82"/>
      <c r="B21" s="109" t="s">
        <v>410</v>
      </c>
      <c r="C21" s="84"/>
      <c r="D21" s="89">
        <v>84.460130519089773</v>
      </c>
      <c r="E21" s="86">
        <v>59.413508498496164</v>
      </c>
      <c r="F21" s="86">
        <v>25.04662202059361</v>
      </c>
      <c r="G21" s="86">
        <v>0</v>
      </c>
      <c r="H21" s="89">
        <v>85.948389927708973</v>
      </c>
      <c r="I21" s="86">
        <v>61.537542601612373</v>
      </c>
      <c r="J21" s="86">
        <v>24.410847326096601</v>
      </c>
      <c r="K21" s="86">
        <v>0</v>
      </c>
      <c r="L21" s="89">
        <v>87.965222579374711</v>
      </c>
      <c r="M21" s="86">
        <v>63.860290630519295</v>
      </c>
      <c r="N21" s="86">
        <v>24.104931948855413</v>
      </c>
      <c r="O21" s="86">
        <v>0</v>
      </c>
      <c r="P21" s="89">
        <v>91.71138729325736</v>
      </c>
      <c r="Q21" s="86">
        <v>68.143458441362554</v>
      </c>
      <c r="R21" s="271">
        <v>23.567928851894798</v>
      </c>
      <c r="S21" s="272">
        <v>0</v>
      </c>
      <c r="T21" s="89">
        <v>88.637080975999993</v>
      </c>
      <c r="U21" s="86">
        <v>66.786353886000001</v>
      </c>
      <c r="V21" s="86">
        <v>21.850727089999999</v>
      </c>
      <c r="W21" s="86">
        <v>0</v>
      </c>
      <c r="X21" s="89">
        <v>88.332026399</v>
      </c>
      <c r="Y21" s="86">
        <v>68.169217700000004</v>
      </c>
      <c r="Z21" s="86">
        <v>20.162808698999999</v>
      </c>
      <c r="AA21" s="86">
        <v>0</v>
      </c>
      <c r="AB21" s="89">
        <v>89.284975196999994</v>
      </c>
      <c r="AC21" s="86">
        <v>70.929075552</v>
      </c>
      <c r="AD21" s="86">
        <v>18.355899645000001</v>
      </c>
      <c r="AE21" s="86">
        <v>0</v>
      </c>
      <c r="AF21" s="89">
        <v>91.513517712999999</v>
      </c>
      <c r="AG21" s="86">
        <v>74.100582611999997</v>
      </c>
      <c r="AH21" s="86">
        <v>17.412935100999999</v>
      </c>
      <c r="AI21" s="86">
        <v>0</v>
      </c>
      <c r="AJ21" s="385">
        <f t="shared" si="5"/>
        <v>2.4959882791958155E-2</v>
      </c>
      <c r="AK21" s="671">
        <f t="shared" si="6"/>
        <v>4.471377972034718E-2</v>
      </c>
      <c r="AL21" s="672">
        <f t="shared" si="7"/>
        <v>-5.1371197393577983E-2</v>
      </c>
      <c r="AM21" s="673" t="str">
        <f t="shared" si="8"/>
        <v>-</v>
      </c>
      <c r="AN21" s="80"/>
      <c r="AO21" s="89">
        <f>D21+H21+L21+P21</f>
        <v>350.08513031943079</v>
      </c>
      <c r="AP21" s="89">
        <f>T21+X21+AB21+AF21</f>
        <v>357.76760028500001</v>
      </c>
      <c r="AQ21" s="385">
        <f t="shared" si="9"/>
        <v>2.1944576619290945E-2</v>
      </c>
    </row>
    <row r="22" spans="1:43" ht="30" customHeight="1">
      <c r="A22" s="82"/>
      <c r="B22" s="109" t="s">
        <v>411</v>
      </c>
      <c r="C22" s="84"/>
      <c r="D22" s="89">
        <v>-374.45877720802991</v>
      </c>
      <c r="E22" s="86">
        <v>-117.72240676014164</v>
      </c>
      <c r="F22" s="86">
        <v>-102.13452082840929</v>
      </c>
      <c r="G22" s="86">
        <v>-154.60184961947897</v>
      </c>
      <c r="H22" s="89">
        <v>-441.46697443937592</v>
      </c>
      <c r="I22" s="86">
        <v>-224.28076891798719</v>
      </c>
      <c r="J22" s="86">
        <v>-54.388603788351247</v>
      </c>
      <c r="K22" s="86">
        <v>-162.79760173303748</v>
      </c>
      <c r="L22" s="89">
        <v>-442.49281381212518</v>
      </c>
      <c r="M22" s="86">
        <v>-83.809062903671474</v>
      </c>
      <c r="N22" s="86">
        <v>-66.13011651134957</v>
      </c>
      <c r="O22" s="86">
        <v>-292.55363439710413</v>
      </c>
      <c r="P22" s="89">
        <v>-492.18145377994313</v>
      </c>
      <c r="Q22" s="86">
        <v>-524.77345837449866</v>
      </c>
      <c r="R22" s="271">
        <v>-146.42109549837323</v>
      </c>
      <c r="S22" s="272">
        <v>179.01310009292877</v>
      </c>
      <c r="T22" s="89">
        <v>-621.62236631799988</v>
      </c>
      <c r="U22" s="86">
        <v>-175.33781257699957</v>
      </c>
      <c r="V22" s="86">
        <v>-159.93888097300032</v>
      </c>
      <c r="W22" s="86">
        <v>-286.34567276799999</v>
      </c>
      <c r="X22" s="89">
        <v>-362.430567494</v>
      </c>
      <c r="Y22" s="86">
        <v>-175.81732344200009</v>
      </c>
      <c r="Z22" s="86">
        <v>-185.68444764699962</v>
      </c>
      <c r="AA22" s="86">
        <v>-0.92879640499999994</v>
      </c>
      <c r="AB22" s="89">
        <v>-231.27623385799927</v>
      </c>
      <c r="AC22" s="86">
        <v>-146.65265073599949</v>
      </c>
      <c r="AD22" s="86">
        <v>-84.0123957899998</v>
      </c>
      <c r="AE22" s="86">
        <v>-0.61118733200000008</v>
      </c>
      <c r="AF22" s="89">
        <v>-816.89451810800085</v>
      </c>
      <c r="AG22" s="86">
        <v>-873.29649479400086</v>
      </c>
      <c r="AH22" s="86">
        <v>56.997383679999984</v>
      </c>
      <c r="AI22" s="86">
        <v>-0.59540699400000108</v>
      </c>
      <c r="AJ22" s="467" t="str">
        <f t="shared" si="5"/>
        <v>-</v>
      </c>
      <c r="AK22" s="671" t="str">
        <f t="shared" si="6"/>
        <v>-</v>
      </c>
      <c r="AL22" s="669" t="str">
        <f t="shared" si="7"/>
        <v>-</v>
      </c>
      <c r="AM22" s="670" t="str">
        <f t="shared" si="8"/>
        <v>-</v>
      </c>
      <c r="AN22" s="80"/>
      <c r="AO22" s="89">
        <f>D22+H22+L22+P22</f>
        <v>-1750.600019239474</v>
      </c>
      <c r="AP22" s="89">
        <f>T22+X22+AB22+AF22</f>
        <v>-2032.2236857779999</v>
      </c>
      <c r="AQ22" s="385" t="str">
        <f t="shared" si="9"/>
        <v>-</v>
      </c>
    </row>
    <row r="23" spans="1:43" ht="30" customHeight="1">
      <c r="A23" s="120"/>
      <c r="B23" s="274" t="s">
        <v>490</v>
      </c>
      <c r="C23" s="276"/>
      <c r="D23" s="125">
        <v>-220.30366777071194</v>
      </c>
      <c r="E23" s="95">
        <v>-139.00608514546335</v>
      </c>
      <c r="F23" s="95">
        <v>-68.72886923538978</v>
      </c>
      <c r="G23" s="95">
        <v>-12.568713389858814</v>
      </c>
      <c r="H23" s="125">
        <v>-215.45140372016908</v>
      </c>
      <c r="I23" s="95">
        <v>-139.58744177593837</v>
      </c>
      <c r="J23" s="95">
        <v>-66.568105548996726</v>
      </c>
      <c r="K23" s="95">
        <v>-9.295856395233983</v>
      </c>
      <c r="L23" s="125">
        <v>-211.47221473453357</v>
      </c>
      <c r="M23" s="95">
        <v>-143.09715827095536</v>
      </c>
      <c r="N23" s="95">
        <v>-65.744752105210466</v>
      </c>
      <c r="O23" s="95">
        <v>-2.6303043583677272</v>
      </c>
      <c r="P23" s="125">
        <v>-204.69092354252979</v>
      </c>
      <c r="Q23" s="95">
        <v>-135.25885160411011</v>
      </c>
      <c r="R23" s="277">
        <v>-63.417280014292629</v>
      </c>
      <c r="S23" s="278">
        <v>-6.0147919241270458</v>
      </c>
      <c r="T23" s="125">
        <v>-198.63863524500002</v>
      </c>
      <c r="U23" s="95">
        <v>-138.61929578900001</v>
      </c>
      <c r="V23" s="95">
        <v>-59.670304831999999</v>
      </c>
      <c r="W23" s="95">
        <v>-0.34903462399999996</v>
      </c>
      <c r="X23" s="125">
        <v>-195.84059852099998</v>
      </c>
      <c r="Y23" s="95">
        <v>-141.086290496</v>
      </c>
      <c r="Z23" s="95">
        <v>-54.456241867999999</v>
      </c>
      <c r="AA23" s="95">
        <v>-0.298066157</v>
      </c>
      <c r="AB23" s="125">
        <v>-195.99962614399999</v>
      </c>
      <c r="AC23" s="95">
        <v>-144.437122015</v>
      </c>
      <c r="AD23" s="95">
        <v>-51.290720058999995</v>
      </c>
      <c r="AE23" s="95">
        <v>-0.27178406999999999</v>
      </c>
      <c r="AF23" s="89">
        <v>-196.81106831599999</v>
      </c>
      <c r="AG23" s="86">
        <v>-141.09241886499998</v>
      </c>
      <c r="AH23" s="86">
        <v>-55.467282132999998</v>
      </c>
      <c r="AI23" s="86">
        <v>-0.25136731800000001</v>
      </c>
      <c r="AJ23" s="385" t="str">
        <f t="shared" si="5"/>
        <v>-</v>
      </c>
      <c r="AK23" s="671" t="str">
        <f t="shared" si="6"/>
        <v>-</v>
      </c>
      <c r="AL23" s="672" t="str">
        <f t="shared" si="7"/>
        <v>-</v>
      </c>
      <c r="AM23" s="673" t="str">
        <f t="shared" si="8"/>
        <v>-</v>
      </c>
      <c r="AN23" s="80"/>
      <c r="AO23" s="125">
        <f>D23+H23+L23+P23</f>
        <v>-851.91820976794452</v>
      </c>
      <c r="AP23" s="125">
        <f>T23+X23+AB23+AF23</f>
        <v>-787.28992822600003</v>
      </c>
      <c r="AQ23" s="515" t="str">
        <f t="shared" si="9"/>
        <v>-</v>
      </c>
    </row>
    <row r="24" spans="1:43" ht="30" customHeight="1">
      <c r="A24" s="205" t="s">
        <v>497</v>
      </c>
      <c r="B24" s="288"/>
      <c r="C24" s="157"/>
      <c r="D24" s="289">
        <v>9243.5877302053668</v>
      </c>
      <c r="E24" s="290">
        <v>6088.3282027892146</v>
      </c>
      <c r="F24" s="290">
        <v>2561.1664889910476</v>
      </c>
      <c r="G24" s="290">
        <v>594.09303842510462</v>
      </c>
      <c r="H24" s="289">
        <v>9153.7051015735306</v>
      </c>
      <c r="I24" s="290">
        <v>6193.9357073469009</v>
      </c>
      <c r="J24" s="290">
        <v>2537.7698139297963</v>
      </c>
      <c r="K24" s="290">
        <v>421.9995802968333</v>
      </c>
      <c r="L24" s="289">
        <v>9129.7495530812466</v>
      </c>
      <c r="M24" s="290">
        <v>6513.2568425007939</v>
      </c>
      <c r="N24" s="290">
        <v>2489.6770690390917</v>
      </c>
      <c r="O24" s="290">
        <v>126.81564154136119</v>
      </c>
      <c r="P24" s="289">
        <v>9109.1410125710318</v>
      </c>
      <c r="Q24" s="290">
        <v>6464.2111947155472</v>
      </c>
      <c r="R24" s="291">
        <v>2345.1158681453207</v>
      </c>
      <c r="S24" s="292">
        <v>299.81394971016289</v>
      </c>
      <c r="T24" s="289">
        <v>8865.7115663980003</v>
      </c>
      <c r="U24" s="290">
        <v>6669.7699020970003</v>
      </c>
      <c r="V24" s="290">
        <v>2182.8211619919998</v>
      </c>
      <c r="W24" s="290">
        <v>13.120502309000001</v>
      </c>
      <c r="X24" s="289">
        <v>8833.0966360309994</v>
      </c>
      <c r="Y24" s="290">
        <v>6836.7581288689998</v>
      </c>
      <c r="Z24" s="290">
        <v>1984.443537847</v>
      </c>
      <c r="AA24" s="290">
        <v>11.894969315000001</v>
      </c>
      <c r="AB24" s="289">
        <v>9059.4013978560015</v>
      </c>
      <c r="AC24" s="290">
        <v>7160.2738191230001</v>
      </c>
      <c r="AD24" s="290">
        <v>1888.108057077</v>
      </c>
      <c r="AE24" s="290">
        <v>11.019521656</v>
      </c>
      <c r="AF24" s="289">
        <v>8713.6537548809993</v>
      </c>
      <c r="AG24" s="290">
        <v>6778.8431442869996</v>
      </c>
      <c r="AH24" s="290">
        <v>1924.6239599099999</v>
      </c>
      <c r="AI24" s="290">
        <v>10.186650684</v>
      </c>
      <c r="AJ24" s="678">
        <f t="shared" si="5"/>
        <v>-3.8164513061186067E-2</v>
      </c>
      <c r="AK24" s="679">
        <f t="shared" si="6"/>
        <v>-5.327040340514777E-2</v>
      </c>
      <c r="AL24" s="679">
        <f t="shared" si="7"/>
        <v>1.9339943334350629E-2</v>
      </c>
      <c r="AM24" s="679">
        <f t="shared" si="8"/>
        <v>-7.5581408885068257E-2</v>
      </c>
      <c r="AN24" s="280"/>
      <c r="AO24" s="293">
        <f>P24</f>
        <v>9109.1410125710318</v>
      </c>
      <c r="AP24" s="293">
        <f>AF24</f>
        <v>8713.6537548809993</v>
      </c>
      <c r="AQ24" s="436">
        <f t="shared" si="9"/>
        <v>-4.3416526008790757E-2</v>
      </c>
    </row>
    <row r="25" spans="1:43" ht="30" customHeight="1">
      <c r="A25" s="199" t="s">
        <v>15</v>
      </c>
      <c r="AP25" s="222"/>
      <c r="AQ25" s="229"/>
    </row>
    <row r="26" spans="1:43" ht="30" customHeight="1">
      <c r="A26" s="283" t="s">
        <v>416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30"/>
      <c r="AO26" s="230"/>
    </row>
    <row r="27" spans="1:43" ht="30" customHeight="1">
      <c r="A27" s="755" t="s">
        <v>380</v>
      </c>
      <c r="B27" s="756"/>
      <c r="C27" s="757"/>
      <c r="D27" s="764">
        <v>2024</v>
      </c>
      <c r="E27" s="765"/>
      <c r="F27" s="765"/>
      <c r="G27" s="765"/>
      <c r="H27" s="765"/>
      <c r="I27" s="765"/>
      <c r="J27" s="765"/>
      <c r="K27" s="765"/>
      <c r="L27" s="765"/>
      <c r="M27" s="765"/>
      <c r="N27" s="765"/>
      <c r="O27" s="765"/>
      <c r="P27" s="765"/>
      <c r="Q27" s="765"/>
      <c r="R27" s="765"/>
      <c r="S27" s="766"/>
      <c r="T27" s="764">
        <v>2025</v>
      </c>
      <c r="U27" s="765"/>
      <c r="V27" s="765"/>
      <c r="W27" s="765"/>
      <c r="X27" s="765"/>
      <c r="Y27" s="765"/>
      <c r="Z27" s="765"/>
      <c r="AA27" s="765"/>
      <c r="AB27" s="765"/>
      <c r="AC27" s="765"/>
      <c r="AD27" s="765"/>
      <c r="AE27" s="765"/>
      <c r="AF27" s="765"/>
      <c r="AG27" s="765"/>
      <c r="AH27" s="765"/>
      <c r="AI27" s="766"/>
      <c r="AJ27" s="755" t="s">
        <v>573</v>
      </c>
      <c r="AK27" s="756"/>
      <c r="AL27" s="756"/>
      <c r="AM27" s="767"/>
      <c r="AN27" s="176"/>
      <c r="AO27" s="140">
        <v>2024</v>
      </c>
      <c r="AP27" s="140">
        <v>2025</v>
      </c>
      <c r="AQ27" s="747" t="s">
        <v>13</v>
      </c>
    </row>
    <row r="28" spans="1:43" ht="30" customHeight="1">
      <c r="A28" s="758"/>
      <c r="B28" s="759"/>
      <c r="C28" s="760"/>
      <c r="D28" s="284" t="s">
        <v>7</v>
      </c>
      <c r="E28" s="285"/>
      <c r="F28" s="285"/>
      <c r="G28" s="286"/>
      <c r="H28" s="284" t="s">
        <v>2</v>
      </c>
      <c r="I28" s="285"/>
      <c r="J28" s="285"/>
      <c r="K28" s="692"/>
      <c r="L28" s="284" t="s">
        <v>1</v>
      </c>
      <c r="M28" s="285"/>
      <c r="N28" s="285"/>
      <c r="O28" s="286"/>
      <c r="P28" s="284" t="s">
        <v>0</v>
      </c>
      <c r="Q28" s="285"/>
      <c r="R28" s="285"/>
      <c r="S28" s="286"/>
      <c r="T28" s="284" t="s">
        <v>7</v>
      </c>
      <c r="U28" s="285"/>
      <c r="V28" s="285"/>
      <c r="W28" s="286"/>
      <c r="X28" s="284" t="s">
        <v>2</v>
      </c>
      <c r="Y28" s="285"/>
      <c r="Z28" s="285"/>
      <c r="AA28" s="286"/>
      <c r="AB28" s="284" t="s">
        <v>1</v>
      </c>
      <c r="AC28" s="285"/>
      <c r="AD28" s="285"/>
      <c r="AE28" s="286"/>
      <c r="AF28" s="284" t="s">
        <v>0</v>
      </c>
      <c r="AG28" s="285"/>
      <c r="AH28" s="285"/>
      <c r="AI28" s="286"/>
      <c r="AJ28" s="768"/>
      <c r="AK28" s="769"/>
      <c r="AL28" s="769"/>
      <c r="AM28" s="770"/>
      <c r="AN28" s="176"/>
      <c r="AO28" s="141" t="s">
        <v>498</v>
      </c>
      <c r="AP28" s="141" t="s">
        <v>498</v>
      </c>
      <c r="AQ28" s="748"/>
    </row>
    <row r="29" spans="1:43" ht="30" customHeight="1" thickBot="1">
      <c r="A29" s="761"/>
      <c r="B29" s="762"/>
      <c r="C29" s="763"/>
      <c r="D29" s="373"/>
      <c r="E29" s="374" t="s">
        <v>568</v>
      </c>
      <c r="F29" s="375" t="s">
        <v>569</v>
      </c>
      <c r="G29" s="376" t="s">
        <v>567</v>
      </c>
      <c r="H29" s="373"/>
      <c r="I29" s="374" t="s">
        <v>568</v>
      </c>
      <c r="J29" s="375" t="s">
        <v>569</v>
      </c>
      <c r="K29" s="376" t="s">
        <v>567</v>
      </c>
      <c r="L29" s="373"/>
      <c r="M29" s="374" t="s">
        <v>568</v>
      </c>
      <c r="N29" s="375" t="s">
        <v>569</v>
      </c>
      <c r="O29" s="376" t="s">
        <v>567</v>
      </c>
      <c r="P29" s="373"/>
      <c r="Q29" s="374" t="s">
        <v>568</v>
      </c>
      <c r="R29" s="375" t="s">
        <v>569</v>
      </c>
      <c r="S29" s="376" t="s">
        <v>567</v>
      </c>
      <c r="T29" s="373"/>
      <c r="U29" s="374" t="s">
        <v>568</v>
      </c>
      <c r="V29" s="375" t="s">
        <v>569</v>
      </c>
      <c r="W29" s="376" t="s">
        <v>567</v>
      </c>
      <c r="X29" s="373"/>
      <c r="Y29" s="374" t="s">
        <v>568</v>
      </c>
      <c r="Z29" s="375" t="s">
        <v>569</v>
      </c>
      <c r="AA29" s="376" t="s">
        <v>567</v>
      </c>
      <c r="AB29" s="373"/>
      <c r="AC29" s="374" t="s">
        <v>568</v>
      </c>
      <c r="AD29" s="375" t="s">
        <v>569</v>
      </c>
      <c r="AE29" s="376" t="s">
        <v>567</v>
      </c>
      <c r="AF29" s="373"/>
      <c r="AG29" s="374" t="s">
        <v>568</v>
      </c>
      <c r="AH29" s="375" t="s">
        <v>569</v>
      </c>
      <c r="AI29" s="376" t="s">
        <v>567</v>
      </c>
      <c r="AJ29" s="630"/>
      <c r="AK29" s="627" t="s">
        <v>574</v>
      </c>
      <c r="AL29" s="628" t="s">
        <v>575</v>
      </c>
      <c r="AM29" s="629" t="s">
        <v>567</v>
      </c>
      <c r="AN29" s="176"/>
      <c r="AO29" s="169" t="s">
        <v>629</v>
      </c>
      <c r="AP29" s="169" t="s">
        <v>631</v>
      </c>
      <c r="AQ29" s="749"/>
    </row>
    <row r="30" spans="1:43" s="254" customFormat="1" ht="30" customHeight="1">
      <c r="A30" s="366" t="s">
        <v>417</v>
      </c>
      <c r="B30" s="367"/>
      <c r="C30" s="368"/>
      <c r="D30" s="369">
        <v>1643.735560628</v>
      </c>
      <c r="E30" s="370">
        <v>802.65794559999995</v>
      </c>
      <c r="F30" s="370">
        <v>613.823601973</v>
      </c>
      <c r="G30" s="370">
        <v>227.25401305500009</v>
      </c>
      <c r="H30" s="369">
        <v>1669.4932507640001</v>
      </c>
      <c r="I30" s="370">
        <v>830.12140681999995</v>
      </c>
      <c r="J30" s="370">
        <v>614.17213937999998</v>
      </c>
      <c r="K30" s="370">
        <v>225.19970456400017</v>
      </c>
      <c r="L30" s="369">
        <v>1693.189444351</v>
      </c>
      <c r="M30" s="370">
        <v>865.732097028</v>
      </c>
      <c r="N30" s="370">
        <v>604.56257267599995</v>
      </c>
      <c r="O30" s="370">
        <v>222.89477464699999</v>
      </c>
      <c r="P30" s="369">
        <v>1705.5358957460001</v>
      </c>
      <c r="Q30" s="370">
        <v>897.16977400999997</v>
      </c>
      <c r="R30" s="371">
        <v>588.63903095600006</v>
      </c>
      <c r="S30" s="372">
        <v>219.72709078</v>
      </c>
      <c r="T30" s="369">
        <v>1898.7946258430002</v>
      </c>
      <c r="U30" s="370">
        <v>1063.3143661710001</v>
      </c>
      <c r="V30" s="370">
        <v>611.71573987199997</v>
      </c>
      <c r="W30" s="370">
        <v>223.76451979999999</v>
      </c>
      <c r="X30" s="369">
        <v>1864.985407099</v>
      </c>
      <c r="Y30" s="370">
        <v>1071.8598307120001</v>
      </c>
      <c r="Z30" s="370">
        <v>574.18423406700003</v>
      </c>
      <c r="AA30" s="370">
        <v>218.94134231999999</v>
      </c>
      <c r="AB30" s="369">
        <v>1926.4798935360002</v>
      </c>
      <c r="AC30" s="370">
        <v>1128.9139093880001</v>
      </c>
      <c r="AD30" s="370">
        <v>578.09977243000003</v>
      </c>
      <c r="AE30" s="370">
        <v>219.46621171800001</v>
      </c>
      <c r="AF30" s="369">
        <v>1956.4202775460001</v>
      </c>
      <c r="AG30" s="370">
        <v>1168.7544609609999</v>
      </c>
      <c r="AH30" s="370">
        <v>568.29900751699995</v>
      </c>
      <c r="AI30" s="370">
        <v>219.36680906800001</v>
      </c>
      <c r="AJ30" s="406">
        <f t="shared" ref="AJ30:AJ35" si="10">IF(OR(AB30&lt;=0,AF30&lt;=0),"-",AF30/AB30-1)</f>
        <v>1.5541498310187363E-2</v>
      </c>
      <c r="AK30" s="665">
        <f t="shared" ref="AK30:AK35" si="11">IF(OR(AC30&lt;=0,AG30&lt;=0),"-",AG30/AC30-1)</f>
        <v>3.5291044996157428E-2</v>
      </c>
      <c r="AL30" s="666">
        <f t="shared" ref="AL30:AL35" si="12">IF(OR(AD30&lt;=0,AH30&lt;=0),"-",AH30/AD30-1)</f>
        <v>-1.6953414238174314E-2</v>
      </c>
      <c r="AM30" s="667">
        <f t="shared" ref="AM30:AM35" si="13">IF(OR(AE30&lt;=0,AI30&lt;=0),"-",AI30/AE30-1)</f>
        <v>-4.529291740258401E-4</v>
      </c>
      <c r="AN30" s="222"/>
      <c r="AO30" s="369">
        <f>D30</f>
        <v>1643.735560628</v>
      </c>
      <c r="AP30" s="369">
        <f>T30</f>
        <v>1898.7946258430002</v>
      </c>
      <c r="AQ30" s="406">
        <f t="shared" ref="AQ30:AQ35" si="14">IF(OR(AP30&lt;=0,AO30&lt;=0),"-",AP30/AO30-1)</f>
        <v>0.15517037613857609</v>
      </c>
    </row>
    <row r="31" spans="1:43" ht="30" customHeight="1">
      <c r="A31" s="159"/>
      <c r="B31" s="177" t="s">
        <v>409</v>
      </c>
      <c r="C31" s="161"/>
      <c r="D31" s="106">
        <v>58.327437263000007</v>
      </c>
      <c r="E31" s="163">
        <v>52.130601271000003</v>
      </c>
      <c r="F31" s="163">
        <v>6.1142816279999996</v>
      </c>
      <c r="G31" s="163">
        <v>8.2554364000004377E-2</v>
      </c>
      <c r="H31" s="106">
        <v>54.964945526000001</v>
      </c>
      <c r="I31" s="163">
        <v>47.764887219999999</v>
      </c>
      <c r="J31" s="163">
        <v>7.2000583059999999</v>
      </c>
      <c r="K31" s="163">
        <v>0</v>
      </c>
      <c r="L31" s="106">
        <v>62.96517265</v>
      </c>
      <c r="M31" s="163">
        <v>57.252674966000001</v>
      </c>
      <c r="N31" s="163">
        <v>5.7124976839999997</v>
      </c>
      <c r="O31" s="163">
        <v>0</v>
      </c>
      <c r="P31" s="106">
        <v>71.242543968999996</v>
      </c>
      <c r="Q31" s="163">
        <v>66.271520757999994</v>
      </c>
      <c r="R31" s="268">
        <v>4.9710232110000003</v>
      </c>
      <c r="S31" s="269">
        <v>0</v>
      </c>
      <c r="T31" s="106">
        <v>67.754715055999995</v>
      </c>
      <c r="U31" s="163">
        <v>62.419231502000002</v>
      </c>
      <c r="V31" s="163">
        <v>5.3343721469999998</v>
      </c>
      <c r="W31" s="163">
        <v>1.111407E-3</v>
      </c>
      <c r="X31" s="106">
        <v>60.205449387999998</v>
      </c>
      <c r="Y31" s="163">
        <v>58.067828575</v>
      </c>
      <c r="Z31" s="163">
        <v>2.1368901720000002</v>
      </c>
      <c r="AA31" s="163">
        <v>7.3064099999999997E-4</v>
      </c>
      <c r="AB31" s="106">
        <v>74.493878526000003</v>
      </c>
      <c r="AC31" s="163">
        <v>72.251603000000003</v>
      </c>
      <c r="AD31" s="163">
        <v>2.2413244149999998</v>
      </c>
      <c r="AE31" s="163">
        <v>9.5111100000000004E-4</v>
      </c>
      <c r="AF31" s="106">
        <v>69.711781244999997</v>
      </c>
      <c r="AG31" s="163">
        <v>68.087447604999994</v>
      </c>
      <c r="AH31" s="163">
        <v>1.621686827</v>
      </c>
      <c r="AI31" s="163">
        <v>2.646813E-3</v>
      </c>
      <c r="AJ31" s="467">
        <f t="shared" si="10"/>
        <v>-6.4194499945803618E-2</v>
      </c>
      <c r="AK31" s="668">
        <f t="shared" si="11"/>
        <v>-5.7634090069946353E-2</v>
      </c>
      <c r="AL31" s="669">
        <f t="shared" si="12"/>
        <v>-0.27646046411358072</v>
      </c>
      <c r="AM31" s="670">
        <f t="shared" si="13"/>
        <v>1.782864460615007</v>
      </c>
      <c r="AN31" s="80"/>
      <c r="AO31" s="106">
        <f>D31+H31+L31+P31</f>
        <v>247.50009940800001</v>
      </c>
      <c r="AP31" s="106">
        <f>T31+X31+AB31+AF31</f>
        <v>272.16582421499999</v>
      </c>
      <c r="AQ31" s="467">
        <f t="shared" si="14"/>
        <v>9.9659454141628023E-2</v>
      </c>
    </row>
    <row r="32" spans="1:43" ht="30" customHeight="1">
      <c r="A32" s="82"/>
      <c r="B32" s="109" t="s">
        <v>581</v>
      </c>
      <c r="C32" s="84"/>
      <c r="D32" s="89">
        <v>-8.2455353049999935</v>
      </c>
      <c r="E32" s="86">
        <v>-11.427712194999994</v>
      </c>
      <c r="F32" s="86">
        <v>3.1697178639999999</v>
      </c>
      <c r="G32" s="86">
        <v>1.2459026000001039E-2</v>
      </c>
      <c r="H32" s="89">
        <v>6.7915867609999996</v>
      </c>
      <c r="I32" s="86">
        <v>9.3903075310000013</v>
      </c>
      <c r="J32" s="86">
        <v>-4.1236156890000011</v>
      </c>
      <c r="K32" s="86">
        <v>1.5248949189999994</v>
      </c>
      <c r="L32" s="89">
        <v>-14.940298590000008</v>
      </c>
      <c r="M32" s="86">
        <v>-4.0277248420000076</v>
      </c>
      <c r="N32" s="86">
        <v>-10.458292554</v>
      </c>
      <c r="O32" s="86">
        <v>-0.45428119399999994</v>
      </c>
      <c r="P32" s="89">
        <v>153.797867043</v>
      </c>
      <c r="Q32" s="86">
        <v>122.852859252</v>
      </c>
      <c r="R32" s="271">
        <v>26.061237688999999</v>
      </c>
      <c r="S32" s="272">
        <v>4.8837701019999997</v>
      </c>
      <c r="T32" s="89">
        <v>-55.022829688000002</v>
      </c>
      <c r="U32" s="86">
        <v>-28.977957071999999</v>
      </c>
      <c r="V32" s="86">
        <v>-26.065082324999999</v>
      </c>
      <c r="W32" s="86">
        <v>2.0209708999999076E-2</v>
      </c>
      <c r="X32" s="89">
        <v>37.937161115999999</v>
      </c>
      <c r="Y32" s="86">
        <v>19.383472167000001</v>
      </c>
      <c r="Z32" s="86">
        <v>13.828837609000001</v>
      </c>
      <c r="AA32" s="86">
        <v>4.7248513399999998</v>
      </c>
      <c r="AB32" s="89">
        <v>-12.78732078900001</v>
      </c>
      <c r="AC32" s="86">
        <v>-9.0273022169999955</v>
      </c>
      <c r="AD32" s="86">
        <v>-5.0986913920000001</v>
      </c>
      <c r="AE32" s="86">
        <v>1.3386728199999858</v>
      </c>
      <c r="AF32" s="89">
        <v>5.6478010330000128</v>
      </c>
      <c r="AG32" s="86">
        <v>-25.377766925999993</v>
      </c>
      <c r="AH32" s="86">
        <v>18.701305220999998</v>
      </c>
      <c r="AI32" s="86">
        <v>12.324262738000005</v>
      </c>
      <c r="AJ32" s="467" t="str">
        <f t="shared" si="10"/>
        <v>-</v>
      </c>
      <c r="AK32" s="671" t="str">
        <f t="shared" si="11"/>
        <v>-</v>
      </c>
      <c r="AL32" s="669" t="str">
        <f t="shared" si="12"/>
        <v>-</v>
      </c>
      <c r="AM32" s="670">
        <f t="shared" si="13"/>
        <v>8.206329249293443</v>
      </c>
      <c r="AN32" s="80"/>
      <c r="AO32" s="89">
        <f>D32+H32+L32+P32</f>
        <v>137.40361990899999</v>
      </c>
      <c r="AP32" s="89">
        <f>T32+X32+AB32+AF32</f>
        <v>-24.225188328000002</v>
      </c>
      <c r="AQ32" s="385" t="str">
        <f t="shared" si="14"/>
        <v>-</v>
      </c>
    </row>
    <row r="33" spans="1:44" s="128" customFormat="1" ht="30" customHeight="1">
      <c r="A33" s="82"/>
      <c r="B33" s="109" t="s">
        <v>491</v>
      </c>
      <c r="C33" s="84"/>
      <c r="D33" s="89">
        <v>-28.001680861000001</v>
      </c>
      <c r="E33" s="86">
        <v>-14.99611193</v>
      </c>
      <c r="F33" s="86">
        <v>-10.111148259</v>
      </c>
      <c r="G33" s="86">
        <v>-2.8944206720000007</v>
      </c>
      <c r="H33" s="89">
        <v>-35.749730593000002</v>
      </c>
      <c r="I33" s="86">
        <v>-20.687999684000001</v>
      </c>
      <c r="J33" s="86">
        <v>-12.076126941</v>
      </c>
      <c r="K33" s="86">
        <v>-2.9856039680000013</v>
      </c>
      <c r="L33" s="89">
        <v>-37.204857231999995</v>
      </c>
      <c r="M33" s="86">
        <v>-22.721199355</v>
      </c>
      <c r="N33" s="86">
        <v>-11.677065931</v>
      </c>
      <c r="O33" s="86">
        <v>-2.8065919460000002</v>
      </c>
      <c r="P33" s="89">
        <v>-37.176321207000001</v>
      </c>
      <c r="Q33" s="86">
        <v>-23.375363372999999</v>
      </c>
      <c r="R33" s="271">
        <v>-11.070697452999999</v>
      </c>
      <c r="S33" s="272">
        <v>-2.7302603809999999</v>
      </c>
      <c r="T33" s="89">
        <v>-38.877898490999996</v>
      </c>
      <c r="U33" s="86">
        <v>-23.709984419000001</v>
      </c>
      <c r="V33" s="86">
        <v>-12.166733011</v>
      </c>
      <c r="W33" s="86">
        <v>-3.001181061</v>
      </c>
      <c r="X33" s="89">
        <v>-37.188160537000044</v>
      </c>
      <c r="Y33" s="86">
        <v>-21.658719411999982</v>
      </c>
      <c r="Z33" s="86">
        <v>-11.976848067000105</v>
      </c>
      <c r="AA33" s="86">
        <v>-3.5525930579999567</v>
      </c>
      <c r="AB33" s="89">
        <v>-39.500964410999998</v>
      </c>
      <c r="AC33" s="86">
        <v>-27.337027061000001</v>
      </c>
      <c r="AD33" s="86">
        <v>-9.3699242970000007</v>
      </c>
      <c r="AE33" s="86">
        <v>-2.794013053</v>
      </c>
      <c r="AF33" s="89">
        <v>-39.992306636999999</v>
      </c>
      <c r="AG33" s="86">
        <v>-28.014487363000001</v>
      </c>
      <c r="AH33" s="86">
        <v>-9.0885203899999993</v>
      </c>
      <c r="AI33" s="86">
        <v>-2.889298884</v>
      </c>
      <c r="AJ33" s="385" t="str">
        <f t="shared" si="10"/>
        <v>-</v>
      </c>
      <c r="AK33" s="671" t="str">
        <f t="shared" si="11"/>
        <v>-</v>
      </c>
      <c r="AL33" s="672" t="str">
        <f t="shared" si="12"/>
        <v>-</v>
      </c>
      <c r="AM33" s="673" t="str">
        <f t="shared" si="13"/>
        <v>-</v>
      </c>
      <c r="AN33" s="80"/>
      <c r="AO33" s="89">
        <f>D33+H33+L33+P33</f>
        <v>-138.13258989299999</v>
      </c>
      <c r="AP33" s="89">
        <f>T33+X33+AB33+AF33</f>
        <v>-155.55933007600004</v>
      </c>
      <c r="AQ33" s="385" t="str">
        <f t="shared" si="14"/>
        <v>-</v>
      </c>
    </row>
    <row r="34" spans="1:44" s="128" customFormat="1" ht="30" customHeight="1">
      <c r="A34" s="120"/>
      <c r="B34" s="274" t="s">
        <v>391</v>
      </c>
      <c r="C34" s="276"/>
      <c r="D34" s="125">
        <v>3.677469039</v>
      </c>
      <c r="E34" s="95">
        <v>1.756684074</v>
      </c>
      <c r="F34" s="95">
        <v>1.175686174</v>
      </c>
      <c r="G34" s="95">
        <v>0.74509879099999998</v>
      </c>
      <c r="H34" s="125">
        <v>-2.3106081069999997</v>
      </c>
      <c r="I34" s="95">
        <v>-0.85650485899999995</v>
      </c>
      <c r="J34" s="95">
        <v>-0.60988237999999995</v>
      </c>
      <c r="K34" s="95">
        <v>-0.84422086799999985</v>
      </c>
      <c r="L34" s="125">
        <v>1.5264345669999999</v>
      </c>
      <c r="M34" s="95">
        <v>0.93392621300000001</v>
      </c>
      <c r="N34" s="95">
        <v>0.499319081</v>
      </c>
      <c r="O34" s="95">
        <v>9.3189273000000003E-2</v>
      </c>
      <c r="P34" s="125">
        <v>5.3946402920000001</v>
      </c>
      <c r="Q34" s="95">
        <v>0.39557552400000001</v>
      </c>
      <c r="R34" s="277">
        <v>3.1151454689999998</v>
      </c>
      <c r="S34" s="278">
        <v>1.883919299</v>
      </c>
      <c r="T34" s="125">
        <v>-7.6632056209999995</v>
      </c>
      <c r="U34" s="95">
        <v>-1.1858254699999999</v>
      </c>
      <c r="V34" s="95">
        <v>-4.6340626159999996</v>
      </c>
      <c r="W34" s="95">
        <v>-1.843317535</v>
      </c>
      <c r="X34" s="125">
        <v>0.54003646999999999</v>
      </c>
      <c r="Y34" s="95">
        <v>1.2614973460000001</v>
      </c>
      <c r="Z34" s="95">
        <v>-7.3341350999999999E-2</v>
      </c>
      <c r="AA34" s="95">
        <v>-0.64811952500000003</v>
      </c>
      <c r="AB34" s="125">
        <v>7.734790684</v>
      </c>
      <c r="AC34" s="95">
        <v>3.9532778510000002</v>
      </c>
      <c r="AD34" s="95">
        <v>2.4265263610000001</v>
      </c>
      <c r="AE34" s="95">
        <v>1.354986472</v>
      </c>
      <c r="AF34" s="125">
        <v>2.1155935750000001</v>
      </c>
      <c r="AG34" s="95">
        <v>-0.42766974299999999</v>
      </c>
      <c r="AH34" s="95">
        <v>1.4575336379999999</v>
      </c>
      <c r="AI34" s="95">
        <v>1.08572968</v>
      </c>
      <c r="AJ34" s="674">
        <f t="shared" si="10"/>
        <v>-0.72648340964465064</v>
      </c>
      <c r="AK34" s="675" t="str">
        <f t="shared" si="11"/>
        <v>-</v>
      </c>
      <c r="AL34" s="676">
        <f t="shared" si="12"/>
        <v>-0.39933327680836195</v>
      </c>
      <c r="AM34" s="677">
        <f t="shared" si="13"/>
        <v>-0.19871548355945501</v>
      </c>
      <c r="AN34" s="80"/>
      <c r="AO34" s="125">
        <f>D34+H34+L34+P34</f>
        <v>8.2879357910000007</v>
      </c>
      <c r="AP34" s="125">
        <f>T34+X34+AB34+AF34</f>
        <v>2.7272151080000011</v>
      </c>
      <c r="AQ34" s="515">
        <f t="shared" si="14"/>
        <v>-0.67094157377986363</v>
      </c>
    </row>
    <row r="35" spans="1:44" ht="30" customHeight="1">
      <c r="A35" s="205" t="s">
        <v>418</v>
      </c>
      <c r="B35" s="288"/>
      <c r="C35" s="157"/>
      <c r="D35" s="289">
        <v>1669.4932507639999</v>
      </c>
      <c r="E35" s="290">
        <v>830.12140681999995</v>
      </c>
      <c r="F35" s="290">
        <v>614.17213937999986</v>
      </c>
      <c r="G35" s="290">
        <v>225.19970456400006</v>
      </c>
      <c r="H35" s="289">
        <v>1693.1894443509998</v>
      </c>
      <c r="I35" s="290">
        <v>865.73209702799988</v>
      </c>
      <c r="J35" s="290">
        <v>604.56257267599995</v>
      </c>
      <c r="K35" s="290">
        <v>222.89477464699996</v>
      </c>
      <c r="L35" s="289">
        <v>1705.5358957460001</v>
      </c>
      <c r="M35" s="290">
        <v>897.16977400999997</v>
      </c>
      <c r="N35" s="290">
        <v>588.63903095600017</v>
      </c>
      <c r="O35" s="290">
        <v>219.72709078</v>
      </c>
      <c r="P35" s="289">
        <v>1898.7946258429997</v>
      </c>
      <c r="Q35" s="290">
        <v>1063.3143661709998</v>
      </c>
      <c r="R35" s="291">
        <v>611.71573987199986</v>
      </c>
      <c r="S35" s="292">
        <v>223.76451980000002</v>
      </c>
      <c r="T35" s="289">
        <v>1864.9854070990002</v>
      </c>
      <c r="U35" s="290">
        <v>1071.8598307120001</v>
      </c>
      <c r="V35" s="290">
        <v>574.18423406699992</v>
      </c>
      <c r="W35" s="290">
        <v>218.94134232000002</v>
      </c>
      <c r="X35" s="289">
        <v>1926.4798935360002</v>
      </c>
      <c r="Y35" s="290">
        <v>1128.9139093880001</v>
      </c>
      <c r="Z35" s="290">
        <v>578.09977243000003</v>
      </c>
      <c r="AA35" s="290">
        <v>219.46621171800004</v>
      </c>
      <c r="AB35" s="289">
        <v>1956.4202775460001</v>
      </c>
      <c r="AC35" s="290">
        <v>1168.7544609610002</v>
      </c>
      <c r="AD35" s="290">
        <v>568.29900751699984</v>
      </c>
      <c r="AE35" s="290">
        <v>219.36680906800001</v>
      </c>
      <c r="AF35" s="289">
        <v>1993.9031467619998</v>
      </c>
      <c r="AG35" s="290">
        <v>1183.0219845339998</v>
      </c>
      <c r="AH35" s="290">
        <v>580.99101281299988</v>
      </c>
      <c r="AI35" s="290">
        <v>229.890149415</v>
      </c>
      <c r="AJ35" s="678">
        <f t="shared" si="10"/>
        <v>1.9158904477833083E-2</v>
      </c>
      <c r="AK35" s="679">
        <f t="shared" si="11"/>
        <v>1.220746020619945E-2</v>
      </c>
      <c r="AL35" s="679">
        <f t="shared" si="12"/>
        <v>2.2333323000956362E-2</v>
      </c>
      <c r="AM35" s="710">
        <f t="shared" si="13"/>
        <v>4.7971433744737224E-2</v>
      </c>
      <c r="AN35" s="711"/>
      <c r="AO35" s="293">
        <f>P35</f>
        <v>1898.7946258429997</v>
      </c>
      <c r="AP35" s="293">
        <f>AF35</f>
        <v>1993.9031467619998</v>
      </c>
      <c r="AQ35" s="436">
        <f t="shared" si="14"/>
        <v>5.0088893040117544E-2</v>
      </c>
    </row>
    <row r="36" spans="1:44" ht="30" customHeight="1">
      <c r="A36" s="199" t="s">
        <v>15</v>
      </c>
      <c r="B36" s="252"/>
      <c r="C36" s="253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22"/>
      <c r="AQ36" s="228"/>
    </row>
    <row r="37" spans="1:44" ht="30" customHeight="1">
      <c r="A37" s="71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105"/>
      <c r="AO37" s="105"/>
      <c r="AP37" s="282"/>
      <c r="AQ37" s="228"/>
      <c r="AR37" s="200"/>
    </row>
    <row r="38" spans="1:44" ht="30" customHeight="1">
      <c r="A38" s="79"/>
      <c r="B38" s="227"/>
      <c r="C38" s="227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80"/>
      <c r="AO38" s="80"/>
      <c r="AP38" s="282"/>
      <c r="AQ38" s="228"/>
    </row>
  </sheetData>
  <mergeCells count="15">
    <mergeCell ref="AQ4:AQ6"/>
    <mergeCell ref="A16:C18"/>
    <mergeCell ref="T4:AI4"/>
    <mergeCell ref="T16:AI16"/>
    <mergeCell ref="D27:S27"/>
    <mergeCell ref="AQ16:AQ18"/>
    <mergeCell ref="AJ4:AM5"/>
    <mergeCell ref="AJ16:AM17"/>
    <mergeCell ref="AJ27:AM28"/>
    <mergeCell ref="T27:AI27"/>
    <mergeCell ref="A27:C29"/>
    <mergeCell ref="AQ27:AQ29"/>
    <mergeCell ref="D4:S4"/>
    <mergeCell ref="D16:S16"/>
    <mergeCell ref="A4:C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36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30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7" width="12.77734375" style="68"/>
    <col min="18" max="19" width="3.88671875" style="68" bestFit="1" customWidth="1"/>
    <col min="20" max="16384" width="12.77734375" style="68"/>
  </cols>
  <sheetData>
    <row r="1" spans="1:19" ht="30" customHeight="1">
      <c r="A1" s="202" t="s">
        <v>421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9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9" s="73" customFormat="1" ht="30" customHeight="1">
      <c r="A3" s="135" t="s">
        <v>422</v>
      </c>
      <c r="B3" s="72"/>
      <c r="C3" s="172"/>
      <c r="D3" s="172"/>
      <c r="E3" s="172"/>
      <c r="F3" s="172"/>
      <c r="G3" s="172"/>
      <c r="H3" s="172"/>
      <c r="I3" s="172"/>
      <c r="J3" s="172"/>
      <c r="L3" s="173"/>
      <c r="M3" s="174"/>
      <c r="O3" s="175"/>
      <c r="P3" s="173" t="s">
        <v>5</v>
      </c>
      <c r="Q3" s="68"/>
    </row>
    <row r="4" spans="1:19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</row>
    <row r="5" spans="1:19" ht="30" customHeight="1">
      <c r="A5" s="758"/>
      <c r="B5" s="759"/>
      <c r="C5" s="760"/>
      <c r="D5" s="137" t="s">
        <v>7</v>
      </c>
      <c r="E5" s="334" t="s">
        <v>2</v>
      </c>
      <c r="F5" s="334" t="s">
        <v>1</v>
      </c>
      <c r="G5" s="335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</row>
    <row r="6" spans="1:19" ht="30" customHeight="1" thickBot="1">
      <c r="A6" s="761"/>
      <c r="B6" s="762"/>
      <c r="C6" s="763"/>
      <c r="D6" s="165" t="s">
        <v>499</v>
      </c>
      <c r="E6" s="361" t="s">
        <v>500</v>
      </c>
      <c r="F6" s="361" t="s">
        <v>501</v>
      </c>
      <c r="G6" s="362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</row>
    <row r="7" spans="1:19" ht="30" customHeight="1">
      <c r="A7" s="355" t="s">
        <v>423</v>
      </c>
      <c r="B7" s="356"/>
      <c r="C7" s="357"/>
      <c r="D7" s="358">
        <v>0.325389248637937</v>
      </c>
      <c r="E7" s="359">
        <v>0.27566103942751402</v>
      </c>
      <c r="F7" s="359">
        <v>0.32389274337387031</v>
      </c>
      <c r="G7" s="360">
        <v>0.25169132155438301</v>
      </c>
      <c r="H7" s="329">
        <v>0.29558324090590399</v>
      </c>
      <c r="I7" s="330">
        <v>0.30642218391455001</v>
      </c>
      <c r="J7" s="330">
        <v>0.377295729936518</v>
      </c>
      <c r="K7" s="331">
        <v>0.23484151062642</v>
      </c>
      <c r="L7" s="332">
        <f>K7-J7</f>
        <v>-0.142454219310098</v>
      </c>
      <c r="M7" s="222"/>
      <c r="N7" s="333">
        <f>N9/N8</f>
        <v>0.29020832875002006</v>
      </c>
      <c r="O7" s="363">
        <f>O9/O8</f>
        <v>0.29516235055909867</v>
      </c>
      <c r="P7" s="332">
        <f>O7-N7</f>
        <v>4.9540218090786126E-3</v>
      </c>
      <c r="R7" s="230"/>
      <c r="S7" s="230"/>
    </row>
    <row r="8" spans="1:19" ht="30" customHeight="1">
      <c r="A8" s="82"/>
      <c r="B8" s="109" t="s">
        <v>424</v>
      </c>
      <c r="C8" s="84"/>
      <c r="D8" s="294">
        <v>3197.3509244543043</v>
      </c>
      <c r="E8" s="295">
        <v>3619.3</v>
      </c>
      <c r="F8" s="295">
        <v>3287.5725170585101</v>
      </c>
      <c r="G8" s="296">
        <v>4428.5553492256904</v>
      </c>
      <c r="H8" s="85">
        <v>3773.7349225155003</v>
      </c>
      <c r="I8" s="86">
        <v>3663.4467387143</v>
      </c>
      <c r="J8" s="86">
        <v>3575.5024085711998</v>
      </c>
      <c r="K8" s="87">
        <v>5578.6064078086101</v>
      </c>
      <c r="L8" s="88">
        <f>IF(OR(K8&lt;=0,J8&lt;=0),"-",K8/J8-1)</f>
        <v>0.56023007967651384</v>
      </c>
      <c r="M8" s="80"/>
      <c r="N8" s="89">
        <f>D8+E8+F8+G8</f>
        <v>14532.778790738506</v>
      </c>
      <c r="O8" s="89">
        <f>H8+I8+J8+K8</f>
        <v>16591.290477609611</v>
      </c>
      <c r="P8" s="88">
        <f>IF(OR(O8&lt;=0,N8&lt;=0),"-",O8/N8-1)</f>
        <v>0.14164611713370046</v>
      </c>
      <c r="R8" s="230"/>
      <c r="S8" s="230"/>
    </row>
    <row r="9" spans="1:19" ht="30" customHeight="1">
      <c r="A9" s="223"/>
      <c r="B9" s="224" t="s">
        <v>425</v>
      </c>
      <c r="C9" s="225"/>
      <c r="D9" s="297">
        <v>1040.3836149399988</v>
      </c>
      <c r="E9" s="298">
        <v>997.7</v>
      </c>
      <c r="F9" s="298">
        <v>1064.820881590621</v>
      </c>
      <c r="G9" s="299">
        <v>1114.62894842334</v>
      </c>
      <c r="H9" s="178">
        <v>1115.4527987169224</v>
      </c>
      <c r="I9" s="179">
        <v>1122.5613503314723</v>
      </c>
      <c r="J9" s="179">
        <v>1349.0217911316483</v>
      </c>
      <c r="K9" s="180">
        <v>1310.088356</v>
      </c>
      <c r="L9" s="188">
        <f>IF(OR(K9&lt;=0,J9&lt;=0),"-",K9/J9-1)</f>
        <v>-2.8860493868663517E-2</v>
      </c>
      <c r="M9" s="80"/>
      <c r="N9" s="186">
        <f>D9+E9+F9+G9</f>
        <v>4217.5334449539596</v>
      </c>
      <c r="O9" s="186">
        <f>H9+I9+J9+K9</f>
        <v>4897.1242961800435</v>
      </c>
      <c r="P9" s="188">
        <f>IF(OR(O9&lt;=0,N9&lt;=0),"-",O9/N9-1)</f>
        <v>0.16113466795128217</v>
      </c>
      <c r="R9" s="230"/>
      <c r="S9" s="230"/>
    </row>
    <row r="10" spans="1:19" ht="30" customHeight="1">
      <c r="A10" s="326" t="s">
        <v>426</v>
      </c>
      <c r="B10" s="327"/>
      <c r="C10" s="328"/>
      <c r="D10" s="329">
        <v>0.95956631822840299</v>
      </c>
      <c r="E10" s="330">
        <v>0.781802678428272</v>
      </c>
      <c r="F10" s="330">
        <v>0.8494118928279768</v>
      </c>
      <c r="G10" s="331">
        <v>0.84199999999999997</v>
      </c>
      <c r="H10" s="329">
        <v>0.82624731470078605</v>
      </c>
      <c r="I10" s="330">
        <v>0.84666813292714305</v>
      </c>
      <c r="J10" s="330">
        <v>0.92923530435186796</v>
      </c>
      <c r="K10" s="331">
        <v>0.87404674837074503</v>
      </c>
      <c r="L10" s="332">
        <f>K10-J10</f>
        <v>-5.5188555981122933E-2</v>
      </c>
      <c r="M10" s="222"/>
      <c r="N10" s="333">
        <f>N11/N13</f>
        <v>0.8574423781399072</v>
      </c>
      <c r="O10" s="333">
        <f>O11/O13</f>
        <v>0.86948582110486305</v>
      </c>
      <c r="P10" s="332">
        <f>O10-N10</f>
        <v>1.2043442964955853E-2</v>
      </c>
      <c r="R10" s="230"/>
      <c r="S10" s="230"/>
    </row>
    <row r="11" spans="1:19" ht="30" customHeight="1">
      <c r="A11" s="82"/>
      <c r="B11" s="109" t="s">
        <v>3</v>
      </c>
      <c r="C11" s="84"/>
      <c r="D11" s="300">
        <v>675.06725138800005</v>
      </c>
      <c r="E11" s="301">
        <v>561.337986452</v>
      </c>
      <c r="F11" s="301">
        <v>618.05536284599998</v>
      </c>
      <c r="G11" s="302">
        <v>623.09619124899996</v>
      </c>
      <c r="H11" s="300">
        <v>624.34083264499998</v>
      </c>
      <c r="I11" s="301">
        <v>651</v>
      </c>
      <c r="J11" s="301">
        <v>725.42576180100002</v>
      </c>
      <c r="K11" s="302">
        <v>692.89000088499995</v>
      </c>
      <c r="L11" s="97">
        <f>IF(OR(K11&lt;=0,J11&lt;=0),"-",K11/J11-1)</f>
        <v>-4.4850572766018337E-2</v>
      </c>
      <c r="M11" s="80"/>
      <c r="N11" s="125">
        <f>D11+E11+F11+G11</f>
        <v>2477.5567919350001</v>
      </c>
      <c r="O11" s="125">
        <f>H11+I11+J11+K11</f>
        <v>2693.6565953310001</v>
      </c>
      <c r="P11" s="97">
        <f>IF(OR(O11&lt;=0,N11&lt;=0),"-",O11/N11-1)</f>
        <v>8.7222946452510497E-2</v>
      </c>
      <c r="R11" s="230"/>
      <c r="S11" s="230"/>
    </row>
    <row r="12" spans="1:19" ht="30" customHeight="1">
      <c r="A12" s="82"/>
      <c r="B12" s="109" t="s">
        <v>519</v>
      </c>
      <c r="C12" s="84"/>
      <c r="D12" s="300">
        <v>87.874043709999995</v>
      </c>
      <c r="E12" s="301">
        <v>10.712850017999999</v>
      </c>
      <c r="F12" s="301">
        <v>39.934133320000001</v>
      </c>
      <c r="G12" s="302">
        <v>28.403267783</v>
      </c>
      <c r="H12" s="300">
        <v>-10.775583339000001</v>
      </c>
      <c r="I12" s="301">
        <v>26.856767943000001</v>
      </c>
      <c r="J12" s="301">
        <v>44.616561189000002</v>
      </c>
      <c r="K12" s="302">
        <v>36.596848692000002</v>
      </c>
      <c r="L12" s="97">
        <f>IF(OR(K12&lt;=0,J12&lt;=0),"-",K12/J12-1)</f>
        <v>-0.17974743645140501</v>
      </c>
      <c r="M12" s="80"/>
      <c r="N12" s="125">
        <f>D12+E12+F12+G12</f>
        <v>166.924294831</v>
      </c>
      <c r="O12" s="125">
        <f>H12+I12+J12+K12</f>
        <v>97.294594485000005</v>
      </c>
      <c r="P12" s="97">
        <f>IF(OR(O12&lt;=0,N12&lt;=0),"-",O12/N12-1)</f>
        <v>-0.41713341018750771</v>
      </c>
      <c r="R12" s="230"/>
      <c r="S12" s="230"/>
    </row>
    <row r="13" spans="1:19" ht="30" customHeight="1">
      <c r="A13" s="223"/>
      <c r="B13" s="224" t="s">
        <v>4</v>
      </c>
      <c r="C13" s="225"/>
      <c r="D13" s="303">
        <v>703.51286676500001</v>
      </c>
      <c r="E13" s="304">
        <v>718.00468576100002</v>
      </c>
      <c r="F13" s="304">
        <v>728</v>
      </c>
      <c r="G13" s="305">
        <v>739.95567051399996</v>
      </c>
      <c r="H13" s="303">
        <v>755.63432586900001</v>
      </c>
      <c r="I13" s="304">
        <v>768.94609418000005</v>
      </c>
      <c r="J13" s="304">
        <v>780.66960908999999</v>
      </c>
      <c r="K13" s="305">
        <v>792.737919541</v>
      </c>
      <c r="L13" s="188">
        <f>IF(OR(K13&lt;=0,J13&lt;=0),"-",K13/J13-1)</f>
        <v>1.5458921815936444E-2</v>
      </c>
      <c r="M13" s="226"/>
      <c r="N13" s="306">
        <f>D13+E13+F13+G13</f>
        <v>2889.47322304</v>
      </c>
      <c r="O13" s="306">
        <f>H13+I13+J13+K13</f>
        <v>3097.98794868</v>
      </c>
      <c r="P13" s="188">
        <f>IF(OR(O13&lt;=0,N13&lt;=0),"-",O13/N13-1)</f>
        <v>7.2163577768207476E-2</v>
      </c>
      <c r="R13" s="230"/>
      <c r="S13" s="230"/>
    </row>
    <row r="14" spans="1:19" ht="15.6" customHeight="1">
      <c r="A14" s="199" t="s">
        <v>543</v>
      </c>
      <c r="B14" s="227"/>
      <c r="C14" s="227"/>
      <c r="D14" s="307"/>
      <c r="E14" s="307"/>
      <c r="F14" s="307"/>
      <c r="G14" s="307"/>
      <c r="H14" s="222"/>
      <c r="I14" s="222"/>
      <c r="J14" s="222"/>
      <c r="K14" s="222"/>
      <c r="L14" s="228"/>
      <c r="M14" s="80"/>
      <c r="N14" s="308"/>
      <c r="O14" s="308"/>
      <c r="P14" s="228"/>
    </row>
    <row r="15" spans="1:19" ht="15.75">
      <c r="A15" s="199" t="s">
        <v>579</v>
      </c>
      <c r="M15" s="68"/>
      <c r="O15" s="68"/>
    </row>
    <row r="16" spans="1:19" ht="30" customHeight="1">
      <c r="A16" s="133"/>
      <c r="M16" s="68"/>
      <c r="O16" s="68"/>
    </row>
    <row r="17" spans="1:16" ht="30" customHeight="1">
      <c r="A17" s="135" t="s">
        <v>427</v>
      </c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30"/>
      <c r="N17" s="497"/>
      <c r="O17" s="650"/>
      <c r="P17" s="228"/>
    </row>
    <row r="18" spans="1:16" ht="30" customHeight="1">
      <c r="A18" s="755" t="s">
        <v>380</v>
      </c>
      <c r="B18" s="756"/>
      <c r="C18" s="757"/>
      <c r="D18" s="764">
        <v>2024</v>
      </c>
      <c r="E18" s="765"/>
      <c r="F18" s="765"/>
      <c r="G18" s="766"/>
      <c r="H18" s="764">
        <v>2025</v>
      </c>
      <c r="I18" s="765"/>
      <c r="J18" s="765"/>
      <c r="K18" s="766"/>
      <c r="L18" s="747" t="s">
        <v>12</v>
      </c>
      <c r="M18" s="176"/>
      <c r="N18" s="140">
        <v>2024</v>
      </c>
      <c r="O18" s="140">
        <v>2025</v>
      </c>
      <c r="P18" s="747" t="s">
        <v>13</v>
      </c>
    </row>
    <row r="19" spans="1:16" ht="30" customHeight="1">
      <c r="A19" s="758"/>
      <c r="B19" s="759"/>
      <c r="C19" s="760"/>
      <c r="D19" s="137" t="s">
        <v>7</v>
      </c>
      <c r="E19" s="334" t="s">
        <v>2</v>
      </c>
      <c r="F19" s="334" t="s">
        <v>1</v>
      </c>
      <c r="G19" s="335" t="s">
        <v>0</v>
      </c>
      <c r="H19" s="137" t="s">
        <v>7</v>
      </c>
      <c r="I19" s="138" t="s">
        <v>2</v>
      </c>
      <c r="J19" s="138" t="s">
        <v>1</v>
      </c>
      <c r="K19" s="139" t="s">
        <v>0</v>
      </c>
      <c r="L19" s="748"/>
      <c r="M19" s="176"/>
      <c r="N19" s="141" t="s">
        <v>498</v>
      </c>
      <c r="O19" s="142" t="s">
        <v>498</v>
      </c>
      <c r="P19" s="748"/>
    </row>
    <row r="20" spans="1:16" ht="30" customHeight="1" thickBot="1">
      <c r="A20" s="761"/>
      <c r="B20" s="762"/>
      <c r="C20" s="763"/>
      <c r="D20" s="165" t="s">
        <v>499</v>
      </c>
      <c r="E20" s="361" t="s">
        <v>500</v>
      </c>
      <c r="F20" s="361" t="s">
        <v>501</v>
      </c>
      <c r="G20" s="362" t="s">
        <v>502</v>
      </c>
      <c r="H20" s="165" t="s">
        <v>582</v>
      </c>
      <c r="I20" s="364" t="s">
        <v>584</v>
      </c>
      <c r="J20" s="364" t="s">
        <v>586</v>
      </c>
      <c r="K20" s="362" t="s">
        <v>588</v>
      </c>
      <c r="L20" s="749"/>
      <c r="M20" s="176"/>
      <c r="N20" s="169" t="s">
        <v>629</v>
      </c>
      <c r="O20" s="169" t="s">
        <v>631</v>
      </c>
      <c r="P20" s="749"/>
    </row>
    <row r="21" spans="1:16" ht="30" customHeight="1">
      <c r="A21" s="159" t="s">
        <v>428</v>
      </c>
      <c r="B21" s="160"/>
      <c r="C21" s="161"/>
      <c r="D21" s="309">
        <v>0.92874428968641598</v>
      </c>
      <c r="E21" s="310">
        <v>0.89600000000000002</v>
      </c>
      <c r="F21" s="310">
        <v>0.89400000000000002</v>
      </c>
      <c r="G21" s="313">
        <v>0.85899999999999999</v>
      </c>
      <c r="H21" s="311">
        <v>0.88200000000000001</v>
      </c>
      <c r="I21" s="312">
        <v>0.89100000000000001</v>
      </c>
      <c r="J21" s="310">
        <v>0.89600000000000002</v>
      </c>
      <c r="K21" s="663">
        <v>0.89400000000000002</v>
      </c>
      <c r="L21" s="236">
        <f>K21-J21</f>
        <v>-2.0000000000000018E-3</v>
      </c>
      <c r="M21" s="80"/>
      <c r="N21" s="726">
        <v>0.89900000000000002</v>
      </c>
      <c r="O21" s="718">
        <v>0.89100000000000001</v>
      </c>
      <c r="P21" s="683">
        <f>O21-N21</f>
        <v>-8.0000000000000071E-3</v>
      </c>
    </row>
    <row r="22" spans="1:16" ht="30" customHeight="1">
      <c r="A22" s="120" t="s">
        <v>429</v>
      </c>
      <c r="B22" s="274"/>
      <c r="C22" s="276"/>
      <c r="D22" s="314">
        <v>0.59277852063611802</v>
      </c>
      <c r="E22" s="315">
        <v>0.61299999999999999</v>
      </c>
      <c r="F22" s="315">
        <v>0.63800000000000001</v>
      </c>
      <c r="G22" s="316">
        <v>0.68799999999999994</v>
      </c>
      <c r="H22" s="317">
        <v>0.83099999999999996</v>
      </c>
      <c r="I22" s="318">
        <v>0.77</v>
      </c>
      <c r="J22" s="315">
        <v>0.78100000000000003</v>
      </c>
      <c r="K22" s="659">
        <v>0.72099999999999997</v>
      </c>
      <c r="L22" s="319">
        <f>K22-J22</f>
        <v>-6.0000000000000053E-2</v>
      </c>
      <c r="M22" s="226"/>
      <c r="N22" s="727">
        <v>0.63800000000000001</v>
      </c>
      <c r="O22" s="719">
        <v>0.78300000000000003</v>
      </c>
      <c r="P22" s="480">
        <f>O22-N22</f>
        <v>0.14500000000000002</v>
      </c>
    </row>
    <row r="23" spans="1:16" ht="30" customHeight="1">
      <c r="A23" s="320"/>
      <c r="B23" s="99"/>
      <c r="C23" s="99"/>
      <c r="D23" s="321"/>
      <c r="E23" s="321"/>
      <c r="F23" s="321"/>
      <c r="G23" s="321"/>
      <c r="H23" s="322"/>
      <c r="I23" s="322"/>
      <c r="J23" s="322"/>
      <c r="K23" s="322"/>
      <c r="L23" s="323"/>
      <c r="M23" s="80"/>
      <c r="N23" s="322"/>
      <c r="O23" s="322"/>
      <c r="P23" s="323"/>
    </row>
    <row r="24" spans="1:16" ht="30" customHeight="1">
      <c r="A24" s="135" t="s">
        <v>419</v>
      </c>
      <c r="B24" s="227"/>
      <c r="C24" s="227"/>
      <c r="D24" s="307"/>
      <c r="E24" s="307"/>
      <c r="F24" s="307"/>
      <c r="G24" s="307"/>
      <c r="H24" s="658"/>
      <c r="I24" s="222"/>
      <c r="J24" s="222"/>
      <c r="K24" s="664"/>
      <c r="L24" s="228"/>
      <c r="M24" s="80"/>
      <c r="N24" s="222"/>
      <c r="O24" s="222"/>
      <c r="P24" s="228"/>
    </row>
    <row r="25" spans="1:16" ht="30" customHeight="1">
      <c r="A25" s="755" t="s">
        <v>380</v>
      </c>
      <c r="B25" s="756"/>
      <c r="C25" s="757"/>
      <c r="D25" s="764">
        <v>2024</v>
      </c>
      <c r="E25" s="765"/>
      <c r="F25" s="765"/>
      <c r="G25" s="766"/>
      <c r="H25" s="764">
        <v>2025</v>
      </c>
      <c r="I25" s="765"/>
      <c r="J25" s="765"/>
      <c r="K25" s="766"/>
      <c r="L25" s="747" t="s">
        <v>12</v>
      </c>
      <c r="M25" s="176"/>
      <c r="N25" s="140">
        <v>2024</v>
      </c>
      <c r="O25" s="140">
        <v>2025</v>
      </c>
      <c r="P25" s="747" t="s">
        <v>13</v>
      </c>
    </row>
    <row r="26" spans="1:16" ht="30" customHeight="1">
      <c r="A26" s="758"/>
      <c r="B26" s="759"/>
      <c r="C26" s="760"/>
      <c r="D26" s="137" t="s">
        <v>7</v>
      </c>
      <c r="E26" s="138" t="s">
        <v>2</v>
      </c>
      <c r="F26" s="138" t="s">
        <v>1</v>
      </c>
      <c r="G26" s="139" t="s">
        <v>0</v>
      </c>
      <c r="H26" s="137" t="s">
        <v>7</v>
      </c>
      <c r="I26" s="138" t="s">
        <v>2</v>
      </c>
      <c r="J26" s="138" t="s">
        <v>1</v>
      </c>
      <c r="K26" s="139" t="s">
        <v>0</v>
      </c>
      <c r="L26" s="748"/>
      <c r="M26" s="176"/>
      <c r="N26" s="141" t="s">
        <v>498</v>
      </c>
      <c r="O26" s="142" t="s">
        <v>498</v>
      </c>
      <c r="P26" s="748"/>
    </row>
    <row r="27" spans="1:16" ht="30" customHeight="1" thickBot="1">
      <c r="A27" s="761"/>
      <c r="B27" s="762"/>
      <c r="C27" s="763"/>
      <c r="D27" s="165" t="s">
        <v>499</v>
      </c>
      <c r="E27" s="166" t="s">
        <v>500</v>
      </c>
      <c r="F27" s="166" t="s">
        <v>501</v>
      </c>
      <c r="G27" s="167" t="s">
        <v>502</v>
      </c>
      <c r="H27" s="165" t="s">
        <v>582</v>
      </c>
      <c r="I27" s="166" t="s">
        <v>584</v>
      </c>
      <c r="J27" s="166" t="s">
        <v>586</v>
      </c>
      <c r="K27" s="167" t="s">
        <v>588</v>
      </c>
      <c r="L27" s="749"/>
      <c r="M27" s="176"/>
      <c r="N27" s="169" t="s">
        <v>629</v>
      </c>
      <c r="O27" s="169" t="s">
        <v>631</v>
      </c>
      <c r="P27" s="749"/>
    </row>
    <row r="28" spans="1:16" ht="30" customHeight="1">
      <c r="A28" s="631" t="s">
        <v>420</v>
      </c>
      <c r="B28" s="632"/>
      <c r="C28" s="633"/>
      <c r="D28" s="634">
        <v>3.4824174158546203E-2</v>
      </c>
      <c r="E28" s="635">
        <v>3.4388253719254601E-2</v>
      </c>
      <c r="F28" s="635">
        <v>3.4714219214805109E-2</v>
      </c>
      <c r="G28" s="636">
        <v>3.3655251331003298E-2</v>
      </c>
      <c r="H28" s="634">
        <v>3.28869068179658E-2</v>
      </c>
      <c r="I28" s="635">
        <v>3.293243421E-2</v>
      </c>
      <c r="J28" s="635">
        <v>3.29491368777639E-2</v>
      </c>
      <c r="K28" s="680">
        <v>3.2460731468537E-2</v>
      </c>
      <c r="L28" s="720">
        <f>K28-J28</f>
        <v>-4.8840540922689968E-4</v>
      </c>
      <c r="M28" s="222"/>
      <c r="N28" s="637">
        <f>G28</f>
        <v>3.3655251331003298E-2</v>
      </c>
      <c r="O28" s="638">
        <f>K28</f>
        <v>3.2460731468537E-2</v>
      </c>
      <c r="P28" s="639">
        <f>O28-N28</f>
        <v>-1.1945198624662978E-3</v>
      </c>
    </row>
    <row r="29" spans="1:16" ht="15.75">
      <c r="A29" s="199" t="s">
        <v>555</v>
      </c>
      <c r="B29" s="227"/>
      <c r="C29" s="227"/>
      <c r="D29" s="222"/>
      <c r="E29" s="222"/>
      <c r="F29" s="222"/>
      <c r="G29" s="222"/>
      <c r="H29" s="222"/>
      <c r="I29" s="222"/>
      <c r="J29" s="222"/>
      <c r="K29" s="222"/>
      <c r="L29" s="228"/>
      <c r="M29" s="80"/>
      <c r="N29" s="222"/>
      <c r="O29" s="222"/>
      <c r="P29" s="228"/>
    </row>
    <row r="30" spans="1:16" ht="20.45" customHeight="1">
      <c r="A30" s="199"/>
      <c r="B30" s="252"/>
      <c r="C30" s="253"/>
      <c r="D30" s="230"/>
      <c r="E30" s="230"/>
      <c r="F30" s="230"/>
      <c r="G30" s="230"/>
      <c r="H30" s="230"/>
      <c r="I30" s="230"/>
      <c r="J30" s="230"/>
      <c r="K30" s="230"/>
      <c r="L30" s="228"/>
      <c r="M30" s="230"/>
      <c r="N30" s="324"/>
      <c r="O30" s="325"/>
      <c r="P30" s="228"/>
    </row>
  </sheetData>
  <mergeCells count="15">
    <mergeCell ref="A4:C6"/>
    <mergeCell ref="D4:G4"/>
    <mergeCell ref="H4:K4"/>
    <mergeCell ref="L4:L6"/>
    <mergeCell ref="P4:P6"/>
    <mergeCell ref="A18:C20"/>
    <mergeCell ref="D18:G18"/>
    <mergeCell ref="H18:K18"/>
    <mergeCell ref="L18:L20"/>
    <mergeCell ref="P18:P20"/>
    <mergeCell ref="P25:P27"/>
    <mergeCell ref="H25:K25"/>
    <mergeCell ref="A25:C27"/>
    <mergeCell ref="D25:G25"/>
    <mergeCell ref="L25:L27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1" orientation="landscape" r:id="rId1"/>
  <headerFooter alignWithMargins="0"/>
  <ignoredErrors>
    <ignoredError sqref="N10:P10 L10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21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22" ht="30" customHeight="1">
      <c r="A1" s="202" t="s">
        <v>430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22" ht="30" customHeight="1">
      <c r="A2" s="171"/>
      <c r="B2" s="171"/>
      <c r="C2" s="171" t="s">
        <v>646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22" s="73" customFormat="1" ht="30" customHeight="1">
      <c r="A3" s="135" t="s">
        <v>433</v>
      </c>
      <c r="B3" s="72"/>
      <c r="C3" s="172"/>
      <c r="D3" s="172"/>
      <c r="E3" s="172"/>
      <c r="F3" s="172"/>
      <c r="K3" s="657"/>
      <c r="L3" s="173"/>
      <c r="M3" s="174"/>
      <c r="O3" s="175"/>
      <c r="P3" s="173" t="s">
        <v>24</v>
      </c>
      <c r="Q3" s="68"/>
    </row>
    <row r="4" spans="1:22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</row>
    <row r="5" spans="1:22" ht="30" customHeight="1">
      <c r="A5" s="758"/>
      <c r="B5" s="759"/>
      <c r="C5" s="760"/>
      <c r="D5" s="137" t="s">
        <v>7</v>
      </c>
      <c r="E5" s="138" t="s">
        <v>2</v>
      </c>
      <c r="F5" s="138" t="s">
        <v>1</v>
      </c>
      <c r="G5" s="139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</row>
    <row r="6" spans="1:22" ht="30" customHeight="1" thickBot="1">
      <c r="A6" s="761"/>
      <c r="B6" s="762"/>
      <c r="C6" s="763"/>
      <c r="D6" s="165" t="s">
        <v>499</v>
      </c>
      <c r="E6" s="166" t="s">
        <v>500</v>
      </c>
      <c r="F6" s="166" t="s">
        <v>501</v>
      </c>
      <c r="G6" s="167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</row>
    <row r="7" spans="1:22" ht="30" customHeight="1">
      <c r="A7" s="355" t="s">
        <v>431</v>
      </c>
      <c r="B7" s="356"/>
      <c r="C7" s="357"/>
      <c r="D7" s="329">
        <v>1.7309465152880186</v>
      </c>
      <c r="E7" s="330">
        <v>1.6279862924312316</v>
      </c>
      <c r="F7" s="330">
        <v>1.6412831396361482</v>
      </c>
      <c r="G7" s="331">
        <v>1.6374291846008096</v>
      </c>
      <c r="H7" s="329">
        <v>1.5409348397509448</v>
      </c>
      <c r="I7" s="330">
        <v>1.6061470646676306</v>
      </c>
      <c r="J7" s="330">
        <v>1.5824438226923176</v>
      </c>
      <c r="K7" s="330">
        <v>1.5700032611862467</v>
      </c>
      <c r="L7" s="332">
        <f>K7-J7</f>
        <v>-1.244056150607098E-2</v>
      </c>
      <c r="M7" s="80"/>
      <c r="N7" s="333">
        <f t="shared" ref="N7:N12" si="0">G7</f>
        <v>1.6374291846008096</v>
      </c>
      <c r="O7" s="363">
        <f t="shared" ref="O7:O12" si="1">K7</f>
        <v>1.5700032611862467</v>
      </c>
      <c r="P7" s="332">
        <f>O7-N7</f>
        <v>-6.7425923414562883E-2</v>
      </c>
      <c r="R7" s="230"/>
      <c r="S7" s="230"/>
      <c r="T7" s="230"/>
      <c r="U7" s="230"/>
      <c r="V7" s="230"/>
    </row>
    <row r="8" spans="1:22" ht="30" customHeight="1">
      <c r="A8" s="82"/>
      <c r="B8" s="109" t="s">
        <v>647</v>
      </c>
      <c r="C8" s="84"/>
      <c r="D8" s="85">
        <v>20707.761709897859</v>
      </c>
      <c r="E8" s="86">
        <v>19839.489892577356</v>
      </c>
      <c r="F8" s="86">
        <v>20511.002699016775</v>
      </c>
      <c r="G8" s="87">
        <v>21331.698898447408</v>
      </c>
      <c r="H8" s="85">
        <v>21074.506510383362</v>
      </c>
      <c r="I8" s="86">
        <v>22263.442903642437</v>
      </c>
      <c r="J8" s="86">
        <v>22542.638711657397</v>
      </c>
      <c r="K8" s="86">
        <v>22789.186892755501</v>
      </c>
      <c r="L8" s="721">
        <f>IF(OR(K8&lt;=0,J8&lt;=0),"-",K8/J8-1)</f>
        <v>1.0936970789076517E-2</v>
      </c>
      <c r="M8" s="80"/>
      <c r="N8" s="89">
        <f t="shared" si="0"/>
        <v>21331.698898447408</v>
      </c>
      <c r="O8" s="89">
        <f t="shared" si="1"/>
        <v>22789.186892755501</v>
      </c>
      <c r="P8" s="88">
        <f>IF(OR(O8&lt;=0,N8&lt;=0),"-",O8/N8-1)</f>
        <v>6.832498439278889E-2</v>
      </c>
      <c r="R8" s="230"/>
      <c r="S8" s="230"/>
      <c r="T8" s="230"/>
      <c r="U8" s="230"/>
      <c r="V8" s="230"/>
    </row>
    <row r="9" spans="1:22" ht="30" customHeight="1">
      <c r="A9" s="223"/>
      <c r="B9" s="224" t="s">
        <v>648</v>
      </c>
      <c r="C9" s="225"/>
      <c r="D9" s="178">
        <v>11963.259134238599</v>
      </c>
      <c r="E9" s="179">
        <v>12186.521462013721</v>
      </c>
      <c r="F9" s="179">
        <v>12496.931336030055</v>
      </c>
      <c r="G9" s="180">
        <v>13027.555083945745</v>
      </c>
      <c r="H9" s="178">
        <v>13676.442356115169</v>
      </c>
      <c r="I9" s="179">
        <v>13861.397498023969</v>
      </c>
      <c r="J9" s="179">
        <v>14245.459073108894</v>
      </c>
      <c r="K9" s="179">
        <v>14515.251744942612</v>
      </c>
      <c r="L9" s="188">
        <f>IF(OR(K9&lt;=0,J9&lt;=0),"-",K9/J9-1)</f>
        <v>1.8938854160411411E-2</v>
      </c>
      <c r="M9" s="80"/>
      <c r="N9" s="186">
        <f t="shared" si="0"/>
        <v>13027.555083945745</v>
      </c>
      <c r="O9" s="186">
        <f t="shared" si="1"/>
        <v>14515.251744942612</v>
      </c>
      <c r="P9" s="188">
        <f>IF(OR(O9&lt;=0,N9&lt;=0),"-",O9/N9-1)</f>
        <v>0.1141961520339454</v>
      </c>
      <c r="R9" s="230"/>
      <c r="S9" s="230"/>
      <c r="T9" s="230"/>
      <c r="U9" s="230"/>
      <c r="V9" s="230"/>
    </row>
    <row r="10" spans="1:22" ht="30" customHeight="1">
      <c r="A10" s="326" t="s">
        <v>432</v>
      </c>
      <c r="B10" s="327"/>
      <c r="C10" s="328"/>
      <c r="D10" s="350">
        <v>0.65</v>
      </c>
      <c r="E10" s="351">
        <v>0.48</v>
      </c>
      <c r="F10" s="351">
        <v>0.39</v>
      </c>
      <c r="G10" s="352">
        <v>0.23</v>
      </c>
      <c r="H10" s="699">
        <v>-0.27</v>
      </c>
      <c r="I10" s="701">
        <v>-0.11</v>
      </c>
      <c r="J10" s="701">
        <v>-0.15784060510286402</v>
      </c>
      <c r="K10" s="701">
        <v>-0.08</v>
      </c>
      <c r="L10" s="353">
        <f>K10-J10</f>
        <v>7.7840605102864016E-2</v>
      </c>
      <c r="M10" s="80"/>
      <c r="N10" s="354">
        <f t="shared" si="0"/>
        <v>0.23</v>
      </c>
      <c r="O10" s="700">
        <f t="shared" si="1"/>
        <v>-0.08</v>
      </c>
      <c r="P10" s="353">
        <f>O10-N10</f>
        <v>-0.31</v>
      </c>
      <c r="R10" s="230"/>
      <c r="S10" s="230"/>
      <c r="T10" s="230"/>
      <c r="U10" s="230"/>
      <c r="V10" s="230"/>
    </row>
    <row r="11" spans="1:22" ht="30" customHeight="1">
      <c r="A11" s="82"/>
      <c r="B11" s="109" t="s">
        <v>521</v>
      </c>
      <c r="C11" s="84"/>
      <c r="D11" s="337">
        <v>10.19</v>
      </c>
      <c r="E11" s="338">
        <v>10.46</v>
      </c>
      <c r="F11" s="338">
        <v>10.74</v>
      </c>
      <c r="G11" s="339">
        <v>11.14</v>
      </c>
      <c r="H11" s="337">
        <v>11.8</v>
      </c>
      <c r="I11" s="338">
        <v>11.88</v>
      </c>
      <c r="J11" s="338">
        <v>11.977560348627973</v>
      </c>
      <c r="K11" s="338">
        <v>11.67</v>
      </c>
      <c r="L11" s="340">
        <f>K11-J11</f>
        <v>-0.30756034862797321</v>
      </c>
      <c r="M11" s="80"/>
      <c r="N11" s="341">
        <f t="shared" si="0"/>
        <v>11.14</v>
      </c>
      <c r="O11" s="341">
        <f t="shared" si="1"/>
        <v>11.67</v>
      </c>
      <c r="P11" s="340">
        <f>O11-N11</f>
        <v>0.52999999999999936</v>
      </c>
      <c r="R11" s="230"/>
      <c r="S11" s="230"/>
      <c r="T11" s="230"/>
      <c r="U11" s="230"/>
      <c r="V11" s="230"/>
    </row>
    <row r="12" spans="1:22" ht="30" customHeight="1">
      <c r="A12" s="223"/>
      <c r="B12" s="224" t="s">
        <v>522</v>
      </c>
      <c r="C12" s="225"/>
      <c r="D12" s="342">
        <v>9.26</v>
      </c>
      <c r="E12" s="343">
        <v>9.57</v>
      </c>
      <c r="F12" s="343">
        <v>10.11</v>
      </c>
      <c r="G12" s="344">
        <v>10.5</v>
      </c>
      <c r="H12" s="342">
        <v>11.58</v>
      </c>
      <c r="I12" s="343">
        <v>11.62</v>
      </c>
      <c r="J12" s="343">
        <v>11.71352229827839</v>
      </c>
      <c r="K12" s="343">
        <v>11.11</v>
      </c>
      <c r="L12" s="345">
        <f>K12-J12</f>
        <v>-0.60352229827839032</v>
      </c>
      <c r="M12" s="226"/>
      <c r="N12" s="346">
        <f t="shared" si="0"/>
        <v>10.5</v>
      </c>
      <c r="O12" s="346">
        <f t="shared" si="1"/>
        <v>11.11</v>
      </c>
      <c r="P12" s="345">
        <f>O12-N12</f>
        <v>0.60999999999999943</v>
      </c>
      <c r="R12" s="230"/>
      <c r="S12" s="230"/>
      <c r="T12" s="230"/>
      <c r="U12" s="230"/>
      <c r="V12" s="230"/>
    </row>
    <row r="13" spans="1:22" ht="15.75">
      <c r="A13" s="199" t="s">
        <v>10</v>
      </c>
      <c r="B13" s="227"/>
      <c r="C13" s="227"/>
      <c r="D13" s="222"/>
      <c r="E13" s="222"/>
      <c r="F13" s="222"/>
      <c r="G13" s="222"/>
      <c r="H13" s="222"/>
      <c r="I13" s="222"/>
      <c r="J13" s="222"/>
      <c r="K13" s="222"/>
      <c r="L13" s="228"/>
      <c r="M13" s="80"/>
      <c r="N13" s="308"/>
      <c r="O13" s="308"/>
      <c r="P13" s="228"/>
    </row>
    <row r="14" spans="1:22" ht="15.75">
      <c r="A14" s="127" t="s">
        <v>520</v>
      </c>
      <c r="M14" s="68"/>
      <c r="O14" s="68"/>
    </row>
    <row r="15" spans="1:22" ht="30" customHeight="1">
      <c r="A15" s="133"/>
      <c r="M15" s="68"/>
      <c r="O15" s="68"/>
    </row>
    <row r="16" spans="1:22" ht="30" customHeight="1">
      <c r="A16" s="133"/>
      <c r="M16" s="68"/>
      <c r="O16" s="68"/>
    </row>
    <row r="17" spans="1:16" ht="30" customHeight="1">
      <c r="A17" s="252"/>
      <c r="P17" s="349"/>
    </row>
    <row r="21" spans="1:16" ht="30" customHeight="1">
      <c r="K21" s="254"/>
    </row>
  </sheetData>
  <mergeCells count="5">
    <mergeCell ref="A4:C6"/>
    <mergeCell ref="L4:L6"/>
    <mergeCell ref="H4:K4"/>
    <mergeCell ref="P4:P6"/>
    <mergeCell ref="D4:G4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3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20" ht="30" customHeight="1">
      <c r="A1" s="202" t="s">
        <v>449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20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20" s="73" customFormat="1" ht="30" customHeight="1">
      <c r="A3" s="135" t="s">
        <v>434</v>
      </c>
      <c r="B3" s="72"/>
      <c r="C3" s="172"/>
      <c r="D3" s="172"/>
      <c r="E3" s="172"/>
      <c r="F3" s="172"/>
      <c r="G3" s="172"/>
      <c r="H3" s="172"/>
      <c r="I3" s="172"/>
      <c r="J3" s="172"/>
      <c r="K3" s="655"/>
      <c r="L3" s="173"/>
      <c r="M3" s="174"/>
      <c r="O3" s="175"/>
      <c r="P3" s="173" t="s">
        <v>5</v>
      </c>
      <c r="Q3" s="68"/>
    </row>
    <row r="4" spans="1:20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  <c r="Q4" s="90"/>
    </row>
    <row r="5" spans="1:20" ht="30" customHeight="1">
      <c r="A5" s="758"/>
      <c r="B5" s="759"/>
      <c r="C5" s="760"/>
      <c r="D5" s="137" t="s">
        <v>7</v>
      </c>
      <c r="E5" s="334" t="s">
        <v>2</v>
      </c>
      <c r="F5" s="334" t="s">
        <v>1</v>
      </c>
      <c r="G5" s="335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  <c r="Q5" s="90"/>
    </row>
    <row r="6" spans="1:20" ht="30" customHeight="1" thickBot="1">
      <c r="A6" s="761"/>
      <c r="B6" s="762"/>
      <c r="C6" s="763"/>
      <c r="D6" s="165" t="s">
        <v>499</v>
      </c>
      <c r="E6" s="361" t="s">
        <v>500</v>
      </c>
      <c r="F6" s="361" t="s">
        <v>501</v>
      </c>
      <c r="G6" s="362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  <c r="Q6" s="90"/>
    </row>
    <row r="7" spans="1:20" ht="30" customHeight="1">
      <c r="A7" s="461" t="s">
        <v>28</v>
      </c>
      <c r="B7" s="160"/>
      <c r="C7" s="161"/>
      <c r="D7" s="462">
        <v>3232.4021337360005</v>
      </c>
      <c r="E7" s="463">
        <v>4253.2485779320004</v>
      </c>
      <c r="F7" s="463">
        <v>4427.610694949999</v>
      </c>
      <c r="G7" s="464">
        <v>4099.2077236259984</v>
      </c>
      <c r="H7" s="447">
        <v>4399.8272838680014</v>
      </c>
      <c r="I7" s="465">
        <v>4222.448022401999</v>
      </c>
      <c r="J7" s="465">
        <v>3987.0576472530006</v>
      </c>
      <c r="K7" s="466">
        <v>3921.7255476859996</v>
      </c>
      <c r="L7" s="467">
        <f t="shared" ref="L7:L22" si="0">IF(OR(K7&lt;=0,J7&lt;=0),"-",K7/J7-1)</f>
        <v>-1.6386043380138604E-2</v>
      </c>
      <c r="M7" s="80"/>
      <c r="N7" s="270">
        <f>D7+E7+F7+G7</f>
        <v>16012.469130243997</v>
      </c>
      <c r="O7" s="468">
        <f>H7+I7+J7+K7</f>
        <v>16531.058501209001</v>
      </c>
      <c r="P7" s="469">
        <f>IF(OR(O7&lt;=0,N7&lt;=0),"-",O7/N7-1)</f>
        <v>3.2386596142471413E-2</v>
      </c>
      <c r="Q7" s="90"/>
      <c r="R7" s="90"/>
      <c r="S7" s="90"/>
      <c r="T7" s="90"/>
    </row>
    <row r="8" spans="1:20" ht="30" customHeight="1">
      <c r="A8" s="82"/>
      <c r="B8" s="109" t="s">
        <v>33</v>
      </c>
      <c r="C8" s="84"/>
      <c r="D8" s="379">
        <v>2232.0113394060004</v>
      </c>
      <c r="E8" s="380">
        <v>2303.6519871890005</v>
      </c>
      <c r="F8" s="380">
        <v>2399.0280348329989</v>
      </c>
      <c r="G8" s="381">
        <v>2499.492703256999</v>
      </c>
      <c r="H8" s="382">
        <v>2598.4271676480007</v>
      </c>
      <c r="I8" s="383">
        <v>2689.5597216860001</v>
      </c>
      <c r="J8" s="383">
        <v>2806.2553734860007</v>
      </c>
      <c r="K8" s="384">
        <v>2922.3457016009993</v>
      </c>
      <c r="L8" s="385">
        <f t="shared" si="0"/>
        <v>4.1368411874357802E-2</v>
      </c>
      <c r="M8" s="80"/>
      <c r="N8" s="273">
        <f t="shared" ref="N8:N22" si="1">D8+E8+F8+G8</f>
        <v>9434.1840646849978</v>
      </c>
      <c r="O8" s="273">
        <f t="shared" ref="O8:O22" si="2">H8+I8+J8+K8</f>
        <v>11016.587964421002</v>
      </c>
      <c r="P8" s="386">
        <f>IF(OR(O8&lt;=0,N8&lt;=0),"-",O8/N8-1)</f>
        <v>0.16773086987558572</v>
      </c>
      <c r="Q8" s="90"/>
      <c r="R8" s="90"/>
      <c r="S8" s="90"/>
      <c r="T8" s="90"/>
    </row>
    <row r="9" spans="1:20" ht="30" customHeight="1">
      <c r="A9" s="82"/>
      <c r="B9" s="83" t="s">
        <v>435</v>
      </c>
      <c r="C9" s="84"/>
      <c r="D9" s="379">
        <v>1573.4109109450008</v>
      </c>
      <c r="E9" s="380">
        <v>1600.7476573270003</v>
      </c>
      <c r="F9" s="380">
        <v>1663.1417348459995</v>
      </c>
      <c r="G9" s="381">
        <v>1703.7635182289991</v>
      </c>
      <c r="H9" s="382">
        <v>1752.4916325060005</v>
      </c>
      <c r="I9" s="383">
        <v>1819.1146866580002</v>
      </c>
      <c r="J9" s="383">
        <v>1912.8969404950008</v>
      </c>
      <c r="K9" s="384">
        <v>2010.0300796629995</v>
      </c>
      <c r="L9" s="385">
        <f t="shared" si="0"/>
        <v>5.0778030489642356E-2</v>
      </c>
      <c r="M9" s="80"/>
      <c r="N9" s="273">
        <f t="shared" si="1"/>
        <v>6541.0638213469992</v>
      </c>
      <c r="O9" s="273">
        <f t="shared" si="2"/>
        <v>7494.5333393220008</v>
      </c>
      <c r="P9" s="386">
        <f t="shared" ref="P9:P22" si="3">IF(OR(O9&lt;=0,N9&lt;=0),"-",O9/N9-1)</f>
        <v>0.14576673520036887</v>
      </c>
      <c r="Q9" s="90"/>
      <c r="R9" s="90"/>
      <c r="S9" s="90"/>
      <c r="T9" s="90"/>
    </row>
    <row r="10" spans="1:20" ht="30" customHeight="1">
      <c r="A10" s="159"/>
      <c r="B10" s="177" t="s">
        <v>436</v>
      </c>
      <c r="C10" s="161"/>
      <c r="D10" s="379">
        <v>281.4590490409999</v>
      </c>
      <c r="E10" s="380">
        <v>276.59720551899989</v>
      </c>
      <c r="F10" s="380">
        <v>269.69532782400012</v>
      </c>
      <c r="G10" s="381">
        <v>260.65459586299994</v>
      </c>
      <c r="H10" s="382">
        <v>247.741274592</v>
      </c>
      <c r="I10" s="383">
        <v>236.19754936399983</v>
      </c>
      <c r="J10" s="383">
        <v>226.99459360100005</v>
      </c>
      <c r="K10" s="384">
        <v>218.04631888499998</v>
      </c>
      <c r="L10" s="385">
        <f t="shared" si="0"/>
        <v>-3.9420651276518504E-2</v>
      </c>
      <c r="M10" s="80"/>
      <c r="N10" s="273">
        <f t="shared" si="1"/>
        <v>1088.4061782469998</v>
      </c>
      <c r="O10" s="273">
        <f t="shared" si="2"/>
        <v>928.97973644199988</v>
      </c>
      <c r="P10" s="386">
        <f t="shared" si="3"/>
        <v>-0.14647697246792013</v>
      </c>
      <c r="Q10" s="90"/>
      <c r="R10" s="90"/>
      <c r="S10" s="90"/>
      <c r="T10" s="90"/>
    </row>
    <row r="11" spans="1:20" ht="30" customHeight="1">
      <c r="A11" s="82"/>
      <c r="B11" s="83" t="s">
        <v>615</v>
      </c>
      <c r="C11" s="84"/>
      <c r="D11" s="379">
        <v>658.60042846099986</v>
      </c>
      <c r="E11" s="380">
        <v>702.90432986200051</v>
      </c>
      <c r="F11" s="380">
        <v>735.88629998699946</v>
      </c>
      <c r="G11" s="381">
        <v>795.72918502800007</v>
      </c>
      <c r="H11" s="382">
        <v>845.9355351420005</v>
      </c>
      <c r="I11" s="383">
        <v>870.44503502800012</v>
      </c>
      <c r="J11" s="383">
        <v>893.35843299100009</v>
      </c>
      <c r="K11" s="384">
        <v>912.31562193799971</v>
      </c>
      <c r="L11" s="385">
        <f t="shared" si="0"/>
        <v>2.1220137681501772E-2</v>
      </c>
      <c r="M11" s="80"/>
      <c r="N11" s="273">
        <f t="shared" si="1"/>
        <v>2893.1202433379995</v>
      </c>
      <c r="O11" s="273">
        <f t="shared" si="2"/>
        <v>3522.0546250990005</v>
      </c>
      <c r="P11" s="386">
        <f t="shared" si="3"/>
        <v>0.21738964469563649</v>
      </c>
      <c r="Q11" s="90"/>
      <c r="R11" s="90"/>
      <c r="S11" s="90"/>
      <c r="T11" s="90"/>
    </row>
    <row r="12" spans="1:20" ht="30" customHeight="1">
      <c r="A12" s="82"/>
      <c r="B12" s="109" t="s">
        <v>437</v>
      </c>
      <c r="C12" s="84"/>
      <c r="D12" s="382">
        <v>935.06041024999979</v>
      </c>
      <c r="E12" s="383">
        <v>1892.4745372189998</v>
      </c>
      <c r="F12" s="383">
        <v>1963.4065707190002</v>
      </c>
      <c r="G12" s="384">
        <v>1540.3320408609991</v>
      </c>
      <c r="H12" s="382">
        <v>1742.3570934200002</v>
      </c>
      <c r="I12" s="383">
        <v>1490.5643506579988</v>
      </c>
      <c r="J12" s="383">
        <v>1139.5343896919999</v>
      </c>
      <c r="K12" s="384">
        <v>968.82498581400012</v>
      </c>
      <c r="L12" s="385">
        <f t="shared" si="0"/>
        <v>-0.14980627651276068</v>
      </c>
      <c r="M12" s="226"/>
      <c r="N12" s="273">
        <f t="shared" si="1"/>
        <v>6331.2735590489983</v>
      </c>
      <c r="O12" s="273">
        <f t="shared" si="2"/>
        <v>5341.280819583998</v>
      </c>
      <c r="P12" s="386">
        <f t="shared" si="3"/>
        <v>-0.1563654974361437</v>
      </c>
      <c r="Q12" s="90"/>
      <c r="R12" s="90"/>
      <c r="S12" s="90"/>
      <c r="T12" s="90"/>
    </row>
    <row r="13" spans="1:20" ht="30" customHeight="1">
      <c r="A13" s="159"/>
      <c r="B13" s="160" t="s">
        <v>438</v>
      </c>
      <c r="C13" s="161"/>
      <c r="D13" s="379">
        <v>890.73695725099981</v>
      </c>
      <c r="E13" s="380">
        <v>1852.5483160009999</v>
      </c>
      <c r="F13" s="380">
        <v>1926.8086447270002</v>
      </c>
      <c r="G13" s="381">
        <v>1508.160391232999</v>
      </c>
      <c r="H13" s="382">
        <v>1712.5008230650001</v>
      </c>
      <c r="I13" s="383">
        <v>1462.0507678199988</v>
      </c>
      <c r="J13" s="383">
        <v>1112.7369746369998</v>
      </c>
      <c r="K13" s="384">
        <v>943.3637271340001</v>
      </c>
      <c r="L13" s="385">
        <f t="shared" si="0"/>
        <v>-0.15221319266240174</v>
      </c>
      <c r="M13" s="80"/>
      <c r="N13" s="273">
        <f t="shared" si="1"/>
        <v>6178.2543092119995</v>
      </c>
      <c r="O13" s="273">
        <f t="shared" si="2"/>
        <v>5230.6522926559992</v>
      </c>
      <c r="P13" s="386">
        <f t="shared" si="3"/>
        <v>-0.15337698468369809</v>
      </c>
      <c r="Q13" s="90"/>
      <c r="R13" s="90"/>
      <c r="S13" s="90"/>
      <c r="T13" s="90"/>
    </row>
    <row r="14" spans="1:20" ht="30" customHeight="1">
      <c r="A14" s="159"/>
      <c r="B14" s="160" t="s">
        <v>439</v>
      </c>
      <c r="C14" s="161"/>
      <c r="D14" s="379">
        <v>44.323452998999997</v>
      </c>
      <c r="E14" s="380">
        <v>39.926221218000016</v>
      </c>
      <c r="F14" s="380">
        <v>36.597925991999993</v>
      </c>
      <c r="G14" s="381">
        <v>32.171649627999997</v>
      </c>
      <c r="H14" s="382">
        <v>29.85627035500001</v>
      </c>
      <c r="I14" s="383">
        <v>28.513582838000005</v>
      </c>
      <c r="J14" s="383">
        <v>26.797415054999995</v>
      </c>
      <c r="K14" s="384">
        <v>25.461258679999979</v>
      </c>
      <c r="L14" s="385">
        <f t="shared" si="0"/>
        <v>-4.9861390445968046E-2</v>
      </c>
      <c r="M14" s="80"/>
      <c r="N14" s="273">
        <f t="shared" si="1"/>
        <v>153.01924983700002</v>
      </c>
      <c r="O14" s="273">
        <f t="shared" si="2"/>
        <v>110.62852692799999</v>
      </c>
      <c r="P14" s="386">
        <f t="shared" si="3"/>
        <v>-0.27702869380261441</v>
      </c>
      <c r="Q14" s="90"/>
      <c r="R14" s="90"/>
      <c r="S14" s="90"/>
      <c r="T14" s="90"/>
    </row>
    <row r="15" spans="1:20" ht="30" customHeight="1">
      <c r="A15" s="82"/>
      <c r="B15" s="109" t="s">
        <v>440</v>
      </c>
      <c r="C15" s="84"/>
      <c r="D15" s="382">
        <v>65.330384079999988</v>
      </c>
      <c r="E15" s="383">
        <v>57.122053523999988</v>
      </c>
      <c r="F15" s="383">
        <v>65.176089397999974</v>
      </c>
      <c r="G15" s="384">
        <v>59.382979508000012</v>
      </c>
      <c r="H15" s="382">
        <v>59.043022800000038</v>
      </c>
      <c r="I15" s="383">
        <v>42.323950058000008</v>
      </c>
      <c r="J15" s="383">
        <v>41.267884074999991</v>
      </c>
      <c r="K15" s="384">
        <v>30.554860271000003</v>
      </c>
      <c r="L15" s="385">
        <f t="shared" si="0"/>
        <v>-0.25959711877958669</v>
      </c>
      <c r="M15" s="226"/>
      <c r="N15" s="273">
        <f t="shared" si="1"/>
        <v>247.01150650999995</v>
      </c>
      <c r="O15" s="273">
        <f t="shared" si="2"/>
        <v>173.18971720400003</v>
      </c>
      <c r="P15" s="386">
        <f t="shared" si="3"/>
        <v>-0.29885971851684301</v>
      </c>
      <c r="Q15" s="90"/>
      <c r="R15" s="90"/>
      <c r="S15" s="90"/>
      <c r="T15" s="90"/>
    </row>
    <row r="16" spans="1:20" ht="30" customHeight="1">
      <c r="A16" s="159"/>
      <c r="B16" s="160" t="s">
        <v>441</v>
      </c>
      <c r="C16" s="161"/>
      <c r="D16" s="379">
        <v>49.244349149999984</v>
      </c>
      <c r="E16" s="380">
        <v>41.754901972999988</v>
      </c>
      <c r="F16" s="380">
        <v>50.266887074999971</v>
      </c>
      <c r="G16" s="381">
        <v>45.261292172000005</v>
      </c>
      <c r="H16" s="382">
        <v>45.44056262200003</v>
      </c>
      <c r="I16" s="383">
        <v>29.200830178000007</v>
      </c>
      <c r="J16" s="383">
        <v>28.319879401999987</v>
      </c>
      <c r="K16" s="384">
        <v>17.665572957999998</v>
      </c>
      <c r="L16" s="385">
        <f t="shared" si="0"/>
        <v>-0.37621298780133816</v>
      </c>
      <c r="M16" s="80"/>
      <c r="N16" s="273">
        <f t="shared" si="1"/>
        <v>186.52743036999993</v>
      </c>
      <c r="O16" s="273">
        <f t="shared" si="2"/>
        <v>120.62684516000002</v>
      </c>
      <c r="P16" s="386">
        <f t="shared" si="3"/>
        <v>-0.3533023806701141</v>
      </c>
      <c r="Q16" s="90"/>
      <c r="R16" s="90"/>
      <c r="S16" s="90"/>
      <c r="T16" s="90"/>
    </row>
    <row r="17" spans="1:27" ht="30" customHeight="1">
      <c r="A17" s="159"/>
      <c r="B17" s="160" t="s">
        <v>442</v>
      </c>
      <c r="C17" s="161"/>
      <c r="D17" s="379">
        <v>16.08603493</v>
      </c>
      <c r="E17" s="380">
        <v>15.367151551000001</v>
      </c>
      <c r="F17" s="380">
        <v>14.909202322999999</v>
      </c>
      <c r="G17" s="381">
        <v>14.121687336000004</v>
      </c>
      <c r="H17" s="382">
        <v>13.602460178000003</v>
      </c>
      <c r="I17" s="383">
        <v>13.123119880000004</v>
      </c>
      <c r="J17" s="383">
        <v>12.948004673</v>
      </c>
      <c r="K17" s="384">
        <v>12.889287313000001</v>
      </c>
      <c r="L17" s="385">
        <f t="shared" si="0"/>
        <v>-4.5348578010974139E-3</v>
      </c>
      <c r="M17" s="80"/>
      <c r="N17" s="273">
        <f t="shared" si="1"/>
        <v>60.484076140000013</v>
      </c>
      <c r="O17" s="273">
        <f t="shared" si="2"/>
        <v>52.562872044000002</v>
      </c>
      <c r="P17" s="386">
        <f t="shared" si="3"/>
        <v>-0.13096346346871734</v>
      </c>
      <c r="Q17" s="90"/>
      <c r="R17" s="90"/>
      <c r="S17" s="90"/>
      <c r="T17" s="90"/>
    </row>
    <row r="18" spans="1:27" ht="30" customHeight="1">
      <c r="A18" s="82" t="s">
        <v>547</v>
      </c>
      <c r="B18" s="109"/>
      <c r="C18" s="84"/>
      <c r="D18" s="382">
        <v>30.746115633000002</v>
      </c>
      <c r="E18" s="383">
        <v>33.417191721000002</v>
      </c>
      <c r="F18" s="383">
        <v>29.192221879999998</v>
      </c>
      <c r="G18" s="384">
        <v>27.137497967000002</v>
      </c>
      <c r="H18" s="382">
        <v>33.687566622000006</v>
      </c>
      <c r="I18" s="383">
        <v>39.355781481999998</v>
      </c>
      <c r="J18" s="383">
        <v>31.599434394000003</v>
      </c>
      <c r="K18" s="384">
        <v>30.579115496999997</v>
      </c>
      <c r="L18" s="385">
        <f t="shared" si="0"/>
        <v>-3.2289150630928409E-2</v>
      </c>
      <c r="M18" s="226"/>
      <c r="N18" s="273">
        <f t="shared" si="1"/>
        <v>120.49302720100002</v>
      </c>
      <c r="O18" s="273">
        <f t="shared" si="2"/>
        <v>135.22189799500001</v>
      </c>
      <c r="P18" s="386">
        <f t="shared" si="3"/>
        <v>0.12223836628679008</v>
      </c>
      <c r="Q18" s="90"/>
      <c r="R18" s="90"/>
      <c r="S18" s="90"/>
      <c r="T18" s="90"/>
    </row>
    <row r="19" spans="1:27" ht="30" customHeight="1">
      <c r="A19" s="159"/>
      <c r="B19" s="160" t="s">
        <v>549</v>
      </c>
      <c r="C19" s="161"/>
      <c r="D19" s="379">
        <v>8.6800713419999997</v>
      </c>
      <c r="E19" s="380">
        <v>6.100398846</v>
      </c>
      <c r="F19" s="380">
        <v>4.5007840350000006</v>
      </c>
      <c r="G19" s="381">
        <v>2.9968798000000003</v>
      </c>
      <c r="H19" s="382">
        <v>6.0692115229999999</v>
      </c>
      <c r="I19" s="383">
        <v>5.4815995710000003</v>
      </c>
      <c r="J19" s="383">
        <v>3.9491002379999998</v>
      </c>
      <c r="K19" s="384">
        <v>2.451484057</v>
      </c>
      <c r="L19" s="385">
        <f t="shared" si="0"/>
        <v>-0.37922972088408147</v>
      </c>
      <c r="M19" s="80"/>
      <c r="N19" s="273">
        <f t="shared" si="1"/>
        <v>22.278134023</v>
      </c>
      <c r="O19" s="273">
        <f t="shared" si="2"/>
        <v>17.951395388999998</v>
      </c>
      <c r="P19" s="386">
        <f t="shared" si="3"/>
        <v>-0.19421458859763863</v>
      </c>
      <c r="Q19" s="90"/>
      <c r="R19" s="90"/>
      <c r="S19" s="90"/>
      <c r="T19" s="90"/>
    </row>
    <row r="20" spans="1:27" ht="30" customHeight="1">
      <c r="A20" s="159"/>
      <c r="B20" s="160" t="s">
        <v>550</v>
      </c>
      <c r="C20" s="161"/>
      <c r="D20" s="379">
        <v>22.066044291000001</v>
      </c>
      <c r="E20" s="380">
        <v>27.316792875000004</v>
      </c>
      <c r="F20" s="380">
        <v>24.691437844999999</v>
      </c>
      <c r="G20" s="381">
        <v>24.140618167</v>
      </c>
      <c r="H20" s="382">
        <v>27.618355099000002</v>
      </c>
      <c r="I20" s="383">
        <v>33.874181910999994</v>
      </c>
      <c r="J20" s="383">
        <v>27.650334156000003</v>
      </c>
      <c r="K20" s="384">
        <v>28.127631439999998</v>
      </c>
      <c r="L20" s="385">
        <f t="shared" si="0"/>
        <v>1.7261899306791006E-2</v>
      </c>
      <c r="M20" s="80"/>
      <c r="N20" s="273">
        <f t="shared" si="1"/>
        <v>98.214893177999997</v>
      </c>
      <c r="O20" s="273">
        <f t="shared" si="2"/>
        <v>117.27050260599999</v>
      </c>
      <c r="P20" s="386">
        <f t="shared" si="3"/>
        <v>0.1940195505122071</v>
      </c>
      <c r="Q20" s="90"/>
      <c r="R20" s="90"/>
      <c r="S20" s="90"/>
      <c r="T20" s="90"/>
    </row>
    <row r="21" spans="1:27" ht="30" customHeight="1">
      <c r="A21" s="223" t="s">
        <v>548</v>
      </c>
      <c r="B21" s="224"/>
      <c r="C21" s="225"/>
      <c r="D21" s="303">
        <v>171.660279707</v>
      </c>
      <c r="E21" s="387">
        <v>602.72482460599997</v>
      </c>
      <c r="F21" s="387">
        <v>129.39364137600003</v>
      </c>
      <c r="G21" s="388">
        <v>1249.9644024449999</v>
      </c>
      <c r="H21" s="303">
        <v>491.41035443199991</v>
      </c>
      <c r="I21" s="387">
        <v>326.87772710499996</v>
      </c>
      <c r="J21" s="387">
        <v>164.14096536599999</v>
      </c>
      <c r="K21" s="388">
        <v>2136.494284422</v>
      </c>
      <c r="L21" s="389">
        <f t="shared" si="0"/>
        <v>12.01621615090459</v>
      </c>
      <c r="M21" s="226"/>
      <c r="N21" s="306">
        <f t="shared" si="1"/>
        <v>2153.743148134</v>
      </c>
      <c r="O21" s="306">
        <f t="shared" si="2"/>
        <v>3118.9233313249997</v>
      </c>
      <c r="P21" s="390">
        <f t="shared" si="3"/>
        <v>0.44814080268913714</v>
      </c>
      <c r="Q21" s="90"/>
      <c r="R21" s="90"/>
      <c r="S21" s="90"/>
      <c r="T21" s="90"/>
    </row>
    <row r="22" spans="1:27" ht="30" customHeight="1">
      <c r="A22" s="365" t="s">
        <v>443</v>
      </c>
      <c r="B22" s="430"/>
      <c r="C22" s="212"/>
      <c r="D22" s="431">
        <v>3434.8085290760005</v>
      </c>
      <c r="E22" s="432">
        <v>4889.3905942590009</v>
      </c>
      <c r="F22" s="432">
        <v>4586.1965582059993</v>
      </c>
      <c r="G22" s="433">
        <v>5376.3096240379982</v>
      </c>
      <c r="H22" s="431">
        <v>4924.9252049220013</v>
      </c>
      <c r="I22" s="434">
        <v>4588.6815309889989</v>
      </c>
      <c r="J22" s="434">
        <v>4182.7980470130005</v>
      </c>
      <c r="K22" s="433">
        <v>6088.7989476049997</v>
      </c>
      <c r="L22" s="435">
        <f t="shared" si="0"/>
        <v>0.45567605205159345</v>
      </c>
      <c r="M22" s="391"/>
      <c r="N22" s="293">
        <f t="shared" si="1"/>
        <v>18286.705305579002</v>
      </c>
      <c r="O22" s="293">
        <f t="shared" si="2"/>
        <v>19785.203730529</v>
      </c>
      <c r="P22" s="436">
        <f t="shared" si="3"/>
        <v>8.1944691507268352E-2</v>
      </c>
      <c r="R22" s="90"/>
      <c r="S22" s="90"/>
      <c r="T22" s="90"/>
    </row>
    <row r="23" spans="1:27" ht="30" customHeight="1">
      <c r="A23" s="78" t="s">
        <v>444</v>
      </c>
      <c r="B23" s="392"/>
      <c r="C23" s="377"/>
      <c r="D23" s="393">
        <v>68.666552651455106</v>
      </c>
      <c r="E23" s="394">
        <v>53.882259783038123</v>
      </c>
      <c r="F23" s="394">
        <v>53.929439190404302</v>
      </c>
      <c r="G23" s="395">
        <v>60.646636397787802</v>
      </c>
      <c r="H23" s="396">
        <v>58.74563336318014</v>
      </c>
      <c r="I23" s="394">
        <v>63.237104411068188</v>
      </c>
      <c r="J23" s="394">
        <v>69.928944337103545</v>
      </c>
      <c r="K23" s="395">
        <v>74.002321048360315</v>
      </c>
      <c r="L23" s="397">
        <f>K23-J23</f>
        <v>4.0733767112567705</v>
      </c>
      <c r="M23" s="226"/>
      <c r="N23" s="378">
        <f>(N8+N19)/(N22-N21)</f>
        <v>0.58615783675808419</v>
      </c>
      <c r="O23" s="378">
        <f>(O8+O19)/(O22-O21)</f>
        <v>0.66208770616489954</v>
      </c>
      <c r="P23" s="397">
        <f>(O23-N23)*100</f>
        <v>7.5929869406815342</v>
      </c>
      <c r="R23" s="90"/>
      <c r="S23" s="90"/>
      <c r="T23" s="90"/>
    </row>
    <row r="24" spans="1:27" ht="30" customHeight="1">
      <c r="A24" s="398" t="s">
        <v>445</v>
      </c>
      <c r="B24" s="399"/>
      <c r="C24" s="400"/>
      <c r="D24" s="401">
        <v>31.333447348544887</v>
      </c>
      <c r="E24" s="402">
        <v>46.117740216961863</v>
      </c>
      <c r="F24" s="402">
        <v>46.070560809595698</v>
      </c>
      <c r="G24" s="403">
        <v>39.353363602212099</v>
      </c>
      <c r="H24" s="404">
        <v>41.254366636819839</v>
      </c>
      <c r="I24" s="402">
        <v>36.762895588931812</v>
      </c>
      <c r="J24" s="402">
        <v>30.071055662896455</v>
      </c>
      <c r="K24" s="403">
        <v>25.997678951639674</v>
      </c>
      <c r="L24" s="405">
        <f>K24-J24</f>
        <v>-4.0733767112567811</v>
      </c>
      <c r="M24" s="226"/>
      <c r="N24" s="406">
        <f>(N12+N15+N20)/(N22-N21)</f>
        <v>0.41384216324191542</v>
      </c>
      <c r="O24" s="406">
        <f>(O12+O15+O20)/(O22-O21)</f>
        <v>0.33791229383510052</v>
      </c>
      <c r="P24" s="405">
        <f>(O24-N24)*100</f>
        <v>-7.5929869406814898</v>
      </c>
      <c r="R24" s="90"/>
      <c r="S24" s="90"/>
      <c r="T24" s="90"/>
    </row>
    <row r="25" spans="1:27" ht="30" customHeight="1">
      <c r="A25" s="127" t="s">
        <v>6</v>
      </c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30"/>
      <c r="N25" s="222"/>
      <c r="O25" s="230"/>
      <c r="P25" s="228"/>
    </row>
    <row r="26" spans="1:27" ht="30" customHeight="1">
      <c r="A26" s="407"/>
      <c r="B26" s="407"/>
      <c r="C26" s="408"/>
      <c r="D26" s="725"/>
      <c r="E26" s="407"/>
      <c r="F26" s="407"/>
      <c r="G26" s="407"/>
      <c r="H26" s="407"/>
      <c r="I26" s="407"/>
      <c r="J26" s="407"/>
      <c r="K26" s="407"/>
      <c r="L26" s="409"/>
      <c r="M26" s="410"/>
      <c r="N26" s="410"/>
      <c r="O26" s="410"/>
      <c r="P26" s="409"/>
    </row>
    <row r="27" spans="1:27" ht="30" customHeight="1">
      <c r="A27" s="135" t="s">
        <v>618</v>
      </c>
      <c r="B27" s="408"/>
      <c r="C27" s="408"/>
      <c r="D27" s="411"/>
      <c r="E27" s="411"/>
      <c r="F27" s="411"/>
      <c r="G27" s="411"/>
      <c r="H27" s="411"/>
      <c r="I27" s="175"/>
      <c r="J27" s="175"/>
      <c r="K27" s="410"/>
      <c r="L27" s="409"/>
      <c r="M27" s="410"/>
      <c r="N27" s="410"/>
      <c r="O27" s="410"/>
      <c r="P27" s="173" t="s">
        <v>5</v>
      </c>
    </row>
    <row r="28" spans="1:27" ht="30" customHeight="1">
      <c r="A28" s="755" t="s">
        <v>380</v>
      </c>
      <c r="B28" s="756"/>
      <c r="C28" s="757"/>
      <c r="D28" s="764">
        <v>2024</v>
      </c>
      <c r="E28" s="765"/>
      <c r="F28" s="765"/>
      <c r="G28" s="766"/>
      <c r="H28" s="764">
        <v>2025</v>
      </c>
      <c r="I28" s="765"/>
      <c r="J28" s="765"/>
      <c r="K28" s="773"/>
      <c r="L28" s="747" t="s">
        <v>12</v>
      </c>
      <c r="M28" s="176"/>
      <c r="N28" s="140">
        <v>2024</v>
      </c>
      <c r="O28" s="140">
        <v>2025</v>
      </c>
      <c r="P28" s="747" t="s">
        <v>13</v>
      </c>
    </row>
    <row r="29" spans="1:27" ht="30" customHeight="1">
      <c r="A29" s="758"/>
      <c r="B29" s="759"/>
      <c r="C29" s="760"/>
      <c r="D29" s="137" t="s">
        <v>7</v>
      </c>
      <c r="E29" s="334" t="s">
        <v>2</v>
      </c>
      <c r="F29" s="334" t="s">
        <v>1</v>
      </c>
      <c r="G29" s="335" t="s">
        <v>0</v>
      </c>
      <c r="H29" s="137" t="s">
        <v>7</v>
      </c>
      <c r="I29" s="138" t="s">
        <v>2</v>
      </c>
      <c r="J29" s="138" t="s">
        <v>1</v>
      </c>
      <c r="K29" s="139" t="s">
        <v>0</v>
      </c>
      <c r="L29" s="748"/>
      <c r="M29" s="176"/>
      <c r="N29" s="141" t="s">
        <v>498</v>
      </c>
      <c r="O29" s="142" t="s">
        <v>498</v>
      </c>
      <c r="P29" s="748"/>
    </row>
    <row r="30" spans="1:27" ht="30" customHeight="1" thickBot="1">
      <c r="A30" s="761"/>
      <c r="B30" s="762"/>
      <c r="C30" s="763"/>
      <c r="D30" s="165" t="s">
        <v>499</v>
      </c>
      <c r="E30" s="361" t="s">
        <v>500</v>
      </c>
      <c r="F30" s="361" t="s">
        <v>501</v>
      </c>
      <c r="G30" s="362" t="s">
        <v>502</v>
      </c>
      <c r="H30" s="165" t="s">
        <v>582</v>
      </c>
      <c r="I30" s="361" t="s">
        <v>584</v>
      </c>
      <c r="J30" s="364" t="s">
        <v>586</v>
      </c>
      <c r="K30" s="167" t="s">
        <v>588</v>
      </c>
      <c r="L30" s="749"/>
      <c r="M30" s="176"/>
      <c r="N30" s="169" t="s">
        <v>629</v>
      </c>
      <c r="O30" s="169" t="s">
        <v>631</v>
      </c>
      <c r="P30" s="749"/>
    </row>
    <row r="31" spans="1:27" ht="30" customHeight="1">
      <c r="A31" s="461" t="s">
        <v>444</v>
      </c>
      <c r="B31" s="160"/>
      <c r="C31" s="161"/>
      <c r="D31" s="473">
        <v>22.73</v>
      </c>
      <c r="E31" s="474">
        <v>17.059999999999999</v>
      </c>
      <c r="F31" s="474">
        <v>21.740000000000002</v>
      </c>
      <c r="G31" s="475">
        <v>22.803333333333335</v>
      </c>
      <c r="H31" s="473">
        <v>19.196666666666701</v>
      </c>
      <c r="I31" s="412">
        <v>20.696666666666701</v>
      </c>
      <c r="J31" s="412">
        <v>24.562271141606701</v>
      </c>
      <c r="K31" s="413">
        <v>21.963744449633335</v>
      </c>
      <c r="L31" s="467">
        <f t="shared" ref="L31:L36" si="4">IF(OR(K31&lt;=0,J31&lt;=0),"-",K31/J31-1)</f>
        <v>-0.10579342101519473</v>
      </c>
      <c r="M31" s="222"/>
      <c r="N31" s="476">
        <v>21.082500000000003</v>
      </c>
      <c r="O31" s="476">
        <v>21.605657813118331</v>
      </c>
      <c r="P31" s="469">
        <f t="shared" ref="P31:P36" si="5">IF(OR(O31&lt;=0,N31&lt;=0),"-",O31/N31-1)</f>
        <v>2.4814790139610077E-2</v>
      </c>
      <c r="R31" s="336"/>
      <c r="S31" s="336"/>
      <c r="T31" s="336"/>
      <c r="U31" s="336"/>
      <c r="V31" s="336"/>
      <c r="W31" s="90"/>
      <c r="X31" s="90"/>
    </row>
    <row r="32" spans="1:27" s="128" customFormat="1" ht="30" customHeight="1">
      <c r="A32" s="82"/>
      <c r="B32" s="109" t="s">
        <v>446</v>
      </c>
      <c r="C32" s="414"/>
      <c r="D32" s="415">
        <v>14.819999999999999</v>
      </c>
      <c r="E32" s="416">
        <v>8.8000000000000007</v>
      </c>
      <c r="F32" s="416">
        <v>13.959999999999999</v>
      </c>
      <c r="G32" s="417">
        <v>12.946666666666667</v>
      </c>
      <c r="H32" s="415">
        <v>12.303333333333301</v>
      </c>
      <c r="I32" s="418">
        <v>14.536666666666701</v>
      </c>
      <c r="J32" s="418">
        <v>17.798750788666698</v>
      </c>
      <c r="K32" s="419">
        <v>16.259644658333336</v>
      </c>
      <c r="L32" s="385">
        <f t="shared" si="4"/>
        <v>-8.6472705225660196E-2</v>
      </c>
      <c r="M32" s="222"/>
      <c r="N32" s="420">
        <v>12.634166666666665</v>
      </c>
      <c r="O32" s="420">
        <v>15.223747191750002</v>
      </c>
      <c r="P32" s="386">
        <f t="shared" si="5"/>
        <v>0.20496646857727097</v>
      </c>
      <c r="R32" s="421"/>
      <c r="S32" s="421"/>
      <c r="T32" s="421"/>
      <c r="U32" s="421"/>
      <c r="V32" s="421"/>
      <c r="W32" s="90"/>
      <c r="X32" s="90"/>
      <c r="Y32" s="68"/>
      <c r="AA32" s="68"/>
    </row>
    <row r="33" spans="1:27" s="128" customFormat="1" ht="30" customHeight="1">
      <c r="A33" s="82"/>
      <c r="B33" s="109" t="s">
        <v>616</v>
      </c>
      <c r="C33" s="84"/>
      <c r="D33" s="415">
        <v>7.9</v>
      </c>
      <c r="E33" s="416">
        <v>8.26</v>
      </c>
      <c r="F33" s="416">
        <v>7.7799999999999994</v>
      </c>
      <c r="G33" s="417">
        <v>9.8533333333333353</v>
      </c>
      <c r="H33" s="415">
        <v>6.8966666666666701</v>
      </c>
      <c r="I33" s="418">
        <v>6.16</v>
      </c>
      <c r="J33" s="418">
        <v>6.7633333333333301</v>
      </c>
      <c r="K33" s="419">
        <v>5.7040997913</v>
      </c>
      <c r="L33" s="385">
        <f t="shared" si="4"/>
        <v>-0.15661412647116768</v>
      </c>
      <c r="M33" s="222"/>
      <c r="N33" s="420">
        <v>8.4483333333333341</v>
      </c>
      <c r="O33" s="420">
        <v>6.3819106213683323</v>
      </c>
      <c r="P33" s="386">
        <f t="shared" si="5"/>
        <v>-0.24459531015565217</v>
      </c>
      <c r="R33" s="421"/>
      <c r="S33" s="421"/>
      <c r="T33" s="421"/>
      <c r="U33" s="421"/>
      <c r="V33" s="421"/>
      <c r="W33" s="90"/>
      <c r="X33" s="90"/>
      <c r="Y33" s="68"/>
      <c r="AA33" s="68"/>
    </row>
    <row r="34" spans="1:27" ht="30" customHeight="1">
      <c r="A34" s="422" t="s">
        <v>447</v>
      </c>
      <c r="B34" s="83"/>
      <c r="C34" s="84"/>
      <c r="D34" s="415">
        <v>4.7299999999999995</v>
      </c>
      <c r="E34" s="416">
        <v>1.28</v>
      </c>
      <c r="F34" s="416">
        <v>1.18</v>
      </c>
      <c r="G34" s="417">
        <v>0.79666666666666663</v>
      </c>
      <c r="H34" s="415">
        <v>1.32666666666667</v>
      </c>
      <c r="I34" s="418">
        <v>1.0066666666666699</v>
      </c>
      <c r="J34" s="418">
        <v>1.4332100883333301</v>
      </c>
      <c r="K34" s="419">
        <v>1.0449555826666668</v>
      </c>
      <c r="L34" s="385">
        <f t="shared" si="4"/>
        <v>-0.27089852969020178</v>
      </c>
      <c r="M34" s="222"/>
      <c r="N34" s="420">
        <v>1.9983333333333335</v>
      </c>
      <c r="O34" s="420">
        <v>1.2021105549166669</v>
      </c>
      <c r="P34" s="386">
        <f t="shared" si="5"/>
        <v>-0.3984434253961634</v>
      </c>
      <c r="R34" s="421"/>
      <c r="S34" s="421"/>
      <c r="T34" s="421"/>
      <c r="U34" s="421"/>
      <c r="V34" s="421"/>
      <c r="W34" s="90"/>
      <c r="X34" s="90"/>
    </row>
    <row r="35" spans="1:27" ht="30" customHeight="1">
      <c r="A35" s="423" t="s">
        <v>448</v>
      </c>
      <c r="B35" s="224"/>
      <c r="C35" s="225"/>
      <c r="D35" s="424">
        <v>0.33999999999999997</v>
      </c>
      <c r="E35" s="425">
        <v>0.15</v>
      </c>
      <c r="F35" s="425">
        <v>0.10333333333333335</v>
      </c>
      <c r="G35" s="426">
        <v>0.09</v>
      </c>
      <c r="H35" s="424">
        <v>0.46666666666666701</v>
      </c>
      <c r="I35" s="425">
        <v>8.6666666666666697E-2</v>
      </c>
      <c r="J35" s="425">
        <v>6.7779108333333296E-2</v>
      </c>
      <c r="K35" s="426">
        <v>7.0716148999999992E-2</v>
      </c>
      <c r="L35" s="385">
        <f t="shared" si="4"/>
        <v>4.3332536217834505E-2</v>
      </c>
      <c r="M35" s="230"/>
      <c r="N35" s="427">
        <v>0.17083333333333334</v>
      </c>
      <c r="O35" s="428">
        <v>0.17350807791666673</v>
      </c>
      <c r="P35" s="390">
        <f t="shared" si="5"/>
        <v>1.5657041463414956E-2</v>
      </c>
      <c r="R35" s="421"/>
      <c r="S35" s="421"/>
      <c r="T35" s="421"/>
      <c r="U35" s="421"/>
      <c r="V35" s="421"/>
      <c r="W35" s="90"/>
      <c r="X35" s="90"/>
    </row>
    <row r="36" spans="1:27" ht="30" customHeight="1">
      <c r="A36" s="365" t="s">
        <v>492</v>
      </c>
      <c r="B36" s="430"/>
      <c r="C36" s="212"/>
      <c r="D36" s="437">
        <v>27.8</v>
      </c>
      <c r="E36" s="438">
        <v>18.489999999999998</v>
      </c>
      <c r="F36" s="438">
        <v>23.023333333333333</v>
      </c>
      <c r="G36" s="439">
        <v>23.69</v>
      </c>
      <c r="H36" s="437">
        <v>20.99</v>
      </c>
      <c r="I36" s="440">
        <v>21.79</v>
      </c>
      <c r="J36" s="440">
        <v>26.063260338273299</v>
      </c>
      <c r="K36" s="441">
        <v>23.079416181300001</v>
      </c>
      <c r="L36" s="436">
        <f t="shared" si="4"/>
        <v>-0.11448468527138145</v>
      </c>
      <c r="M36" s="226"/>
      <c r="N36" s="442">
        <v>23.251666666666669</v>
      </c>
      <c r="O36" s="442">
        <v>22.981276445951668</v>
      </c>
      <c r="P36" s="436">
        <f t="shared" si="5"/>
        <v>-1.1628853302917408E-2</v>
      </c>
      <c r="R36" s="336"/>
      <c r="S36" s="336"/>
      <c r="T36" s="336"/>
      <c r="U36" s="336"/>
      <c r="V36" s="336"/>
      <c r="W36" s="90"/>
      <c r="X36" s="90"/>
    </row>
    <row r="37" spans="1:27" ht="30" customHeight="1">
      <c r="A37" s="127" t="s">
        <v>495</v>
      </c>
      <c r="B37" s="407"/>
      <c r="C37" s="408"/>
      <c r="D37" s="407"/>
      <c r="E37" s="407"/>
      <c r="F37" s="407"/>
      <c r="G37" s="407"/>
      <c r="H37" s="771"/>
      <c r="I37" s="771"/>
      <c r="J37" s="771"/>
      <c r="K37" s="771"/>
      <c r="L37" s="772"/>
      <c r="M37" s="410"/>
      <c r="N37" s="410"/>
      <c r="O37" s="410"/>
      <c r="P37" s="772"/>
      <c r="W37" s="90"/>
      <c r="X37" s="90"/>
    </row>
    <row r="38" spans="1:27" ht="30" customHeight="1">
      <c r="A38" s="408"/>
      <c r="B38" s="408"/>
      <c r="C38" s="408"/>
      <c r="D38" s="411"/>
      <c r="E38" s="411"/>
      <c r="F38" s="411"/>
      <c r="G38" s="411"/>
      <c r="H38" s="411"/>
      <c r="I38" s="175"/>
      <c r="J38" s="175"/>
      <c r="K38" s="410"/>
      <c r="L38" s="772"/>
      <c r="M38" s="410"/>
      <c r="N38" s="410"/>
      <c r="O38" s="410"/>
      <c r="P38" s="772"/>
      <c r="W38" s="90"/>
      <c r="X38" s="90"/>
    </row>
    <row r="39" spans="1:27" ht="30" customHeight="1">
      <c r="A39" s="408"/>
      <c r="B39" s="408"/>
      <c r="C39" s="408"/>
      <c r="D39" s="175"/>
      <c r="E39" s="175"/>
      <c r="F39" s="175"/>
      <c r="G39" s="410"/>
      <c r="H39" s="175"/>
      <c r="I39" s="175"/>
      <c r="J39" s="175"/>
      <c r="K39" s="410"/>
      <c r="L39" s="772"/>
      <c r="M39" s="410"/>
      <c r="N39" s="410"/>
      <c r="O39" s="410"/>
      <c r="P39" s="772"/>
      <c r="W39" s="90"/>
      <c r="X39" s="90"/>
    </row>
  </sheetData>
  <mergeCells count="13">
    <mergeCell ref="A28:C30"/>
    <mergeCell ref="D28:G28"/>
    <mergeCell ref="H37:K37"/>
    <mergeCell ref="L37:L39"/>
    <mergeCell ref="P37:P39"/>
    <mergeCell ref="H28:K28"/>
    <mergeCell ref="L28:L30"/>
    <mergeCell ref="P28:P30"/>
    <mergeCell ref="A4:C6"/>
    <mergeCell ref="D4:G4"/>
    <mergeCell ref="H4:K4"/>
    <mergeCell ref="L4:L6"/>
    <mergeCell ref="P4:P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45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W35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21" ht="30" customHeight="1">
      <c r="A1" s="202" t="s">
        <v>450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707"/>
    </row>
    <row r="2" spans="1:21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</row>
    <row r="3" spans="1:21" s="73" customFormat="1" ht="30" customHeight="1">
      <c r="A3" s="135" t="s">
        <v>451</v>
      </c>
      <c r="B3" s="72"/>
      <c r="C3" s="172"/>
      <c r="D3" s="172"/>
      <c r="E3" s="172"/>
      <c r="F3" s="172"/>
      <c r="G3" s="172"/>
      <c r="H3" s="172"/>
      <c r="I3" s="172"/>
      <c r="J3" s="172"/>
      <c r="L3" s="173"/>
      <c r="M3" s="174"/>
      <c r="O3" s="175"/>
      <c r="P3" s="173" t="s">
        <v>5</v>
      </c>
      <c r="Q3" s="708"/>
    </row>
    <row r="4" spans="1:21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  <c r="Q4" s="254"/>
    </row>
    <row r="5" spans="1:21" ht="30" customHeight="1">
      <c r="A5" s="758"/>
      <c r="B5" s="759"/>
      <c r="C5" s="760"/>
      <c r="D5" s="137" t="s">
        <v>7</v>
      </c>
      <c r="E5" s="334" t="s">
        <v>2</v>
      </c>
      <c r="F5" s="334" t="s">
        <v>1</v>
      </c>
      <c r="G5" s="335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  <c r="Q5" s="254"/>
    </row>
    <row r="6" spans="1:21" ht="30" customHeight="1" thickBot="1">
      <c r="A6" s="761"/>
      <c r="B6" s="762"/>
      <c r="C6" s="763"/>
      <c r="D6" s="165" t="s">
        <v>499</v>
      </c>
      <c r="E6" s="361" t="s">
        <v>500</v>
      </c>
      <c r="F6" s="361" t="s">
        <v>501</v>
      </c>
      <c r="G6" s="362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  <c r="Q6" s="254"/>
    </row>
    <row r="7" spans="1:21" ht="30" customHeight="1">
      <c r="A7" s="461" t="s">
        <v>28</v>
      </c>
      <c r="B7" s="160"/>
      <c r="C7" s="161"/>
      <c r="D7" s="462">
        <v>1097.4082840629001</v>
      </c>
      <c r="E7" s="463">
        <v>810.60144526239992</v>
      </c>
      <c r="F7" s="463">
        <v>972.78324598710037</v>
      </c>
      <c r="G7" s="464">
        <v>956.03322518009963</v>
      </c>
      <c r="H7" s="447">
        <v>862.49665173109997</v>
      </c>
      <c r="I7" s="465">
        <v>879.30816170830019</v>
      </c>
      <c r="J7" s="465">
        <v>1002.7198253675002</v>
      </c>
      <c r="K7" s="466">
        <v>876.2827690247002</v>
      </c>
      <c r="L7" s="467">
        <f t="shared" ref="L7:L21" si="0">IF(OR(K7&lt;=0,J7&lt;=0),"-",K7/J7-1)</f>
        <v>-0.12609410240438834</v>
      </c>
      <c r="M7" s="80"/>
      <c r="N7" s="270">
        <f>D7+E7+F7+G7</f>
        <v>3836.8262004925</v>
      </c>
      <c r="O7" s="468">
        <f>H7+I7+J7+K7</f>
        <v>3620.8074078316004</v>
      </c>
      <c r="P7" s="469">
        <f t="shared" ref="P7:P21" si="1">IF(OR(O7&lt;=0,N7&lt;=0),"-",O7/N7-1)</f>
        <v>-5.630142763129875E-2</v>
      </c>
      <c r="Q7" s="709"/>
      <c r="R7" s="90"/>
      <c r="S7" s="90"/>
      <c r="T7" s="90"/>
      <c r="U7" s="90"/>
    </row>
    <row r="8" spans="1:21" ht="30" customHeight="1">
      <c r="A8" s="82"/>
      <c r="B8" s="109" t="s">
        <v>33</v>
      </c>
      <c r="C8" s="84"/>
      <c r="D8" s="379">
        <v>899.48159104960007</v>
      </c>
      <c r="E8" s="380">
        <v>626.40620941079987</v>
      </c>
      <c r="F8" s="380">
        <v>777.50673267670027</v>
      </c>
      <c r="G8" s="381">
        <v>818.0981320313997</v>
      </c>
      <c r="H8" s="382">
        <v>687.54689061630006</v>
      </c>
      <c r="I8" s="383">
        <v>742.40998267090038</v>
      </c>
      <c r="J8" s="383">
        <v>878.27883285190023</v>
      </c>
      <c r="K8" s="384">
        <v>787.63591220520016</v>
      </c>
      <c r="L8" s="385">
        <f t="shared" si="0"/>
        <v>-0.10320517500389847</v>
      </c>
      <c r="M8" s="80"/>
      <c r="N8" s="273">
        <f t="shared" ref="N8:N21" si="2">D8+E8+F8+G8</f>
        <v>3121.4926651685</v>
      </c>
      <c r="O8" s="273">
        <f t="shared" ref="O8:O21" si="3">H8+I8+J8+K8</f>
        <v>3095.8716183443003</v>
      </c>
      <c r="P8" s="386">
        <f t="shared" si="1"/>
        <v>-8.2079471498026635E-3</v>
      </c>
      <c r="Q8" s="254"/>
      <c r="R8" s="90"/>
      <c r="S8" s="90"/>
      <c r="T8" s="90"/>
      <c r="U8" s="90"/>
    </row>
    <row r="9" spans="1:21" ht="30" customHeight="1">
      <c r="A9" s="82"/>
      <c r="B9" s="83" t="s">
        <v>435</v>
      </c>
      <c r="C9" s="84"/>
      <c r="D9" s="379">
        <v>533.6390270295999</v>
      </c>
      <c r="E9" s="380">
        <v>316.86299152079982</v>
      </c>
      <c r="F9" s="380">
        <v>502.60951094470028</v>
      </c>
      <c r="G9" s="381">
        <v>466.16069393239985</v>
      </c>
      <c r="H9" s="382">
        <v>442.82623107849992</v>
      </c>
      <c r="I9" s="383">
        <v>523.33833972930017</v>
      </c>
      <c r="J9" s="383">
        <v>640.76350414390026</v>
      </c>
      <c r="K9" s="384">
        <v>585.35227637210016</v>
      </c>
      <c r="L9" s="385">
        <f t="shared" si="0"/>
        <v>-8.6476878619722419E-2</v>
      </c>
      <c r="M9" s="80"/>
      <c r="N9" s="273">
        <f t="shared" si="2"/>
        <v>1819.2722234275</v>
      </c>
      <c r="O9" s="273">
        <f t="shared" si="3"/>
        <v>2192.2803513238005</v>
      </c>
      <c r="P9" s="386">
        <f t="shared" si="1"/>
        <v>0.20503150825529293</v>
      </c>
      <c r="Q9" s="254"/>
      <c r="R9" s="90"/>
      <c r="S9" s="90"/>
      <c r="T9" s="90"/>
      <c r="U9" s="90"/>
    </row>
    <row r="10" spans="1:21" ht="30" customHeight="1">
      <c r="A10" s="159"/>
      <c r="B10" s="177" t="s">
        <v>436</v>
      </c>
      <c r="C10" s="161"/>
      <c r="D10" s="382">
        <v>1.0769679839999999</v>
      </c>
      <c r="E10" s="383">
        <v>-9.2950968000000009E-2</v>
      </c>
      <c r="F10" s="383">
        <v>-2.9647007999999999E-2</v>
      </c>
      <c r="G10" s="384">
        <v>-9.6524471999999986E-2</v>
      </c>
      <c r="H10" s="382">
        <v>-6.9306623999999983E-2</v>
      </c>
      <c r="I10" s="383">
        <v>-3.8590151999999996E-2</v>
      </c>
      <c r="J10" s="383">
        <v>-5.8625099999999992E-2</v>
      </c>
      <c r="K10" s="384">
        <v>-1.9377131999999998E-2</v>
      </c>
      <c r="L10" s="385" t="str">
        <f t="shared" si="0"/>
        <v>-</v>
      </c>
      <c r="M10" s="80"/>
      <c r="N10" s="273">
        <f t="shared" si="2"/>
        <v>0.85784553599999991</v>
      </c>
      <c r="O10" s="273">
        <f t="shared" si="3"/>
        <v>-0.18589900799999995</v>
      </c>
      <c r="P10" s="386" t="str">
        <f t="shared" si="1"/>
        <v>-</v>
      </c>
      <c r="Q10" s="254"/>
      <c r="R10" s="90"/>
      <c r="S10" s="90"/>
      <c r="T10" s="90"/>
      <c r="U10" s="90"/>
    </row>
    <row r="11" spans="1:21" ht="30" customHeight="1">
      <c r="A11" s="82"/>
      <c r="B11" s="83" t="s">
        <v>615</v>
      </c>
      <c r="C11" s="84"/>
      <c r="D11" s="379">
        <v>365.84256402000017</v>
      </c>
      <c r="E11" s="380">
        <v>309.54321788999999</v>
      </c>
      <c r="F11" s="380">
        <v>274.89722173199993</v>
      </c>
      <c r="G11" s="381">
        <v>351.93743809899985</v>
      </c>
      <c r="H11" s="382">
        <v>244.72065953780015</v>
      </c>
      <c r="I11" s="383">
        <v>219.07164294160017</v>
      </c>
      <c r="J11" s="383">
        <v>237.51532870799997</v>
      </c>
      <c r="K11" s="384">
        <v>202.28363583309994</v>
      </c>
      <c r="L11" s="385">
        <f t="shared" si="0"/>
        <v>-0.14833439621159639</v>
      </c>
      <c r="M11" s="80"/>
      <c r="N11" s="273">
        <f t="shared" si="2"/>
        <v>1302.2204417409998</v>
      </c>
      <c r="O11" s="273">
        <f t="shared" si="3"/>
        <v>903.59126702050025</v>
      </c>
      <c r="P11" s="386">
        <f t="shared" si="1"/>
        <v>-0.30611497250615527</v>
      </c>
      <c r="Q11" s="254"/>
      <c r="R11" s="90"/>
      <c r="S11" s="90"/>
      <c r="T11" s="90"/>
      <c r="U11" s="90"/>
    </row>
    <row r="12" spans="1:21" ht="30" customHeight="1">
      <c r="A12" s="82"/>
      <c r="B12" s="109" t="s">
        <v>437</v>
      </c>
      <c r="C12" s="84"/>
      <c r="D12" s="382">
        <v>190.90024187490008</v>
      </c>
      <c r="E12" s="383">
        <v>178.45953219760005</v>
      </c>
      <c r="F12" s="383">
        <v>182.55003639440011</v>
      </c>
      <c r="G12" s="384">
        <v>128.11320080069996</v>
      </c>
      <c r="H12" s="382">
        <v>168.09919409479994</v>
      </c>
      <c r="I12" s="383">
        <v>133.93395698939983</v>
      </c>
      <c r="J12" s="383">
        <v>115.76494597559999</v>
      </c>
      <c r="K12" s="384">
        <v>85.323570451500018</v>
      </c>
      <c r="L12" s="385">
        <f t="shared" si="0"/>
        <v>-0.26295849116982406</v>
      </c>
      <c r="M12" s="226"/>
      <c r="N12" s="273">
        <f t="shared" si="2"/>
        <v>680.02301126760017</v>
      </c>
      <c r="O12" s="273">
        <f t="shared" si="3"/>
        <v>503.12166751129973</v>
      </c>
      <c r="P12" s="386">
        <f t="shared" si="1"/>
        <v>-0.26014023176443191</v>
      </c>
      <c r="Q12" s="254"/>
      <c r="R12" s="90"/>
      <c r="S12" s="90"/>
      <c r="T12" s="90"/>
      <c r="U12" s="90"/>
    </row>
    <row r="13" spans="1:21" ht="30" customHeight="1">
      <c r="A13" s="159"/>
      <c r="B13" s="160" t="s">
        <v>438</v>
      </c>
      <c r="C13" s="161"/>
      <c r="D13" s="379">
        <v>190.92734916980004</v>
      </c>
      <c r="E13" s="380">
        <v>178.46461357360005</v>
      </c>
      <c r="F13" s="380">
        <v>182.55307382240011</v>
      </c>
      <c r="G13" s="381">
        <v>128.13987773669996</v>
      </c>
      <c r="H13" s="382">
        <v>168.10279409479995</v>
      </c>
      <c r="I13" s="383">
        <v>133.93395698939983</v>
      </c>
      <c r="J13" s="383">
        <v>115.76494597559999</v>
      </c>
      <c r="K13" s="384">
        <v>85.323570451500018</v>
      </c>
      <c r="L13" s="385">
        <f t="shared" si="0"/>
        <v>-0.26295849116982406</v>
      </c>
      <c r="M13" s="80"/>
      <c r="N13" s="273">
        <f t="shared" si="2"/>
        <v>680.08491430250012</v>
      </c>
      <c r="O13" s="273">
        <f t="shared" si="3"/>
        <v>503.12526751129974</v>
      </c>
      <c r="P13" s="386">
        <f t="shared" si="1"/>
        <v>-0.26020228219985064</v>
      </c>
      <c r="Q13" s="254"/>
      <c r="R13" s="90"/>
      <c r="S13" s="90"/>
      <c r="T13" s="90"/>
      <c r="U13" s="90"/>
    </row>
    <row r="14" spans="1:21" ht="30" customHeight="1">
      <c r="A14" s="159"/>
      <c r="B14" s="160" t="s">
        <v>439</v>
      </c>
      <c r="C14" s="161"/>
      <c r="D14" s="382">
        <v>-2.7107294900000006E-2</v>
      </c>
      <c r="E14" s="383">
        <v>-5.0813759999999986E-3</v>
      </c>
      <c r="F14" s="383">
        <v>-3.037428E-3</v>
      </c>
      <c r="G14" s="384">
        <v>-2.6676935999999998E-2</v>
      </c>
      <c r="H14" s="382">
        <v>-3.5999999999999999E-3</v>
      </c>
      <c r="I14" s="383">
        <v>0</v>
      </c>
      <c r="J14" s="383">
        <v>0</v>
      </c>
      <c r="K14" s="384">
        <v>0</v>
      </c>
      <c r="L14" s="385" t="str">
        <f t="shared" si="0"/>
        <v>-</v>
      </c>
      <c r="M14" s="80"/>
      <c r="N14" s="273">
        <f t="shared" si="2"/>
        <v>-6.1903034900000008E-2</v>
      </c>
      <c r="O14" s="273">
        <f t="shared" si="3"/>
        <v>-3.5999999999999999E-3</v>
      </c>
      <c r="P14" s="386" t="str">
        <f t="shared" si="1"/>
        <v>-</v>
      </c>
      <c r="Q14" s="254"/>
      <c r="R14" s="90"/>
      <c r="S14" s="90"/>
      <c r="T14" s="90"/>
      <c r="U14" s="90"/>
    </row>
    <row r="15" spans="1:21" ht="30" customHeight="1">
      <c r="A15" s="82"/>
      <c r="B15" s="109" t="s">
        <v>440</v>
      </c>
      <c r="C15" s="84"/>
      <c r="D15" s="382">
        <v>7.0264511383999988</v>
      </c>
      <c r="E15" s="383">
        <v>5.7357036540000017</v>
      </c>
      <c r="F15" s="383">
        <v>12.726476916000001</v>
      </c>
      <c r="G15" s="384">
        <v>9.8218923480000004</v>
      </c>
      <c r="H15" s="382">
        <v>6.8505670199999988</v>
      </c>
      <c r="I15" s="383">
        <v>2.9642220480000008</v>
      </c>
      <c r="J15" s="383">
        <v>8.6760465400000015</v>
      </c>
      <c r="K15" s="384">
        <v>3.3232863679999998</v>
      </c>
      <c r="L15" s="385">
        <f t="shared" si="0"/>
        <v>-0.61695844383979082</v>
      </c>
      <c r="M15" s="226"/>
      <c r="N15" s="273">
        <f t="shared" si="2"/>
        <v>35.310524056399998</v>
      </c>
      <c r="O15" s="273">
        <f t="shared" si="3"/>
        <v>21.814121976000003</v>
      </c>
      <c r="P15" s="386">
        <f t="shared" si="1"/>
        <v>-0.38222038446222906</v>
      </c>
      <c r="Q15" s="254"/>
      <c r="R15" s="90"/>
      <c r="S15" s="90"/>
      <c r="T15" s="90"/>
      <c r="U15" s="90"/>
    </row>
    <row r="16" spans="1:21" ht="30" customHeight="1">
      <c r="A16" s="159"/>
      <c r="B16" s="160" t="s">
        <v>441</v>
      </c>
      <c r="C16" s="161"/>
      <c r="D16" s="379">
        <v>6.2058784303999985</v>
      </c>
      <c r="E16" s="380">
        <v>5.7063961500000016</v>
      </c>
      <c r="F16" s="380">
        <v>10.606701060000001</v>
      </c>
      <c r="G16" s="381">
        <v>9.4122437039999998</v>
      </c>
      <c r="H16" s="382">
        <v>5.7816776519999991</v>
      </c>
      <c r="I16" s="383">
        <v>2.0467263600000005</v>
      </c>
      <c r="J16" s="383">
        <v>8.3600235840000021</v>
      </c>
      <c r="K16" s="384">
        <v>1.9147494120000002</v>
      </c>
      <c r="L16" s="385">
        <f t="shared" si="0"/>
        <v>-0.77096363511885524</v>
      </c>
      <c r="M16" s="80"/>
      <c r="N16" s="273">
        <f t="shared" si="2"/>
        <v>31.931219344399999</v>
      </c>
      <c r="O16" s="273">
        <f t="shared" si="3"/>
        <v>18.103177008000003</v>
      </c>
      <c r="P16" s="386">
        <f t="shared" si="1"/>
        <v>-0.43305713406228308</v>
      </c>
      <c r="Q16" s="254"/>
      <c r="R16" s="90"/>
      <c r="S16" s="90"/>
      <c r="T16" s="90"/>
      <c r="U16" s="90"/>
    </row>
    <row r="17" spans="1:23" ht="30" customHeight="1">
      <c r="A17" s="159"/>
      <c r="B17" s="160" t="s">
        <v>442</v>
      </c>
      <c r="C17" s="161"/>
      <c r="D17" s="379">
        <v>0.82057270800000004</v>
      </c>
      <c r="E17" s="380">
        <v>2.9307504000000002E-2</v>
      </c>
      <c r="F17" s="380">
        <v>2.119775856</v>
      </c>
      <c r="G17" s="381">
        <v>0.40964864400000001</v>
      </c>
      <c r="H17" s="382">
        <v>1.068889368</v>
      </c>
      <c r="I17" s="383">
        <v>0.91749568800000003</v>
      </c>
      <c r="J17" s="383">
        <v>0.31602295600000002</v>
      </c>
      <c r="K17" s="384">
        <v>1.4085369559999998</v>
      </c>
      <c r="L17" s="385">
        <f t="shared" si="0"/>
        <v>3.4570716438713385</v>
      </c>
      <c r="M17" s="80"/>
      <c r="N17" s="273">
        <f t="shared" si="2"/>
        <v>3.3793047119999997</v>
      </c>
      <c r="O17" s="273">
        <f t="shared" si="3"/>
        <v>3.7109449679999997</v>
      </c>
      <c r="P17" s="386">
        <f t="shared" si="1"/>
        <v>9.8138606685078456E-2</v>
      </c>
      <c r="Q17" s="254"/>
      <c r="R17" s="90"/>
      <c r="S17" s="90"/>
      <c r="T17" s="90"/>
      <c r="U17" s="90"/>
    </row>
    <row r="18" spans="1:23" ht="30" customHeight="1">
      <c r="A18" s="82" t="s">
        <v>547</v>
      </c>
      <c r="B18" s="109"/>
      <c r="C18" s="84"/>
      <c r="D18" s="382">
        <v>9.3473214960000011</v>
      </c>
      <c r="E18" s="383">
        <v>2.5668638510999999</v>
      </c>
      <c r="F18" s="383">
        <v>4.2178284619999991</v>
      </c>
      <c r="G18" s="384">
        <v>2.7759378064</v>
      </c>
      <c r="H18" s="382">
        <v>18.693741470700001</v>
      </c>
      <c r="I18" s="383">
        <v>5.1264835819999997</v>
      </c>
      <c r="J18" s="383">
        <v>3.1444057298999999</v>
      </c>
      <c r="K18" s="384">
        <v>2.2154877365000001</v>
      </c>
      <c r="L18" s="385">
        <f t="shared" si="0"/>
        <v>-0.29541925349103781</v>
      </c>
      <c r="M18" s="226"/>
      <c r="N18" s="273">
        <f t="shared" si="2"/>
        <v>18.907951615500004</v>
      </c>
      <c r="O18" s="273">
        <f t="shared" si="3"/>
        <v>29.180118519099999</v>
      </c>
      <c r="P18" s="386">
        <f t="shared" si="1"/>
        <v>0.54327232862068842</v>
      </c>
      <c r="Q18" s="254"/>
      <c r="R18" s="90"/>
      <c r="S18" s="90"/>
      <c r="T18" s="90"/>
      <c r="U18" s="90"/>
    </row>
    <row r="19" spans="1:23" ht="30" customHeight="1">
      <c r="A19" s="159"/>
      <c r="B19" s="160" t="s">
        <v>549</v>
      </c>
      <c r="C19" s="161"/>
      <c r="D19" s="379">
        <v>0.67559526000000014</v>
      </c>
      <c r="E19" s="380">
        <v>0.26344869600000004</v>
      </c>
      <c r="F19" s="380">
        <v>0.46298167199999996</v>
      </c>
      <c r="G19" s="381">
        <v>0.25385850000000004</v>
      </c>
      <c r="H19" s="382">
        <v>0.57781358400000016</v>
      </c>
      <c r="I19" s="383">
        <v>0.43709366399999994</v>
      </c>
      <c r="J19" s="383">
        <v>0.75765411599999977</v>
      </c>
      <c r="K19" s="384">
        <v>0.70389012000000006</v>
      </c>
      <c r="L19" s="385">
        <f t="shared" si="0"/>
        <v>-7.0961134988409058E-2</v>
      </c>
      <c r="M19" s="80"/>
      <c r="N19" s="273">
        <f t="shared" si="2"/>
        <v>1.6558841280000001</v>
      </c>
      <c r="O19" s="273">
        <f t="shared" si="3"/>
        <v>2.476451484</v>
      </c>
      <c r="P19" s="386">
        <f t="shared" si="1"/>
        <v>0.49554636228749449</v>
      </c>
      <c r="Q19" s="254"/>
      <c r="R19" s="90"/>
      <c r="S19" s="90"/>
      <c r="T19" s="90"/>
      <c r="U19" s="90"/>
    </row>
    <row r="20" spans="1:23" ht="30" customHeight="1">
      <c r="A20" s="159"/>
      <c r="B20" s="160" t="s">
        <v>550</v>
      </c>
      <c r="C20" s="161"/>
      <c r="D20" s="379">
        <v>8.6717262360000014</v>
      </c>
      <c r="E20" s="380">
        <v>2.3034151550999997</v>
      </c>
      <c r="F20" s="380">
        <v>3.7548467899999993</v>
      </c>
      <c r="G20" s="381">
        <v>2.5220793064000002</v>
      </c>
      <c r="H20" s="382">
        <v>18.1159278867</v>
      </c>
      <c r="I20" s="383">
        <v>4.6893899179999998</v>
      </c>
      <c r="J20" s="383">
        <v>2.3867516138999996</v>
      </c>
      <c r="K20" s="384">
        <v>1.5115976165</v>
      </c>
      <c r="L20" s="389">
        <f t="shared" si="0"/>
        <v>-0.3666715850544584</v>
      </c>
      <c r="M20" s="80"/>
      <c r="N20" s="273">
        <f t="shared" si="2"/>
        <v>17.2520674875</v>
      </c>
      <c r="O20" s="273">
        <f t="shared" si="3"/>
        <v>26.703667035100001</v>
      </c>
      <c r="P20" s="386">
        <f t="shared" si="1"/>
        <v>0.54785315177141314</v>
      </c>
      <c r="Q20" s="254"/>
      <c r="R20" s="90"/>
      <c r="S20" s="90"/>
      <c r="T20" s="90"/>
      <c r="U20" s="90"/>
    </row>
    <row r="21" spans="1:23" ht="30" customHeight="1">
      <c r="A21" s="205" t="s">
        <v>544</v>
      </c>
      <c r="B21" s="455"/>
      <c r="C21" s="204"/>
      <c r="D21" s="456">
        <v>1106.7556055589</v>
      </c>
      <c r="E21" s="457">
        <v>813.16830911349996</v>
      </c>
      <c r="F21" s="457">
        <v>977.0010744491002</v>
      </c>
      <c r="G21" s="458">
        <v>958.80916298650004</v>
      </c>
      <c r="H21" s="456">
        <v>881.19039320179991</v>
      </c>
      <c r="I21" s="459">
        <v>884.4346452903003</v>
      </c>
      <c r="J21" s="459">
        <v>1005.8642310974002</v>
      </c>
      <c r="K21" s="460">
        <v>878.4982567612002</v>
      </c>
      <c r="L21" s="436">
        <f t="shared" si="0"/>
        <v>-0.12662342530785042</v>
      </c>
      <c r="M21" s="226"/>
      <c r="N21" s="293">
        <f t="shared" si="2"/>
        <v>3855.7341521079998</v>
      </c>
      <c r="O21" s="293">
        <f t="shared" si="3"/>
        <v>3649.9875263507006</v>
      </c>
      <c r="P21" s="436">
        <f t="shared" si="1"/>
        <v>-5.3361206359316515E-2</v>
      </c>
      <c r="Q21" s="254"/>
      <c r="R21" s="90"/>
      <c r="S21" s="90"/>
      <c r="T21" s="90"/>
      <c r="U21" s="90"/>
    </row>
    <row r="22" spans="1:23" ht="30" customHeight="1">
      <c r="A22" s="127" t="s">
        <v>14</v>
      </c>
      <c r="J22" s="443"/>
    </row>
    <row r="23" spans="1:23" ht="30" customHeight="1">
      <c r="A23" s="79"/>
      <c r="B23" s="227"/>
      <c r="C23" s="227"/>
      <c r="D23" s="444"/>
      <c r="E23" s="444"/>
      <c r="F23" s="444"/>
      <c r="G23" s="444"/>
      <c r="H23" s="250"/>
      <c r="I23" s="444"/>
      <c r="J23" s="444"/>
      <c r="K23" s="250"/>
      <c r="M23" s="80"/>
      <c r="O23" s="445"/>
      <c r="P23" s="446"/>
    </row>
    <row r="24" spans="1:23" ht="30" customHeight="1">
      <c r="A24" s="135" t="s">
        <v>452</v>
      </c>
      <c r="B24" s="408"/>
      <c r="C24" s="408"/>
      <c r="D24" s="411"/>
      <c r="E24" s="411"/>
      <c r="F24" s="411"/>
      <c r="G24" s="411"/>
      <c r="H24" s="411"/>
      <c r="I24" s="175"/>
      <c r="J24" s="175"/>
      <c r="K24" s="410"/>
      <c r="L24" s="409"/>
      <c r="M24" s="410"/>
      <c r="N24" s="410"/>
      <c r="O24" s="410"/>
      <c r="P24" s="173" t="s">
        <v>5</v>
      </c>
    </row>
    <row r="25" spans="1:23" ht="30" customHeight="1">
      <c r="A25" s="755" t="s">
        <v>380</v>
      </c>
      <c r="B25" s="756"/>
      <c r="C25" s="757"/>
      <c r="D25" s="764">
        <v>2024</v>
      </c>
      <c r="E25" s="765"/>
      <c r="F25" s="765"/>
      <c r="G25" s="766"/>
      <c r="H25" s="764">
        <v>2025</v>
      </c>
      <c r="I25" s="765"/>
      <c r="J25" s="765"/>
      <c r="K25" s="766"/>
      <c r="L25" s="747" t="s">
        <v>12</v>
      </c>
      <c r="M25" s="176"/>
      <c r="N25" s="140">
        <v>2024</v>
      </c>
      <c r="O25" s="140">
        <v>2025</v>
      </c>
      <c r="P25" s="747" t="s">
        <v>13</v>
      </c>
    </row>
    <row r="26" spans="1:23" ht="30" customHeight="1">
      <c r="A26" s="758"/>
      <c r="B26" s="759"/>
      <c r="C26" s="760"/>
      <c r="D26" s="137" t="s">
        <v>7</v>
      </c>
      <c r="E26" s="334" t="s">
        <v>2</v>
      </c>
      <c r="F26" s="334" t="s">
        <v>1</v>
      </c>
      <c r="G26" s="335" t="s">
        <v>0</v>
      </c>
      <c r="H26" s="137" t="s">
        <v>7</v>
      </c>
      <c r="I26" s="138" t="s">
        <v>2</v>
      </c>
      <c r="J26" s="138" t="s">
        <v>1</v>
      </c>
      <c r="K26" s="139" t="s">
        <v>0</v>
      </c>
      <c r="L26" s="748"/>
      <c r="M26" s="176"/>
      <c r="N26" s="141" t="s">
        <v>498</v>
      </c>
      <c r="O26" s="142" t="s">
        <v>498</v>
      </c>
      <c r="P26" s="748"/>
    </row>
    <row r="27" spans="1:23" ht="30" customHeight="1" thickBot="1">
      <c r="A27" s="761"/>
      <c r="B27" s="762"/>
      <c r="C27" s="763"/>
      <c r="D27" s="165" t="s">
        <v>499</v>
      </c>
      <c r="E27" s="361" t="s">
        <v>500</v>
      </c>
      <c r="F27" s="361" t="s">
        <v>501</v>
      </c>
      <c r="G27" s="362" t="s">
        <v>502</v>
      </c>
      <c r="H27" s="165" t="s">
        <v>582</v>
      </c>
      <c r="I27" s="361" t="s">
        <v>584</v>
      </c>
      <c r="J27" s="364" t="s">
        <v>586</v>
      </c>
      <c r="K27" s="167" t="s">
        <v>588</v>
      </c>
      <c r="L27" s="749"/>
      <c r="M27" s="176"/>
      <c r="N27" s="169" t="s">
        <v>629</v>
      </c>
      <c r="O27" s="169" t="s">
        <v>631</v>
      </c>
      <c r="P27" s="749"/>
    </row>
    <row r="28" spans="1:23" ht="30" customHeight="1">
      <c r="A28" s="182" t="s">
        <v>551</v>
      </c>
      <c r="B28" s="177"/>
      <c r="C28" s="161"/>
      <c r="D28" s="470">
        <v>538.27784035799993</v>
      </c>
      <c r="E28" s="471">
        <v>426.35581975939988</v>
      </c>
      <c r="F28" s="471">
        <v>534.99661960330013</v>
      </c>
      <c r="G28" s="472">
        <v>517.83114801310001</v>
      </c>
      <c r="H28" s="447">
        <v>466.58429626759994</v>
      </c>
      <c r="I28" s="471">
        <v>474.435040738</v>
      </c>
      <c r="J28" s="448">
        <v>531.93433545150003</v>
      </c>
      <c r="K28" s="269">
        <v>517.96794165080007</v>
      </c>
      <c r="L28" s="467">
        <f>IF(OR(K28&lt;=0,J28&lt;=0),"-",K28/J28-1)</f>
        <v>-2.6255860676572818E-2</v>
      </c>
      <c r="M28" s="222"/>
      <c r="N28" s="270">
        <f>D28+E28+F28+G28</f>
        <v>2017.4614277338001</v>
      </c>
      <c r="O28" s="270">
        <f>H28+I28+J28+K28</f>
        <v>1990.9216141079</v>
      </c>
      <c r="P28" s="469">
        <f>IF(OR(O28&lt;=0,N28&lt;=0),"-",O28/N28-1)</f>
        <v>-1.3155053802298422E-2</v>
      </c>
      <c r="R28" s="90"/>
      <c r="S28" s="90"/>
      <c r="T28" s="90"/>
      <c r="U28" s="90"/>
      <c r="V28" s="90"/>
      <c r="W28" s="90"/>
    </row>
    <row r="29" spans="1:23" ht="30" customHeight="1">
      <c r="A29" s="108" t="s">
        <v>552</v>
      </c>
      <c r="B29" s="109"/>
      <c r="C29" s="414"/>
      <c r="D29" s="449">
        <v>371.04789148600003</v>
      </c>
      <c r="E29" s="450">
        <v>209.03285092850001</v>
      </c>
      <c r="F29" s="450">
        <v>255.84784406850002</v>
      </c>
      <c r="G29" s="451">
        <v>311.76090524390003</v>
      </c>
      <c r="H29" s="382">
        <v>232.25065160489996</v>
      </c>
      <c r="I29" s="450">
        <v>275.3488749334</v>
      </c>
      <c r="J29" s="452">
        <v>357.40022526880006</v>
      </c>
      <c r="K29" s="272">
        <v>275.93316499869997</v>
      </c>
      <c r="L29" s="385">
        <f>IF(OR(K29&lt;=0,J29&lt;=0),"-",K29/J29-1)</f>
        <v>-0.22794350565623978</v>
      </c>
      <c r="M29" s="222"/>
      <c r="N29" s="273">
        <f>D29+E29+F29+G29</f>
        <v>1147.6894917269001</v>
      </c>
      <c r="O29" s="273">
        <f>H29+I29+J29+K29</f>
        <v>1140.9329168058</v>
      </c>
      <c r="P29" s="386">
        <f>IF(OR(O29&lt;=0,N29&lt;=0),"-",O29/N29-1)</f>
        <v>-5.8871105554287873E-3</v>
      </c>
      <c r="R29" s="90"/>
      <c r="S29" s="90"/>
      <c r="T29" s="90"/>
      <c r="U29" s="90"/>
      <c r="V29" s="90"/>
      <c r="W29" s="90"/>
    </row>
    <row r="30" spans="1:23" ht="30" customHeight="1">
      <c r="A30" s="108" t="s">
        <v>553</v>
      </c>
      <c r="B30" s="109"/>
      <c r="C30" s="84"/>
      <c r="D30" s="449">
        <v>176.95159169160002</v>
      </c>
      <c r="E30" s="450">
        <v>162.3960020252</v>
      </c>
      <c r="F30" s="450">
        <v>171.61784397900001</v>
      </c>
      <c r="G30" s="451">
        <v>118.4242196622</v>
      </c>
      <c r="H30" s="382">
        <v>144.30863872720002</v>
      </c>
      <c r="I30" s="450">
        <v>122.86128488280001</v>
      </c>
      <c r="J30" s="452">
        <v>105.9636797329</v>
      </c>
      <c r="K30" s="272">
        <v>76.314342029000017</v>
      </c>
      <c r="L30" s="385">
        <f>IF(OR(K30&lt;=0,J30&lt;=0),"-",K30/J30-1)</f>
        <v>-0.2798066071189329</v>
      </c>
      <c r="M30" s="222"/>
      <c r="N30" s="273">
        <f>D30+E30+F30+G30</f>
        <v>629.38965735800002</v>
      </c>
      <c r="O30" s="273">
        <f>H30+I30+J30+K30</f>
        <v>449.4479453719</v>
      </c>
      <c r="P30" s="386">
        <f>IF(OR(O30&lt;=0,N30&lt;=0),"-",O30/N30-1)</f>
        <v>-0.28589874314338826</v>
      </c>
      <c r="R30" s="90"/>
      <c r="S30" s="90"/>
      <c r="T30" s="90"/>
      <c r="U30" s="90"/>
      <c r="V30" s="90"/>
      <c r="W30" s="90"/>
    </row>
    <row r="31" spans="1:23" ht="30" customHeight="1">
      <c r="A31" s="108" t="s">
        <v>554</v>
      </c>
      <c r="B31" s="109"/>
      <c r="C31" s="84"/>
      <c r="D31" s="449">
        <v>20.4782820233</v>
      </c>
      <c r="E31" s="450">
        <v>15.383636400400002</v>
      </c>
      <c r="F31" s="450">
        <v>14.538766798299999</v>
      </c>
      <c r="G31" s="451">
        <v>10.7928900673</v>
      </c>
      <c r="H31" s="382">
        <v>38.046806602100006</v>
      </c>
      <c r="I31" s="450">
        <v>11.789444736100002</v>
      </c>
      <c r="J31" s="452">
        <v>10.565990644200001</v>
      </c>
      <c r="K31" s="272">
        <v>8.282808082699999</v>
      </c>
      <c r="L31" s="385">
        <f>IF(OR(K31&lt;=0,J31&lt;=0),"-",K31/J31-1)</f>
        <v>-0.21608788407865109</v>
      </c>
      <c r="M31" s="222"/>
      <c r="N31" s="273">
        <f>D31+E31+F31+G31</f>
        <v>61.193575289300007</v>
      </c>
      <c r="O31" s="273">
        <f>H31+I31+J31+K31</f>
        <v>68.6850500651</v>
      </c>
      <c r="P31" s="386">
        <f>IF(OR(O31&lt;=0,N31&lt;=0),"-",O31/N31-1)</f>
        <v>0.12242257034963466</v>
      </c>
      <c r="R31" s="90"/>
      <c r="S31" s="90"/>
      <c r="T31" s="90"/>
      <c r="U31" s="90"/>
      <c r="V31" s="90"/>
      <c r="W31" s="90"/>
    </row>
    <row r="32" spans="1:23" s="128" customFormat="1" ht="30" customHeight="1">
      <c r="A32" s="205" t="s">
        <v>453</v>
      </c>
      <c r="B32" s="455"/>
      <c r="C32" s="204"/>
      <c r="D32" s="456">
        <v>1106.7556055589002</v>
      </c>
      <c r="E32" s="457">
        <v>813.16830911349962</v>
      </c>
      <c r="F32" s="457">
        <v>977.00107444909997</v>
      </c>
      <c r="G32" s="458">
        <v>958.80916298649902</v>
      </c>
      <c r="H32" s="456">
        <v>881.19039320179991</v>
      </c>
      <c r="I32" s="457">
        <v>884.4346452903003</v>
      </c>
      <c r="J32" s="459">
        <v>1005.8642310974003</v>
      </c>
      <c r="K32" s="460">
        <v>878.49825676120042</v>
      </c>
      <c r="L32" s="436">
        <f>IF(OR(K32&lt;=0,J32&lt;=0),"-",K32/J32-1)</f>
        <v>-0.1266234253078502</v>
      </c>
      <c r="M32" s="226"/>
      <c r="N32" s="293">
        <f>D32+E32+F32+G32</f>
        <v>3855.7341521079989</v>
      </c>
      <c r="O32" s="293">
        <f>H32+I32+J32+K32</f>
        <v>3649.987526350701</v>
      </c>
      <c r="P32" s="436">
        <f>IF(OR(O32&lt;=0,N32&lt;=0),"-",O32/N32-1)</f>
        <v>-5.3361206359316182E-2</v>
      </c>
      <c r="R32" s="90"/>
      <c r="S32" s="90"/>
      <c r="T32" s="90"/>
      <c r="U32" s="90"/>
      <c r="V32" s="90"/>
      <c r="W32" s="90"/>
    </row>
    <row r="33" spans="1:16" s="128" customFormat="1" ht="30" customHeight="1">
      <c r="A33" s="227"/>
      <c r="B33" s="227"/>
      <c r="C33" s="227"/>
      <c r="D33" s="453"/>
      <c r="E33" s="453"/>
      <c r="F33" s="453"/>
      <c r="G33" s="453"/>
      <c r="H33" s="453"/>
      <c r="I33" s="453"/>
      <c r="J33" s="453"/>
      <c r="K33" s="453"/>
      <c r="L33" s="454"/>
      <c r="M33" s="80"/>
      <c r="N33" s="453"/>
      <c r="O33" s="453"/>
      <c r="P33" s="347"/>
    </row>
    <row r="34" spans="1:16" ht="30" customHeight="1">
      <c r="A34" s="133"/>
    </row>
    <row r="35" spans="1:16" ht="30" customHeight="1">
      <c r="A35" s="133"/>
    </row>
  </sheetData>
  <mergeCells count="10">
    <mergeCell ref="A4:C6"/>
    <mergeCell ref="D4:G4"/>
    <mergeCell ref="H4:K4"/>
    <mergeCell ref="L4:L6"/>
    <mergeCell ref="P4:P6"/>
    <mergeCell ref="A25:C27"/>
    <mergeCell ref="D25:G25"/>
    <mergeCell ref="H25:K25"/>
    <mergeCell ref="L25:L27"/>
    <mergeCell ref="P25:P27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5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3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25" ht="30" customHeight="1">
      <c r="A1" s="202" t="s">
        <v>41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25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25" s="73" customFormat="1" ht="30" customHeight="1">
      <c r="A3" s="135" t="s">
        <v>454</v>
      </c>
      <c r="B3" s="72"/>
      <c r="C3" s="172"/>
      <c r="D3" s="172"/>
      <c r="E3" s="172"/>
      <c r="F3" s="172"/>
      <c r="G3" s="172"/>
      <c r="H3" s="172"/>
      <c r="I3" s="172"/>
      <c r="J3" s="172"/>
      <c r="L3" s="173"/>
      <c r="M3" s="174"/>
      <c r="O3" s="175"/>
      <c r="P3" s="173" t="s">
        <v>25</v>
      </c>
      <c r="Q3" s="68"/>
      <c r="R3" s="68"/>
      <c r="S3" s="68"/>
      <c r="T3" s="68"/>
    </row>
    <row r="4" spans="1:25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</row>
    <row r="5" spans="1:25" ht="30" customHeight="1">
      <c r="A5" s="758"/>
      <c r="B5" s="759"/>
      <c r="C5" s="760"/>
      <c r="D5" s="137" t="s">
        <v>7</v>
      </c>
      <c r="E5" s="334" t="s">
        <v>2</v>
      </c>
      <c r="F5" s="334" t="s">
        <v>1</v>
      </c>
      <c r="G5" s="335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</row>
    <row r="6" spans="1:25" ht="30" customHeight="1" thickBot="1">
      <c r="A6" s="761"/>
      <c r="B6" s="762"/>
      <c r="C6" s="763"/>
      <c r="D6" s="165" t="s">
        <v>499</v>
      </c>
      <c r="E6" s="361" t="s">
        <v>500</v>
      </c>
      <c r="F6" s="361" t="s">
        <v>501</v>
      </c>
      <c r="G6" s="362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</row>
    <row r="7" spans="1:25" ht="30" customHeight="1">
      <c r="A7" s="461" t="s">
        <v>455</v>
      </c>
      <c r="B7" s="160"/>
      <c r="C7" s="161"/>
      <c r="D7" s="489">
        <v>28314</v>
      </c>
      <c r="E7" s="463">
        <v>29184</v>
      </c>
      <c r="F7" s="463">
        <v>30127</v>
      </c>
      <c r="G7" s="490">
        <v>31005</v>
      </c>
      <c r="H7" s="447">
        <v>34419</v>
      </c>
      <c r="I7" s="491">
        <v>35705</v>
      </c>
      <c r="J7" s="491">
        <v>36487</v>
      </c>
      <c r="K7" s="492">
        <v>36923</v>
      </c>
      <c r="L7" s="467">
        <f>IF(OR(K7&lt;=0,J7&lt;=0),"-",K7/J7-1)</f>
        <v>1.1949461452023913E-2</v>
      </c>
      <c r="M7" s="80"/>
      <c r="N7" s="270">
        <f>G7</f>
        <v>31005</v>
      </c>
      <c r="O7" s="488">
        <f>K7</f>
        <v>36923</v>
      </c>
      <c r="P7" s="104">
        <f>IF(OR(O7&lt;=0,N7&lt;=0),"-",O7/N7-1)</f>
        <v>0.19087243992904379</v>
      </c>
      <c r="U7" s="81"/>
      <c r="V7" s="81"/>
      <c r="W7" s="81"/>
      <c r="X7" s="81"/>
      <c r="Y7" s="81"/>
    </row>
    <row r="8" spans="1:25" ht="30" customHeight="1">
      <c r="A8" s="223" t="s">
        <v>456</v>
      </c>
      <c r="B8" s="224"/>
      <c r="C8" s="225"/>
      <c r="D8" s="477">
        <v>0.47682639434406898</v>
      </c>
      <c r="E8" s="478">
        <v>0.49199999999999999</v>
      </c>
      <c r="F8" s="478">
        <v>0.51593625498007967</v>
      </c>
      <c r="G8" s="479">
        <v>0.51200000000000001</v>
      </c>
      <c r="H8" s="247">
        <v>0.55900000000000005</v>
      </c>
      <c r="I8" s="248">
        <v>0.55500000000000005</v>
      </c>
      <c r="J8" s="248">
        <v>0.54500000000000004</v>
      </c>
      <c r="K8" s="390">
        <v>0.51600000000000001</v>
      </c>
      <c r="L8" s="480">
        <f>+K8-J8</f>
        <v>-2.9000000000000026E-2</v>
      </c>
      <c r="M8" s="80"/>
      <c r="N8" s="389">
        <v>0.497</v>
      </c>
      <c r="O8" s="389">
        <v>0.54600000000000004</v>
      </c>
      <c r="P8" s="480">
        <f>O8-N8</f>
        <v>4.9000000000000044E-2</v>
      </c>
      <c r="U8" s="81"/>
      <c r="V8" s="81"/>
      <c r="W8" s="81"/>
      <c r="X8" s="81"/>
      <c r="Y8" s="81"/>
    </row>
    <row r="9" spans="1:25" ht="30" customHeight="1">
      <c r="A9" s="79"/>
      <c r="B9" s="227"/>
      <c r="C9" s="227"/>
      <c r="D9" s="307"/>
      <c r="E9" s="307"/>
      <c r="F9" s="307"/>
      <c r="G9" s="307"/>
      <c r="H9" s="222"/>
      <c r="I9" s="222"/>
      <c r="J9" s="222"/>
      <c r="K9" s="222"/>
      <c r="L9" s="228"/>
      <c r="M9" s="80"/>
      <c r="N9" s="222"/>
      <c r="O9" s="222"/>
      <c r="P9" s="228"/>
      <c r="U9" s="90"/>
      <c r="V9" s="90"/>
      <c r="W9" s="90"/>
      <c r="X9" s="90"/>
      <c r="Y9" s="90"/>
    </row>
    <row r="10" spans="1:25" ht="30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80"/>
      <c r="N10" s="133"/>
      <c r="P10" s="133"/>
      <c r="R10" s="91"/>
      <c r="S10" s="91"/>
      <c r="T10" s="91"/>
      <c r="U10" s="91"/>
      <c r="V10" s="91"/>
      <c r="W10" s="91"/>
      <c r="X10" s="91"/>
      <c r="Y10" s="91"/>
    </row>
    <row r="11" spans="1:25" ht="30" customHeight="1">
      <c r="A11" s="133"/>
      <c r="D11" s="90"/>
      <c r="E11" s="90"/>
      <c r="F11" s="90"/>
      <c r="G11" s="90"/>
      <c r="H11" s="90"/>
      <c r="I11" s="90"/>
      <c r="M11" s="68"/>
      <c r="O11" s="68"/>
    </row>
    <row r="12" spans="1:25" ht="30" customHeight="1">
      <c r="A12" s="774"/>
      <c r="B12" s="774"/>
      <c r="C12" s="774"/>
      <c r="D12" s="411"/>
      <c r="E12" s="411"/>
      <c r="F12" s="411"/>
      <c r="G12" s="411"/>
      <c r="H12" s="411"/>
      <c r="I12" s="175"/>
      <c r="J12" s="175"/>
      <c r="K12" s="410"/>
      <c r="L12" s="409"/>
      <c r="M12" s="410"/>
      <c r="N12" s="410"/>
      <c r="O12" s="410"/>
      <c r="P12" s="409"/>
    </row>
    <row r="13" spans="1:25" ht="30" customHeight="1">
      <c r="A13" s="774"/>
      <c r="B13" s="774"/>
      <c r="C13" s="774"/>
      <c r="D13" s="175"/>
      <c r="E13" s="175"/>
      <c r="F13" s="175"/>
      <c r="G13" s="410"/>
      <c r="H13" s="175"/>
      <c r="I13" s="175"/>
      <c r="J13" s="175"/>
      <c r="K13" s="410"/>
      <c r="L13" s="409"/>
      <c r="M13" s="410"/>
      <c r="N13" s="410"/>
      <c r="O13" s="410"/>
      <c r="P13" s="409"/>
    </row>
    <row r="14" spans="1:25" ht="30" customHeight="1">
      <c r="A14" s="252"/>
      <c r="B14" s="252"/>
      <c r="C14" s="253"/>
      <c r="D14" s="484"/>
      <c r="E14" s="484"/>
      <c r="F14" s="484"/>
      <c r="G14" s="484"/>
      <c r="H14" s="484"/>
      <c r="I14" s="484"/>
      <c r="J14" s="484"/>
      <c r="K14" s="484"/>
      <c r="L14" s="485"/>
      <c r="M14" s="222"/>
      <c r="N14" s="484"/>
      <c r="O14" s="484"/>
      <c r="P14" s="485"/>
    </row>
    <row r="15" spans="1:25" ht="30" customHeight="1">
      <c r="A15" s="252"/>
      <c r="B15" s="253"/>
      <c r="C15" s="253"/>
      <c r="D15" s="484"/>
      <c r="E15" s="484"/>
      <c r="F15" s="484"/>
      <c r="G15" s="484"/>
      <c r="H15" s="484"/>
      <c r="I15" s="484"/>
      <c r="J15" s="484"/>
      <c r="K15" s="484"/>
      <c r="L15" s="485"/>
      <c r="M15" s="222"/>
      <c r="N15" s="484"/>
      <c r="O15" s="484"/>
      <c r="P15" s="485"/>
    </row>
    <row r="16" spans="1:25" ht="30" customHeight="1">
      <c r="A16" s="252"/>
      <c r="B16" s="253"/>
      <c r="C16" s="253"/>
      <c r="D16" s="230"/>
      <c r="E16" s="230"/>
      <c r="F16" s="230"/>
      <c r="G16" s="230"/>
      <c r="H16" s="222"/>
      <c r="I16" s="222"/>
      <c r="J16" s="222"/>
      <c r="K16" s="222"/>
      <c r="L16" s="228"/>
      <c r="M16" s="222"/>
      <c r="N16" s="222"/>
      <c r="O16" s="222"/>
      <c r="P16" s="228"/>
    </row>
    <row r="17" spans="1:18" ht="30" customHeight="1">
      <c r="A17" s="252"/>
      <c r="B17" s="253"/>
      <c r="C17" s="253"/>
      <c r="D17" s="230"/>
      <c r="E17" s="230"/>
      <c r="F17" s="230"/>
      <c r="G17" s="230"/>
      <c r="H17" s="222"/>
      <c r="I17" s="222"/>
      <c r="J17" s="222"/>
      <c r="K17" s="222"/>
      <c r="L17" s="228"/>
      <c r="M17" s="222"/>
      <c r="N17" s="222"/>
      <c r="O17" s="222"/>
      <c r="P17" s="228"/>
    </row>
    <row r="18" spans="1:18" ht="15.75">
      <c r="A18" s="483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30"/>
      <c r="N18" s="222"/>
      <c r="O18" s="230"/>
      <c r="P18" s="228"/>
      <c r="R18" s="81"/>
    </row>
    <row r="19" spans="1:18" ht="30" customHeight="1">
      <c r="A19" s="771"/>
      <c r="B19" s="771"/>
      <c r="C19" s="774"/>
      <c r="D19" s="771"/>
      <c r="E19" s="771"/>
      <c r="F19" s="771"/>
      <c r="G19" s="771"/>
      <c r="H19" s="771"/>
      <c r="I19" s="771"/>
      <c r="J19" s="771"/>
      <c r="K19" s="771"/>
      <c r="L19" s="772"/>
      <c r="M19" s="410"/>
      <c r="N19" s="410"/>
      <c r="O19" s="410"/>
      <c r="P19" s="772"/>
    </row>
    <row r="20" spans="1:18" ht="30" customHeight="1">
      <c r="A20" s="774"/>
      <c r="B20" s="774"/>
      <c r="C20" s="774"/>
      <c r="D20" s="411"/>
      <c r="E20" s="411"/>
      <c r="F20" s="411"/>
      <c r="G20" s="411"/>
      <c r="H20" s="411"/>
      <c r="I20" s="175"/>
      <c r="J20" s="175"/>
      <c r="K20" s="410"/>
      <c r="L20" s="772"/>
      <c r="M20" s="410"/>
      <c r="N20" s="410"/>
      <c r="O20" s="410"/>
      <c r="P20" s="772"/>
    </row>
    <row r="21" spans="1:18" ht="30" customHeight="1">
      <c r="A21" s="774"/>
      <c r="B21" s="774"/>
      <c r="C21" s="774"/>
      <c r="D21" s="175"/>
      <c r="E21" s="175"/>
      <c r="F21" s="175"/>
      <c r="G21" s="410"/>
      <c r="H21" s="175"/>
      <c r="I21" s="175"/>
      <c r="J21" s="175"/>
      <c r="K21" s="410"/>
      <c r="L21" s="772"/>
      <c r="M21" s="410"/>
      <c r="N21" s="410"/>
      <c r="O21" s="410"/>
      <c r="P21" s="772"/>
    </row>
    <row r="22" spans="1:18" ht="30" customHeight="1">
      <c r="A22" s="252"/>
      <c r="B22" s="252"/>
      <c r="C22" s="253"/>
      <c r="D22" s="230"/>
      <c r="E22" s="230"/>
      <c r="F22" s="230"/>
      <c r="G22" s="230"/>
      <c r="H22" s="222"/>
      <c r="I22" s="222"/>
      <c r="J22" s="222"/>
      <c r="K22" s="222"/>
      <c r="L22" s="228"/>
      <c r="M22" s="222"/>
      <c r="N22" s="222"/>
      <c r="O22" s="230"/>
      <c r="P22" s="228"/>
    </row>
    <row r="23" spans="1:18" ht="30" customHeight="1">
      <c r="A23" s="252"/>
      <c r="B23" s="253"/>
      <c r="C23" s="253"/>
      <c r="D23" s="230"/>
      <c r="E23" s="230"/>
      <c r="F23" s="230"/>
      <c r="G23" s="230"/>
      <c r="H23" s="222"/>
      <c r="I23" s="222"/>
      <c r="J23" s="222"/>
      <c r="K23" s="222"/>
      <c r="L23" s="228"/>
      <c r="M23" s="222"/>
      <c r="N23" s="222"/>
      <c r="O23" s="222"/>
      <c r="P23" s="228"/>
    </row>
    <row r="24" spans="1:18" ht="30" customHeight="1">
      <c r="A24" s="252"/>
      <c r="B24" s="253"/>
      <c r="C24" s="253"/>
      <c r="D24" s="230"/>
      <c r="E24" s="230"/>
      <c r="F24" s="230"/>
      <c r="G24" s="230"/>
      <c r="H24" s="222"/>
      <c r="I24" s="222"/>
      <c r="J24" s="222"/>
      <c r="K24" s="222"/>
      <c r="L24" s="228"/>
      <c r="M24" s="222"/>
      <c r="N24" s="222"/>
      <c r="O24" s="222"/>
      <c r="P24" s="228"/>
    </row>
    <row r="25" spans="1:18" s="128" customFormat="1" ht="30" customHeight="1">
      <c r="A25" s="252"/>
      <c r="B25" s="253"/>
      <c r="C25" s="253"/>
      <c r="D25" s="230"/>
      <c r="E25" s="230"/>
      <c r="F25" s="230"/>
      <c r="G25" s="230"/>
      <c r="H25" s="222"/>
      <c r="I25" s="222"/>
      <c r="J25" s="222"/>
      <c r="K25" s="222"/>
      <c r="L25" s="228"/>
      <c r="M25" s="222"/>
      <c r="N25" s="222"/>
      <c r="O25" s="222"/>
      <c r="P25" s="228"/>
    </row>
    <row r="26" spans="1:18" s="128" customFormat="1" ht="30" customHeight="1">
      <c r="A26" s="252"/>
      <c r="B26" s="253"/>
      <c r="C26" s="253"/>
      <c r="D26" s="486"/>
      <c r="E26" s="230"/>
      <c r="F26" s="230"/>
      <c r="G26" s="230"/>
      <c r="H26" s="222"/>
      <c r="I26" s="222"/>
      <c r="J26" s="222"/>
      <c r="K26" s="222"/>
      <c r="L26" s="228"/>
      <c r="M26" s="222"/>
      <c r="N26" s="222"/>
      <c r="O26" s="222"/>
      <c r="P26" s="228"/>
    </row>
    <row r="27" spans="1:18" ht="30" customHeight="1">
      <c r="A27" s="252"/>
      <c r="B27" s="253"/>
      <c r="C27" s="253"/>
      <c r="D27" s="230"/>
      <c r="E27" s="230"/>
      <c r="F27" s="230"/>
      <c r="G27" s="230"/>
      <c r="H27" s="222"/>
      <c r="I27" s="222"/>
      <c r="J27" s="222"/>
      <c r="K27" s="222"/>
      <c r="L27" s="228"/>
      <c r="M27" s="222"/>
      <c r="N27" s="308"/>
      <c r="O27" s="308"/>
      <c r="P27" s="228"/>
    </row>
    <row r="28" spans="1:18" ht="30" customHeight="1">
      <c r="A28" s="199"/>
      <c r="B28" s="252"/>
      <c r="C28" s="253"/>
      <c r="D28" s="230"/>
      <c r="E28" s="230"/>
      <c r="F28" s="230"/>
      <c r="G28" s="230"/>
      <c r="H28" s="230"/>
      <c r="I28" s="230"/>
      <c r="J28" s="230"/>
      <c r="K28" s="230"/>
      <c r="L28" s="228"/>
      <c r="M28" s="230"/>
      <c r="N28" s="222"/>
      <c r="O28" s="230"/>
      <c r="P28" s="228"/>
    </row>
    <row r="29" spans="1:18" ht="15.75">
      <c r="A29" s="483"/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30"/>
      <c r="N29" s="222"/>
      <c r="O29" s="230"/>
      <c r="P29" s="228"/>
    </row>
    <row r="30" spans="1:18" ht="30" customHeight="1">
      <c r="A30" s="771"/>
      <c r="B30" s="771"/>
      <c r="C30" s="774"/>
      <c r="D30" s="771"/>
      <c r="E30" s="771"/>
      <c r="F30" s="771"/>
      <c r="G30" s="771"/>
      <c r="H30" s="771"/>
      <c r="I30" s="771"/>
      <c r="J30" s="771"/>
      <c r="K30" s="771"/>
      <c r="L30" s="772"/>
      <c r="M30" s="410"/>
      <c r="N30" s="410"/>
      <c r="O30" s="410"/>
      <c r="P30" s="772"/>
    </row>
    <row r="31" spans="1:18" ht="30" customHeight="1">
      <c r="A31" s="774"/>
      <c r="B31" s="774"/>
      <c r="C31" s="774"/>
      <c r="D31" s="411"/>
      <c r="E31" s="411"/>
      <c r="F31" s="411"/>
      <c r="G31" s="411"/>
      <c r="H31" s="411"/>
      <c r="I31" s="175"/>
      <c r="J31" s="175"/>
      <c r="K31" s="410"/>
      <c r="L31" s="772"/>
      <c r="M31" s="410"/>
      <c r="N31" s="410"/>
      <c r="O31" s="410"/>
      <c r="P31" s="772"/>
    </row>
    <row r="32" spans="1:18" ht="30" customHeight="1">
      <c r="A32" s="774"/>
      <c r="B32" s="774"/>
      <c r="C32" s="774"/>
      <c r="D32" s="175"/>
      <c r="E32" s="175"/>
      <c r="F32" s="175"/>
      <c r="G32" s="410"/>
      <c r="H32" s="175"/>
      <c r="I32" s="175"/>
      <c r="J32" s="175"/>
      <c r="K32" s="410"/>
      <c r="L32" s="772"/>
      <c r="M32" s="410"/>
      <c r="N32" s="410"/>
      <c r="O32" s="410"/>
      <c r="P32" s="772"/>
    </row>
    <row r="33" spans="1:16" ht="30" customHeight="1">
      <c r="A33" s="252"/>
      <c r="B33" s="252"/>
      <c r="C33" s="253"/>
      <c r="D33" s="230"/>
      <c r="E33" s="230"/>
      <c r="F33" s="230"/>
      <c r="G33" s="230"/>
      <c r="H33" s="347"/>
      <c r="I33" s="347"/>
      <c r="J33" s="347"/>
      <c r="K33" s="347"/>
      <c r="L33" s="348"/>
      <c r="M33" s="222"/>
      <c r="N33" s="347"/>
      <c r="O33" s="429"/>
      <c r="P33" s="349"/>
    </row>
    <row r="34" spans="1:16" ht="30" customHeight="1">
      <c r="A34" s="252"/>
      <c r="B34" s="253"/>
      <c r="C34" s="253"/>
      <c r="D34" s="230"/>
      <c r="E34" s="230"/>
      <c r="F34" s="230"/>
      <c r="G34" s="230"/>
      <c r="H34" s="347"/>
      <c r="I34" s="347"/>
      <c r="J34" s="347"/>
      <c r="K34" s="347"/>
      <c r="L34" s="348"/>
      <c r="M34" s="222"/>
      <c r="N34" s="347"/>
      <c r="O34" s="347"/>
      <c r="P34" s="349"/>
    </row>
    <row r="35" spans="1:16" ht="30" customHeight="1">
      <c r="A35" s="252"/>
      <c r="B35" s="253"/>
      <c r="C35" s="253"/>
      <c r="D35" s="230"/>
      <c r="E35" s="230"/>
      <c r="F35" s="230"/>
      <c r="G35" s="230"/>
      <c r="H35" s="347"/>
      <c r="I35" s="347"/>
      <c r="J35" s="347"/>
      <c r="K35" s="347"/>
      <c r="L35" s="348"/>
      <c r="M35" s="222"/>
      <c r="N35" s="347"/>
      <c r="O35" s="347"/>
      <c r="P35" s="349"/>
    </row>
    <row r="36" spans="1:16" ht="30" customHeight="1">
      <c r="A36" s="252"/>
      <c r="B36" s="253"/>
      <c r="C36" s="253"/>
      <c r="D36" s="230"/>
      <c r="E36" s="230"/>
      <c r="F36" s="230"/>
      <c r="G36" s="230"/>
      <c r="H36" s="222"/>
      <c r="I36" s="222"/>
      <c r="J36" s="222"/>
      <c r="K36" s="222"/>
      <c r="L36" s="228"/>
      <c r="M36" s="222"/>
      <c r="N36" s="222"/>
      <c r="O36" s="222"/>
      <c r="P36" s="228"/>
    </row>
    <row r="37" spans="1:16" ht="30" customHeight="1">
      <c r="A37" s="79"/>
      <c r="B37" s="227"/>
      <c r="C37" s="227"/>
      <c r="D37" s="487"/>
      <c r="E37" s="307"/>
      <c r="F37" s="307"/>
      <c r="G37" s="307"/>
      <c r="H37" s="222"/>
      <c r="I37" s="222"/>
      <c r="J37" s="222"/>
      <c r="K37" s="222"/>
      <c r="L37" s="228"/>
      <c r="M37" s="80"/>
      <c r="N37" s="222"/>
      <c r="O37" s="222"/>
      <c r="P37" s="228"/>
    </row>
    <row r="38" spans="1:16" ht="30" customHeight="1">
      <c r="A38" s="79"/>
      <c r="B38" s="227"/>
      <c r="C38" s="227"/>
      <c r="D38" s="307"/>
      <c r="E38" s="307"/>
      <c r="F38" s="307"/>
      <c r="G38" s="307"/>
      <c r="H38" s="222"/>
      <c r="I38" s="222"/>
      <c r="J38" s="222"/>
      <c r="K38" s="222"/>
      <c r="L38" s="228"/>
      <c r="M38" s="80"/>
      <c r="N38" s="308"/>
      <c r="O38" s="308"/>
      <c r="P38" s="228"/>
    </row>
    <row r="39" spans="1:16" ht="30" customHeight="1">
      <c r="A39" s="199"/>
      <c r="B39" s="252"/>
      <c r="C39" s="253"/>
      <c r="D39" s="230"/>
      <c r="E39" s="230"/>
      <c r="F39" s="230"/>
      <c r="G39" s="230"/>
      <c r="H39" s="230"/>
      <c r="I39" s="230"/>
      <c r="J39" s="230"/>
      <c r="K39" s="230"/>
      <c r="L39" s="228"/>
      <c r="M39" s="230"/>
      <c r="N39" s="222"/>
      <c r="O39" s="230"/>
      <c r="P39" s="228"/>
    </row>
  </sheetData>
  <mergeCells count="16">
    <mergeCell ref="A30:C32"/>
    <mergeCell ref="D30:G30"/>
    <mergeCell ref="H30:K30"/>
    <mergeCell ref="L30:L32"/>
    <mergeCell ref="P30:P32"/>
    <mergeCell ref="P19:P21"/>
    <mergeCell ref="A4:C6"/>
    <mergeCell ref="D4:G4"/>
    <mergeCell ref="H4:K4"/>
    <mergeCell ref="L4:L6"/>
    <mergeCell ref="P4:P6"/>
    <mergeCell ref="A12:C13"/>
    <mergeCell ref="A19:C21"/>
    <mergeCell ref="D19:G19"/>
    <mergeCell ref="H19:K19"/>
    <mergeCell ref="L19:L21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29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17" ht="30" customHeight="1">
      <c r="A1" s="202" t="s">
        <v>457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707"/>
    </row>
    <row r="2" spans="1:17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</row>
    <row r="3" spans="1:17" s="73" customFormat="1" ht="30" customHeight="1">
      <c r="A3" s="135" t="s">
        <v>458</v>
      </c>
      <c r="B3" s="72"/>
      <c r="C3" s="172"/>
      <c r="D3" s="172"/>
      <c r="E3" s="172"/>
      <c r="F3" s="172"/>
      <c r="L3" s="173"/>
      <c r="M3" s="174"/>
      <c r="O3" s="175"/>
      <c r="P3" s="173" t="s">
        <v>5</v>
      </c>
      <c r="Q3" s="708"/>
    </row>
    <row r="4" spans="1:17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  <c r="Q4" s="254"/>
    </row>
    <row r="5" spans="1:17" ht="30" customHeight="1">
      <c r="A5" s="758"/>
      <c r="B5" s="759"/>
      <c r="C5" s="760"/>
      <c r="D5" s="137" t="s">
        <v>7</v>
      </c>
      <c r="E5" s="138" t="s">
        <v>2</v>
      </c>
      <c r="F5" s="138" t="s">
        <v>1</v>
      </c>
      <c r="G5" s="139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  <c r="Q5" s="254"/>
    </row>
    <row r="6" spans="1:17" ht="30" customHeight="1" thickBot="1">
      <c r="A6" s="761"/>
      <c r="B6" s="762"/>
      <c r="C6" s="763"/>
      <c r="D6" s="165" t="s">
        <v>499</v>
      </c>
      <c r="E6" s="166" t="s">
        <v>500</v>
      </c>
      <c r="F6" s="166" t="s">
        <v>501</v>
      </c>
      <c r="G6" s="167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  <c r="Q6" s="254"/>
    </row>
    <row r="7" spans="1:17" ht="30" customHeight="1">
      <c r="A7" s="461" t="s">
        <v>29</v>
      </c>
      <c r="B7" s="160"/>
      <c r="C7" s="161"/>
      <c r="D7" s="447">
        <v>95977.963676629006</v>
      </c>
      <c r="E7" s="465">
        <v>98404.085543244</v>
      </c>
      <c r="F7" s="465">
        <v>101400.769845812</v>
      </c>
      <c r="G7" s="466">
        <v>105017.832665436</v>
      </c>
      <c r="H7" s="447">
        <v>107959.306413522</v>
      </c>
      <c r="I7" s="465">
        <v>108593.21874942201</v>
      </c>
      <c r="J7" s="465">
        <v>109414.56861777201</v>
      </c>
      <c r="K7" s="466">
        <v>107601.668043256</v>
      </c>
      <c r="L7" s="467">
        <f t="shared" ref="L7:L17" si="0">IF(OR(K7&lt;=0,J7&lt;=0),"-",K7/J7-1)</f>
        <v>-1.6569096761229196E-2</v>
      </c>
      <c r="M7" s="80"/>
      <c r="N7" s="270">
        <f>G7</f>
        <v>105017.832665436</v>
      </c>
      <c r="O7" s="468">
        <f>K7</f>
        <v>107601.668043256</v>
      </c>
      <c r="P7" s="469">
        <f t="shared" ref="P7:P17" si="1">IF(OR(O7&lt;=0,N7&lt;=0),"-",O7/N7-1)</f>
        <v>2.4603777398944482E-2</v>
      </c>
      <c r="Q7" s="254"/>
    </row>
    <row r="8" spans="1:17" ht="30" customHeight="1">
      <c r="A8" s="82"/>
      <c r="B8" s="109" t="s">
        <v>34</v>
      </c>
      <c r="C8" s="84"/>
      <c r="D8" s="382">
        <v>702.77831544300011</v>
      </c>
      <c r="E8" s="383">
        <v>1137.9937923279999</v>
      </c>
      <c r="F8" s="383">
        <v>688.86052705500003</v>
      </c>
      <c r="G8" s="384">
        <v>1064.169125116</v>
      </c>
      <c r="H8" s="382">
        <v>1022.451286644</v>
      </c>
      <c r="I8" s="383">
        <v>866.00388238599999</v>
      </c>
      <c r="J8" s="383">
        <v>862.58617137800002</v>
      </c>
      <c r="K8" s="384">
        <v>1606.9448598619999</v>
      </c>
      <c r="L8" s="385">
        <f t="shared" si="0"/>
        <v>0.86293835118510054</v>
      </c>
      <c r="M8" s="80"/>
      <c r="N8" s="273">
        <f t="shared" ref="N8:N17" si="2">G8</f>
        <v>1064.169125116</v>
      </c>
      <c r="O8" s="273">
        <f t="shared" ref="O8:O17" si="3">K8</f>
        <v>1606.9448598619999</v>
      </c>
      <c r="P8" s="386">
        <f t="shared" si="1"/>
        <v>0.51004649724904816</v>
      </c>
      <c r="Q8" s="254"/>
    </row>
    <row r="9" spans="1:17" ht="30" customHeight="1">
      <c r="A9" s="82"/>
      <c r="B9" s="109" t="s">
        <v>35</v>
      </c>
      <c r="C9" s="84"/>
      <c r="D9" s="382">
        <v>13655.687906718002</v>
      </c>
      <c r="E9" s="383">
        <v>13141.128511808001</v>
      </c>
      <c r="F9" s="383">
        <v>12984.558244168</v>
      </c>
      <c r="G9" s="384">
        <v>12570.742809146001</v>
      </c>
      <c r="H9" s="382">
        <v>12529.264804110002</v>
      </c>
      <c r="I9" s="383">
        <v>12608.027748493001</v>
      </c>
      <c r="J9" s="383">
        <v>12528.856613145999</v>
      </c>
      <c r="K9" s="384">
        <v>12128.823783271</v>
      </c>
      <c r="L9" s="385">
        <f t="shared" si="0"/>
        <v>-3.1928917556232728E-2</v>
      </c>
      <c r="M9" s="80"/>
      <c r="N9" s="273">
        <f t="shared" si="2"/>
        <v>12570.742809146001</v>
      </c>
      <c r="O9" s="273">
        <f t="shared" si="3"/>
        <v>12128.823783271</v>
      </c>
      <c r="P9" s="386">
        <f t="shared" si="1"/>
        <v>-3.5154567441589624E-2</v>
      </c>
      <c r="Q9" s="254"/>
    </row>
    <row r="10" spans="1:17" ht="30" customHeight="1">
      <c r="A10" s="159"/>
      <c r="B10" s="109" t="s">
        <v>36</v>
      </c>
      <c r="C10" s="161"/>
      <c r="D10" s="382">
        <v>53159.365788832009</v>
      </c>
      <c r="E10" s="383">
        <v>55487.992757107997</v>
      </c>
      <c r="F10" s="383">
        <v>58815.826807737998</v>
      </c>
      <c r="G10" s="384">
        <v>60385.743325679003</v>
      </c>
      <c r="H10" s="382">
        <v>63743.552012622</v>
      </c>
      <c r="I10" s="383">
        <v>62756.999073563005</v>
      </c>
      <c r="J10" s="383">
        <v>62869.757057039998</v>
      </c>
      <c r="K10" s="384">
        <v>59943.917246557001</v>
      </c>
      <c r="L10" s="385">
        <f t="shared" si="0"/>
        <v>-4.6538112240969265E-2</v>
      </c>
      <c r="M10" s="80"/>
      <c r="N10" s="273">
        <f t="shared" si="2"/>
        <v>60385.743325679003</v>
      </c>
      <c r="O10" s="273">
        <f t="shared" si="3"/>
        <v>59943.917246557001</v>
      </c>
      <c r="P10" s="386">
        <f t="shared" si="1"/>
        <v>-7.3167283333600563E-3</v>
      </c>
      <c r="Q10" s="254"/>
    </row>
    <row r="11" spans="1:17" ht="30" customHeight="1">
      <c r="A11" s="82"/>
      <c r="B11" s="109" t="s">
        <v>37</v>
      </c>
      <c r="C11" s="84"/>
      <c r="D11" s="382">
        <v>4235.2921107409838</v>
      </c>
      <c r="E11" s="383">
        <v>4266.9787285829998</v>
      </c>
      <c r="F11" s="383">
        <v>4382.8346303850003</v>
      </c>
      <c r="G11" s="384">
        <v>4592.65112107</v>
      </c>
      <c r="H11" s="382">
        <v>4528.9882102940001</v>
      </c>
      <c r="I11" s="383">
        <v>4457.2088610129995</v>
      </c>
      <c r="J11" s="383">
        <v>4499.7786557600002</v>
      </c>
      <c r="K11" s="384">
        <v>4567.8966513160003</v>
      </c>
      <c r="L11" s="385">
        <f t="shared" si="0"/>
        <v>1.513807695158631E-2</v>
      </c>
      <c r="M11" s="80"/>
      <c r="N11" s="273">
        <f t="shared" si="2"/>
        <v>4592.65112107</v>
      </c>
      <c r="O11" s="273">
        <f t="shared" si="3"/>
        <v>4567.8966513160003</v>
      </c>
      <c r="P11" s="386">
        <f t="shared" si="1"/>
        <v>-5.3900174651699828E-3</v>
      </c>
      <c r="Q11" s="254"/>
    </row>
    <row r="12" spans="1:17" ht="30" customHeight="1">
      <c r="A12" s="82"/>
      <c r="B12" s="109" t="s">
        <v>38</v>
      </c>
      <c r="C12" s="84"/>
      <c r="D12" s="382">
        <v>12696.920507660001</v>
      </c>
      <c r="E12" s="383">
        <v>12978.139059916</v>
      </c>
      <c r="F12" s="383">
        <v>13356.190364432998</v>
      </c>
      <c r="G12" s="384">
        <v>14643.028357944</v>
      </c>
      <c r="H12" s="382">
        <v>14668.193612587002</v>
      </c>
      <c r="I12" s="383">
        <v>16060.489821499999</v>
      </c>
      <c r="J12" s="383">
        <v>16896.992077847</v>
      </c>
      <c r="K12" s="384">
        <v>17336.572964252002</v>
      </c>
      <c r="L12" s="385">
        <f t="shared" si="0"/>
        <v>2.6015333639252791E-2</v>
      </c>
      <c r="M12" s="226"/>
      <c r="N12" s="273">
        <f t="shared" si="2"/>
        <v>14643.028357944</v>
      </c>
      <c r="O12" s="273">
        <f t="shared" si="3"/>
        <v>17336.572964252002</v>
      </c>
      <c r="P12" s="386">
        <f t="shared" si="1"/>
        <v>0.18394723690108306</v>
      </c>
      <c r="Q12" s="254"/>
    </row>
    <row r="13" spans="1:17" ht="30" customHeight="1">
      <c r="A13" s="159"/>
      <c r="B13" s="109" t="s">
        <v>39</v>
      </c>
      <c r="C13" s="161"/>
      <c r="D13" s="382">
        <v>2768.2668112629999</v>
      </c>
      <c r="E13" s="383">
        <v>2761.2600551850001</v>
      </c>
      <c r="F13" s="383">
        <v>2227.0978146000002</v>
      </c>
      <c r="G13" s="384">
        <v>2232.6634308570001</v>
      </c>
      <c r="H13" s="382">
        <v>2229.9646920549999</v>
      </c>
      <c r="I13" s="383">
        <v>2225.0425938200001</v>
      </c>
      <c r="J13" s="383">
        <v>2226.9530825800002</v>
      </c>
      <c r="K13" s="384">
        <v>2218.214881165</v>
      </c>
      <c r="L13" s="385">
        <f t="shared" si="0"/>
        <v>-3.9238372300491875E-3</v>
      </c>
      <c r="M13" s="80"/>
      <c r="N13" s="273">
        <f t="shared" si="2"/>
        <v>2232.6634308570001</v>
      </c>
      <c r="O13" s="273">
        <f t="shared" si="3"/>
        <v>2218.214881165</v>
      </c>
      <c r="P13" s="386">
        <f t="shared" si="1"/>
        <v>-6.4714410118027477E-3</v>
      </c>
      <c r="Q13" s="254"/>
    </row>
    <row r="14" spans="1:17" ht="30" customHeight="1">
      <c r="A14" s="159"/>
      <c r="B14" s="109" t="s">
        <v>40</v>
      </c>
      <c r="C14" s="161"/>
      <c r="D14" s="382">
        <v>8759.6522359720057</v>
      </c>
      <c r="E14" s="383">
        <v>8630.5926383160113</v>
      </c>
      <c r="F14" s="383">
        <v>8945.4014574330067</v>
      </c>
      <c r="G14" s="384">
        <v>9528.8344956239889</v>
      </c>
      <c r="H14" s="382">
        <v>9236.8917952099946</v>
      </c>
      <c r="I14" s="383">
        <v>9619.4467686470143</v>
      </c>
      <c r="J14" s="383">
        <v>9529.6449600209926</v>
      </c>
      <c r="K14" s="384">
        <v>9799.2976568330032</v>
      </c>
      <c r="L14" s="385">
        <f t="shared" si="0"/>
        <v>2.8296195497656385E-2</v>
      </c>
      <c r="M14" s="80"/>
      <c r="N14" s="273">
        <f t="shared" si="2"/>
        <v>9528.8344956239889</v>
      </c>
      <c r="O14" s="273">
        <f t="shared" si="3"/>
        <v>9799.2976568330032</v>
      </c>
      <c r="P14" s="386">
        <f t="shared" si="1"/>
        <v>2.8383656084405962E-2</v>
      </c>
      <c r="Q14" s="254"/>
    </row>
    <row r="15" spans="1:17" ht="30" customHeight="1">
      <c r="A15" s="461" t="s">
        <v>30</v>
      </c>
      <c r="B15" s="109"/>
      <c r="C15" s="84"/>
      <c r="D15" s="382">
        <v>2045.011153015</v>
      </c>
      <c r="E15" s="383">
        <v>2026.7474429809999</v>
      </c>
      <c r="F15" s="383">
        <v>2366.0272534119999</v>
      </c>
      <c r="G15" s="384">
        <v>2510.8474647630001</v>
      </c>
      <c r="H15" s="382">
        <v>3086.375692266</v>
      </c>
      <c r="I15" s="383">
        <v>2718.7702945159999</v>
      </c>
      <c r="J15" s="383">
        <v>2394.9375292959999</v>
      </c>
      <c r="K15" s="384">
        <v>2471.827065808</v>
      </c>
      <c r="L15" s="385">
        <f t="shared" si="0"/>
        <v>3.2105028031608862E-2</v>
      </c>
      <c r="M15" s="226"/>
      <c r="N15" s="273">
        <f t="shared" si="2"/>
        <v>2510.8474647630001</v>
      </c>
      <c r="O15" s="273">
        <f t="shared" si="3"/>
        <v>2471.827065808</v>
      </c>
      <c r="P15" s="386">
        <f t="shared" si="1"/>
        <v>-1.5540728579735985E-2</v>
      </c>
      <c r="Q15" s="254"/>
    </row>
    <row r="16" spans="1:17" ht="30" customHeight="1">
      <c r="A16" s="493" t="s">
        <v>31</v>
      </c>
      <c r="B16" s="79"/>
      <c r="C16" s="275"/>
      <c r="D16" s="300">
        <v>15594.763447153</v>
      </c>
      <c r="E16" s="494">
        <v>15451.529723117999</v>
      </c>
      <c r="F16" s="494">
        <v>15031.137490743</v>
      </c>
      <c r="G16" s="495">
        <v>14606.35238409</v>
      </c>
      <c r="H16" s="300">
        <v>14715.196372853999</v>
      </c>
      <c r="I16" s="494">
        <v>15485.043017761</v>
      </c>
      <c r="J16" s="494">
        <v>15390.16760501</v>
      </c>
      <c r="K16" s="495">
        <v>15703.086693028001</v>
      </c>
      <c r="L16" s="389">
        <f t="shared" si="0"/>
        <v>2.0332402872346611E-2</v>
      </c>
      <c r="M16" s="80"/>
      <c r="N16" s="279">
        <f t="shared" si="2"/>
        <v>14606.35238409</v>
      </c>
      <c r="O16" s="279">
        <f t="shared" si="3"/>
        <v>15703.086693028001</v>
      </c>
      <c r="P16" s="496">
        <f t="shared" si="1"/>
        <v>7.5086118703573179E-2</v>
      </c>
      <c r="Q16" s="254"/>
    </row>
    <row r="17" spans="1:20" ht="30" customHeight="1">
      <c r="A17" s="205" t="s">
        <v>459</v>
      </c>
      <c r="B17" s="203"/>
      <c r="C17" s="204"/>
      <c r="D17" s="456">
        <v>113617.738276797</v>
      </c>
      <c r="E17" s="459">
        <v>115882.362709343</v>
      </c>
      <c r="F17" s="459">
        <v>118797.934589967</v>
      </c>
      <c r="G17" s="460">
        <v>122135.03251428901</v>
      </c>
      <c r="H17" s="456">
        <v>125760.878478642</v>
      </c>
      <c r="I17" s="459">
        <v>126797.03206169901</v>
      </c>
      <c r="J17" s="459">
        <v>127199.673752078</v>
      </c>
      <c r="K17" s="460">
        <v>125776.581802092</v>
      </c>
      <c r="L17" s="436">
        <f t="shared" si="0"/>
        <v>-1.1187858490578462E-2</v>
      </c>
      <c r="M17" s="222"/>
      <c r="N17" s="293">
        <f t="shared" si="2"/>
        <v>122135.03251428901</v>
      </c>
      <c r="O17" s="293">
        <f t="shared" si="3"/>
        <v>125776.581802092</v>
      </c>
      <c r="P17" s="510">
        <f t="shared" si="1"/>
        <v>2.9815763854461386E-2</v>
      </c>
      <c r="Q17" s="254"/>
    </row>
    <row r="18" spans="1:20" ht="30" customHeight="1">
      <c r="A18" s="127"/>
      <c r="B18" s="227"/>
      <c r="C18" s="227"/>
      <c r="D18" s="308"/>
      <c r="E18" s="308"/>
      <c r="F18" s="308"/>
      <c r="G18" s="308"/>
      <c r="H18" s="308"/>
      <c r="I18" s="308"/>
      <c r="J18" s="308"/>
      <c r="K18" s="308"/>
      <c r="L18" s="497"/>
      <c r="M18" s="80"/>
      <c r="N18" s="308"/>
      <c r="O18" s="308"/>
      <c r="P18" s="497"/>
      <c r="Q18" s="254"/>
    </row>
    <row r="19" spans="1:20" ht="30" customHeight="1">
      <c r="A19" s="79"/>
      <c r="B19" s="79"/>
      <c r="C19" s="227"/>
      <c r="D19" s="308"/>
      <c r="E19" s="308"/>
      <c r="F19" s="308"/>
      <c r="G19" s="308"/>
      <c r="H19" s="308"/>
      <c r="I19" s="308"/>
      <c r="J19" s="308"/>
      <c r="K19" s="308"/>
      <c r="L19" s="497"/>
      <c r="M19" s="80"/>
      <c r="N19" s="308"/>
      <c r="O19" s="308"/>
      <c r="P19" s="497"/>
      <c r="Q19" s="254"/>
    </row>
    <row r="20" spans="1:20" ht="30" customHeight="1">
      <c r="A20" s="135" t="s">
        <v>460</v>
      </c>
      <c r="B20" s="408"/>
      <c r="C20" s="408"/>
      <c r="D20" s="411"/>
      <c r="E20" s="175"/>
      <c r="F20" s="175"/>
      <c r="G20" s="410"/>
      <c r="H20" s="410"/>
      <c r="I20" s="410"/>
      <c r="J20" s="410"/>
      <c r="K20" s="410"/>
      <c r="L20" s="409"/>
      <c r="M20" s="410"/>
      <c r="N20" s="410"/>
      <c r="O20" s="410"/>
      <c r="P20" s="173"/>
      <c r="Q20" s="254"/>
    </row>
    <row r="21" spans="1:20" ht="30" customHeight="1">
      <c r="A21" s="755" t="s">
        <v>380</v>
      </c>
      <c r="B21" s="756"/>
      <c r="C21" s="757"/>
      <c r="D21" s="764">
        <v>2024</v>
      </c>
      <c r="E21" s="765"/>
      <c r="F21" s="765"/>
      <c r="G21" s="766"/>
      <c r="H21" s="764">
        <v>2025</v>
      </c>
      <c r="I21" s="765"/>
      <c r="J21" s="765"/>
      <c r="K21" s="766"/>
      <c r="L21" s="747" t="s">
        <v>12</v>
      </c>
      <c r="M21" s="176"/>
      <c r="N21" s="140">
        <v>2024</v>
      </c>
      <c r="O21" s="140">
        <v>2025</v>
      </c>
      <c r="P21" s="747" t="s">
        <v>13</v>
      </c>
      <c r="Q21" s="254"/>
    </row>
    <row r="22" spans="1:20" ht="30" customHeight="1">
      <c r="A22" s="758"/>
      <c r="B22" s="759"/>
      <c r="C22" s="760"/>
      <c r="D22" s="137" t="s">
        <v>7</v>
      </c>
      <c r="E22" s="138" t="s">
        <v>2</v>
      </c>
      <c r="F22" s="138" t="s">
        <v>1</v>
      </c>
      <c r="G22" s="139" t="s">
        <v>0</v>
      </c>
      <c r="H22" s="137" t="s">
        <v>503</v>
      </c>
      <c r="I22" s="138" t="s">
        <v>504</v>
      </c>
      <c r="J22" s="138" t="s">
        <v>505</v>
      </c>
      <c r="K22" s="139" t="s">
        <v>506</v>
      </c>
      <c r="L22" s="748"/>
      <c r="M22" s="176"/>
      <c r="N22" s="141" t="s">
        <v>498</v>
      </c>
      <c r="O22" s="142" t="s">
        <v>498</v>
      </c>
      <c r="P22" s="748"/>
      <c r="Q22" s="254"/>
    </row>
    <row r="23" spans="1:20" ht="30" customHeight="1" thickBot="1">
      <c r="A23" s="761"/>
      <c r="B23" s="762"/>
      <c r="C23" s="763"/>
      <c r="D23" s="165" t="s">
        <v>499</v>
      </c>
      <c r="E23" s="364" t="s">
        <v>500</v>
      </c>
      <c r="F23" s="364" t="s">
        <v>501</v>
      </c>
      <c r="G23" s="362" t="s">
        <v>502</v>
      </c>
      <c r="H23" s="165" t="s">
        <v>582</v>
      </c>
      <c r="I23" s="364" t="s">
        <v>584</v>
      </c>
      <c r="J23" s="364" t="s">
        <v>586</v>
      </c>
      <c r="K23" s="362" t="s">
        <v>588</v>
      </c>
      <c r="L23" s="749"/>
      <c r="M23" s="176"/>
      <c r="N23" s="169" t="s">
        <v>629</v>
      </c>
      <c r="O23" s="169" t="s">
        <v>631</v>
      </c>
      <c r="P23" s="749"/>
      <c r="Q23" s="254"/>
    </row>
    <row r="24" spans="1:20" ht="30" customHeight="1">
      <c r="A24" s="159" t="s">
        <v>461</v>
      </c>
      <c r="B24" s="177"/>
      <c r="C24" s="161"/>
      <c r="D24" s="504">
        <v>3.42410521999226E-2</v>
      </c>
      <c r="E24" s="505">
        <v>3.4851002695349603E-2</v>
      </c>
      <c r="F24" s="505">
        <v>3.8351793378403498E-2</v>
      </c>
      <c r="G24" s="506">
        <v>3.7810432870842001E-2</v>
      </c>
      <c r="H24" s="504">
        <v>3.3499366868547299E-2</v>
      </c>
      <c r="I24" s="505">
        <v>2.2935878782944199E-2</v>
      </c>
      <c r="J24" s="505">
        <v>2.5812938329729699E-2</v>
      </c>
      <c r="K24" s="506">
        <v>1.9506757695064301E-2</v>
      </c>
      <c r="L24" s="507">
        <f>K24-J24</f>
        <v>-6.3061806346653981E-3</v>
      </c>
      <c r="M24" s="222"/>
      <c r="N24" s="508">
        <f>G24</f>
        <v>3.7810432870842001E-2</v>
      </c>
      <c r="O24" s="508">
        <f>K24</f>
        <v>1.9506757695064301E-2</v>
      </c>
      <c r="P24" s="509">
        <f>O24-N24</f>
        <v>-1.83036751757777E-2</v>
      </c>
      <c r="Q24" s="254"/>
      <c r="R24" s="230"/>
      <c r="S24" s="230"/>
      <c r="T24" s="230"/>
    </row>
    <row r="25" spans="1:20" ht="30" customHeight="1">
      <c r="A25" s="223" t="s">
        <v>485</v>
      </c>
      <c r="B25" s="224"/>
      <c r="C25" s="225"/>
      <c r="D25" s="498">
        <v>3.9647817393681097E-2</v>
      </c>
      <c r="E25" s="499">
        <v>3.7317698996949797E-2</v>
      </c>
      <c r="F25" s="499">
        <v>3.7906313798783398E-2</v>
      </c>
      <c r="G25" s="500">
        <v>3.5903000105384303E-2</v>
      </c>
      <c r="H25" s="498">
        <v>3.0485710735092701E-2</v>
      </c>
      <c r="I25" s="499">
        <v>3.1736868800165401E-2</v>
      </c>
      <c r="J25" s="499">
        <v>3.4261280952039799E-2</v>
      </c>
      <c r="K25" s="500">
        <v>3.2029375836704399E-2</v>
      </c>
      <c r="L25" s="501">
        <f>K25-J25</f>
        <v>-2.2319051153354003E-3</v>
      </c>
      <c r="M25" s="222"/>
      <c r="N25" s="502">
        <f>G25</f>
        <v>3.5903000105384303E-2</v>
      </c>
      <c r="O25" s="502">
        <f>K25</f>
        <v>3.2029375836704399E-2</v>
      </c>
      <c r="P25" s="503">
        <f>O25-N25</f>
        <v>-3.8736242686799038E-3</v>
      </c>
      <c r="Q25" s="254"/>
      <c r="R25" s="230"/>
      <c r="S25" s="230"/>
      <c r="T25" s="230"/>
    </row>
    <row r="26" spans="1:20" ht="30" customHeight="1">
      <c r="A26" s="199" t="s">
        <v>8</v>
      </c>
      <c r="B26" s="227"/>
      <c r="C26" s="227"/>
      <c r="D26" s="453"/>
      <c r="E26" s="453"/>
      <c r="F26" s="453"/>
      <c r="G26" s="453"/>
      <c r="H26" s="453"/>
      <c r="I26" s="453"/>
      <c r="J26" s="453"/>
      <c r="K26" s="453"/>
      <c r="L26" s="497"/>
      <c r="M26" s="222"/>
      <c r="N26" s="453"/>
      <c r="O26" s="453"/>
      <c r="P26" s="347"/>
      <c r="Q26" s="254"/>
    </row>
    <row r="27" spans="1:20" ht="30" customHeight="1">
      <c r="A27" s="79"/>
      <c r="B27" s="227"/>
      <c r="C27" s="227"/>
      <c r="D27" s="308"/>
      <c r="E27" s="308"/>
      <c r="F27" s="308"/>
      <c r="G27" s="308"/>
      <c r="H27" s="308"/>
      <c r="I27" s="308"/>
      <c r="J27" s="308"/>
      <c r="K27" s="308"/>
      <c r="L27" s="497"/>
      <c r="M27" s="80"/>
      <c r="N27" s="308"/>
      <c r="O27" s="308"/>
      <c r="P27" s="497"/>
      <c r="Q27" s="254"/>
    </row>
    <row r="28" spans="1:20" ht="30" customHeight="1">
      <c r="A28" s="229"/>
      <c r="B28" s="229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54"/>
    </row>
    <row r="29" spans="1:20" ht="30" customHeight="1">
      <c r="A29" s="229"/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54"/>
    </row>
  </sheetData>
  <mergeCells count="10">
    <mergeCell ref="P4:P6"/>
    <mergeCell ref="L21:L23"/>
    <mergeCell ref="P21:P23"/>
    <mergeCell ref="A21:C23"/>
    <mergeCell ref="D21:G21"/>
    <mergeCell ref="H4:K4"/>
    <mergeCell ref="H21:K21"/>
    <mergeCell ref="A4:C6"/>
    <mergeCell ref="D4:G4"/>
    <mergeCell ref="L4:L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3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23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20" ht="30" customHeight="1">
      <c r="A1" s="202" t="s">
        <v>462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707"/>
    </row>
    <row r="2" spans="1:20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</row>
    <row r="3" spans="1:20" s="73" customFormat="1" ht="30" customHeight="1">
      <c r="A3" s="135" t="s">
        <v>463</v>
      </c>
      <c r="B3" s="72"/>
      <c r="C3" s="172"/>
      <c r="D3" s="172"/>
      <c r="E3" s="172"/>
      <c r="F3" s="172"/>
      <c r="G3" s="172"/>
      <c r="H3" s="172"/>
      <c r="I3" s="172"/>
      <c r="J3" s="172"/>
      <c r="L3" s="173"/>
      <c r="M3" s="174"/>
      <c r="O3" s="175"/>
      <c r="P3" s="173" t="s">
        <v>5</v>
      </c>
      <c r="Q3" s="708"/>
    </row>
    <row r="4" spans="1:20" ht="30" customHeight="1">
      <c r="A4" s="755" t="s">
        <v>380</v>
      </c>
      <c r="B4" s="756"/>
      <c r="C4" s="757"/>
      <c r="D4" s="764">
        <v>2024</v>
      </c>
      <c r="E4" s="765"/>
      <c r="F4" s="765"/>
      <c r="G4" s="766"/>
      <c r="H4" s="764">
        <v>2025</v>
      </c>
      <c r="I4" s="765"/>
      <c r="J4" s="765"/>
      <c r="K4" s="766"/>
      <c r="L4" s="747" t="s">
        <v>12</v>
      </c>
      <c r="M4" s="176"/>
      <c r="N4" s="140">
        <v>2024</v>
      </c>
      <c r="O4" s="140">
        <v>2025</v>
      </c>
      <c r="P4" s="747" t="s">
        <v>13</v>
      </c>
      <c r="Q4" s="254"/>
    </row>
    <row r="5" spans="1:20" ht="30" customHeight="1">
      <c r="A5" s="758"/>
      <c r="B5" s="759"/>
      <c r="C5" s="760"/>
      <c r="D5" s="137" t="s">
        <v>7</v>
      </c>
      <c r="E5" s="334" t="s">
        <v>2</v>
      </c>
      <c r="F5" s="334" t="s">
        <v>1</v>
      </c>
      <c r="G5" s="335" t="s">
        <v>0</v>
      </c>
      <c r="H5" s="137" t="s">
        <v>7</v>
      </c>
      <c r="I5" s="138" t="s">
        <v>2</v>
      </c>
      <c r="J5" s="138" t="s">
        <v>1</v>
      </c>
      <c r="K5" s="139" t="s">
        <v>0</v>
      </c>
      <c r="L5" s="748"/>
      <c r="M5" s="176"/>
      <c r="N5" s="141" t="s">
        <v>498</v>
      </c>
      <c r="O5" s="142" t="s">
        <v>498</v>
      </c>
      <c r="P5" s="748"/>
      <c r="Q5" s="254"/>
    </row>
    <row r="6" spans="1:20" ht="30" customHeight="1" thickBot="1">
      <c r="A6" s="761"/>
      <c r="B6" s="762"/>
      <c r="C6" s="763"/>
      <c r="D6" s="165" t="s">
        <v>499</v>
      </c>
      <c r="E6" s="361" t="s">
        <v>500</v>
      </c>
      <c r="F6" s="361" t="s">
        <v>501</v>
      </c>
      <c r="G6" s="362" t="s">
        <v>502</v>
      </c>
      <c r="H6" s="165" t="s">
        <v>582</v>
      </c>
      <c r="I6" s="166" t="s">
        <v>584</v>
      </c>
      <c r="J6" s="166" t="s">
        <v>586</v>
      </c>
      <c r="K6" s="167" t="s">
        <v>588</v>
      </c>
      <c r="L6" s="749"/>
      <c r="M6" s="176"/>
      <c r="N6" s="169" t="s">
        <v>629</v>
      </c>
      <c r="O6" s="169" t="s">
        <v>631</v>
      </c>
      <c r="P6" s="749"/>
      <c r="Q6" s="254"/>
    </row>
    <row r="7" spans="1:20" s="254" customFormat="1" ht="30" customHeight="1">
      <c r="A7" s="529" t="s">
        <v>464</v>
      </c>
      <c r="B7" s="530"/>
      <c r="C7" s="531"/>
      <c r="D7" s="532">
        <v>16272.472613946</v>
      </c>
      <c r="E7" s="471">
        <v>15859.439264000001</v>
      </c>
      <c r="F7" s="471">
        <v>15775.795263</v>
      </c>
      <c r="G7" s="472">
        <v>15495.927153000001</v>
      </c>
      <c r="H7" s="447">
        <v>15105.129706475</v>
      </c>
      <c r="I7" s="465">
        <v>15303.554679999999</v>
      </c>
      <c r="J7" s="465">
        <v>15124.24136</v>
      </c>
      <c r="K7" s="466">
        <v>14704.048864244</v>
      </c>
      <c r="L7" s="467">
        <f t="shared" ref="L7:L13" si="0">IF(OR(K7&lt;=0,J7&lt;=0),"-",K7/J7-1)</f>
        <v>-2.7782715559360849E-2</v>
      </c>
      <c r="M7" s="222"/>
      <c r="N7" s="270">
        <f>G7</f>
        <v>15495.927153000001</v>
      </c>
      <c r="O7" s="528">
        <f>K7</f>
        <v>14704.048864244</v>
      </c>
      <c r="P7" s="469">
        <f t="shared" ref="P7:P13" si="1">IF(OR(O7&lt;=0,N7&lt;=0),"-",O7/N7-1)</f>
        <v>-5.1102349729534868E-2</v>
      </c>
      <c r="R7" s="255"/>
      <c r="S7" s="255"/>
      <c r="T7" s="255"/>
    </row>
    <row r="8" spans="1:20" ht="30" customHeight="1">
      <c r="A8" s="82"/>
      <c r="B8" s="109" t="s">
        <v>465</v>
      </c>
      <c r="C8" s="84"/>
      <c r="D8" s="379">
        <v>16114.742252</v>
      </c>
      <c r="E8" s="380">
        <v>15699.786459999999</v>
      </c>
      <c r="F8" s="380">
        <v>15618.020879</v>
      </c>
      <c r="G8" s="381">
        <v>15328.605587</v>
      </c>
      <c r="H8" s="382">
        <v>14927.733080640999</v>
      </c>
      <c r="I8" s="383">
        <v>15127.68022</v>
      </c>
      <c r="J8" s="383">
        <v>14847.898042000001</v>
      </c>
      <c r="K8" s="384">
        <v>14424.61211131</v>
      </c>
      <c r="L8" s="385">
        <f t="shared" si="0"/>
        <v>-2.8508138289518037E-2</v>
      </c>
      <c r="M8" s="80"/>
      <c r="N8" s="273">
        <f t="shared" ref="N8:N15" si="2">G8</f>
        <v>15328.605587</v>
      </c>
      <c r="O8" s="273">
        <f t="shared" ref="O8:O15" si="3">K8</f>
        <v>14424.61211131</v>
      </c>
      <c r="P8" s="386">
        <f t="shared" si="1"/>
        <v>-5.8974279856001122E-2</v>
      </c>
      <c r="Q8" s="254"/>
      <c r="R8" s="255"/>
      <c r="S8" s="255"/>
      <c r="T8" s="255"/>
    </row>
    <row r="9" spans="1:20" ht="30" customHeight="1">
      <c r="A9" s="82"/>
      <c r="B9" s="109" t="s">
        <v>466</v>
      </c>
      <c r="C9" s="84"/>
      <c r="D9" s="379">
        <v>126.11327</v>
      </c>
      <c r="E9" s="380">
        <v>124.351961</v>
      </c>
      <c r="F9" s="380">
        <v>119.97466799999999</v>
      </c>
      <c r="G9" s="381">
        <v>124.637337</v>
      </c>
      <c r="H9" s="382">
        <v>133.087683</v>
      </c>
      <c r="I9" s="383">
        <v>97.754766000000004</v>
      </c>
      <c r="J9" s="383">
        <v>194.719221</v>
      </c>
      <c r="K9" s="384">
        <v>196.72420099999999</v>
      </c>
      <c r="L9" s="385">
        <f t="shared" si="0"/>
        <v>1.029677496501491E-2</v>
      </c>
      <c r="M9" s="80"/>
      <c r="N9" s="273">
        <f t="shared" si="2"/>
        <v>124.637337</v>
      </c>
      <c r="O9" s="273">
        <f t="shared" si="3"/>
        <v>196.72420099999999</v>
      </c>
      <c r="P9" s="386">
        <f t="shared" si="1"/>
        <v>0.57837294774678938</v>
      </c>
      <c r="Q9" s="254"/>
      <c r="R9" s="255"/>
      <c r="S9" s="255"/>
      <c r="T9" s="255"/>
    </row>
    <row r="10" spans="1:20" ht="30" customHeight="1">
      <c r="A10" s="159"/>
      <c r="B10" s="109" t="s">
        <v>467</v>
      </c>
      <c r="C10" s="161"/>
      <c r="D10" s="379">
        <v>31.617092999999997</v>
      </c>
      <c r="E10" s="380">
        <v>35.300843999999998</v>
      </c>
      <c r="F10" s="380">
        <v>37.799714999999999</v>
      </c>
      <c r="G10" s="381">
        <v>42.684229000000002</v>
      </c>
      <c r="H10" s="382">
        <v>44.308942999999999</v>
      </c>
      <c r="I10" s="383">
        <v>78.119693999999996</v>
      </c>
      <c r="J10" s="383">
        <v>81.624095999999994</v>
      </c>
      <c r="K10" s="384">
        <v>82.712552000000002</v>
      </c>
      <c r="L10" s="385">
        <f t="shared" si="0"/>
        <v>1.3334983826344793E-2</v>
      </c>
      <c r="M10" s="80"/>
      <c r="N10" s="273">
        <f t="shared" si="2"/>
        <v>42.684229000000002</v>
      </c>
      <c r="O10" s="273">
        <f t="shared" si="3"/>
        <v>82.712552000000002</v>
      </c>
      <c r="P10" s="386">
        <f t="shared" si="1"/>
        <v>0.93777781484585332</v>
      </c>
      <c r="Q10" s="254"/>
      <c r="R10" s="255"/>
      <c r="S10" s="255"/>
      <c r="T10" s="255"/>
    </row>
    <row r="11" spans="1:20" ht="30" customHeight="1">
      <c r="A11" s="82"/>
      <c r="B11" s="177" t="s">
        <v>468</v>
      </c>
      <c r="C11" s="84"/>
      <c r="D11" s="379">
        <v>4.0784520000000004</v>
      </c>
      <c r="E11" s="380">
        <v>6.0611290000000002</v>
      </c>
      <c r="F11" s="380">
        <v>6.653098</v>
      </c>
      <c r="G11" s="381">
        <v>9.3626260000000006</v>
      </c>
      <c r="H11" s="382">
        <v>8.9301130000000004</v>
      </c>
      <c r="I11" s="383">
        <v>44.190071000000003</v>
      </c>
      <c r="J11" s="383">
        <v>45.550243999999999</v>
      </c>
      <c r="K11" s="384">
        <v>46.668790000000001</v>
      </c>
      <c r="L11" s="385">
        <f t="shared" si="0"/>
        <v>2.4556311926671626E-2</v>
      </c>
      <c r="M11" s="80"/>
      <c r="N11" s="273">
        <f t="shared" si="2"/>
        <v>9.3626260000000006</v>
      </c>
      <c r="O11" s="273">
        <f t="shared" si="3"/>
        <v>46.668790000000001</v>
      </c>
      <c r="P11" s="386">
        <f t="shared" si="1"/>
        <v>3.984583385046033</v>
      </c>
      <c r="Q11" s="254"/>
      <c r="R11" s="255"/>
      <c r="S11" s="255"/>
      <c r="T11" s="255"/>
    </row>
    <row r="12" spans="1:20" ht="30" customHeight="1">
      <c r="A12" s="159"/>
      <c r="B12" s="177" t="s">
        <v>469</v>
      </c>
      <c r="C12" s="161"/>
      <c r="D12" s="382">
        <v>21.089072999999999</v>
      </c>
      <c r="E12" s="383">
        <v>22.897769</v>
      </c>
      <c r="F12" s="383">
        <v>23.560537</v>
      </c>
      <c r="G12" s="384">
        <v>24.539110000000001</v>
      </c>
      <c r="H12" s="382">
        <v>26.057230000000001</v>
      </c>
      <c r="I12" s="383">
        <v>24.292086000000001</v>
      </c>
      <c r="J12" s="383">
        <v>26.844873</v>
      </c>
      <c r="K12" s="384">
        <v>26.376684999999998</v>
      </c>
      <c r="L12" s="385">
        <f t="shared" si="0"/>
        <v>-1.7440499718512359E-2</v>
      </c>
      <c r="M12" s="226"/>
      <c r="N12" s="273">
        <f t="shared" si="2"/>
        <v>24.539110000000001</v>
      </c>
      <c r="O12" s="273">
        <f t="shared" si="3"/>
        <v>26.376684999999998</v>
      </c>
      <c r="P12" s="386">
        <f t="shared" si="1"/>
        <v>7.48835226705451E-2</v>
      </c>
      <c r="Q12" s="254"/>
      <c r="R12" s="255"/>
      <c r="S12" s="255"/>
      <c r="T12" s="255"/>
    </row>
    <row r="13" spans="1:20" ht="30" customHeight="1">
      <c r="A13" s="511"/>
      <c r="B13" s="227" t="s">
        <v>470</v>
      </c>
      <c r="C13" s="275"/>
      <c r="D13" s="512">
        <v>6.4495680000000002</v>
      </c>
      <c r="E13" s="513">
        <v>6.3419460000000001</v>
      </c>
      <c r="F13" s="513">
        <v>7.5860799999999999</v>
      </c>
      <c r="G13" s="514">
        <v>8.7824930000000005</v>
      </c>
      <c r="H13" s="300">
        <v>9.3216000000000001</v>
      </c>
      <c r="I13" s="494">
        <v>9.637537</v>
      </c>
      <c r="J13" s="494">
        <v>9.2289790000000007</v>
      </c>
      <c r="K13" s="495">
        <v>9.6670770000000008</v>
      </c>
      <c r="L13" s="515">
        <f t="shared" si="0"/>
        <v>4.746982304326397E-2</v>
      </c>
      <c r="M13" s="80"/>
      <c r="N13" s="279">
        <f t="shared" si="2"/>
        <v>8.7824930000000005</v>
      </c>
      <c r="O13" s="279">
        <f t="shared" si="3"/>
        <v>9.6670770000000008</v>
      </c>
      <c r="P13" s="496">
        <f t="shared" si="1"/>
        <v>0.10072128722448181</v>
      </c>
      <c r="Q13" s="254"/>
      <c r="R13" s="255"/>
      <c r="S13" s="255"/>
      <c r="T13" s="255"/>
    </row>
    <row r="14" spans="1:20" ht="30" customHeight="1">
      <c r="A14" s="516" t="s">
        <v>471</v>
      </c>
      <c r="B14" s="517"/>
      <c r="C14" s="191"/>
      <c r="D14" s="518">
        <v>0.19429802556805775</v>
      </c>
      <c r="E14" s="519">
        <v>0.22258570061887897</v>
      </c>
      <c r="F14" s="519">
        <v>0.239605765477029</v>
      </c>
      <c r="G14" s="520">
        <v>0.27544999999999997</v>
      </c>
      <c r="H14" s="521">
        <v>0.29333705741703381</v>
      </c>
      <c r="I14" s="522">
        <v>0.51046763731365974</v>
      </c>
      <c r="J14" s="522">
        <v>0.53969051443384264</v>
      </c>
      <c r="K14" s="523">
        <v>0.56251548647347771</v>
      </c>
      <c r="L14" s="524">
        <f>K14-J14</f>
        <v>2.2824972039635072E-2</v>
      </c>
      <c r="M14" s="80"/>
      <c r="N14" s="525">
        <f t="shared" si="2"/>
        <v>0.27544999999999997</v>
      </c>
      <c r="O14" s="526">
        <f t="shared" si="3"/>
        <v>0.56251548647347771</v>
      </c>
      <c r="P14" s="524">
        <f>O14-N14</f>
        <v>0.28706548647347774</v>
      </c>
      <c r="Q14" s="254"/>
      <c r="R14" s="255"/>
      <c r="S14" s="255"/>
      <c r="T14" s="255"/>
    </row>
    <row r="15" spans="1:20" ht="30" customHeight="1">
      <c r="A15" s="516" t="s">
        <v>472</v>
      </c>
      <c r="B15" s="190"/>
      <c r="C15" s="191"/>
      <c r="D15" s="521">
        <v>0.53545112100000003</v>
      </c>
      <c r="E15" s="522">
        <v>0.54571457925796496</v>
      </c>
      <c r="F15" s="522">
        <v>0.56225409999999998</v>
      </c>
      <c r="G15" s="523">
        <v>0.63587871200000001</v>
      </c>
      <c r="H15" s="521">
        <v>0.71167530000000001</v>
      </c>
      <c r="I15" s="522">
        <v>0.68004290000000001</v>
      </c>
      <c r="J15" s="522">
        <v>0.69645360000000001</v>
      </c>
      <c r="K15" s="523">
        <v>0.73645749999999999</v>
      </c>
      <c r="L15" s="524">
        <f>K15-J15</f>
        <v>4.0003899999999981E-2</v>
      </c>
      <c r="M15" s="226"/>
      <c r="N15" s="525">
        <f t="shared" si="2"/>
        <v>0.63587871200000001</v>
      </c>
      <c r="O15" s="526">
        <f t="shared" si="3"/>
        <v>0.73645749999999999</v>
      </c>
      <c r="P15" s="524">
        <f>O15-N15</f>
        <v>0.10057878799999997</v>
      </c>
      <c r="Q15" s="254"/>
      <c r="R15" s="255"/>
      <c r="S15" s="255"/>
      <c r="T15" s="255"/>
    </row>
    <row r="16" spans="1:20" ht="15.75">
      <c r="A16" s="127" t="s">
        <v>362</v>
      </c>
      <c r="D16" s="481"/>
      <c r="E16" s="481"/>
      <c r="F16" s="481"/>
      <c r="G16" s="481"/>
      <c r="H16" s="308"/>
      <c r="I16" s="308"/>
      <c r="J16" s="308"/>
      <c r="K16" s="308"/>
      <c r="L16" s="497"/>
      <c r="M16" s="80"/>
      <c r="N16" s="308"/>
      <c r="O16" s="308"/>
      <c r="P16" s="497"/>
    </row>
    <row r="17" spans="1:16" ht="15.75">
      <c r="A17" s="127" t="s">
        <v>9</v>
      </c>
      <c r="B17" s="79"/>
      <c r="C17" s="227"/>
      <c r="D17" s="481"/>
      <c r="E17" s="481"/>
      <c r="F17" s="481"/>
      <c r="G17" s="481"/>
      <c r="H17" s="308"/>
      <c r="I17" s="308"/>
      <c r="J17" s="308"/>
      <c r="K17" s="308"/>
      <c r="L17" s="497"/>
      <c r="M17" s="80"/>
      <c r="N17" s="308"/>
      <c r="O17" s="308"/>
      <c r="P17" s="497"/>
    </row>
    <row r="18" spans="1:16" ht="30" customHeight="1">
      <c r="A18" s="127" t="s">
        <v>643</v>
      </c>
      <c r="B18" s="227"/>
      <c r="C18" s="227"/>
      <c r="D18" s="308"/>
      <c r="E18" s="308"/>
      <c r="F18" s="308"/>
      <c r="G18" s="308"/>
      <c r="H18" s="308"/>
      <c r="I18" s="308"/>
      <c r="J18" s="308"/>
      <c r="K18" s="308"/>
      <c r="L18" s="497"/>
      <c r="M18" s="80"/>
      <c r="N18" s="308"/>
      <c r="O18" s="308"/>
      <c r="P18" s="497"/>
    </row>
    <row r="19" spans="1:16" ht="30" customHeight="1">
      <c r="A19" s="252"/>
      <c r="B19" s="252"/>
      <c r="C19" s="253"/>
      <c r="D19" s="527"/>
      <c r="E19" s="527"/>
      <c r="F19" s="527"/>
      <c r="G19" s="527"/>
      <c r="H19" s="308"/>
      <c r="I19" s="308"/>
      <c r="J19" s="308"/>
      <c r="K19" s="308"/>
      <c r="L19" s="497"/>
      <c r="M19" s="222"/>
      <c r="N19" s="308"/>
      <c r="O19" s="308"/>
      <c r="P19" s="497"/>
    </row>
    <row r="20" spans="1:16" ht="30" customHeight="1">
      <c r="A20" s="483"/>
      <c r="B20" s="408"/>
      <c r="C20" s="408"/>
      <c r="D20" s="411"/>
      <c r="E20" s="411"/>
      <c r="F20" s="411"/>
      <c r="G20" s="411"/>
      <c r="H20" s="411"/>
      <c r="I20" s="175"/>
      <c r="J20" s="175"/>
      <c r="K20" s="410"/>
      <c r="L20" s="409"/>
      <c r="M20" s="410"/>
      <c r="N20" s="410"/>
      <c r="O20" s="410"/>
      <c r="P20" s="173"/>
    </row>
    <row r="23" spans="1:16" ht="30" customHeight="1">
      <c r="K23" s="90"/>
    </row>
  </sheetData>
  <mergeCells count="5">
    <mergeCell ref="A4:C6"/>
    <mergeCell ref="D4:G4"/>
    <mergeCell ref="H4:K4"/>
    <mergeCell ref="L4:L6"/>
    <mergeCell ref="P4:P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64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23"/>
  <sheetViews>
    <sheetView showGridLines="0" defaultGridColor="0" view="pageBreakPreview" colorId="53" zoomScale="70" zoomScaleNormal="60" zoomScaleSheetLayoutView="70" workbookViewId="0"/>
  </sheetViews>
  <sheetFormatPr defaultColWidth="12.77734375" defaultRowHeight="30" customHeight="1"/>
  <cols>
    <col min="1" max="1" width="3.6640625" style="68" customWidth="1"/>
    <col min="2" max="2" width="12.77734375" style="68" customWidth="1"/>
    <col min="3" max="3" width="16.77734375" style="68" customWidth="1"/>
    <col min="4" max="12" width="12.77734375" style="68" customWidth="1"/>
    <col min="13" max="13" width="12.77734375" style="200" customWidth="1"/>
    <col min="14" max="14" width="12.77734375" style="68" customWidth="1"/>
    <col min="15" max="15" width="12.77734375" style="221" customWidth="1"/>
    <col min="16" max="16384" width="12.77734375" style="68"/>
  </cols>
  <sheetData>
    <row r="1" spans="1:26" ht="30" customHeight="1">
      <c r="A1" s="202" t="s">
        <v>473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707"/>
      <c r="T1" s="254"/>
      <c r="U1" s="254"/>
    </row>
    <row r="2" spans="1:26" ht="30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254"/>
      <c r="U2" s="254"/>
    </row>
    <row r="3" spans="1:26" s="73" customFormat="1" ht="30" customHeight="1">
      <c r="A3" s="135" t="s">
        <v>474</v>
      </c>
      <c r="B3" s="72"/>
      <c r="C3" s="172"/>
      <c r="D3" s="172"/>
      <c r="E3" s="172"/>
      <c r="F3" s="172"/>
      <c r="G3" s="172"/>
      <c r="H3" s="172"/>
      <c r="I3" s="172"/>
      <c r="J3" s="172"/>
      <c r="L3" s="173"/>
      <c r="M3" s="174"/>
      <c r="O3" s="175"/>
      <c r="R3" s="173" t="s">
        <v>5</v>
      </c>
      <c r="S3" s="708"/>
      <c r="T3" s="708"/>
      <c r="U3" s="708"/>
    </row>
    <row r="4" spans="1:26" ht="30" customHeight="1">
      <c r="A4" s="755" t="s">
        <v>380</v>
      </c>
      <c r="B4" s="756"/>
      <c r="C4" s="757"/>
      <c r="D4" s="787">
        <v>2010</v>
      </c>
      <c r="E4" s="778">
        <v>2011</v>
      </c>
      <c r="F4" s="775">
        <v>2012</v>
      </c>
      <c r="G4" s="778">
        <v>2013</v>
      </c>
      <c r="H4" s="775">
        <v>2014</v>
      </c>
      <c r="I4" s="778">
        <v>2015</v>
      </c>
      <c r="J4" s="775">
        <v>2016</v>
      </c>
      <c r="K4" s="778">
        <v>2017</v>
      </c>
      <c r="L4" s="790">
        <v>2018</v>
      </c>
      <c r="M4" s="784">
        <v>2019</v>
      </c>
      <c r="N4" s="784">
        <v>2020</v>
      </c>
      <c r="O4" s="784">
        <v>2021</v>
      </c>
      <c r="P4" s="784">
        <v>2022</v>
      </c>
      <c r="Q4" s="784">
        <v>2023</v>
      </c>
      <c r="R4" s="781">
        <v>2024</v>
      </c>
      <c r="S4" s="254"/>
      <c r="T4" s="254"/>
      <c r="U4" s="254"/>
    </row>
    <row r="5" spans="1:26" ht="30" customHeight="1">
      <c r="A5" s="758"/>
      <c r="B5" s="759"/>
      <c r="C5" s="760"/>
      <c r="D5" s="788"/>
      <c r="E5" s="779"/>
      <c r="F5" s="776" t="s">
        <v>1</v>
      </c>
      <c r="G5" s="779" t="s">
        <v>0</v>
      </c>
      <c r="H5" s="776" t="s">
        <v>7</v>
      </c>
      <c r="I5" s="779" t="s">
        <v>2</v>
      </c>
      <c r="J5" s="776" t="s">
        <v>1</v>
      </c>
      <c r="K5" s="779" t="s">
        <v>0</v>
      </c>
      <c r="L5" s="791"/>
      <c r="M5" s="785"/>
      <c r="N5" s="785"/>
      <c r="O5" s="785"/>
      <c r="P5" s="785"/>
      <c r="Q5" s="785"/>
      <c r="R5" s="782"/>
    </row>
    <row r="6" spans="1:26" ht="30" customHeight="1" thickBot="1">
      <c r="A6" s="761"/>
      <c r="B6" s="762"/>
      <c r="C6" s="763"/>
      <c r="D6" s="789"/>
      <c r="E6" s="780"/>
      <c r="F6" s="777" t="s">
        <v>21</v>
      </c>
      <c r="G6" s="780" t="s">
        <v>22</v>
      </c>
      <c r="H6" s="777" t="s">
        <v>17</v>
      </c>
      <c r="I6" s="780" t="s">
        <v>18</v>
      </c>
      <c r="J6" s="777" t="s">
        <v>19</v>
      </c>
      <c r="K6" s="780" t="s">
        <v>20</v>
      </c>
      <c r="L6" s="792"/>
      <c r="M6" s="786"/>
      <c r="N6" s="786"/>
      <c r="O6" s="786"/>
      <c r="P6" s="786"/>
      <c r="Q6" s="786"/>
      <c r="R6" s="783"/>
    </row>
    <row r="7" spans="1:26" ht="30" customHeight="1">
      <c r="A7" s="461" t="s">
        <v>475</v>
      </c>
      <c r="B7" s="160"/>
      <c r="C7" s="161"/>
      <c r="D7" s="533">
        <v>42.064721665305264</v>
      </c>
      <c r="E7" s="533">
        <v>37.15225917130531</v>
      </c>
      <c r="F7" s="533">
        <v>27.049306642067211</v>
      </c>
      <c r="G7" s="533">
        <v>28.163982142898313</v>
      </c>
      <c r="H7" s="533">
        <v>36</v>
      </c>
      <c r="I7" s="534">
        <v>27.033293424663558</v>
      </c>
      <c r="J7" s="534">
        <v>19.075529717156268</v>
      </c>
      <c r="K7" s="534">
        <v>20.019144692771452</v>
      </c>
      <c r="L7" s="535">
        <v>20.914412320573163</v>
      </c>
      <c r="M7" s="535">
        <v>20</v>
      </c>
      <c r="N7" s="534">
        <v>13.719512195122</v>
      </c>
      <c r="O7" s="536" t="s">
        <v>11</v>
      </c>
      <c r="P7" s="536" t="s">
        <v>11</v>
      </c>
      <c r="Q7" s="536">
        <v>18.289074535434143</v>
      </c>
      <c r="R7" s="693" t="s">
        <v>11</v>
      </c>
      <c r="S7" s="81"/>
      <c r="T7" s="81"/>
      <c r="U7" s="81"/>
      <c r="V7" s="81"/>
      <c r="W7" s="81"/>
      <c r="X7" s="81"/>
      <c r="Y7" s="81"/>
      <c r="Z7" s="81"/>
    </row>
    <row r="8" spans="1:26" ht="30" customHeight="1">
      <c r="A8" s="223"/>
      <c r="B8" s="224" t="s">
        <v>476</v>
      </c>
      <c r="C8" s="225"/>
      <c r="D8" s="537">
        <v>474.89176699999996</v>
      </c>
      <c r="E8" s="538">
        <v>521.58846950999998</v>
      </c>
      <c r="F8" s="538">
        <v>467.21899999999999</v>
      </c>
      <c r="G8" s="538">
        <v>388.89706520999994</v>
      </c>
      <c r="H8" s="538">
        <v>414</v>
      </c>
      <c r="I8" s="539">
        <v>500.30900000000003</v>
      </c>
      <c r="J8" s="539">
        <v>315.12099999999998</v>
      </c>
      <c r="K8" s="539">
        <v>525.47199999999998</v>
      </c>
      <c r="L8" s="538">
        <v>359.26900000000001</v>
      </c>
      <c r="M8" s="540">
        <v>115</v>
      </c>
      <c r="N8" s="541">
        <v>164</v>
      </c>
      <c r="O8" s="538">
        <v>410.56515230299999</v>
      </c>
      <c r="P8" s="538">
        <v>354.341909063</v>
      </c>
      <c r="Q8" s="538">
        <v>616.26156797399995</v>
      </c>
      <c r="R8" s="681">
        <v>720.56972916899997</v>
      </c>
      <c r="S8" s="81"/>
      <c r="T8" s="81"/>
      <c r="U8" s="81"/>
      <c r="V8" s="81"/>
      <c r="W8" s="81"/>
      <c r="X8" s="81"/>
      <c r="Y8" s="81"/>
      <c r="Z8" s="81"/>
    </row>
    <row r="9" spans="1:26" ht="30" customHeight="1">
      <c r="A9" s="461" t="s">
        <v>477</v>
      </c>
      <c r="B9" s="177"/>
      <c r="C9" s="161"/>
      <c r="D9" s="542">
        <v>41.643602227972401</v>
      </c>
      <c r="E9" s="542">
        <v>37.851723801152453</v>
      </c>
      <c r="F9" s="542">
        <v>25.746704233615898</v>
      </c>
      <c r="G9" s="542">
        <v>30.8</v>
      </c>
      <c r="H9" s="542">
        <v>36.700000000000003</v>
      </c>
      <c r="I9" s="542">
        <v>25.5</v>
      </c>
      <c r="J9" s="542">
        <v>7.6</v>
      </c>
      <c r="K9" s="542">
        <v>18</v>
      </c>
      <c r="L9" s="542">
        <v>18.100000000000001</v>
      </c>
      <c r="M9" s="542">
        <v>22.4</v>
      </c>
      <c r="N9" s="542">
        <v>9.6</v>
      </c>
      <c r="O9" s="533" t="s">
        <v>11</v>
      </c>
      <c r="P9" s="533" t="s">
        <v>11</v>
      </c>
      <c r="Q9" s="533">
        <v>14.9</v>
      </c>
      <c r="R9" s="693" t="s">
        <v>11</v>
      </c>
      <c r="S9" s="90"/>
      <c r="T9" s="90"/>
      <c r="U9" s="90"/>
      <c r="V9" s="90"/>
      <c r="W9" s="90"/>
      <c r="X9" s="90"/>
      <c r="Y9" s="90"/>
      <c r="Z9" s="90"/>
    </row>
    <row r="10" spans="1:26" ht="30" customHeight="1">
      <c r="A10" s="223"/>
      <c r="B10" s="224" t="s">
        <v>478</v>
      </c>
      <c r="C10" s="225"/>
      <c r="D10" s="537">
        <v>479.69409300000001</v>
      </c>
      <c r="E10" s="538">
        <v>511.95</v>
      </c>
      <c r="F10" s="538">
        <v>490.85700000000003</v>
      </c>
      <c r="G10" s="538">
        <v>355.2</v>
      </c>
      <c r="H10" s="538">
        <v>405.40499999999997</v>
      </c>
      <c r="I10" s="539">
        <v>530.09199999999998</v>
      </c>
      <c r="J10" s="539">
        <v>795.34100000000001</v>
      </c>
      <c r="K10" s="539">
        <v>525.47199999999998</v>
      </c>
      <c r="L10" s="538">
        <v>415.27300000000002</v>
      </c>
      <c r="M10" s="540">
        <v>100.42100000000001</v>
      </c>
      <c r="N10" s="541">
        <v>235.078</v>
      </c>
      <c r="O10" s="538">
        <v>1191.3109999999999</v>
      </c>
      <c r="P10" s="538">
        <v>733.36500000000001</v>
      </c>
      <c r="Q10" s="538">
        <v>758.48</v>
      </c>
      <c r="R10" s="681">
        <v>866.00098211500006</v>
      </c>
      <c r="S10" s="651"/>
      <c r="T10" s="91"/>
      <c r="U10" s="91"/>
      <c r="V10" s="91"/>
      <c r="W10" s="91"/>
      <c r="X10" s="91"/>
      <c r="Y10" s="91"/>
      <c r="Z10" s="91"/>
    </row>
    <row r="11" spans="1:26" ht="30" customHeight="1">
      <c r="A11" s="543" t="s">
        <v>479</v>
      </c>
      <c r="B11" s="399"/>
      <c r="C11" s="400"/>
      <c r="D11" s="544">
        <v>199.7619</v>
      </c>
      <c r="E11" s="545">
        <v>193.78189999999998</v>
      </c>
      <c r="F11" s="545">
        <v>126.37949999999999</v>
      </c>
      <c r="G11" s="545">
        <v>109.529</v>
      </c>
      <c r="H11" s="545">
        <v>148.84</v>
      </c>
      <c r="I11" s="546">
        <v>135.25</v>
      </c>
      <c r="J11" s="546">
        <v>60.110999999999997</v>
      </c>
      <c r="K11" s="546">
        <v>105.19499999999999</v>
      </c>
      <c r="L11" s="545">
        <v>75.138999999999996</v>
      </c>
      <c r="M11" s="545">
        <v>22.542000000000002</v>
      </c>
      <c r="N11" s="547">
        <v>22.542000000000002</v>
      </c>
      <c r="O11" s="548" t="s">
        <v>11</v>
      </c>
      <c r="P11" s="548" t="s">
        <v>11</v>
      </c>
      <c r="Q11" s="548">
        <v>112.709</v>
      </c>
      <c r="R11" s="694" t="s">
        <v>11</v>
      </c>
    </row>
    <row r="12" spans="1:26" ht="30" customHeight="1">
      <c r="A12" s="543" t="s">
        <v>480</v>
      </c>
      <c r="B12" s="399"/>
      <c r="C12" s="400"/>
      <c r="D12" s="549">
        <v>230</v>
      </c>
      <c r="E12" s="550">
        <v>230</v>
      </c>
      <c r="F12" s="550">
        <v>149.99999999999997</v>
      </c>
      <c r="G12" s="550">
        <v>130</v>
      </c>
      <c r="H12" s="550">
        <v>179.99967393774403</v>
      </c>
      <c r="I12" s="551">
        <v>179.99967393774403</v>
      </c>
      <c r="J12" s="551">
        <v>79.999707209402828</v>
      </c>
      <c r="K12" s="551">
        <v>140.00048576621799</v>
      </c>
      <c r="L12" s="550">
        <v>99.999966728341221</v>
      </c>
      <c r="M12" s="550">
        <v>30.000389278407592</v>
      </c>
      <c r="N12" s="552">
        <v>30</v>
      </c>
      <c r="O12" s="553" t="s">
        <v>11</v>
      </c>
      <c r="P12" s="553" t="s">
        <v>11</v>
      </c>
      <c r="Q12" s="553">
        <v>150</v>
      </c>
      <c r="R12" s="695" t="s">
        <v>11</v>
      </c>
    </row>
    <row r="13" spans="1:26" ht="30" customHeight="1">
      <c r="A13" s="159" t="s">
        <v>32</v>
      </c>
      <c r="B13" s="177" t="s">
        <v>481</v>
      </c>
      <c r="C13" s="161"/>
      <c r="D13" s="688">
        <v>86853</v>
      </c>
      <c r="E13" s="688">
        <v>84253</v>
      </c>
      <c r="F13" s="688">
        <v>84253</v>
      </c>
      <c r="G13" s="688">
        <v>84253</v>
      </c>
      <c r="H13" s="688">
        <v>82688.899999999994</v>
      </c>
      <c r="I13" s="688">
        <v>75139.025000000009</v>
      </c>
      <c r="J13" s="688">
        <v>75139.025000000009</v>
      </c>
      <c r="K13" s="688">
        <v>75139.025000000009</v>
      </c>
      <c r="L13" s="688">
        <v>75139.025000000009</v>
      </c>
      <c r="M13" s="688">
        <v>75139.025000000009</v>
      </c>
      <c r="N13" s="688">
        <v>75139.025000000009</v>
      </c>
      <c r="O13" s="688">
        <v>75139.025000000009</v>
      </c>
      <c r="P13" s="688">
        <v>75139.025000000009</v>
      </c>
      <c r="Q13" s="688">
        <v>75139.025000000009</v>
      </c>
      <c r="R13" s="689">
        <v>75139.025000000009</v>
      </c>
    </row>
    <row r="14" spans="1:26" ht="30" customHeight="1">
      <c r="A14" s="82"/>
      <c r="B14" s="109" t="s">
        <v>26</v>
      </c>
      <c r="C14" s="84"/>
      <c r="D14" s="690">
        <v>86853</v>
      </c>
      <c r="E14" s="690">
        <v>86853</v>
      </c>
      <c r="F14" s="690">
        <v>86853</v>
      </c>
      <c r="G14" s="690">
        <v>86853</v>
      </c>
      <c r="H14" s="690">
        <v>86853</v>
      </c>
      <c r="I14" s="690">
        <v>86853</v>
      </c>
      <c r="J14" s="690">
        <v>86853</v>
      </c>
      <c r="K14" s="690">
        <v>86853</v>
      </c>
      <c r="L14" s="690">
        <v>86853</v>
      </c>
      <c r="M14" s="690">
        <v>86853</v>
      </c>
      <c r="N14" s="690">
        <v>86853</v>
      </c>
      <c r="O14" s="690">
        <v>86853</v>
      </c>
      <c r="P14" s="690">
        <v>86853</v>
      </c>
      <c r="Q14" s="690">
        <v>86853</v>
      </c>
      <c r="R14" s="691">
        <v>86853</v>
      </c>
    </row>
    <row r="15" spans="1:26" ht="30" customHeight="1">
      <c r="A15" s="223"/>
      <c r="B15" s="224" t="s">
        <v>27</v>
      </c>
      <c r="C15" s="225"/>
      <c r="D15" s="690">
        <v>0</v>
      </c>
      <c r="E15" s="690">
        <v>2600</v>
      </c>
      <c r="F15" s="690">
        <v>2600</v>
      </c>
      <c r="G15" s="690">
        <v>2600</v>
      </c>
      <c r="H15" s="690">
        <v>4164.1000000000004</v>
      </c>
      <c r="I15" s="690">
        <v>11713.975</v>
      </c>
      <c r="J15" s="690">
        <v>11713.975</v>
      </c>
      <c r="K15" s="690">
        <v>11713.975</v>
      </c>
      <c r="L15" s="690">
        <v>11713.975</v>
      </c>
      <c r="M15" s="690">
        <v>11713.975</v>
      </c>
      <c r="N15" s="690">
        <v>11713.975</v>
      </c>
      <c r="O15" s="690">
        <v>11713.975</v>
      </c>
      <c r="P15" s="690">
        <v>11713.975</v>
      </c>
      <c r="Q15" s="690">
        <v>11713.975</v>
      </c>
      <c r="R15" s="691">
        <v>11713.975</v>
      </c>
    </row>
    <row r="16" spans="1:26" ht="30" customHeight="1">
      <c r="A16" s="461" t="s">
        <v>482</v>
      </c>
      <c r="B16" s="177"/>
      <c r="C16" s="554"/>
      <c r="D16" s="555">
        <v>2.89308176100629</v>
      </c>
      <c r="E16" s="556">
        <v>3.1081081081081083</v>
      </c>
      <c r="F16" s="556">
        <v>1.9329896907216493</v>
      </c>
      <c r="G16" s="556">
        <v>1.7127799736495388</v>
      </c>
      <c r="H16" s="556">
        <v>2.1712867785011345</v>
      </c>
      <c r="I16" s="557">
        <v>2.435719539076374</v>
      </c>
      <c r="J16" s="557">
        <v>1.2251103707412379</v>
      </c>
      <c r="K16" s="557">
        <v>2.0260562339539505</v>
      </c>
      <c r="L16" s="556">
        <v>2.3696674580175645</v>
      </c>
      <c r="M16" s="556">
        <v>1.2987181505804153</v>
      </c>
      <c r="N16" s="558">
        <v>1.2</v>
      </c>
      <c r="O16" s="556" t="s">
        <v>11</v>
      </c>
      <c r="P16" s="556" t="s">
        <v>11</v>
      </c>
      <c r="Q16" s="556">
        <v>5.3</v>
      </c>
      <c r="R16" s="696" t="s">
        <v>11</v>
      </c>
    </row>
    <row r="17" spans="1:18" ht="30" customHeight="1">
      <c r="A17" s="398" t="s">
        <v>32</v>
      </c>
      <c r="B17" s="399" t="s">
        <v>483</v>
      </c>
      <c r="C17" s="400"/>
      <c r="D17" s="559">
        <v>7950</v>
      </c>
      <c r="E17" s="560">
        <v>7400</v>
      </c>
      <c r="F17" s="560">
        <v>7760</v>
      </c>
      <c r="G17" s="560">
        <v>7590</v>
      </c>
      <c r="H17" s="560">
        <v>8290</v>
      </c>
      <c r="I17" s="561">
        <v>7390</v>
      </c>
      <c r="J17" s="561">
        <v>6530</v>
      </c>
      <c r="K17" s="561">
        <v>6910</v>
      </c>
      <c r="L17" s="560">
        <v>4220</v>
      </c>
      <c r="M17" s="560">
        <v>2310</v>
      </c>
      <c r="N17" s="562">
        <v>2440</v>
      </c>
      <c r="O17" s="560">
        <v>2935</v>
      </c>
      <c r="P17" s="560">
        <v>2770</v>
      </c>
      <c r="Q17" s="560">
        <v>2830</v>
      </c>
      <c r="R17" s="682">
        <v>2460</v>
      </c>
    </row>
    <row r="18" spans="1:18" ht="15.75">
      <c r="A18" s="133" t="s">
        <v>649</v>
      </c>
      <c r="B18" s="227"/>
      <c r="C18" s="227"/>
      <c r="D18" s="308"/>
      <c r="E18" s="308"/>
      <c r="F18" s="308"/>
      <c r="G18" s="308"/>
      <c r="H18" s="308"/>
      <c r="I18" s="308"/>
      <c r="J18" s="308"/>
      <c r="K18" s="308"/>
      <c r="L18" s="497"/>
      <c r="M18" s="80"/>
      <c r="N18" s="308"/>
      <c r="O18" s="308"/>
      <c r="P18" s="497"/>
      <c r="Q18" s="497"/>
      <c r="R18" s="497"/>
    </row>
    <row r="19" spans="1:18" ht="15.75">
      <c r="A19" s="252" t="s">
        <v>645</v>
      </c>
      <c r="B19" s="252"/>
      <c r="C19" s="253"/>
      <c r="D19" s="527"/>
      <c r="E19" s="527"/>
      <c r="F19" s="527"/>
      <c r="G19" s="527"/>
      <c r="H19" s="308"/>
      <c r="I19" s="308"/>
      <c r="J19" s="308"/>
      <c r="K19" s="308"/>
      <c r="L19" s="497"/>
      <c r="M19" s="222"/>
      <c r="N19" s="308"/>
      <c r="O19" s="308"/>
      <c r="P19" s="497"/>
      <c r="Q19" s="497"/>
      <c r="R19" s="497"/>
    </row>
    <row r="20" spans="1:18" ht="15.75">
      <c r="A20" s="563" t="s">
        <v>484</v>
      </c>
      <c r="B20" s="408"/>
      <c r="C20" s="408"/>
      <c r="D20" s="411"/>
      <c r="E20" s="411"/>
      <c r="F20" s="411"/>
      <c r="G20" s="411"/>
      <c r="H20" s="411"/>
      <c r="I20" s="175"/>
      <c r="J20" s="175"/>
      <c r="K20" s="410"/>
      <c r="L20" s="409"/>
      <c r="M20" s="410"/>
      <c r="N20" s="410"/>
      <c r="O20" s="410"/>
      <c r="P20" s="173"/>
      <c r="Q20" s="173"/>
      <c r="R20" s="173"/>
    </row>
    <row r="21" spans="1:18" ht="30" customHeight="1">
      <c r="A21" s="771"/>
      <c r="B21" s="771"/>
      <c r="C21" s="774"/>
      <c r="D21" s="771"/>
      <c r="E21" s="771"/>
      <c r="F21" s="771"/>
      <c r="G21" s="771"/>
      <c r="H21" s="771"/>
      <c r="I21" s="771"/>
      <c r="J21" s="771"/>
      <c r="K21" s="771"/>
      <c r="L21" s="772"/>
      <c r="M21" s="410"/>
      <c r="N21" s="410"/>
      <c r="O21" s="410"/>
      <c r="P21" s="772"/>
      <c r="Q21" s="410"/>
      <c r="R21" s="410"/>
    </row>
    <row r="22" spans="1:18" ht="30" customHeight="1">
      <c r="A22" s="774"/>
      <c r="B22" s="774"/>
      <c r="C22" s="774"/>
      <c r="D22" s="411"/>
      <c r="E22" s="411"/>
      <c r="F22" s="411"/>
      <c r="G22" s="411"/>
      <c r="H22" s="411"/>
      <c r="I22" s="175"/>
      <c r="J22" s="175"/>
      <c r="K22" s="410"/>
      <c r="L22" s="772"/>
      <c r="M22" s="410"/>
      <c r="N22" s="410"/>
      <c r="O22" s="410"/>
      <c r="P22" s="772"/>
      <c r="Q22" s="410"/>
      <c r="R22" s="410"/>
    </row>
    <row r="23" spans="1:18" ht="30" customHeight="1">
      <c r="A23" s="774"/>
      <c r="B23" s="774"/>
      <c r="C23" s="774"/>
      <c r="D23" s="175"/>
      <c r="E23" s="175"/>
      <c r="F23" s="175"/>
      <c r="G23" s="410"/>
      <c r="H23" s="175"/>
      <c r="I23" s="175"/>
      <c r="J23" s="175"/>
      <c r="K23" s="410"/>
      <c r="L23" s="772"/>
      <c r="M23" s="410"/>
      <c r="N23" s="410"/>
      <c r="O23" s="410"/>
      <c r="P23" s="772"/>
      <c r="Q23" s="410"/>
      <c r="R23" s="410"/>
    </row>
  </sheetData>
  <mergeCells count="21">
    <mergeCell ref="P21:P23"/>
    <mergeCell ref="N4:N6"/>
    <mergeCell ref="M4:M6"/>
    <mergeCell ref="O4:O6"/>
    <mergeCell ref="L4:L6"/>
    <mergeCell ref="L21:L23"/>
    <mergeCell ref="R4:R6"/>
    <mergeCell ref="Q4:Q6"/>
    <mergeCell ref="P4:P6"/>
    <mergeCell ref="D4:D6"/>
    <mergeCell ref="E4:E6"/>
    <mergeCell ref="K4:K6"/>
    <mergeCell ref="A21:C23"/>
    <mergeCell ref="J4:J6"/>
    <mergeCell ref="F4:F6"/>
    <mergeCell ref="G4:G6"/>
    <mergeCell ref="D21:G21"/>
    <mergeCell ref="H21:K21"/>
    <mergeCell ref="I4:I6"/>
    <mergeCell ref="A4:C6"/>
    <mergeCell ref="H4:H6"/>
  </mergeCells>
  <phoneticPr fontId="4" type="noConversion"/>
  <printOptions horizontalCentered="1"/>
  <pageMargins left="0.39370078740157483" right="0.39370078740157483" top="0.39370078740157483" bottom="0.39370078740157483" header="0.51181102362204722" footer="0.15748031496062992"/>
  <pageSetup paperSize="9" scale="53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100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2" width="3.5546875" style="68" customWidth="1"/>
    <col min="3" max="3" width="2.21875" style="68" customWidth="1"/>
    <col min="4" max="4" width="37.77734375" style="68" customWidth="1"/>
    <col min="5" max="6" width="27.5546875" style="68" customWidth="1"/>
    <col min="7" max="8" width="3.5546875" style="68" customWidth="1"/>
    <col min="9" max="9" width="8.88671875" style="68"/>
    <col min="10" max="10" width="28.44140625" style="68" customWidth="1"/>
    <col min="11" max="13" width="8.88671875" style="68"/>
    <col min="14" max="14" width="25.44140625" style="68" bestFit="1" customWidth="1"/>
    <col min="15" max="15" width="9.6640625" style="68" bestFit="1" customWidth="1"/>
    <col min="16" max="16" width="19.5546875" style="68" bestFit="1" customWidth="1"/>
    <col min="17" max="17" width="22.6640625" style="68" bestFit="1" customWidth="1"/>
    <col min="18" max="16384" width="8.88671875" style="68"/>
  </cols>
  <sheetData>
    <row r="1" spans="1:22" ht="30" customHeight="1">
      <c r="A1" s="202" t="s">
        <v>486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67"/>
      <c r="O1" s="67"/>
      <c r="P1" s="67"/>
      <c r="Q1" s="67"/>
    </row>
    <row r="2" spans="1:22" s="132" customFormat="1" ht="30" customHeight="1">
      <c r="C2" s="564"/>
      <c r="D2" s="564"/>
      <c r="E2" s="564"/>
      <c r="F2" s="564"/>
    </row>
    <row r="3" spans="1:22" ht="30" customHeight="1">
      <c r="C3" s="135" t="s">
        <v>489</v>
      </c>
      <c r="D3" s="73"/>
      <c r="E3" s="73"/>
      <c r="F3" s="565" t="s">
        <v>42</v>
      </c>
    </row>
    <row r="4" spans="1:22" s="73" customFormat="1" ht="30" customHeight="1" thickBot="1">
      <c r="C4" s="793" t="s">
        <v>43</v>
      </c>
      <c r="D4" s="793"/>
      <c r="E4" s="579" t="s">
        <v>633</v>
      </c>
      <c r="F4" s="580" t="s">
        <v>590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</row>
    <row r="5" spans="1:22" ht="30" customHeight="1">
      <c r="C5" s="568" t="s">
        <v>44</v>
      </c>
      <c r="D5" s="569"/>
      <c r="E5" s="578"/>
      <c r="F5" s="571"/>
      <c r="M5" s="133"/>
      <c r="N5" s="133"/>
      <c r="O5" s="133"/>
      <c r="P5" s="133"/>
      <c r="Q5" s="133"/>
      <c r="R5" s="133"/>
      <c r="S5" s="133"/>
      <c r="T5" s="133"/>
      <c r="U5" s="133"/>
      <c r="V5" s="133"/>
    </row>
    <row r="6" spans="1:22" ht="30" customHeight="1">
      <c r="C6" s="568"/>
      <c r="D6" s="569" t="s">
        <v>45</v>
      </c>
      <c r="E6" s="570">
        <v>1549120231929</v>
      </c>
      <c r="F6" s="571">
        <v>1337044932144</v>
      </c>
      <c r="I6" s="646"/>
      <c r="M6" s="133"/>
      <c r="N6" s="133"/>
      <c r="O6" s="133"/>
      <c r="P6" s="133"/>
      <c r="Q6" s="133"/>
      <c r="R6" s="133"/>
      <c r="S6" s="133"/>
      <c r="T6" s="133"/>
      <c r="U6" s="133"/>
      <c r="V6" s="133"/>
    </row>
    <row r="7" spans="1:22" ht="30" customHeight="1">
      <c r="C7" s="568"/>
      <c r="D7" s="569" t="s">
        <v>46</v>
      </c>
      <c r="E7" s="570">
        <v>32320124120435</v>
      </c>
      <c r="F7" s="571">
        <v>31134350891287</v>
      </c>
      <c r="I7" s="646"/>
      <c r="M7" s="133"/>
      <c r="N7" s="133"/>
      <c r="O7" s="133"/>
      <c r="P7" s="133"/>
      <c r="Q7" s="133"/>
      <c r="R7" s="133"/>
      <c r="S7" s="133"/>
      <c r="T7" s="133"/>
      <c r="U7" s="133"/>
      <c r="V7" s="133"/>
    </row>
    <row r="8" spans="1:22" ht="30" customHeight="1">
      <c r="C8" s="568"/>
      <c r="D8" s="569" t="s">
        <v>592</v>
      </c>
      <c r="E8" s="570">
        <v>48218132733955</v>
      </c>
      <c r="F8" s="571">
        <v>45320455403193</v>
      </c>
      <c r="I8" s="646"/>
      <c r="M8" s="133"/>
      <c r="N8" s="133"/>
      <c r="O8" s="133"/>
      <c r="P8" s="133"/>
      <c r="Q8" s="133"/>
      <c r="R8" s="133"/>
      <c r="S8" s="133"/>
      <c r="T8" s="133"/>
      <c r="U8" s="133"/>
      <c r="V8" s="133"/>
    </row>
    <row r="9" spans="1:22" ht="30" customHeight="1">
      <c r="C9" s="568"/>
      <c r="D9" s="569" t="s">
        <v>593</v>
      </c>
      <c r="E9" s="570">
        <v>28071421316941</v>
      </c>
      <c r="F9" s="571">
        <v>29034490458028</v>
      </c>
      <c r="I9" s="646"/>
      <c r="M9" s="133"/>
      <c r="N9" s="640"/>
      <c r="O9" s="133"/>
      <c r="P9" s="249"/>
      <c r="Q9" s="133"/>
      <c r="R9" s="133"/>
      <c r="S9" s="133"/>
      <c r="T9" s="133"/>
      <c r="U9" s="133"/>
      <c r="V9" s="133"/>
    </row>
    <row r="10" spans="1:22" ht="30" customHeight="1">
      <c r="C10" s="572"/>
      <c r="D10" s="569" t="s">
        <v>594</v>
      </c>
      <c r="E10" s="570">
        <v>10689107490415</v>
      </c>
      <c r="F10" s="571">
        <v>11542643645384</v>
      </c>
      <c r="M10" s="133"/>
      <c r="N10" s="133"/>
      <c r="O10" s="641"/>
      <c r="P10" s="641"/>
      <c r="Q10" s="641"/>
      <c r="R10" s="133"/>
      <c r="S10" s="133"/>
      <c r="T10" s="133"/>
      <c r="U10" s="133"/>
      <c r="V10" s="133"/>
    </row>
    <row r="11" spans="1:22" ht="30" customHeight="1">
      <c r="C11" s="572"/>
      <c r="D11" s="569" t="s">
        <v>595</v>
      </c>
      <c r="E11" s="570">
        <v>14540300226169</v>
      </c>
      <c r="F11" s="571">
        <v>15362120646688</v>
      </c>
      <c r="M11" s="133"/>
      <c r="N11" s="133"/>
      <c r="O11" s="243"/>
      <c r="P11" s="243"/>
      <c r="Q11" s="243"/>
      <c r="R11" s="133"/>
      <c r="S11" s="133"/>
      <c r="T11" s="133"/>
      <c r="U11" s="133"/>
      <c r="V11" s="133"/>
    </row>
    <row r="12" spans="1:22" ht="30" customHeight="1">
      <c r="C12" s="572"/>
      <c r="D12" s="569" t="s">
        <v>596</v>
      </c>
      <c r="E12" s="570">
        <v>2842013600357</v>
      </c>
      <c r="F12" s="571">
        <v>2129726165956</v>
      </c>
      <c r="M12" s="133"/>
      <c r="N12" s="640"/>
      <c r="O12" s="642"/>
      <c r="P12" s="643"/>
      <c r="Q12" s="642"/>
      <c r="R12" s="133"/>
      <c r="S12" s="133"/>
      <c r="T12" s="133"/>
      <c r="U12" s="133"/>
      <c r="V12" s="133"/>
    </row>
    <row r="13" spans="1:22" ht="30" customHeight="1">
      <c r="C13" s="568"/>
      <c r="D13" s="569" t="s">
        <v>47</v>
      </c>
      <c r="E13" s="570">
        <v>288639022956</v>
      </c>
      <c r="F13" s="571">
        <v>581983566347</v>
      </c>
      <c r="M13" s="133"/>
      <c r="N13" s="133"/>
      <c r="O13" s="641"/>
      <c r="P13" s="643"/>
      <c r="Q13" s="641"/>
      <c r="R13" s="133"/>
      <c r="S13" s="133"/>
      <c r="T13" s="133"/>
      <c r="U13" s="133"/>
      <c r="V13" s="133"/>
    </row>
    <row r="14" spans="1:22" ht="30" customHeight="1">
      <c r="C14" s="568"/>
      <c r="D14" s="569" t="s">
        <v>597</v>
      </c>
      <c r="E14" s="570">
        <v>12141724733152</v>
      </c>
      <c r="F14" s="571">
        <v>11749528774494</v>
      </c>
      <c r="M14" s="133"/>
      <c r="N14" s="640"/>
      <c r="O14" s="641"/>
      <c r="P14" s="643"/>
      <c r="Q14" s="641"/>
      <c r="R14" s="133"/>
      <c r="S14" s="133"/>
      <c r="T14" s="133"/>
      <c r="U14" s="133"/>
      <c r="V14" s="133"/>
    </row>
    <row r="15" spans="1:22" ht="30" customHeight="1">
      <c r="C15" s="568"/>
      <c r="D15" s="569" t="s">
        <v>48</v>
      </c>
      <c r="E15" s="570">
        <v>358876266672</v>
      </c>
      <c r="F15" s="571">
        <v>171362766035</v>
      </c>
      <c r="M15" s="133"/>
      <c r="N15" s="133"/>
      <c r="O15" s="641"/>
      <c r="P15" s="643"/>
      <c r="Q15" s="641"/>
      <c r="R15" s="133"/>
      <c r="S15" s="133"/>
      <c r="T15" s="133"/>
      <c r="U15" s="133"/>
      <c r="V15" s="133"/>
    </row>
    <row r="16" spans="1:22" ht="30" customHeight="1">
      <c r="C16" s="568"/>
      <c r="D16" s="569" t="s">
        <v>49</v>
      </c>
      <c r="E16" s="570">
        <v>883219334735</v>
      </c>
      <c r="F16" s="571">
        <v>834229882122</v>
      </c>
      <c r="M16" s="133"/>
      <c r="N16" s="640"/>
      <c r="O16" s="641"/>
      <c r="P16" s="643"/>
      <c r="Q16" s="641"/>
      <c r="R16" s="133"/>
      <c r="S16" s="133"/>
      <c r="T16" s="133"/>
      <c r="U16" s="133"/>
      <c r="V16" s="133"/>
    </row>
    <row r="17" spans="3:22" ht="30" customHeight="1">
      <c r="C17" s="568"/>
      <c r="D17" s="569" t="s">
        <v>50</v>
      </c>
      <c r="E17" s="570">
        <v>1405618754579</v>
      </c>
      <c r="F17" s="571">
        <v>1450699133937</v>
      </c>
      <c r="M17" s="133"/>
      <c r="N17" s="133"/>
      <c r="O17" s="133"/>
      <c r="P17" s="133"/>
      <c r="Q17" s="133"/>
      <c r="R17" s="133"/>
      <c r="S17" s="133"/>
      <c r="T17" s="133"/>
      <c r="U17" s="133"/>
      <c r="V17" s="133"/>
    </row>
    <row r="18" spans="3:22" ht="30" customHeight="1">
      <c r="C18" s="568"/>
      <c r="D18" s="569" t="s">
        <v>51</v>
      </c>
      <c r="E18" s="570">
        <v>189828361067</v>
      </c>
      <c r="F18" s="571">
        <v>216852685853</v>
      </c>
      <c r="M18" s="133"/>
      <c r="N18" s="133"/>
      <c r="O18" s="133"/>
      <c r="P18" s="133"/>
      <c r="Q18" s="133"/>
      <c r="R18" s="133"/>
      <c r="S18" s="133"/>
      <c r="T18" s="133"/>
      <c r="U18" s="133"/>
      <c r="V18" s="133"/>
    </row>
    <row r="19" spans="3:22" ht="30" customHeight="1">
      <c r="C19" s="568"/>
      <c r="D19" s="569" t="s">
        <v>52</v>
      </c>
      <c r="E19" s="570">
        <v>31432351832</v>
      </c>
      <c r="F19" s="571">
        <v>18807917252</v>
      </c>
      <c r="M19" s="133"/>
      <c r="N19" s="133"/>
      <c r="O19" s="133"/>
      <c r="P19" s="133"/>
      <c r="Q19" s="133"/>
      <c r="R19" s="133"/>
      <c r="S19" s="133"/>
      <c r="T19" s="133"/>
      <c r="U19" s="133"/>
      <c r="V19" s="133"/>
    </row>
    <row r="20" spans="3:22" ht="30" customHeight="1">
      <c r="C20" s="568"/>
      <c r="D20" s="569" t="s">
        <v>53</v>
      </c>
      <c r="E20" s="570">
        <v>37270055093</v>
      </c>
      <c r="F20" s="571">
        <v>26580423282</v>
      </c>
      <c r="M20" s="133"/>
      <c r="N20" s="133"/>
      <c r="O20" s="133"/>
      <c r="P20" s="133"/>
      <c r="Q20" s="133"/>
      <c r="R20" s="133"/>
      <c r="S20" s="133"/>
      <c r="T20" s="133"/>
      <c r="U20" s="133"/>
      <c r="V20" s="133"/>
    </row>
    <row r="21" spans="3:22" ht="30" customHeight="1">
      <c r="C21" s="568"/>
      <c r="D21" s="569" t="s">
        <v>54</v>
      </c>
      <c r="E21" s="570">
        <v>237049366130</v>
      </c>
      <c r="F21" s="571">
        <v>214546963190</v>
      </c>
      <c r="M21" s="133"/>
      <c r="N21" s="133"/>
      <c r="O21" s="133"/>
      <c r="P21" s="133"/>
      <c r="Q21" s="133"/>
      <c r="R21" s="133"/>
      <c r="S21" s="133"/>
      <c r="T21" s="133"/>
      <c r="U21" s="133"/>
      <c r="V21" s="133"/>
    </row>
    <row r="22" spans="3:22" ht="30" customHeight="1">
      <c r="C22" s="568"/>
      <c r="D22" s="569" t="s">
        <v>591</v>
      </c>
      <c r="E22" s="581">
        <v>0</v>
      </c>
      <c r="F22" s="582">
        <v>0</v>
      </c>
    </row>
    <row r="23" spans="3:22" ht="30" customHeight="1">
      <c r="C23" s="568"/>
      <c r="D23" s="569" t="s">
        <v>598</v>
      </c>
      <c r="E23" s="570">
        <v>44125152616</v>
      </c>
      <c r="F23" s="571">
        <v>44098717125</v>
      </c>
      <c r="M23" s="133"/>
      <c r="N23" s="133"/>
      <c r="O23" s="133"/>
      <c r="P23" s="133"/>
      <c r="Q23" s="133"/>
      <c r="R23" s="133"/>
      <c r="S23" s="133"/>
      <c r="T23" s="133"/>
      <c r="U23" s="133"/>
      <c r="V23" s="133"/>
    </row>
    <row r="24" spans="3:22" ht="30" customHeight="1">
      <c r="C24" s="568"/>
      <c r="D24" s="569" t="s">
        <v>55</v>
      </c>
      <c r="E24" s="570">
        <v>125776581802092</v>
      </c>
      <c r="F24" s="571">
        <v>122135032514289</v>
      </c>
      <c r="M24" s="133"/>
      <c r="N24" s="133"/>
      <c r="O24" s="133"/>
      <c r="P24" s="133"/>
      <c r="Q24" s="133"/>
      <c r="R24" s="133"/>
      <c r="S24" s="133"/>
      <c r="T24" s="133"/>
      <c r="U24" s="133"/>
      <c r="V24" s="133"/>
    </row>
    <row r="25" spans="3:22" ht="30" customHeight="1">
      <c r="C25" s="568"/>
      <c r="D25" s="569"/>
      <c r="F25" s="571"/>
      <c r="M25" s="133"/>
      <c r="N25" s="133"/>
      <c r="O25" s="133"/>
      <c r="P25" s="133"/>
      <c r="Q25" s="133"/>
      <c r="R25" s="133"/>
      <c r="S25" s="133"/>
      <c r="T25" s="133"/>
      <c r="U25" s="133"/>
      <c r="V25" s="133"/>
    </row>
    <row r="26" spans="3:22" ht="30" customHeight="1">
      <c r="C26" s="568"/>
      <c r="D26" s="569" t="s">
        <v>599</v>
      </c>
      <c r="E26" s="570"/>
      <c r="F26" s="571"/>
      <c r="M26" s="133"/>
      <c r="N26" s="133"/>
      <c r="O26" s="133"/>
      <c r="P26" s="133"/>
      <c r="Q26" s="133"/>
      <c r="R26" s="133"/>
      <c r="S26" s="133"/>
      <c r="T26" s="133"/>
      <c r="U26" s="133"/>
      <c r="V26" s="133"/>
    </row>
    <row r="27" spans="3:22" ht="30" customHeight="1">
      <c r="C27" s="568"/>
      <c r="D27" s="569" t="s">
        <v>56</v>
      </c>
      <c r="E27" s="570">
        <v>96935829636298</v>
      </c>
      <c r="F27" s="571">
        <v>97152188029019</v>
      </c>
      <c r="M27" s="133"/>
      <c r="N27" s="133"/>
      <c r="O27" s="133"/>
      <c r="P27" s="133"/>
      <c r="Q27" s="133"/>
      <c r="R27" s="133"/>
      <c r="S27" s="133"/>
      <c r="T27" s="133"/>
      <c r="U27" s="133"/>
      <c r="V27" s="133"/>
    </row>
    <row r="28" spans="3:22" ht="30" customHeight="1">
      <c r="C28" s="568"/>
      <c r="D28" s="569" t="s">
        <v>57</v>
      </c>
      <c r="E28" s="570">
        <v>32679341771</v>
      </c>
      <c r="F28" s="571">
        <v>34140118752</v>
      </c>
      <c r="M28" s="133"/>
      <c r="N28" s="133"/>
      <c r="O28" s="133"/>
      <c r="P28" s="133"/>
      <c r="Q28" s="133"/>
      <c r="R28" s="133"/>
      <c r="S28" s="133"/>
      <c r="T28" s="133"/>
      <c r="U28" s="133"/>
      <c r="V28" s="133"/>
    </row>
    <row r="29" spans="3:22" ht="30" customHeight="1">
      <c r="C29" s="568"/>
      <c r="D29" s="569" t="s">
        <v>58</v>
      </c>
      <c r="E29" s="570">
        <v>10252431291909</v>
      </c>
      <c r="F29" s="571">
        <v>9258888655564</v>
      </c>
      <c r="M29" s="133"/>
      <c r="N29" s="133"/>
      <c r="O29" s="133"/>
      <c r="P29" s="133"/>
      <c r="Q29" s="133"/>
      <c r="R29" s="133"/>
      <c r="S29" s="133"/>
      <c r="T29" s="133"/>
      <c r="U29" s="133"/>
      <c r="V29" s="133"/>
    </row>
    <row r="30" spans="3:22" ht="30" customHeight="1">
      <c r="C30" s="568"/>
      <c r="D30" s="569" t="s">
        <v>59</v>
      </c>
      <c r="E30" s="581">
        <v>0</v>
      </c>
      <c r="F30" s="582">
        <v>0</v>
      </c>
      <c r="M30" s="133"/>
      <c r="N30" s="133"/>
      <c r="O30" s="133"/>
      <c r="P30" s="133"/>
      <c r="Q30" s="133"/>
      <c r="R30" s="133"/>
      <c r="S30" s="133"/>
      <c r="T30" s="133"/>
      <c r="U30" s="133"/>
      <c r="V30" s="133"/>
    </row>
    <row r="31" spans="3:22" ht="30" customHeight="1">
      <c r="C31" s="568"/>
      <c r="D31" s="569" t="s">
        <v>60</v>
      </c>
      <c r="E31" s="570">
        <v>3232591412905</v>
      </c>
      <c r="F31" s="571">
        <v>3228080725711</v>
      </c>
    </row>
    <row r="32" spans="3:22" ht="30" customHeight="1">
      <c r="C32" s="568"/>
      <c r="D32" s="569" t="s">
        <v>61</v>
      </c>
      <c r="E32" s="570">
        <v>1741324706478</v>
      </c>
      <c r="F32" s="571">
        <v>1118136275068</v>
      </c>
    </row>
    <row r="33" spans="3:6" ht="30" customHeight="1">
      <c r="C33" s="568"/>
      <c r="D33" s="569" t="s">
        <v>62</v>
      </c>
      <c r="E33" s="570">
        <v>53056049651</v>
      </c>
      <c r="F33" s="571">
        <v>44562718577</v>
      </c>
    </row>
    <row r="34" spans="3:6" ht="30" customHeight="1">
      <c r="C34" s="568"/>
      <c r="D34" s="569" t="s">
        <v>63</v>
      </c>
      <c r="E34" s="570">
        <v>809223976752</v>
      </c>
      <c r="F34" s="571">
        <v>775315005543</v>
      </c>
    </row>
    <row r="35" spans="3:6" ht="30" customHeight="1">
      <c r="C35" s="568"/>
      <c r="D35" s="569" t="s">
        <v>64</v>
      </c>
      <c r="E35" s="702">
        <v>191420173882</v>
      </c>
      <c r="F35" s="571">
        <v>153249279139</v>
      </c>
    </row>
    <row r="36" spans="3:6" ht="30" customHeight="1">
      <c r="C36" s="568"/>
      <c r="D36" s="569" t="s">
        <v>65</v>
      </c>
      <c r="E36" s="570">
        <v>59249695063</v>
      </c>
      <c r="F36" s="571">
        <v>22104873787</v>
      </c>
    </row>
    <row r="37" spans="3:6" ht="30" customHeight="1">
      <c r="C37" s="568"/>
      <c r="D37" s="569" t="s">
        <v>66</v>
      </c>
      <c r="E37" s="570">
        <v>113307806284709</v>
      </c>
      <c r="F37" s="571">
        <v>111786665681160</v>
      </c>
    </row>
    <row r="38" spans="3:6" ht="30" customHeight="1">
      <c r="C38" s="568"/>
      <c r="D38" s="569"/>
      <c r="E38" s="570"/>
      <c r="F38" s="571"/>
    </row>
    <row r="39" spans="3:6" ht="30" customHeight="1">
      <c r="C39" s="568"/>
      <c r="D39" s="569" t="s">
        <v>67</v>
      </c>
      <c r="E39" s="570"/>
      <c r="F39" s="571"/>
    </row>
    <row r="40" spans="3:6" ht="30" customHeight="1">
      <c r="C40" s="568"/>
      <c r="D40" s="569" t="s">
        <v>68</v>
      </c>
      <c r="E40" s="570">
        <v>4342650000000</v>
      </c>
      <c r="F40" s="571">
        <v>4342650000000</v>
      </c>
    </row>
    <row r="41" spans="3:6" ht="30" customHeight="1">
      <c r="C41" s="568"/>
      <c r="D41" s="569" t="s">
        <v>69</v>
      </c>
      <c r="E41" s="570">
        <v>-621528032336</v>
      </c>
      <c r="F41" s="571">
        <v>-628306808951</v>
      </c>
    </row>
    <row r="42" spans="3:6" ht="30" customHeight="1">
      <c r="C42" s="568"/>
      <c r="D42" s="569" t="s">
        <v>70</v>
      </c>
      <c r="E42" s="570">
        <v>3068453276564</v>
      </c>
      <c r="F42" s="571">
        <v>1096826560000</v>
      </c>
    </row>
    <row r="43" spans="3:6" ht="30" customHeight="1">
      <c r="C43" s="568"/>
      <c r="D43" s="569" t="s">
        <v>71</v>
      </c>
      <c r="E43" s="570">
        <v>-1406134739439</v>
      </c>
      <c r="F43" s="571">
        <v>-1349279454632</v>
      </c>
    </row>
    <row r="44" spans="3:6" ht="30" customHeight="1">
      <c r="C44" s="568"/>
      <c r="D44" s="569" t="s">
        <v>72</v>
      </c>
      <c r="E44" s="570">
        <v>7085335012594</v>
      </c>
      <c r="F44" s="571">
        <v>6886476536712</v>
      </c>
    </row>
    <row r="45" spans="3:6" ht="30" customHeight="1">
      <c r="C45" s="568"/>
      <c r="D45" s="569" t="s">
        <v>73</v>
      </c>
      <c r="E45" s="570">
        <v>12468775517383</v>
      </c>
      <c r="F45" s="571">
        <v>10348366833129</v>
      </c>
    </row>
    <row r="46" spans="3:6" ht="30" customHeight="1">
      <c r="C46" s="568"/>
      <c r="D46" s="569"/>
      <c r="E46" s="570"/>
      <c r="F46" s="571"/>
    </row>
    <row r="47" spans="3:6" ht="30" customHeight="1">
      <c r="C47" s="573"/>
      <c r="D47" s="574" t="s">
        <v>74</v>
      </c>
      <c r="E47" s="575">
        <v>125776581802092</v>
      </c>
      <c r="F47" s="576">
        <v>122135032514289</v>
      </c>
    </row>
    <row r="48" spans="3:6" ht="17.25" customHeight="1">
      <c r="C48" s="68" t="s">
        <v>652</v>
      </c>
    </row>
    <row r="90" spans="14:17" ht="30" customHeight="1">
      <c r="N90" s="577"/>
      <c r="O90" s="577"/>
      <c r="P90" s="577"/>
      <c r="Q90" s="577"/>
    </row>
    <row r="91" spans="14:17" ht="30" customHeight="1">
      <c r="N91" s="577"/>
      <c r="O91" s="577"/>
      <c r="P91" s="577"/>
      <c r="Q91" s="577"/>
    </row>
    <row r="92" spans="14:17" ht="30" customHeight="1">
      <c r="N92" s="577"/>
      <c r="O92" s="577"/>
      <c r="P92" s="577"/>
      <c r="Q92" s="577"/>
    </row>
    <row r="93" spans="14:17" ht="30" customHeight="1">
      <c r="N93" s="577"/>
      <c r="O93" s="577"/>
      <c r="P93" s="577"/>
      <c r="Q93" s="577"/>
    </row>
    <row r="94" spans="14:17" ht="30" customHeight="1">
      <c r="N94" s="577"/>
      <c r="O94" s="577"/>
      <c r="P94" s="577"/>
      <c r="Q94" s="577"/>
    </row>
    <row r="95" spans="14:17" ht="30" customHeight="1">
      <c r="N95" s="577"/>
      <c r="O95" s="577"/>
      <c r="P95" s="577"/>
      <c r="Q95" s="577"/>
    </row>
    <row r="96" spans="14:17" ht="30" customHeight="1">
      <c r="N96" s="577"/>
      <c r="O96" s="577"/>
      <c r="P96" s="577"/>
      <c r="Q96" s="577"/>
    </row>
    <row r="97" spans="14:17" ht="30" customHeight="1">
      <c r="N97" s="577"/>
      <c r="O97" s="577"/>
      <c r="P97" s="577"/>
      <c r="Q97" s="577"/>
    </row>
    <row r="98" spans="14:17" ht="30" customHeight="1">
      <c r="N98" s="577"/>
      <c r="O98" s="577"/>
      <c r="P98" s="577"/>
      <c r="Q98" s="577"/>
    </row>
    <row r="99" spans="14:17" ht="30" customHeight="1">
      <c r="N99" s="577"/>
      <c r="O99" s="577"/>
      <c r="P99" s="577"/>
      <c r="Q99" s="577"/>
    </row>
    <row r="100" spans="14:17" ht="30" customHeight="1">
      <c r="N100" s="577"/>
      <c r="O100" s="577"/>
      <c r="P100" s="577"/>
      <c r="Q100" s="577"/>
    </row>
  </sheetData>
  <mergeCells count="1">
    <mergeCell ref="C4:D4"/>
  </mergeCells>
  <phoneticPr fontId="4" type="noConversion"/>
  <pageMargins left="0.23622047244094491" right="0.23622047244094491" top="0.35433070866141736" bottom="0.35433070866141736" header="0.31496062992125984" footer="0.31496062992125984"/>
  <pageSetup paperSize="9" scale="81" fitToHeight="0" orientation="portrait" r:id="rId1"/>
  <headerFooter alignWithMargins="0"/>
  <rowBreaks count="1" manualBreakCount="1">
    <brk id="32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99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2" width="3.5546875" style="68" customWidth="1"/>
    <col min="3" max="3" width="2.21875" style="68" customWidth="1"/>
    <col min="4" max="4" width="45" style="68" customWidth="1"/>
    <col min="5" max="6" width="27.5546875" style="68" customWidth="1"/>
    <col min="7" max="8" width="3.5546875" style="68" customWidth="1"/>
    <col min="9" max="9" width="8.88671875" style="68"/>
    <col min="10" max="10" width="28.44140625" style="68" customWidth="1"/>
    <col min="11" max="12" width="8.88671875" style="68"/>
    <col min="13" max="13" width="25.44140625" style="68" bestFit="1" customWidth="1"/>
    <col min="14" max="14" width="19.5546875" style="68" bestFit="1" customWidth="1"/>
    <col min="15" max="15" width="22.6640625" style="68" bestFit="1" customWidth="1"/>
    <col min="16" max="16384" width="8.88671875" style="68"/>
  </cols>
  <sheetData>
    <row r="1" spans="1:20" ht="30" customHeight="1">
      <c r="A1" s="202" t="s">
        <v>487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67"/>
      <c r="N1" s="67"/>
      <c r="O1" s="67"/>
      <c r="P1" s="170"/>
    </row>
    <row r="2" spans="1:20" s="132" customFormat="1" ht="30" customHeight="1">
      <c r="C2" s="564"/>
      <c r="D2" s="564"/>
      <c r="E2" s="564"/>
      <c r="F2" s="564"/>
    </row>
    <row r="3" spans="1:20" ht="30" customHeight="1">
      <c r="C3" s="135" t="s">
        <v>545</v>
      </c>
      <c r="D3" s="73"/>
      <c r="E3" s="73"/>
      <c r="F3" s="565" t="s">
        <v>42</v>
      </c>
    </row>
    <row r="4" spans="1:20" s="73" customFormat="1" ht="30" customHeight="1" thickBot="1">
      <c r="C4" s="793" t="s">
        <v>43</v>
      </c>
      <c r="D4" s="793"/>
      <c r="E4" s="579" t="s">
        <v>634</v>
      </c>
      <c r="F4" s="580" t="s">
        <v>635</v>
      </c>
    </row>
    <row r="5" spans="1:20" ht="30" customHeight="1">
      <c r="C5" s="587" t="s">
        <v>600</v>
      </c>
      <c r="D5" s="569"/>
      <c r="E5" s="581">
        <v>344419294122</v>
      </c>
      <c r="F5" s="582">
        <v>506304846307</v>
      </c>
    </row>
    <row r="6" spans="1:20" ht="30" customHeight="1">
      <c r="C6" s="583"/>
      <c r="D6" s="584" t="s">
        <v>75</v>
      </c>
      <c r="E6" s="581">
        <v>5248087720860</v>
      </c>
      <c r="F6" s="582">
        <v>4921893223166</v>
      </c>
    </row>
    <row r="7" spans="1:20" ht="30" customHeight="1">
      <c r="C7" s="585"/>
      <c r="D7" s="586" t="s">
        <v>76</v>
      </c>
      <c r="E7" s="581">
        <v>5175676962899</v>
      </c>
      <c r="F7" s="582">
        <v>4864897086600</v>
      </c>
      <c r="L7" s="133"/>
      <c r="M7" s="133"/>
      <c r="N7" s="133"/>
      <c r="O7" s="133"/>
      <c r="P7" s="133"/>
      <c r="Q7" s="133"/>
      <c r="R7" s="133"/>
      <c r="S7" s="133"/>
      <c r="T7" s="133"/>
    </row>
    <row r="8" spans="1:20" ht="30" customHeight="1">
      <c r="C8" s="585"/>
      <c r="D8" s="586" t="s">
        <v>77</v>
      </c>
      <c r="E8" s="581">
        <v>72410757961</v>
      </c>
      <c r="F8" s="582">
        <v>56996136566</v>
      </c>
      <c r="L8" s="133"/>
      <c r="M8" s="133"/>
      <c r="N8" s="133"/>
      <c r="O8" s="133"/>
      <c r="P8" s="133"/>
      <c r="Q8" s="133"/>
      <c r="R8" s="133"/>
      <c r="S8" s="133"/>
      <c r="T8" s="133"/>
    </row>
    <row r="9" spans="1:20" ht="30" customHeight="1">
      <c r="C9" s="583"/>
      <c r="D9" s="584" t="s">
        <v>78</v>
      </c>
      <c r="E9" s="581">
        <v>4903668426738</v>
      </c>
      <c r="F9" s="582">
        <v>4415588376859</v>
      </c>
      <c r="L9" s="133"/>
      <c r="M9" s="640"/>
      <c r="N9" s="643"/>
      <c r="O9" s="133"/>
      <c r="P9" s="133"/>
      <c r="Q9" s="133"/>
      <c r="R9" s="133"/>
      <c r="S9" s="133"/>
      <c r="T9" s="133"/>
    </row>
    <row r="10" spans="1:20" ht="30" customHeight="1">
      <c r="C10" s="585"/>
      <c r="D10" s="586" t="s">
        <v>79</v>
      </c>
      <c r="E10" s="581">
        <v>4679900711746</v>
      </c>
      <c r="F10" s="582">
        <v>4203414353672</v>
      </c>
      <c r="L10" s="133"/>
      <c r="M10" s="133"/>
      <c r="N10" s="243"/>
      <c r="O10" s="641"/>
      <c r="P10" s="133"/>
      <c r="Q10" s="133"/>
      <c r="R10" s="133"/>
      <c r="S10" s="133"/>
      <c r="T10" s="133"/>
    </row>
    <row r="11" spans="1:20" ht="30" customHeight="1">
      <c r="C11" s="585"/>
      <c r="D11" s="586" t="s">
        <v>80</v>
      </c>
      <c r="E11" s="581">
        <v>76850793111</v>
      </c>
      <c r="F11" s="582">
        <v>66155876921</v>
      </c>
      <c r="L11" s="133"/>
      <c r="M11" s="133"/>
      <c r="N11" s="243"/>
      <c r="O11" s="243"/>
      <c r="P11" s="133"/>
      <c r="Q11" s="133"/>
      <c r="R11" s="133"/>
      <c r="S11" s="133"/>
      <c r="T11" s="133"/>
    </row>
    <row r="12" spans="1:20" ht="30" customHeight="1">
      <c r="C12" s="585"/>
      <c r="D12" s="586" t="s">
        <v>81</v>
      </c>
      <c r="E12" s="581">
        <v>146916921881</v>
      </c>
      <c r="F12" s="582">
        <v>146018146266</v>
      </c>
      <c r="L12" s="133"/>
      <c r="M12" s="640"/>
      <c r="N12" s="643"/>
      <c r="O12" s="642"/>
      <c r="P12" s="133"/>
      <c r="Q12" s="133"/>
      <c r="R12" s="133"/>
      <c r="S12" s="133"/>
      <c r="T12" s="133"/>
    </row>
    <row r="13" spans="1:20" ht="30" customHeight="1">
      <c r="C13" s="587" t="s">
        <v>601</v>
      </c>
      <c r="D13" s="586"/>
      <c r="E13" s="581">
        <v>57017618231</v>
      </c>
      <c r="F13" s="582">
        <v>76154032935</v>
      </c>
      <c r="L13" s="133"/>
      <c r="M13" s="133"/>
      <c r="N13" s="643"/>
      <c r="O13" s="641"/>
      <c r="P13" s="133"/>
      <c r="Q13" s="133"/>
      <c r="R13" s="133"/>
      <c r="S13" s="133"/>
      <c r="T13" s="133"/>
    </row>
    <row r="14" spans="1:20" ht="30" customHeight="1">
      <c r="C14" s="583"/>
      <c r="D14" s="584" t="s">
        <v>82</v>
      </c>
      <c r="E14" s="581">
        <v>9226098552457</v>
      </c>
      <c r="F14" s="582">
        <v>8400250299733</v>
      </c>
      <c r="L14" s="133"/>
      <c r="M14" s="133"/>
      <c r="N14" s="643"/>
      <c r="O14" s="641"/>
      <c r="P14" s="133"/>
      <c r="Q14" s="133"/>
      <c r="R14" s="133"/>
      <c r="S14" s="133"/>
      <c r="T14" s="133"/>
    </row>
    <row r="15" spans="1:20" ht="30" customHeight="1">
      <c r="C15" s="585"/>
      <c r="D15" s="586" t="s">
        <v>620</v>
      </c>
      <c r="E15" s="581">
        <v>10245409709</v>
      </c>
      <c r="F15" s="582">
        <v>4420689314</v>
      </c>
      <c r="L15" s="133"/>
      <c r="M15" s="640"/>
      <c r="N15" s="643"/>
      <c r="O15" s="641"/>
      <c r="P15" s="133"/>
      <c r="Q15" s="133"/>
      <c r="R15" s="133"/>
      <c r="S15" s="133"/>
      <c r="T15" s="133"/>
    </row>
    <row r="16" spans="1:20" ht="30" customHeight="1">
      <c r="C16" s="585"/>
      <c r="D16" s="586" t="s">
        <v>621</v>
      </c>
      <c r="E16" s="581">
        <v>2673469381867</v>
      </c>
      <c r="F16" s="582">
        <v>2539254998785</v>
      </c>
      <c r="L16" s="133"/>
      <c r="M16" s="133"/>
      <c r="N16" s="643"/>
      <c r="O16" s="641"/>
      <c r="P16" s="133"/>
      <c r="Q16" s="133"/>
      <c r="R16" s="133"/>
      <c r="S16" s="133"/>
      <c r="T16" s="133"/>
    </row>
    <row r="17" spans="3:20" ht="30" customHeight="1">
      <c r="C17" s="585"/>
      <c r="D17" s="586" t="s">
        <v>622</v>
      </c>
      <c r="E17" s="581">
        <v>81047050868</v>
      </c>
      <c r="F17" s="582">
        <v>64561490767</v>
      </c>
      <c r="L17" s="133"/>
      <c r="M17" s="133"/>
      <c r="N17" s="643"/>
      <c r="O17" s="641"/>
      <c r="P17" s="133"/>
      <c r="Q17" s="133"/>
      <c r="R17" s="133"/>
      <c r="S17" s="133"/>
      <c r="T17" s="133"/>
    </row>
    <row r="18" spans="3:20" ht="30" customHeight="1">
      <c r="C18" s="585"/>
      <c r="D18" s="586" t="s">
        <v>623</v>
      </c>
      <c r="E18" s="581">
        <v>4561790095015</v>
      </c>
      <c r="F18" s="582">
        <v>2944175321771</v>
      </c>
      <c r="L18" s="133"/>
      <c r="M18" s="640"/>
      <c r="N18" s="643"/>
      <c r="O18" s="133"/>
      <c r="P18" s="133"/>
      <c r="Q18" s="133"/>
      <c r="R18" s="133"/>
      <c r="S18" s="133"/>
      <c r="T18" s="133"/>
    </row>
    <row r="19" spans="3:20" ht="30" customHeight="1">
      <c r="C19" s="585"/>
      <c r="D19" s="586" t="s">
        <v>624</v>
      </c>
      <c r="E19" s="581">
        <v>142861640432</v>
      </c>
      <c r="F19" s="582">
        <v>62410343237</v>
      </c>
      <c r="L19" s="133"/>
      <c r="M19" s="640"/>
      <c r="N19" s="643"/>
      <c r="O19" s="133"/>
      <c r="P19" s="133"/>
      <c r="Q19" s="133"/>
      <c r="R19" s="133"/>
      <c r="S19" s="133"/>
      <c r="T19" s="133"/>
    </row>
    <row r="20" spans="3:20" ht="30" customHeight="1">
      <c r="C20" s="585"/>
      <c r="D20" s="586" t="s">
        <v>625</v>
      </c>
      <c r="E20" s="581">
        <v>1892949480</v>
      </c>
      <c r="F20" s="582">
        <v>12083522491</v>
      </c>
      <c r="L20" s="133"/>
      <c r="M20" s="640"/>
      <c r="N20" s="643"/>
      <c r="O20" s="133"/>
      <c r="P20" s="133"/>
      <c r="Q20" s="133"/>
      <c r="R20" s="133"/>
      <c r="S20" s="133"/>
      <c r="T20" s="133"/>
    </row>
    <row r="21" spans="3:20" ht="30" customHeight="1">
      <c r="C21" s="585"/>
      <c r="D21" s="586" t="s">
        <v>626</v>
      </c>
      <c r="E21" s="581">
        <v>1111298295493</v>
      </c>
      <c r="F21" s="582">
        <v>1118991713881</v>
      </c>
      <c r="L21" s="133"/>
      <c r="M21" s="133"/>
      <c r="N21" s="133"/>
      <c r="O21" s="133"/>
      <c r="P21" s="133"/>
      <c r="Q21" s="133"/>
      <c r="R21" s="133"/>
      <c r="S21" s="133"/>
      <c r="T21" s="133"/>
    </row>
    <row r="22" spans="3:20" ht="30" customHeight="1">
      <c r="C22" s="585"/>
      <c r="D22" s="586" t="s">
        <v>627</v>
      </c>
      <c r="E22" s="581">
        <v>523821761091</v>
      </c>
      <c r="F22" s="582">
        <v>1510087510260</v>
      </c>
      <c r="L22" s="133"/>
      <c r="M22" s="133"/>
      <c r="N22" s="133"/>
      <c r="O22" s="133"/>
      <c r="P22" s="133"/>
      <c r="Q22" s="133"/>
      <c r="R22" s="133"/>
      <c r="S22" s="133"/>
      <c r="T22" s="133"/>
    </row>
    <row r="23" spans="3:20" ht="30" customHeight="1">
      <c r="C23" s="585"/>
      <c r="D23" s="586" t="s">
        <v>628</v>
      </c>
      <c r="E23" s="581">
        <v>119671968502</v>
      </c>
      <c r="F23" s="582">
        <v>144264709227</v>
      </c>
      <c r="L23" s="133"/>
      <c r="M23" s="133"/>
      <c r="N23" s="133"/>
      <c r="O23" s="133"/>
      <c r="P23" s="133"/>
      <c r="Q23" s="133"/>
      <c r="R23" s="133"/>
      <c r="S23" s="133"/>
      <c r="T23" s="133"/>
    </row>
    <row r="24" spans="3:20" ht="30" customHeight="1">
      <c r="C24" s="583"/>
      <c r="D24" s="584" t="s">
        <v>83</v>
      </c>
      <c r="E24" s="581">
        <v>9169080934226</v>
      </c>
      <c r="F24" s="582">
        <v>8324096266798</v>
      </c>
      <c r="L24" s="133"/>
      <c r="M24" s="133"/>
      <c r="N24" s="133"/>
      <c r="O24" s="133"/>
      <c r="P24" s="133"/>
      <c r="Q24" s="133"/>
      <c r="R24" s="133"/>
      <c r="S24" s="133"/>
      <c r="T24" s="133"/>
    </row>
    <row r="25" spans="3:20" ht="30" customHeight="1">
      <c r="C25" s="585"/>
      <c r="D25" s="586" t="s">
        <v>84</v>
      </c>
      <c r="E25" s="581">
        <v>4359164439730</v>
      </c>
      <c r="F25" s="582">
        <v>3043794483377</v>
      </c>
      <c r="L25" s="133"/>
      <c r="M25" s="133"/>
      <c r="N25" s="133"/>
      <c r="O25" s="133"/>
      <c r="P25" s="133"/>
      <c r="Q25" s="133"/>
      <c r="R25" s="133"/>
      <c r="S25" s="133"/>
      <c r="T25" s="133"/>
    </row>
    <row r="26" spans="3:20" ht="30" customHeight="1">
      <c r="C26" s="585"/>
      <c r="D26" s="586" t="s">
        <v>85</v>
      </c>
      <c r="E26" s="581">
        <v>1184800944</v>
      </c>
      <c r="F26" s="582">
        <v>1085629729</v>
      </c>
      <c r="L26" s="133"/>
      <c r="M26" s="133"/>
      <c r="N26" s="133"/>
      <c r="O26" s="133"/>
      <c r="P26" s="133"/>
      <c r="Q26" s="133"/>
      <c r="R26" s="133"/>
      <c r="S26" s="133"/>
      <c r="T26" s="133"/>
    </row>
    <row r="27" spans="3:20" ht="30" customHeight="1">
      <c r="C27" s="585"/>
      <c r="D27" s="586" t="s">
        <v>86</v>
      </c>
      <c r="E27" s="581">
        <v>136626729620</v>
      </c>
      <c r="F27" s="582">
        <v>116257261846</v>
      </c>
      <c r="L27" s="133"/>
      <c r="M27" s="133"/>
      <c r="N27" s="133"/>
      <c r="O27" s="133"/>
      <c r="P27" s="133"/>
      <c r="Q27" s="133"/>
      <c r="R27" s="133"/>
      <c r="S27" s="133"/>
      <c r="T27" s="133"/>
    </row>
    <row r="28" spans="3:20" ht="30" customHeight="1">
      <c r="C28" s="585"/>
      <c r="D28" s="586" t="s">
        <v>87</v>
      </c>
      <c r="E28" s="581">
        <v>1276509654810</v>
      </c>
      <c r="F28" s="582">
        <v>1850440069469</v>
      </c>
      <c r="L28" s="133"/>
      <c r="M28" s="133"/>
      <c r="N28" s="133"/>
      <c r="O28" s="133"/>
      <c r="P28" s="133"/>
      <c r="Q28" s="133"/>
      <c r="R28" s="133"/>
      <c r="S28" s="133"/>
      <c r="T28" s="133"/>
    </row>
    <row r="29" spans="3:20" ht="30" customHeight="1">
      <c r="C29" s="585"/>
      <c r="D29" s="586" t="s">
        <v>88</v>
      </c>
      <c r="E29" s="581">
        <v>10305378656</v>
      </c>
      <c r="F29" s="582">
        <v>66280151474</v>
      </c>
      <c r="L29" s="133"/>
      <c r="M29" s="133"/>
      <c r="N29" s="133"/>
      <c r="O29" s="133"/>
      <c r="P29" s="133"/>
      <c r="Q29" s="133"/>
      <c r="R29" s="133"/>
      <c r="S29" s="133"/>
      <c r="T29" s="133"/>
    </row>
    <row r="30" spans="3:20" ht="30" customHeight="1">
      <c r="C30" s="585"/>
      <c r="D30" s="586" t="s">
        <v>89</v>
      </c>
      <c r="E30" s="581">
        <v>116248029705</v>
      </c>
      <c r="F30" s="582">
        <v>114162444541</v>
      </c>
      <c r="L30" s="133"/>
      <c r="M30" s="133"/>
      <c r="N30" s="133"/>
      <c r="O30" s="133"/>
      <c r="P30" s="133"/>
      <c r="Q30" s="133"/>
      <c r="R30" s="133"/>
      <c r="S30" s="133"/>
      <c r="T30" s="133"/>
    </row>
    <row r="31" spans="3:20" ht="30" customHeight="1">
      <c r="C31" s="585"/>
      <c r="D31" s="586" t="s">
        <v>90</v>
      </c>
      <c r="E31" s="581">
        <v>2322485308613</v>
      </c>
      <c r="F31" s="582">
        <v>2371309657896</v>
      </c>
    </row>
    <row r="32" spans="3:20" ht="30" customHeight="1">
      <c r="C32" s="585"/>
      <c r="D32" s="586" t="s">
        <v>91</v>
      </c>
      <c r="E32" s="581">
        <v>315163018169</v>
      </c>
      <c r="F32" s="582">
        <v>151146616006</v>
      </c>
    </row>
    <row r="33" spans="3:6" ht="30" customHeight="1">
      <c r="C33" s="585"/>
      <c r="D33" s="586" t="s">
        <v>650</v>
      </c>
      <c r="E33" s="581">
        <v>513547892973</v>
      </c>
      <c r="F33" s="582">
        <v>484307385382</v>
      </c>
    </row>
    <row r="34" spans="3:6" ht="30" customHeight="1">
      <c r="C34" s="585"/>
      <c r="D34" s="586" t="s">
        <v>651</v>
      </c>
      <c r="E34" s="581">
        <v>117845681006</v>
      </c>
      <c r="F34" s="582">
        <v>125312567078</v>
      </c>
    </row>
    <row r="35" spans="3:6" ht="30" customHeight="1">
      <c r="C35" s="587" t="s">
        <v>602</v>
      </c>
      <c r="D35" s="569"/>
      <c r="E35" s="581">
        <v>401436912353</v>
      </c>
      <c r="F35" s="582">
        <v>582458879242</v>
      </c>
    </row>
    <row r="36" spans="3:6" ht="30" customHeight="1">
      <c r="C36" s="587" t="s">
        <v>603</v>
      </c>
      <c r="D36" s="569"/>
      <c r="E36" s="581">
        <v>51462421820</v>
      </c>
      <c r="F36" s="582">
        <v>433879496740</v>
      </c>
    </row>
    <row r="37" spans="3:6" ht="30" customHeight="1">
      <c r="C37" s="587" t="s">
        <v>604</v>
      </c>
      <c r="D37" s="569"/>
      <c r="E37" s="581">
        <v>40249069687</v>
      </c>
      <c r="F37" s="582">
        <v>111417000676</v>
      </c>
    </row>
    <row r="38" spans="3:6" ht="30" customHeight="1">
      <c r="C38" s="587" t="s">
        <v>605</v>
      </c>
      <c r="D38" s="586"/>
      <c r="E38" s="581">
        <v>412650264486</v>
      </c>
      <c r="F38" s="582">
        <v>904921375306</v>
      </c>
    </row>
    <row r="39" spans="3:6" ht="30" customHeight="1">
      <c r="C39" s="587" t="s">
        <v>606</v>
      </c>
      <c r="D39" s="586"/>
      <c r="E39" s="581">
        <v>99330368746</v>
      </c>
      <c r="F39" s="582">
        <v>184351646137</v>
      </c>
    </row>
    <row r="40" spans="3:6" ht="30" customHeight="1">
      <c r="C40" s="587" t="s">
        <v>644</v>
      </c>
      <c r="D40" s="586"/>
      <c r="E40" s="581">
        <v>313319895740</v>
      </c>
      <c r="F40" s="582">
        <v>720569729169</v>
      </c>
    </row>
    <row r="41" spans="3:6" ht="30" customHeight="1">
      <c r="C41" s="587" t="s">
        <v>607</v>
      </c>
      <c r="D41" s="586"/>
      <c r="E41" s="581">
        <v>-56855284806</v>
      </c>
      <c r="F41" s="582">
        <v>-2243642251250</v>
      </c>
    </row>
    <row r="42" spans="3:6" ht="30" customHeight="1">
      <c r="C42" s="583"/>
      <c r="D42" s="584" t="s">
        <v>92</v>
      </c>
      <c r="E42" s="581">
        <v>-896179149</v>
      </c>
      <c r="F42" s="582">
        <v>-8888774798</v>
      </c>
    </row>
    <row r="43" spans="3:6" ht="30" customHeight="1">
      <c r="C43" s="585"/>
      <c r="D43" s="586" t="s">
        <v>608</v>
      </c>
      <c r="E43" s="581">
        <v>3589475515</v>
      </c>
      <c r="F43" s="582">
        <v>841966859</v>
      </c>
    </row>
    <row r="44" spans="3:6" ht="30" customHeight="1">
      <c r="C44" s="585"/>
      <c r="D44" s="586" t="s">
        <v>93</v>
      </c>
      <c r="E44" s="581">
        <v>0</v>
      </c>
      <c r="F44" s="582">
        <v>0</v>
      </c>
    </row>
    <row r="45" spans="3:6" ht="30" customHeight="1">
      <c r="C45" s="585"/>
      <c r="D45" s="586" t="s">
        <v>609</v>
      </c>
      <c r="E45" s="581">
        <v>-4485654664</v>
      </c>
      <c r="F45" s="582">
        <v>-9730741657</v>
      </c>
    </row>
    <row r="46" spans="3:6" ht="30" customHeight="1">
      <c r="C46" s="583"/>
      <c r="D46" s="584" t="s">
        <v>94</v>
      </c>
      <c r="E46" s="581">
        <v>-55959105657</v>
      </c>
      <c r="F46" s="582">
        <v>-2234753476452</v>
      </c>
    </row>
    <row r="47" spans="3:6" ht="30" customHeight="1">
      <c r="C47" s="585"/>
      <c r="D47" s="586" t="s">
        <v>610</v>
      </c>
      <c r="E47" s="581">
        <v>-2149687131804</v>
      </c>
      <c r="F47" s="582">
        <v>1181250640746</v>
      </c>
    </row>
    <row r="48" spans="3:6" ht="30" customHeight="1">
      <c r="C48" s="585"/>
      <c r="D48" s="586" t="s">
        <v>611</v>
      </c>
      <c r="E48" s="581">
        <v>2684869983427</v>
      </c>
      <c r="F48" s="582">
        <v>-3616207462667</v>
      </c>
    </row>
    <row r="49" spans="3:6" ht="30" customHeight="1">
      <c r="C49" s="585"/>
      <c r="D49" s="586" t="s">
        <v>612</v>
      </c>
      <c r="E49" s="581">
        <v>7442430498</v>
      </c>
      <c r="F49" s="582">
        <v>-903541964</v>
      </c>
    </row>
    <row r="50" spans="3:6" ht="30" customHeight="1">
      <c r="C50" s="585"/>
      <c r="D50" s="586" t="s">
        <v>613</v>
      </c>
      <c r="E50" s="581">
        <v>-598584387778</v>
      </c>
      <c r="F50" s="582">
        <v>201106887433</v>
      </c>
    </row>
    <row r="51" spans="3:6" ht="30" customHeight="1">
      <c r="C51" s="588" t="s">
        <v>614</v>
      </c>
      <c r="D51" s="589"/>
      <c r="E51" s="697">
        <v>256464610934</v>
      </c>
      <c r="F51" s="698">
        <v>-1523072522081</v>
      </c>
    </row>
    <row r="52" spans="3:6" ht="17.25" customHeight="1">
      <c r="C52" s="68" t="s">
        <v>653</v>
      </c>
    </row>
    <row r="89" spans="13:15" ht="30" customHeight="1">
      <c r="M89" s="577"/>
      <c r="N89" s="577"/>
      <c r="O89" s="577"/>
    </row>
    <row r="90" spans="13:15" ht="30" customHeight="1">
      <c r="M90" s="577"/>
      <c r="N90" s="577"/>
      <c r="O90" s="577"/>
    </row>
    <row r="91" spans="13:15" ht="30" customHeight="1">
      <c r="M91" s="577"/>
      <c r="N91" s="577"/>
      <c r="O91" s="577"/>
    </row>
    <row r="92" spans="13:15" ht="30" customHeight="1">
      <c r="M92" s="577"/>
      <c r="N92" s="577"/>
      <c r="O92" s="577"/>
    </row>
    <row r="93" spans="13:15" ht="30" customHeight="1">
      <c r="M93" s="577"/>
      <c r="N93" s="577"/>
      <c r="O93" s="577"/>
    </row>
    <row r="94" spans="13:15" ht="30" customHeight="1">
      <c r="M94" s="577"/>
      <c r="N94" s="577"/>
      <c r="O94" s="577"/>
    </row>
    <row r="95" spans="13:15" ht="30" customHeight="1">
      <c r="M95" s="577"/>
      <c r="N95" s="577"/>
      <c r="O95" s="577"/>
    </row>
    <row r="96" spans="13:15" ht="30" customHeight="1">
      <c r="M96" s="577"/>
      <c r="N96" s="577"/>
      <c r="O96" s="577"/>
    </row>
    <row r="97" spans="13:15" ht="30" customHeight="1">
      <c r="M97" s="577"/>
      <c r="N97" s="577"/>
      <c r="O97" s="577"/>
    </row>
    <row r="98" spans="13:15" ht="30" customHeight="1">
      <c r="M98" s="577"/>
      <c r="N98" s="577"/>
      <c r="O98" s="577"/>
    </row>
    <row r="99" spans="13:15" ht="30" customHeight="1">
      <c r="M99" s="577"/>
      <c r="N99" s="577"/>
      <c r="O99" s="577"/>
    </row>
  </sheetData>
  <mergeCells count="1">
    <mergeCell ref="C4:D4"/>
  </mergeCells>
  <phoneticPr fontId="4" type="noConversion"/>
  <pageMargins left="0.39370078740157483" right="0.39370078740157483" top="0.39370078740157483" bottom="0.39370078740157483" header="0.51181102362204722" footer="0.15748031496062992"/>
  <pageSetup paperSize="9" scale="73" fitToHeight="0" orientation="portrait" r:id="rId1"/>
  <headerFooter alignWithMargins="0"/>
  <rowBreaks count="1" manualBreakCount="1">
    <brk id="53" max="7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A209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1" width="3.5546875" style="68" customWidth="1"/>
    <col min="2" max="2" width="3.5546875" style="200" customWidth="1"/>
    <col min="3" max="3" width="2.21875" style="200" customWidth="1"/>
    <col min="4" max="4" width="39.33203125" style="200" customWidth="1"/>
    <col min="5" max="6" width="27.5546875" style="200" customWidth="1"/>
    <col min="7" max="8" width="3.5546875" style="68" customWidth="1"/>
    <col min="9" max="9" width="8.88671875" style="68"/>
    <col min="10" max="10" width="28.44140625" style="68" customWidth="1"/>
    <col min="11" max="11" width="8.88671875" style="68"/>
    <col min="12" max="12" width="25.44140625" style="68" bestFit="1" customWidth="1"/>
    <col min="13" max="13" width="9.6640625" style="68" bestFit="1" customWidth="1"/>
    <col min="14" max="14" width="19.5546875" style="68" bestFit="1" customWidth="1"/>
    <col min="15" max="15" width="22.6640625" style="68" bestFit="1" customWidth="1"/>
    <col min="16" max="16384" width="8.88671875" style="68"/>
  </cols>
  <sheetData>
    <row r="1" spans="1:27" ht="30" customHeight="1">
      <c r="A1" s="202" t="s">
        <v>566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67"/>
      <c r="M1" s="67"/>
      <c r="N1" s="67"/>
      <c r="O1" s="67"/>
      <c r="P1" s="170"/>
    </row>
    <row r="2" spans="1:27" s="132" customFormat="1" ht="30" customHeight="1">
      <c r="C2" s="564"/>
      <c r="D2" s="564"/>
      <c r="E2" s="564"/>
      <c r="F2" s="564"/>
    </row>
    <row r="3" spans="1:27" ht="30" customHeight="1">
      <c r="B3" s="482"/>
      <c r="C3" s="135" t="s">
        <v>556</v>
      </c>
      <c r="D3" s="590"/>
      <c r="E3" s="590"/>
      <c r="F3" s="565" t="s">
        <v>557</v>
      </c>
    </row>
    <row r="4" spans="1:27" s="73" customFormat="1" ht="30" customHeight="1" thickBot="1">
      <c r="C4" s="793" t="s">
        <v>43</v>
      </c>
      <c r="D4" s="793"/>
      <c r="E4" s="579" t="s">
        <v>633</v>
      </c>
      <c r="F4" s="580" t="s">
        <v>590</v>
      </c>
    </row>
    <row r="5" spans="1:27" ht="30" customHeight="1">
      <c r="B5" s="482"/>
      <c r="C5" s="566" t="s">
        <v>95</v>
      </c>
      <c r="D5" s="567"/>
      <c r="E5" s="591">
        <v>107601668043256</v>
      </c>
      <c r="F5" s="592">
        <v>105017832665436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</row>
    <row r="6" spans="1:27" ht="30" customHeight="1">
      <c r="B6" s="482"/>
      <c r="C6" s="572" t="s">
        <v>96</v>
      </c>
      <c r="D6" s="584"/>
      <c r="E6" s="591">
        <v>2482168355363</v>
      </c>
      <c r="F6" s="592">
        <v>1799327534385</v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spans="1:27" ht="30" customHeight="1">
      <c r="B7" s="482"/>
      <c r="C7" s="593" t="s">
        <v>97</v>
      </c>
      <c r="D7" s="594"/>
      <c r="E7" s="591">
        <v>2415956365475</v>
      </c>
      <c r="F7" s="592">
        <v>1724815629366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</row>
    <row r="8" spans="1:27" ht="30" customHeight="1">
      <c r="B8" s="482"/>
      <c r="C8" s="593" t="s">
        <v>98</v>
      </c>
      <c r="D8" s="594"/>
      <c r="E8" s="591">
        <v>0</v>
      </c>
      <c r="F8" s="592">
        <v>0</v>
      </c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</row>
    <row r="9" spans="1:27" ht="30" customHeight="1">
      <c r="B9" s="482"/>
      <c r="C9" s="593" t="s">
        <v>99</v>
      </c>
      <c r="D9" s="594"/>
      <c r="E9" s="595">
        <v>66211989888</v>
      </c>
      <c r="F9" s="596">
        <v>74511905019</v>
      </c>
      <c r="K9" s="133"/>
      <c r="L9" s="640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</row>
    <row r="10" spans="1:27" ht="30" customHeight="1">
      <c r="B10" s="482"/>
      <c r="C10" s="593" t="s">
        <v>100</v>
      </c>
      <c r="D10" s="594"/>
      <c r="E10" s="595">
        <v>0</v>
      </c>
      <c r="F10" s="596">
        <v>0</v>
      </c>
      <c r="K10" s="133"/>
      <c r="L10" s="133"/>
      <c r="M10" s="641"/>
      <c r="N10" s="641"/>
      <c r="O10" s="641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 spans="1:27" ht="30" customHeight="1">
      <c r="B11" s="482"/>
      <c r="C11" s="572" t="s">
        <v>101</v>
      </c>
      <c r="D11" s="584"/>
      <c r="E11" s="591">
        <v>88459783612030</v>
      </c>
      <c r="F11" s="592">
        <v>85829795811391</v>
      </c>
      <c r="K11" s="133"/>
      <c r="L11" s="133"/>
      <c r="M11" s="243"/>
      <c r="N11" s="243"/>
      <c r="O11" s="24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</row>
    <row r="12" spans="1:27" ht="30" customHeight="1">
      <c r="B12" s="482"/>
      <c r="C12" s="572" t="s">
        <v>102</v>
      </c>
      <c r="D12" s="597"/>
      <c r="E12" s="591">
        <v>24941315893215</v>
      </c>
      <c r="F12" s="592">
        <v>25013912018954</v>
      </c>
      <c r="K12" s="133"/>
      <c r="L12" s="133"/>
      <c r="M12" s="642"/>
      <c r="N12" s="643"/>
      <c r="O12" s="642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</row>
    <row r="13" spans="1:27" ht="30" customHeight="1">
      <c r="B13" s="482"/>
      <c r="C13" s="593" t="s">
        <v>103</v>
      </c>
      <c r="D13" s="598"/>
      <c r="E13" s="591">
        <v>195255435828</v>
      </c>
      <c r="F13" s="592">
        <v>184427529871</v>
      </c>
      <c r="K13" s="133"/>
      <c r="L13" s="133"/>
      <c r="M13" s="641"/>
      <c r="N13" s="643"/>
      <c r="O13" s="641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 spans="1:27" ht="30" customHeight="1">
      <c r="B14" s="482"/>
      <c r="C14" s="593" t="s">
        <v>104</v>
      </c>
      <c r="D14" s="598"/>
      <c r="E14" s="591">
        <v>261952289818</v>
      </c>
      <c r="F14" s="592">
        <v>226123318183</v>
      </c>
      <c r="K14" s="133"/>
      <c r="L14" s="133"/>
      <c r="M14" s="641"/>
      <c r="N14" s="643"/>
      <c r="O14" s="641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 spans="1:27" ht="30" customHeight="1">
      <c r="B15" s="482"/>
      <c r="C15" s="593" t="s">
        <v>636</v>
      </c>
      <c r="D15" s="598"/>
      <c r="E15" s="591">
        <v>1288664560700</v>
      </c>
      <c r="F15" s="592">
        <v>51661946300</v>
      </c>
      <c r="K15" s="133"/>
      <c r="L15" s="133"/>
      <c r="M15" s="641"/>
      <c r="N15" s="643"/>
      <c r="O15" s="641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</row>
    <row r="16" spans="1:27" ht="30" customHeight="1">
      <c r="B16" s="482"/>
      <c r="C16" s="593" t="s">
        <v>637</v>
      </c>
      <c r="D16" s="598"/>
      <c r="E16" s="591">
        <v>1051478317400</v>
      </c>
      <c r="F16" s="592">
        <v>1102838869800</v>
      </c>
      <c r="K16" s="133"/>
      <c r="L16" s="133"/>
      <c r="M16" s="641"/>
      <c r="N16" s="643"/>
      <c r="O16" s="641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 spans="3:27" ht="30" customHeight="1">
      <c r="C17" s="593" t="s">
        <v>638</v>
      </c>
      <c r="D17" s="598"/>
      <c r="E17" s="591">
        <v>825617973800</v>
      </c>
      <c r="F17" s="592">
        <v>772162489550</v>
      </c>
      <c r="K17" s="133"/>
      <c r="L17" s="133"/>
      <c r="M17" s="641"/>
      <c r="N17" s="643"/>
      <c r="O17" s="641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</row>
    <row r="18" spans="3:27" ht="30" customHeight="1">
      <c r="C18" s="593" t="s">
        <v>639</v>
      </c>
      <c r="D18" s="598"/>
      <c r="E18" s="591">
        <v>284450262600</v>
      </c>
      <c r="F18" s="592">
        <v>433311278300</v>
      </c>
      <c r="K18" s="133"/>
      <c r="L18" s="133"/>
      <c r="M18" s="641"/>
      <c r="N18" s="643"/>
      <c r="O18" s="641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</row>
    <row r="19" spans="3:27" ht="30" customHeight="1">
      <c r="C19" s="593" t="s">
        <v>640</v>
      </c>
      <c r="D19" s="598"/>
      <c r="E19" s="591">
        <v>14550836530221</v>
      </c>
      <c r="F19" s="592">
        <v>14530665681539</v>
      </c>
      <c r="K19" s="133"/>
      <c r="L19" s="133"/>
      <c r="M19" s="133"/>
      <c r="N19" s="64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</row>
    <row r="20" spans="3:27" ht="30" customHeight="1">
      <c r="C20" s="593" t="s">
        <v>641</v>
      </c>
      <c r="D20" s="598"/>
      <c r="E20" s="591">
        <v>5711840140379</v>
      </c>
      <c r="F20" s="592">
        <v>5204364568670</v>
      </c>
      <c r="K20" s="133"/>
      <c r="L20" s="133"/>
      <c r="M20" s="133"/>
      <c r="N20" s="64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 spans="3:27" ht="30" customHeight="1">
      <c r="C21" s="593" t="s">
        <v>642</v>
      </c>
      <c r="D21" s="598"/>
      <c r="E21" s="591">
        <v>771220382469</v>
      </c>
      <c r="F21" s="592">
        <v>2508356336741</v>
      </c>
      <c r="K21" s="133"/>
      <c r="L21" s="133"/>
      <c r="M21" s="133"/>
      <c r="N21" s="64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spans="3:27" ht="30" customHeight="1">
      <c r="C22" s="572" t="s">
        <v>105</v>
      </c>
      <c r="D22" s="597"/>
      <c r="E22" s="591">
        <v>48218132733955</v>
      </c>
      <c r="F22" s="592">
        <v>45320455403193</v>
      </c>
      <c r="K22" s="133"/>
      <c r="L22" s="133"/>
      <c r="M22" s="133"/>
      <c r="N22" s="64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</row>
    <row r="23" spans="3:27" ht="30" customHeight="1">
      <c r="C23" s="593" t="s">
        <v>103</v>
      </c>
      <c r="D23" s="598"/>
      <c r="E23" s="591">
        <v>173003292917</v>
      </c>
      <c r="F23" s="592">
        <v>154566343208</v>
      </c>
      <c r="K23" s="133"/>
      <c r="L23" s="133"/>
      <c r="M23" s="133"/>
      <c r="N23" s="64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</row>
    <row r="24" spans="3:27" ht="30" customHeight="1">
      <c r="C24" s="593" t="s">
        <v>104</v>
      </c>
      <c r="D24" s="598"/>
      <c r="E24" s="591">
        <v>0</v>
      </c>
      <c r="F24" s="592">
        <v>0</v>
      </c>
      <c r="K24" s="133"/>
      <c r="L24" s="133"/>
      <c r="M24" s="641"/>
      <c r="N24" s="643"/>
      <c r="O24" s="641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</row>
    <row r="25" spans="3:27" ht="30" customHeight="1">
      <c r="C25" s="593" t="s">
        <v>106</v>
      </c>
      <c r="D25" s="598"/>
      <c r="E25" s="591">
        <v>30975730162920</v>
      </c>
      <c r="F25" s="592">
        <v>28863831643727</v>
      </c>
      <c r="K25" s="133"/>
      <c r="L25" s="133"/>
      <c r="M25" s="641"/>
      <c r="N25" s="643"/>
      <c r="O25" s="641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</row>
    <row r="26" spans="3:27" ht="30" customHeight="1">
      <c r="C26" s="593" t="s">
        <v>107</v>
      </c>
      <c r="D26" s="598"/>
      <c r="E26" s="591">
        <v>7621221853689</v>
      </c>
      <c r="F26" s="592">
        <v>8731293741280</v>
      </c>
      <c r="K26" s="133"/>
      <c r="L26" s="133"/>
      <c r="M26" s="641"/>
      <c r="N26" s="133"/>
      <c r="O26" s="641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</row>
    <row r="27" spans="3:27" ht="30" customHeight="1">
      <c r="C27" s="593" t="s">
        <v>108</v>
      </c>
      <c r="D27" s="598"/>
      <c r="E27" s="591">
        <v>1075802419500</v>
      </c>
      <c r="F27" s="592">
        <v>713339104600</v>
      </c>
      <c r="K27" s="133"/>
      <c r="L27" s="640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</row>
    <row r="28" spans="3:27" ht="30" customHeight="1">
      <c r="C28" s="593" t="s">
        <v>109</v>
      </c>
      <c r="D28" s="598"/>
      <c r="E28" s="591">
        <v>3877100587757</v>
      </c>
      <c r="F28" s="592">
        <v>3993916064270</v>
      </c>
      <c r="K28" s="133"/>
      <c r="L28" s="133"/>
      <c r="M28" s="641"/>
      <c r="N28" s="643"/>
      <c r="O28" s="641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</row>
    <row r="29" spans="3:27" ht="30" customHeight="1">
      <c r="C29" s="593" t="s">
        <v>110</v>
      </c>
      <c r="D29" s="598"/>
      <c r="E29" s="591">
        <v>0</v>
      </c>
      <c r="F29" s="592">
        <v>0</v>
      </c>
      <c r="K29" s="133"/>
      <c r="L29" s="133"/>
      <c r="M29" s="641"/>
      <c r="N29" s="643"/>
      <c r="O29" s="641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</row>
    <row r="30" spans="3:27" ht="30" customHeight="1">
      <c r="C30" s="593" t="s">
        <v>111</v>
      </c>
      <c r="D30" s="598"/>
      <c r="E30" s="591">
        <v>4372173591093</v>
      </c>
      <c r="F30" s="592">
        <v>2725905008557</v>
      </c>
      <c r="K30" s="133"/>
      <c r="L30" s="133"/>
      <c r="M30" s="641"/>
      <c r="N30" s="643"/>
      <c r="O30" s="641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 spans="3:27" ht="30" customHeight="1">
      <c r="C31" s="593" t="s">
        <v>112</v>
      </c>
      <c r="D31" s="598"/>
      <c r="E31" s="591">
        <v>123100826079</v>
      </c>
      <c r="F31" s="592">
        <v>137603497551</v>
      </c>
      <c r="K31" s="133"/>
      <c r="L31" s="133"/>
      <c r="M31" s="641"/>
      <c r="N31" s="643"/>
      <c r="O31" s="641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</row>
    <row r="32" spans="3:27" ht="30" customHeight="1">
      <c r="C32" s="572" t="s">
        <v>113</v>
      </c>
      <c r="D32" s="597"/>
      <c r="E32" s="591">
        <v>10689107490415</v>
      </c>
      <c r="F32" s="592">
        <v>11542643645384</v>
      </c>
      <c r="K32" s="133"/>
      <c r="L32" s="133"/>
      <c r="M32" s="641"/>
      <c r="N32" s="643"/>
      <c r="O32" s="641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</row>
    <row r="33" spans="3:27" ht="30" customHeight="1">
      <c r="C33" s="593" t="s">
        <v>114</v>
      </c>
      <c r="D33" s="594"/>
      <c r="E33" s="591">
        <v>-1419090645</v>
      </c>
      <c r="F33" s="592">
        <v>-1391780706</v>
      </c>
      <c r="K33" s="133"/>
      <c r="L33" s="133"/>
      <c r="M33" s="641"/>
      <c r="N33" s="643"/>
      <c r="O33" s="641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 spans="3:27" ht="30" customHeight="1">
      <c r="C34" s="593" t="s">
        <v>115</v>
      </c>
      <c r="D34" s="598"/>
      <c r="E34" s="591">
        <v>4015015987395</v>
      </c>
      <c r="F34" s="592">
        <v>4017841782557</v>
      </c>
      <c r="K34" s="133"/>
      <c r="L34" s="133"/>
      <c r="M34" s="641"/>
      <c r="N34" s="643"/>
      <c r="O34" s="641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</row>
    <row r="35" spans="3:27" ht="30" customHeight="1">
      <c r="C35" s="593" t="s">
        <v>116</v>
      </c>
      <c r="D35" s="598"/>
      <c r="E35" s="591">
        <v>698760993665</v>
      </c>
      <c r="F35" s="592">
        <v>1578246764003</v>
      </c>
      <c r="K35" s="133"/>
      <c r="L35" s="133"/>
      <c r="M35" s="133"/>
      <c r="N35" s="64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</row>
    <row r="36" spans="3:27" ht="30" customHeight="1">
      <c r="C36" s="593" t="s">
        <v>117</v>
      </c>
      <c r="D36" s="598"/>
      <c r="E36" s="591">
        <v>0</v>
      </c>
      <c r="F36" s="592">
        <v>0</v>
      </c>
      <c r="K36" s="133"/>
      <c r="L36" s="133"/>
      <c r="M36" s="133"/>
      <c r="N36" s="64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</row>
    <row r="37" spans="3:27" ht="30" customHeight="1">
      <c r="C37" s="593" t="s">
        <v>118</v>
      </c>
      <c r="D37" s="598"/>
      <c r="E37" s="591">
        <v>0</v>
      </c>
      <c r="F37" s="592">
        <v>60000000000</v>
      </c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</row>
    <row r="38" spans="3:27" ht="30" customHeight="1">
      <c r="C38" s="593" t="s">
        <v>119</v>
      </c>
      <c r="D38" s="598"/>
      <c r="E38" s="591">
        <v>5976749600000</v>
      </c>
      <c r="F38" s="592">
        <v>5887946879530</v>
      </c>
      <c r="K38" s="133"/>
      <c r="L38" s="640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</row>
    <row r="39" spans="3:27" ht="30" customHeight="1">
      <c r="C39" s="572" t="s">
        <v>120</v>
      </c>
      <c r="D39" s="597"/>
      <c r="E39" s="591">
        <v>4611227494445</v>
      </c>
      <c r="F39" s="592">
        <v>3952784743860</v>
      </c>
      <c r="K39" s="133"/>
      <c r="L39" s="133"/>
      <c r="M39" s="133"/>
      <c r="N39" s="64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</row>
    <row r="40" spans="3:27" ht="30" customHeight="1">
      <c r="C40" s="593" t="s">
        <v>103</v>
      </c>
      <c r="D40" s="598"/>
      <c r="E40" s="591">
        <v>3558550744305</v>
      </c>
      <c r="F40" s="592">
        <v>3141739994914</v>
      </c>
      <c r="K40" s="133"/>
      <c r="L40" s="133"/>
      <c r="M40" s="133"/>
      <c r="N40" s="64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</row>
    <row r="41" spans="3:27" ht="30" customHeight="1">
      <c r="C41" s="593" t="s">
        <v>104</v>
      </c>
      <c r="D41" s="598"/>
      <c r="E41" s="591">
        <v>1052676750140</v>
      </c>
      <c r="F41" s="592">
        <v>811044748946</v>
      </c>
      <c r="K41" s="133"/>
      <c r="L41" s="133"/>
      <c r="M41" s="133"/>
      <c r="N41" s="64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</row>
    <row r="42" spans="3:27" ht="30" customHeight="1">
      <c r="C42" s="572" t="s">
        <v>121</v>
      </c>
      <c r="D42" s="584"/>
      <c r="E42" s="591">
        <v>14441501194698</v>
      </c>
      <c r="F42" s="592">
        <v>15156045888803</v>
      </c>
      <c r="K42" s="133"/>
      <c r="L42" s="133"/>
      <c r="M42" s="133"/>
      <c r="N42" s="64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</row>
    <row r="43" spans="3:27" ht="30" customHeight="1">
      <c r="C43" s="593" t="s">
        <v>122</v>
      </c>
      <c r="D43" s="594"/>
      <c r="E43" s="591">
        <v>-71643367</v>
      </c>
      <c r="F43" s="592">
        <v>-119813434</v>
      </c>
      <c r="K43" s="133"/>
      <c r="L43" s="133"/>
      <c r="M43" s="133"/>
      <c r="N43" s="64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</row>
    <row r="44" spans="3:27" ht="30" customHeight="1">
      <c r="C44" s="593" t="s">
        <v>123</v>
      </c>
      <c r="D44" s="594"/>
      <c r="E44" s="591">
        <v>-162690659732</v>
      </c>
      <c r="F44" s="592">
        <v>-128899955955</v>
      </c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</row>
    <row r="45" spans="3:27" ht="30" customHeight="1">
      <c r="C45" s="593" t="s">
        <v>124</v>
      </c>
      <c r="D45" s="594"/>
      <c r="E45" s="591">
        <v>36614633553</v>
      </c>
      <c r="F45" s="592">
        <v>33438505086</v>
      </c>
      <c r="K45" s="133"/>
      <c r="L45" s="640"/>
      <c r="M45" s="133"/>
      <c r="N45" s="64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</row>
    <row r="46" spans="3:27" ht="30" customHeight="1">
      <c r="C46" s="593" t="s">
        <v>125</v>
      </c>
      <c r="D46" s="598"/>
      <c r="E46" s="591">
        <v>0</v>
      </c>
      <c r="F46" s="592">
        <v>0</v>
      </c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</row>
    <row r="47" spans="3:27" ht="30" customHeight="1">
      <c r="C47" s="593" t="s">
        <v>126</v>
      </c>
      <c r="D47" s="598"/>
      <c r="E47" s="591">
        <v>0</v>
      </c>
      <c r="F47" s="592">
        <v>0</v>
      </c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</row>
    <row r="48" spans="3:27" ht="30" customHeight="1">
      <c r="C48" s="593" t="s">
        <v>127</v>
      </c>
      <c r="D48" s="598"/>
      <c r="E48" s="591">
        <v>7229742476679</v>
      </c>
      <c r="F48" s="592">
        <v>7378756716348</v>
      </c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</row>
    <row r="49" spans="3:27" ht="30" customHeight="1">
      <c r="C49" s="593" t="s">
        <v>128</v>
      </c>
      <c r="D49" s="598"/>
      <c r="E49" s="591">
        <v>6006435946505</v>
      </c>
      <c r="F49" s="592">
        <v>6234071654936</v>
      </c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</row>
    <row r="50" spans="3:27" ht="30" customHeight="1">
      <c r="C50" s="593" t="s">
        <v>129</v>
      </c>
      <c r="D50" s="598"/>
      <c r="E50" s="591">
        <v>0</v>
      </c>
      <c r="F50" s="592">
        <v>0</v>
      </c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</row>
    <row r="51" spans="3:27" ht="30" customHeight="1">
      <c r="C51" s="593" t="s">
        <v>130</v>
      </c>
      <c r="D51" s="598"/>
      <c r="E51" s="591">
        <v>945707530400</v>
      </c>
      <c r="F51" s="592">
        <v>1017332179881</v>
      </c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</row>
    <row r="52" spans="3:27" ht="30" customHeight="1">
      <c r="C52" s="593" t="s">
        <v>131</v>
      </c>
      <c r="D52" s="598"/>
      <c r="E52" s="591">
        <v>385762910660</v>
      </c>
      <c r="F52" s="592">
        <v>621466601941</v>
      </c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</row>
    <row r="53" spans="3:27" ht="30" customHeight="1">
      <c r="C53" s="572" t="s">
        <v>132</v>
      </c>
      <c r="D53" s="584"/>
      <c r="E53" s="591">
        <v>2218214881165</v>
      </c>
      <c r="F53" s="592">
        <v>2232663430857</v>
      </c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</row>
    <row r="54" spans="3:27" ht="30" customHeight="1">
      <c r="C54" s="593" t="s">
        <v>133</v>
      </c>
      <c r="D54" s="594"/>
      <c r="E54" s="591">
        <v>-16271406510</v>
      </c>
      <c r="F54" s="592">
        <v>-16271406510</v>
      </c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</row>
    <row r="55" spans="3:27" ht="30" customHeight="1">
      <c r="C55" s="593" t="s">
        <v>134</v>
      </c>
      <c r="D55" s="598"/>
      <c r="E55" s="591">
        <v>1347890770257</v>
      </c>
      <c r="F55" s="592">
        <v>1362324508676</v>
      </c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</row>
    <row r="56" spans="3:27" ht="30" customHeight="1">
      <c r="C56" s="593" t="s">
        <v>135</v>
      </c>
      <c r="D56" s="598"/>
      <c r="E56" s="591">
        <v>794601518063</v>
      </c>
      <c r="F56" s="592">
        <v>832843684923</v>
      </c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</row>
    <row r="57" spans="3:27" ht="30" customHeight="1">
      <c r="C57" s="593" t="s">
        <v>136</v>
      </c>
      <c r="D57" s="598"/>
      <c r="E57" s="591">
        <v>-775876814410</v>
      </c>
      <c r="F57" s="592">
        <v>-738774370329</v>
      </c>
    </row>
    <row r="58" spans="3:27" ht="30" customHeight="1">
      <c r="C58" s="593" t="s">
        <v>137</v>
      </c>
      <c r="D58" s="598"/>
      <c r="E58" s="591">
        <v>0</v>
      </c>
      <c r="F58" s="592">
        <v>0</v>
      </c>
    </row>
    <row r="59" spans="3:27" ht="30" customHeight="1">
      <c r="C59" s="593" t="s">
        <v>136</v>
      </c>
      <c r="D59" s="598"/>
      <c r="E59" s="591">
        <v>0</v>
      </c>
      <c r="F59" s="592">
        <v>0</v>
      </c>
    </row>
    <row r="60" spans="3:27" ht="30" customHeight="1">
      <c r="C60" s="593" t="s">
        <v>138</v>
      </c>
      <c r="D60" s="598"/>
      <c r="E60" s="591">
        <v>0</v>
      </c>
      <c r="F60" s="592">
        <v>0</v>
      </c>
    </row>
    <row r="61" spans="3:27" ht="30" customHeight="1">
      <c r="C61" s="593" t="s">
        <v>139</v>
      </c>
      <c r="D61" s="598"/>
      <c r="E61" s="591">
        <v>91993999355</v>
      </c>
      <c r="F61" s="592">
        <v>53766643768</v>
      </c>
    </row>
    <row r="62" spans="3:27" ht="30" customHeight="1">
      <c r="C62" s="568" t="s">
        <v>140</v>
      </c>
      <c r="D62" s="569"/>
      <c r="E62" s="591">
        <v>2471827065808</v>
      </c>
      <c r="F62" s="592">
        <v>2510847464763</v>
      </c>
    </row>
    <row r="63" spans="3:27" ht="30" customHeight="1">
      <c r="C63" s="599" t="s">
        <v>141</v>
      </c>
      <c r="D63" s="600"/>
      <c r="E63" s="601">
        <v>0</v>
      </c>
      <c r="F63" s="602">
        <v>0</v>
      </c>
    </row>
    <row r="64" spans="3:27" ht="30" customHeight="1">
      <c r="C64" s="603" t="s">
        <v>142</v>
      </c>
      <c r="D64" s="604"/>
      <c r="E64" s="601">
        <v>0</v>
      </c>
      <c r="F64" s="602">
        <v>0</v>
      </c>
    </row>
    <row r="65" spans="3:6" ht="30" customHeight="1">
      <c r="C65" s="603" t="s">
        <v>143</v>
      </c>
      <c r="D65" s="604"/>
      <c r="E65" s="601">
        <v>0</v>
      </c>
      <c r="F65" s="602">
        <v>0</v>
      </c>
    </row>
    <row r="66" spans="3:6" ht="30" customHeight="1">
      <c r="C66" s="603" t="s">
        <v>144</v>
      </c>
      <c r="D66" s="604"/>
      <c r="E66" s="601">
        <v>0</v>
      </c>
      <c r="F66" s="602">
        <v>0</v>
      </c>
    </row>
    <row r="67" spans="3:6" ht="30" customHeight="1">
      <c r="C67" s="599" t="s">
        <v>145</v>
      </c>
      <c r="D67" s="600"/>
      <c r="E67" s="601">
        <v>358876266672</v>
      </c>
      <c r="F67" s="602">
        <v>171362766035</v>
      </c>
    </row>
    <row r="68" spans="3:6" ht="30" customHeight="1">
      <c r="C68" s="603" t="s">
        <v>142</v>
      </c>
      <c r="D68" s="604"/>
      <c r="E68" s="601">
        <v>232809659787</v>
      </c>
      <c r="F68" s="602">
        <v>56975478787</v>
      </c>
    </row>
    <row r="69" spans="3:6" ht="30" customHeight="1">
      <c r="C69" s="603"/>
      <c r="D69" s="605" t="s">
        <v>558</v>
      </c>
      <c r="E69" s="648">
        <v>-100287132030</v>
      </c>
      <c r="F69" s="602">
        <v>-133319676706</v>
      </c>
    </row>
    <row r="70" spans="3:6" ht="30" customHeight="1">
      <c r="C70" s="603"/>
      <c r="D70" s="605" t="s">
        <v>559</v>
      </c>
      <c r="E70" s="648">
        <v>41818353078</v>
      </c>
      <c r="F70" s="602">
        <v>44100641591</v>
      </c>
    </row>
    <row r="71" spans="3:6" ht="30" customHeight="1">
      <c r="C71" s="603"/>
      <c r="D71" s="605" t="s">
        <v>560</v>
      </c>
      <c r="E71" s="648">
        <v>291278438739</v>
      </c>
      <c r="F71" s="602">
        <v>146194513902</v>
      </c>
    </row>
    <row r="72" spans="3:6" ht="30" customHeight="1">
      <c r="C72" s="603" t="s">
        <v>143</v>
      </c>
      <c r="D72" s="604"/>
      <c r="E72" s="601">
        <v>126066606885</v>
      </c>
      <c r="F72" s="602">
        <v>114387287248</v>
      </c>
    </row>
    <row r="73" spans="3:6" ht="30" customHeight="1">
      <c r="C73" s="603"/>
      <c r="D73" s="605" t="s">
        <v>558</v>
      </c>
      <c r="E73" s="648">
        <v>123580624843</v>
      </c>
      <c r="F73" s="602">
        <v>111982796813</v>
      </c>
    </row>
    <row r="74" spans="3:6" ht="30" customHeight="1">
      <c r="C74" s="603"/>
      <c r="D74" s="605" t="s">
        <v>559</v>
      </c>
      <c r="E74" s="648">
        <v>2485982042</v>
      </c>
      <c r="F74" s="602">
        <v>2404490435</v>
      </c>
    </row>
    <row r="75" spans="3:6" ht="30" customHeight="1">
      <c r="C75" s="599" t="s">
        <v>146</v>
      </c>
      <c r="D75" s="606"/>
      <c r="E75" s="648">
        <v>109230766608</v>
      </c>
      <c r="F75" s="602">
        <v>70713662238</v>
      </c>
    </row>
    <row r="76" spans="3:6" ht="30" customHeight="1">
      <c r="C76" s="599" t="s">
        <v>147</v>
      </c>
      <c r="D76" s="606"/>
      <c r="E76" s="648">
        <v>38936491574</v>
      </c>
      <c r="F76" s="602">
        <v>22925464051</v>
      </c>
    </row>
    <row r="77" spans="3:6" ht="30" customHeight="1">
      <c r="C77" s="572" t="s">
        <v>148</v>
      </c>
      <c r="D77" s="586"/>
      <c r="E77" s="601">
        <v>1266164108044</v>
      </c>
      <c r="F77" s="592">
        <v>1137574226612</v>
      </c>
    </row>
    <row r="78" spans="3:6" ht="30" customHeight="1">
      <c r="C78" s="572" t="s">
        <v>149</v>
      </c>
      <c r="D78" s="586"/>
      <c r="E78" s="648">
        <v>33523149697</v>
      </c>
      <c r="F78" s="592">
        <v>28825541780</v>
      </c>
    </row>
    <row r="79" spans="3:6" ht="30" customHeight="1">
      <c r="C79" s="572" t="s">
        <v>150</v>
      </c>
      <c r="D79" s="586"/>
      <c r="E79" s="648">
        <v>205225971700</v>
      </c>
      <c r="F79" s="592">
        <v>180408013630</v>
      </c>
    </row>
    <row r="80" spans="3:6" ht="30" customHeight="1">
      <c r="C80" s="572" t="s">
        <v>151</v>
      </c>
      <c r="D80" s="586"/>
      <c r="E80" s="601">
        <v>0</v>
      </c>
      <c r="F80" s="592">
        <v>0</v>
      </c>
    </row>
    <row r="81" spans="2:6" ht="30" customHeight="1">
      <c r="C81" s="572" t="s">
        <v>152</v>
      </c>
      <c r="D81" s="586"/>
      <c r="E81" s="601">
        <v>10602002919</v>
      </c>
      <c r="F81" s="592">
        <v>15273171047</v>
      </c>
    </row>
    <row r="82" spans="2:6" ht="30" customHeight="1">
      <c r="C82" s="572" t="s">
        <v>153</v>
      </c>
      <c r="D82" s="586"/>
      <c r="E82" s="591">
        <v>0</v>
      </c>
      <c r="F82" s="592">
        <v>0</v>
      </c>
    </row>
    <row r="83" spans="2:6" ht="30" customHeight="1">
      <c r="C83" s="572" t="s">
        <v>154</v>
      </c>
      <c r="D83" s="586"/>
      <c r="E83" s="591">
        <v>0</v>
      </c>
      <c r="F83" s="592">
        <v>0</v>
      </c>
    </row>
    <row r="84" spans="2:6" ht="30" customHeight="1">
      <c r="C84" s="572" t="s">
        <v>155</v>
      </c>
      <c r="D84" s="586"/>
      <c r="E84" s="591">
        <v>0</v>
      </c>
      <c r="F84" s="592">
        <v>0</v>
      </c>
    </row>
    <row r="85" spans="2:6" ht="30" customHeight="1">
      <c r="C85" s="572" t="s">
        <v>156</v>
      </c>
      <c r="D85" s="586"/>
      <c r="E85" s="591">
        <v>159634933</v>
      </c>
      <c r="F85" s="592">
        <v>4000</v>
      </c>
    </row>
    <row r="86" spans="2:6" ht="30" customHeight="1">
      <c r="C86" s="572" t="s">
        <v>157</v>
      </c>
      <c r="D86" s="586"/>
      <c r="E86" s="591">
        <v>49869558823</v>
      </c>
      <c r="F86" s="592">
        <v>37065620831</v>
      </c>
    </row>
    <row r="87" spans="2:6" ht="30" customHeight="1">
      <c r="C87" s="572" t="s">
        <v>158</v>
      </c>
      <c r="D87" s="586"/>
      <c r="E87" s="591">
        <v>13081268226</v>
      </c>
      <c r="F87" s="592">
        <v>7687214204</v>
      </c>
    </row>
    <row r="88" spans="2:6" ht="30" customHeight="1">
      <c r="C88" s="572" t="s">
        <v>159</v>
      </c>
      <c r="D88" s="586"/>
      <c r="E88" s="591">
        <v>7512746167</v>
      </c>
      <c r="F88" s="592">
        <v>7512746167</v>
      </c>
    </row>
    <row r="89" spans="2:6" s="577" customFormat="1" ht="30" customHeight="1">
      <c r="B89" s="607"/>
      <c r="C89" s="572" t="s">
        <v>160</v>
      </c>
      <c r="D89" s="586"/>
      <c r="E89" s="591">
        <v>0</v>
      </c>
      <c r="F89" s="592">
        <v>0</v>
      </c>
    </row>
    <row r="90" spans="2:6" s="577" customFormat="1" ht="30" customHeight="1">
      <c r="B90" s="607"/>
      <c r="C90" s="572" t="s">
        <v>161</v>
      </c>
      <c r="D90" s="586"/>
      <c r="E90" s="591">
        <v>120114332453</v>
      </c>
      <c r="F90" s="592">
        <v>569011955147</v>
      </c>
    </row>
    <row r="91" spans="2:6" s="577" customFormat="1" ht="30" customHeight="1">
      <c r="B91" s="607"/>
      <c r="C91" s="593" t="s">
        <v>162</v>
      </c>
      <c r="D91" s="598"/>
      <c r="E91" s="591">
        <v>75854774500</v>
      </c>
      <c r="F91" s="592">
        <v>567596718939</v>
      </c>
    </row>
    <row r="92" spans="2:6" s="577" customFormat="1" ht="30" customHeight="1">
      <c r="B92" s="607"/>
      <c r="C92" s="593" t="s">
        <v>163</v>
      </c>
      <c r="D92" s="598"/>
      <c r="E92" s="591">
        <v>44259557953</v>
      </c>
      <c r="F92" s="592">
        <v>1415236208</v>
      </c>
    </row>
    <row r="93" spans="2:6" s="577" customFormat="1" ht="30" customHeight="1">
      <c r="B93" s="607"/>
      <c r="C93" s="593" t="s">
        <v>164</v>
      </c>
      <c r="D93" s="598"/>
      <c r="E93" s="591">
        <v>0</v>
      </c>
      <c r="F93" s="592">
        <v>0</v>
      </c>
    </row>
    <row r="94" spans="2:6" s="577" customFormat="1" ht="30" customHeight="1">
      <c r="B94" s="607"/>
      <c r="C94" s="593" t="s">
        <v>165</v>
      </c>
      <c r="D94" s="598"/>
      <c r="E94" s="591">
        <v>0</v>
      </c>
      <c r="F94" s="592">
        <v>0</v>
      </c>
    </row>
    <row r="95" spans="2:6" s="577" customFormat="1" ht="30" customHeight="1">
      <c r="B95" s="607"/>
      <c r="C95" s="593" t="s">
        <v>166</v>
      </c>
      <c r="D95" s="598"/>
      <c r="E95" s="591">
        <v>0</v>
      </c>
      <c r="F95" s="592">
        <v>0</v>
      </c>
    </row>
    <row r="96" spans="2:6" s="577" customFormat="1" ht="30" customHeight="1">
      <c r="B96" s="607"/>
      <c r="C96" s="572" t="s">
        <v>167</v>
      </c>
      <c r="D96" s="584"/>
      <c r="E96" s="591">
        <v>189828361067</v>
      </c>
      <c r="F96" s="592">
        <v>216852685853</v>
      </c>
    </row>
    <row r="97" spans="2:6" s="577" customFormat="1" ht="30" customHeight="1">
      <c r="B97" s="607"/>
      <c r="C97" s="568" t="s">
        <v>168</v>
      </c>
      <c r="D97" s="584"/>
      <c r="E97" s="591">
        <v>-11875828240</v>
      </c>
      <c r="F97" s="592">
        <v>-11875828240</v>
      </c>
    </row>
    <row r="98" spans="2:6" s="577" customFormat="1" ht="30" customHeight="1">
      <c r="B98" s="607"/>
      <c r="C98" s="593" t="s">
        <v>169</v>
      </c>
      <c r="D98" s="598"/>
      <c r="E98" s="591">
        <v>0</v>
      </c>
      <c r="F98" s="592">
        <v>0</v>
      </c>
    </row>
    <row r="99" spans="2:6" s="577" customFormat="1" ht="30" customHeight="1">
      <c r="B99" s="607"/>
      <c r="C99" s="593" t="s">
        <v>170</v>
      </c>
      <c r="D99" s="598"/>
      <c r="E99" s="591">
        <v>29545781274</v>
      </c>
      <c r="F99" s="592">
        <v>28446623418</v>
      </c>
    </row>
    <row r="100" spans="2:6" ht="30" customHeight="1">
      <c r="C100" s="593" t="s">
        <v>171</v>
      </c>
      <c r="D100" s="598"/>
      <c r="E100" s="591">
        <v>0</v>
      </c>
      <c r="F100" s="592">
        <v>0</v>
      </c>
    </row>
    <row r="101" spans="2:6" ht="30" customHeight="1">
      <c r="C101" s="593" t="s">
        <v>172</v>
      </c>
      <c r="D101" s="598"/>
      <c r="E101" s="591">
        <v>142293123540</v>
      </c>
      <c r="F101" s="592">
        <v>153333004496</v>
      </c>
    </row>
    <row r="102" spans="2:6" ht="30" customHeight="1">
      <c r="C102" s="593" t="s">
        <v>173</v>
      </c>
      <c r="D102" s="598"/>
      <c r="E102" s="591">
        <v>29865284493</v>
      </c>
      <c r="F102" s="592">
        <v>46948886179</v>
      </c>
    </row>
    <row r="103" spans="2:6" ht="30" customHeight="1">
      <c r="C103" s="572" t="s">
        <v>174</v>
      </c>
      <c r="D103" s="584"/>
      <c r="E103" s="591">
        <v>0</v>
      </c>
      <c r="F103" s="592">
        <v>0</v>
      </c>
    </row>
    <row r="104" spans="2:6" ht="30" customHeight="1">
      <c r="C104" s="572" t="s">
        <v>175</v>
      </c>
      <c r="D104" s="584"/>
      <c r="E104" s="591">
        <v>31432351832</v>
      </c>
      <c r="F104" s="592">
        <v>18807917252</v>
      </c>
    </row>
    <row r="105" spans="2:6" ht="30" customHeight="1">
      <c r="C105" s="572" t="s">
        <v>176</v>
      </c>
      <c r="D105" s="584"/>
      <c r="E105" s="591">
        <v>37270055093</v>
      </c>
      <c r="F105" s="592">
        <v>26826475916</v>
      </c>
    </row>
    <row r="106" spans="2:6" ht="30" customHeight="1">
      <c r="C106" s="568" t="s">
        <v>177</v>
      </c>
      <c r="D106" s="569"/>
      <c r="E106" s="591">
        <v>15703086693028</v>
      </c>
      <c r="F106" s="592">
        <v>14606352384090</v>
      </c>
    </row>
    <row r="107" spans="2:6" ht="30" customHeight="1">
      <c r="C107" s="568" t="s">
        <v>561</v>
      </c>
      <c r="D107" s="569"/>
      <c r="E107" s="591">
        <v>125776581802092</v>
      </c>
      <c r="F107" s="592">
        <v>122135032514289</v>
      </c>
    </row>
    <row r="108" spans="2:6" ht="30" customHeight="1">
      <c r="C108" s="568"/>
      <c r="D108" s="569"/>
      <c r="E108" s="591"/>
      <c r="F108" s="592"/>
    </row>
    <row r="109" spans="2:6" ht="30" customHeight="1">
      <c r="C109" s="568" t="s">
        <v>178</v>
      </c>
      <c r="D109" s="569"/>
      <c r="E109" s="591">
        <v>92011583624571</v>
      </c>
      <c r="F109" s="592">
        <v>92334594494297</v>
      </c>
    </row>
    <row r="110" spans="2:6" ht="30" customHeight="1">
      <c r="C110" s="599" t="s">
        <v>179</v>
      </c>
      <c r="D110" s="600"/>
      <c r="E110" s="601">
        <v>81759638610258</v>
      </c>
      <c r="F110" s="602">
        <v>83046177334391</v>
      </c>
    </row>
    <row r="111" spans="2:6" ht="30" customHeight="1">
      <c r="C111" s="603" t="s">
        <v>142</v>
      </c>
      <c r="D111" s="608"/>
      <c r="E111" s="601">
        <v>78972425735170</v>
      </c>
      <c r="F111" s="602">
        <v>80183038191209</v>
      </c>
    </row>
    <row r="112" spans="2:6" ht="30" customHeight="1">
      <c r="C112" s="603"/>
      <c r="D112" s="605" t="s">
        <v>558</v>
      </c>
      <c r="E112" s="601">
        <v>68292677478576</v>
      </c>
      <c r="F112" s="602">
        <v>69201974444463</v>
      </c>
    </row>
    <row r="113" spans="3:6" ht="30" customHeight="1">
      <c r="C113" s="603"/>
      <c r="D113" s="605" t="s">
        <v>559</v>
      </c>
      <c r="E113" s="601">
        <v>1960456998362</v>
      </c>
      <c r="F113" s="602">
        <v>1868075692551</v>
      </c>
    </row>
    <row r="114" spans="3:6" ht="30" customHeight="1">
      <c r="C114" s="603"/>
      <c r="D114" s="605" t="s">
        <v>560</v>
      </c>
      <c r="E114" s="601">
        <v>8713653754881</v>
      </c>
      <c r="F114" s="602">
        <v>9109141012571</v>
      </c>
    </row>
    <row r="115" spans="3:6" ht="30" customHeight="1">
      <c r="C115" s="603"/>
      <c r="D115" s="605" t="s">
        <v>562</v>
      </c>
      <c r="E115" s="601">
        <v>5637503351</v>
      </c>
      <c r="F115" s="602">
        <v>3847041624</v>
      </c>
    </row>
    <row r="116" spans="3:6" ht="30" customHeight="1">
      <c r="C116" s="603" t="s">
        <v>143</v>
      </c>
      <c r="D116" s="608"/>
      <c r="E116" s="601">
        <v>2787212875088</v>
      </c>
      <c r="F116" s="602">
        <v>2863139143182</v>
      </c>
    </row>
    <row r="117" spans="3:6" ht="30" customHeight="1">
      <c r="C117" s="603"/>
      <c r="D117" s="605" t="s">
        <v>558</v>
      </c>
      <c r="E117" s="601">
        <v>2753766726688</v>
      </c>
      <c r="F117" s="602">
        <v>2832420290401</v>
      </c>
    </row>
    <row r="118" spans="3:6" ht="30" customHeight="1">
      <c r="C118" s="603"/>
      <c r="D118" s="605" t="s">
        <v>559</v>
      </c>
      <c r="E118" s="601">
        <v>33446148400</v>
      </c>
      <c r="F118" s="602">
        <v>30718852781</v>
      </c>
    </row>
    <row r="119" spans="3:6" ht="30" customHeight="1">
      <c r="C119" s="603" t="s">
        <v>144</v>
      </c>
      <c r="D119" s="608"/>
      <c r="E119" s="648">
        <v>0</v>
      </c>
      <c r="F119" s="602">
        <v>0</v>
      </c>
    </row>
    <row r="120" spans="3:6" ht="30" customHeight="1">
      <c r="C120" s="599" t="s">
        <v>180</v>
      </c>
      <c r="D120" s="600"/>
      <c r="E120" s="648">
        <v>32679341771</v>
      </c>
      <c r="F120" s="602">
        <v>34140118752</v>
      </c>
    </row>
    <row r="121" spans="3:6" ht="30" customHeight="1">
      <c r="C121" s="603" t="s">
        <v>142</v>
      </c>
      <c r="D121" s="608"/>
      <c r="E121" s="648">
        <v>46893048971</v>
      </c>
      <c r="F121" s="602">
        <v>45513781452</v>
      </c>
    </row>
    <row r="122" spans="3:6" ht="30" customHeight="1">
      <c r="C122" s="603"/>
      <c r="D122" s="605" t="s">
        <v>558</v>
      </c>
      <c r="E122" s="648">
        <v>125680439034</v>
      </c>
      <c r="F122" s="602">
        <v>117872413644</v>
      </c>
    </row>
    <row r="123" spans="3:6" ht="30" customHeight="1">
      <c r="C123" s="603"/>
      <c r="D123" s="605" t="s">
        <v>559</v>
      </c>
      <c r="E123" s="648">
        <v>-8052019565</v>
      </c>
      <c r="F123" s="602">
        <v>-7419118381</v>
      </c>
    </row>
    <row r="124" spans="3:6" ht="30" customHeight="1">
      <c r="C124" s="603"/>
      <c r="D124" s="605" t="s">
        <v>560</v>
      </c>
      <c r="E124" s="648">
        <v>-70735370498</v>
      </c>
      <c r="F124" s="602">
        <v>-64944513811</v>
      </c>
    </row>
    <row r="125" spans="3:6" ht="30" customHeight="1">
      <c r="C125" s="603"/>
      <c r="D125" s="605" t="s">
        <v>562</v>
      </c>
      <c r="E125" s="648">
        <v>0</v>
      </c>
      <c r="F125" s="602">
        <v>5000000</v>
      </c>
    </row>
    <row r="126" spans="3:6" ht="30" customHeight="1">
      <c r="C126" s="603" t="s">
        <v>143</v>
      </c>
      <c r="D126" s="608"/>
      <c r="E126" s="648">
        <v>-14213707200</v>
      </c>
      <c r="F126" s="602">
        <v>-11373662700</v>
      </c>
    </row>
    <row r="127" spans="3:6" ht="30" customHeight="1">
      <c r="C127" s="603"/>
      <c r="D127" s="605" t="s">
        <v>558</v>
      </c>
      <c r="E127" s="648">
        <v>-13997271863</v>
      </c>
      <c r="F127" s="602">
        <v>-11178413054</v>
      </c>
    </row>
    <row r="128" spans="3:6" ht="30" customHeight="1">
      <c r="C128" s="603"/>
      <c r="D128" s="605" t="s">
        <v>559</v>
      </c>
      <c r="E128" s="648">
        <v>-216435337</v>
      </c>
      <c r="F128" s="602">
        <v>-195249646</v>
      </c>
    </row>
    <row r="129" spans="3:6" ht="30" customHeight="1">
      <c r="C129" s="599" t="s">
        <v>181</v>
      </c>
      <c r="D129" s="600"/>
      <c r="E129" s="648">
        <v>10219265672542</v>
      </c>
      <c r="F129" s="602">
        <v>9254277041154</v>
      </c>
    </row>
    <row r="130" spans="3:6" ht="30" customHeight="1">
      <c r="C130" s="609" t="s">
        <v>182</v>
      </c>
      <c r="D130" s="610"/>
      <c r="E130" s="648">
        <v>10591669100</v>
      </c>
      <c r="F130" s="602">
        <v>18197625335</v>
      </c>
    </row>
    <row r="131" spans="3:6" ht="30" customHeight="1">
      <c r="C131" s="572" t="s">
        <v>183</v>
      </c>
      <c r="D131" s="584"/>
      <c r="E131" s="648">
        <v>0</v>
      </c>
      <c r="F131" s="592">
        <v>0</v>
      </c>
    </row>
    <row r="132" spans="3:6" ht="30" customHeight="1">
      <c r="C132" s="572" t="s">
        <v>184</v>
      </c>
      <c r="D132" s="584"/>
      <c r="E132" s="591">
        <v>-55870362770</v>
      </c>
      <c r="F132" s="592">
        <v>-53177363250</v>
      </c>
    </row>
    <row r="133" spans="3:6" ht="30" customHeight="1">
      <c r="C133" s="572" t="s">
        <v>185</v>
      </c>
      <c r="D133" s="584"/>
      <c r="E133" s="591">
        <v>0</v>
      </c>
      <c r="F133" s="592">
        <v>0</v>
      </c>
    </row>
    <row r="134" spans="3:6" ht="30" customHeight="1">
      <c r="C134" s="572" t="s">
        <v>186</v>
      </c>
      <c r="D134" s="584"/>
      <c r="E134" s="591">
        <v>0</v>
      </c>
      <c r="F134" s="592">
        <v>0</v>
      </c>
    </row>
    <row r="135" spans="3:6" ht="30" customHeight="1">
      <c r="C135" s="572" t="s">
        <v>187</v>
      </c>
      <c r="D135" s="584"/>
      <c r="E135" s="591">
        <v>66462031870</v>
      </c>
      <c r="F135" s="592">
        <v>71374988585</v>
      </c>
    </row>
    <row r="136" spans="3:6" ht="30" customHeight="1">
      <c r="C136" s="568" t="s">
        <v>188</v>
      </c>
      <c r="D136" s="569"/>
      <c r="E136" s="591">
        <v>5566630791351</v>
      </c>
      <c r="F136" s="592">
        <v>4821527446639</v>
      </c>
    </row>
    <row r="137" spans="3:6" ht="30" customHeight="1">
      <c r="C137" s="572" t="s">
        <v>189</v>
      </c>
      <c r="D137" s="586"/>
      <c r="E137" s="591">
        <v>359406659252</v>
      </c>
      <c r="F137" s="592">
        <v>253687335849</v>
      </c>
    </row>
    <row r="138" spans="3:6" ht="30" customHeight="1">
      <c r="C138" s="572" t="s">
        <v>190</v>
      </c>
      <c r="D138" s="586"/>
      <c r="E138" s="591">
        <v>270809448725</v>
      </c>
      <c r="F138" s="592">
        <v>317787264570</v>
      </c>
    </row>
    <row r="139" spans="3:6" ht="30" customHeight="1">
      <c r="C139" s="572" t="s">
        <v>191</v>
      </c>
      <c r="D139" s="586"/>
      <c r="E139" s="591">
        <v>-4616062160</v>
      </c>
      <c r="F139" s="592">
        <v>-5066733760</v>
      </c>
    </row>
    <row r="140" spans="3:6" ht="30" customHeight="1">
      <c r="C140" s="572" t="s">
        <v>192</v>
      </c>
      <c r="D140" s="586"/>
      <c r="E140" s="591">
        <v>0</v>
      </c>
      <c r="F140" s="592">
        <v>0</v>
      </c>
    </row>
    <row r="141" spans="3:6" ht="30" customHeight="1">
      <c r="C141" s="572" t="s">
        <v>193</v>
      </c>
      <c r="D141" s="586"/>
      <c r="E141" s="591">
        <v>0</v>
      </c>
      <c r="F141" s="592">
        <v>0</v>
      </c>
    </row>
    <row r="142" spans="3:6" ht="30" customHeight="1">
      <c r="C142" s="572" t="s">
        <v>194</v>
      </c>
      <c r="D142" s="586"/>
      <c r="E142" s="591">
        <v>2767891412905</v>
      </c>
      <c r="F142" s="592">
        <v>2793080725711</v>
      </c>
    </row>
    <row r="143" spans="3:6" ht="30" customHeight="1">
      <c r="C143" s="572" t="s">
        <v>195</v>
      </c>
      <c r="D143" s="586"/>
      <c r="E143" s="591">
        <v>54338709774</v>
      </c>
      <c r="F143" s="592">
        <v>17025842210</v>
      </c>
    </row>
    <row r="144" spans="3:6" ht="30" customHeight="1">
      <c r="C144" s="572" t="s">
        <v>196</v>
      </c>
      <c r="D144" s="586"/>
      <c r="E144" s="591">
        <v>3272503599</v>
      </c>
      <c r="F144" s="592">
        <v>2726277164</v>
      </c>
    </row>
    <row r="145" spans="3:6" ht="30" customHeight="1">
      <c r="C145" s="572" t="s">
        <v>197</v>
      </c>
      <c r="D145" s="586"/>
      <c r="E145" s="591">
        <v>9585524760</v>
      </c>
      <c r="F145" s="592">
        <v>8426860376</v>
      </c>
    </row>
    <row r="146" spans="3:6" ht="30" customHeight="1">
      <c r="C146" s="572" t="s">
        <v>198</v>
      </c>
      <c r="D146" s="586"/>
      <c r="E146" s="591">
        <v>1638481690</v>
      </c>
      <c r="F146" s="592">
        <v>2352754413</v>
      </c>
    </row>
    <row r="147" spans="3:6" ht="30" customHeight="1">
      <c r="C147" s="572" t="s">
        <v>199</v>
      </c>
      <c r="D147" s="586"/>
      <c r="E147" s="591">
        <v>0</v>
      </c>
      <c r="F147" s="592">
        <v>0</v>
      </c>
    </row>
    <row r="148" spans="3:6" ht="30" customHeight="1">
      <c r="C148" s="572" t="s">
        <v>200</v>
      </c>
      <c r="D148" s="586"/>
      <c r="E148" s="591">
        <v>0</v>
      </c>
      <c r="F148" s="592">
        <v>0</v>
      </c>
    </row>
    <row r="149" spans="3:6" ht="30" customHeight="1">
      <c r="C149" s="572" t="s">
        <v>201</v>
      </c>
      <c r="D149" s="586"/>
      <c r="E149" s="591">
        <v>0</v>
      </c>
      <c r="F149" s="592">
        <v>0</v>
      </c>
    </row>
    <row r="150" spans="3:6" ht="30" customHeight="1">
      <c r="C150" s="572" t="s">
        <v>202</v>
      </c>
      <c r="D150" s="586"/>
      <c r="E150" s="591">
        <v>189019014011</v>
      </c>
      <c r="F150" s="592">
        <v>148414717166</v>
      </c>
    </row>
    <row r="151" spans="3:6" ht="30" customHeight="1">
      <c r="C151" s="572" t="s">
        <v>203</v>
      </c>
      <c r="D151" s="586"/>
      <c r="E151" s="591">
        <v>84391882280</v>
      </c>
      <c r="F151" s="592">
        <v>103172556556</v>
      </c>
    </row>
    <row r="152" spans="3:6" ht="30" customHeight="1">
      <c r="C152" s="572" t="s">
        <v>204</v>
      </c>
      <c r="D152" s="586"/>
      <c r="E152" s="591">
        <v>0</v>
      </c>
      <c r="F152" s="592">
        <v>0</v>
      </c>
    </row>
    <row r="153" spans="3:6" ht="30" customHeight="1">
      <c r="C153" s="593" t="s">
        <v>205</v>
      </c>
      <c r="D153" s="598"/>
      <c r="E153" s="591">
        <v>191563936997</v>
      </c>
      <c r="F153" s="592">
        <v>186092057373</v>
      </c>
    </row>
    <row r="154" spans="3:6" ht="30" customHeight="1">
      <c r="C154" s="593" t="s">
        <v>206</v>
      </c>
      <c r="D154" s="598"/>
      <c r="E154" s="591">
        <v>0</v>
      </c>
      <c r="F154" s="592">
        <v>0</v>
      </c>
    </row>
    <row r="155" spans="3:6" ht="30" customHeight="1">
      <c r="C155" s="593" t="s">
        <v>207</v>
      </c>
      <c r="D155" s="598"/>
      <c r="E155" s="591">
        <v>0</v>
      </c>
      <c r="F155" s="592">
        <v>0</v>
      </c>
    </row>
    <row r="156" spans="3:6" ht="30" customHeight="1">
      <c r="C156" s="593" t="s">
        <v>208</v>
      </c>
      <c r="D156" s="598"/>
      <c r="E156" s="591">
        <v>-191563936997</v>
      </c>
      <c r="F156" s="592">
        <v>-186092057373</v>
      </c>
    </row>
    <row r="157" spans="3:6" ht="30" customHeight="1">
      <c r="C157" s="572" t="s">
        <v>209</v>
      </c>
      <c r="D157" s="584"/>
      <c r="E157" s="591">
        <v>1740925354136</v>
      </c>
      <c r="F157" s="592">
        <v>1107927825311</v>
      </c>
    </row>
    <row r="158" spans="3:6" ht="30" customHeight="1">
      <c r="C158" s="593" t="s">
        <v>162</v>
      </c>
      <c r="D158" s="598"/>
      <c r="E158" s="591">
        <v>919569113745</v>
      </c>
      <c r="F158" s="592">
        <v>150004962956</v>
      </c>
    </row>
    <row r="159" spans="3:6" ht="30" customHeight="1">
      <c r="C159" s="593" t="s">
        <v>163</v>
      </c>
      <c r="D159" s="598"/>
      <c r="E159" s="591">
        <v>821356240391</v>
      </c>
      <c r="F159" s="592">
        <v>952795112588</v>
      </c>
    </row>
    <row r="160" spans="3:6" ht="30" customHeight="1">
      <c r="C160" s="593" t="s">
        <v>164</v>
      </c>
      <c r="D160" s="598"/>
      <c r="E160" s="591">
        <v>0</v>
      </c>
      <c r="F160" s="592">
        <v>0</v>
      </c>
    </row>
    <row r="161" spans="3:6" ht="30" customHeight="1">
      <c r="C161" s="593" t="s">
        <v>165</v>
      </c>
      <c r="D161" s="598"/>
      <c r="E161" s="591">
        <v>0</v>
      </c>
      <c r="F161" s="592">
        <v>0</v>
      </c>
    </row>
    <row r="162" spans="3:6" ht="30" customHeight="1">
      <c r="C162" s="593" t="s">
        <v>166</v>
      </c>
      <c r="D162" s="598"/>
      <c r="E162" s="591">
        <v>0</v>
      </c>
      <c r="F162" s="592">
        <v>5127749767</v>
      </c>
    </row>
    <row r="163" spans="3:6" ht="30" customHeight="1">
      <c r="C163" s="572" t="s">
        <v>210</v>
      </c>
      <c r="D163" s="584"/>
      <c r="E163" s="591">
        <v>0</v>
      </c>
      <c r="F163" s="592">
        <v>0</v>
      </c>
    </row>
    <row r="164" spans="3:6" ht="30" customHeight="1">
      <c r="C164" s="572" t="s">
        <v>211</v>
      </c>
      <c r="D164" s="584"/>
      <c r="E164" s="591">
        <v>4475318829</v>
      </c>
      <c r="F164" s="592">
        <v>3716084133</v>
      </c>
    </row>
    <row r="165" spans="3:6" ht="30" customHeight="1">
      <c r="C165" s="572" t="s">
        <v>212</v>
      </c>
      <c r="D165" s="584"/>
      <c r="E165" s="591">
        <v>0</v>
      </c>
      <c r="F165" s="592">
        <v>0</v>
      </c>
    </row>
    <row r="166" spans="3:6" ht="30" customHeight="1">
      <c r="C166" s="572" t="s">
        <v>213</v>
      </c>
      <c r="D166" s="584"/>
      <c r="E166" s="591">
        <v>0</v>
      </c>
      <c r="F166" s="592">
        <v>0</v>
      </c>
    </row>
    <row r="167" spans="3:6" ht="30" customHeight="1">
      <c r="C167" s="572" t="s">
        <v>214</v>
      </c>
      <c r="D167" s="584"/>
      <c r="E167" s="591">
        <v>0</v>
      </c>
      <c r="F167" s="592">
        <v>0</v>
      </c>
    </row>
    <row r="168" spans="3:6" ht="30" customHeight="1">
      <c r="C168" s="572" t="s">
        <v>215</v>
      </c>
      <c r="D168" s="584"/>
      <c r="E168" s="591">
        <v>85492543550</v>
      </c>
      <c r="F168" s="592">
        <v>68275936940</v>
      </c>
    </row>
    <row r="169" spans="3:6" ht="30" customHeight="1">
      <c r="C169" s="568" t="s">
        <v>216</v>
      </c>
      <c r="D169" s="569"/>
      <c r="E169" s="591">
        <v>15727190708916</v>
      </c>
      <c r="F169" s="592">
        <v>14625709178251</v>
      </c>
    </row>
    <row r="170" spans="3:6" ht="30" customHeight="1">
      <c r="C170" s="568" t="s">
        <v>563</v>
      </c>
      <c r="D170" s="569"/>
      <c r="E170" s="591">
        <v>113315996793938</v>
      </c>
      <c r="F170" s="592">
        <v>111800028744522</v>
      </c>
    </row>
    <row r="171" spans="3:6" ht="30" customHeight="1">
      <c r="C171" s="568"/>
      <c r="D171" s="569"/>
      <c r="E171" s="591"/>
      <c r="F171" s="592"/>
    </row>
    <row r="172" spans="3:6" ht="30" customHeight="1">
      <c r="C172" s="568" t="s">
        <v>68</v>
      </c>
      <c r="D172" s="569"/>
      <c r="E172" s="591">
        <v>4342650000000</v>
      </c>
      <c r="F172" s="592">
        <v>4342650000000</v>
      </c>
    </row>
    <row r="173" spans="3:6" ht="30" customHeight="1">
      <c r="C173" s="572" t="s">
        <v>217</v>
      </c>
      <c r="D173" s="584"/>
      <c r="E173" s="591">
        <v>4342650000000</v>
      </c>
      <c r="F173" s="592">
        <v>4342650000000</v>
      </c>
    </row>
    <row r="174" spans="3:6" ht="30" customHeight="1">
      <c r="C174" s="572" t="s">
        <v>218</v>
      </c>
      <c r="D174" s="584"/>
      <c r="E174" s="591">
        <v>0</v>
      </c>
      <c r="F174" s="592">
        <v>0</v>
      </c>
    </row>
    <row r="175" spans="3:6" ht="30" customHeight="1">
      <c r="C175" s="568" t="s">
        <v>219</v>
      </c>
      <c r="D175" s="569"/>
      <c r="E175" s="591">
        <v>485281042350</v>
      </c>
      <c r="F175" s="592">
        <v>485281042350</v>
      </c>
    </row>
    <row r="176" spans="3:6" ht="30" customHeight="1">
      <c r="C176" s="572" t="s">
        <v>220</v>
      </c>
      <c r="D176" s="584"/>
      <c r="E176" s="591">
        <v>485281042350</v>
      </c>
      <c r="F176" s="592">
        <v>485281042350</v>
      </c>
    </row>
    <row r="177" spans="3:6" ht="30" customHeight="1">
      <c r="C177" s="572" t="s">
        <v>221</v>
      </c>
      <c r="D177" s="584"/>
      <c r="E177" s="591">
        <v>0</v>
      </c>
      <c r="F177" s="592">
        <v>0</v>
      </c>
    </row>
    <row r="178" spans="3:6" ht="30" customHeight="1">
      <c r="C178" s="572" t="s">
        <v>222</v>
      </c>
      <c r="D178" s="584"/>
      <c r="E178" s="591">
        <v>0</v>
      </c>
      <c r="F178" s="592">
        <v>0</v>
      </c>
    </row>
    <row r="179" spans="3:6" ht="30" customHeight="1">
      <c r="C179" s="572" t="s">
        <v>223</v>
      </c>
      <c r="D179" s="584"/>
      <c r="E179" s="591">
        <v>0</v>
      </c>
      <c r="F179" s="592">
        <v>0</v>
      </c>
    </row>
    <row r="180" spans="3:6" ht="30" customHeight="1">
      <c r="C180" s="568" t="s">
        <v>70</v>
      </c>
      <c r="D180" s="569"/>
      <c r="E180" s="591">
        <v>3068453276564</v>
      </c>
      <c r="F180" s="592">
        <v>1096826560000</v>
      </c>
    </row>
    <row r="181" spans="3:6" ht="30" customHeight="1">
      <c r="C181" s="568" t="s">
        <v>224</v>
      </c>
      <c r="D181" s="569"/>
      <c r="E181" s="647">
        <v>7085335012594</v>
      </c>
      <c r="F181" s="592">
        <v>6886476536712</v>
      </c>
    </row>
    <row r="182" spans="3:6" ht="30" customHeight="1">
      <c r="C182" s="572" t="s">
        <v>225</v>
      </c>
      <c r="D182" s="586"/>
      <c r="E182" s="647">
        <v>139863229138</v>
      </c>
      <c r="F182" s="592">
        <v>139863229138</v>
      </c>
    </row>
    <row r="183" spans="3:6" ht="30" customHeight="1">
      <c r="C183" s="572" t="s">
        <v>226</v>
      </c>
      <c r="D183" s="586"/>
      <c r="E183" s="647">
        <v>0</v>
      </c>
      <c r="F183" s="592">
        <v>0</v>
      </c>
    </row>
    <row r="184" spans="3:6" ht="30" customHeight="1">
      <c r="C184" s="572" t="s">
        <v>227</v>
      </c>
      <c r="D184" s="586"/>
      <c r="E184" s="647">
        <v>71219436392</v>
      </c>
      <c r="F184" s="592">
        <v>79835764666</v>
      </c>
    </row>
    <row r="185" spans="3:6" ht="30" customHeight="1">
      <c r="C185" s="572" t="s">
        <v>228</v>
      </c>
      <c r="D185" s="586"/>
      <c r="E185" s="647">
        <v>0</v>
      </c>
      <c r="F185" s="592">
        <v>0</v>
      </c>
    </row>
    <row r="186" spans="3:6" ht="30" customHeight="1">
      <c r="C186" s="572" t="s">
        <v>229</v>
      </c>
      <c r="D186" s="586"/>
      <c r="E186" s="647">
        <v>129252753486</v>
      </c>
      <c r="F186" s="592">
        <v>2824815213681</v>
      </c>
    </row>
    <row r="187" spans="3:6" ht="30" customHeight="1">
      <c r="C187" s="572" t="s">
        <v>230</v>
      </c>
      <c r="D187" s="586"/>
      <c r="E187" s="647">
        <v>6507789875762</v>
      </c>
      <c r="F187" s="592">
        <v>3631205602599</v>
      </c>
    </row>
    <row r="188" spans="3:6" ht="30" customHeight="1">
      <c r="C188" s="572" t="s">
        <v>231</v>
      </c>
      <c r="D188" s="586"/>
      <c r="E188" s="647">
        <v>237209717816</v>
      </c>
      <c r="F188" s="592">
        <v>210756726628</v>
      </c>
    </row>
    <row r="189" spans="3:6" ht="30" customHeight="1">
      <c r="C189" s="572" t="s">
        <v>232</v>
      </c>
      <c r="D189" s="586"/>
      <c r="E189" s="647">
        <v>0</v>
      </c>
      <c r="F189" s="592">
        <v>0</v>
      </c>
    </row>
    <row r="190" spans="3:6" ht="30" customHeight="1">
      <c r="C190" s="568" t="s">
        <v>233</v>
      </c>
      <c r="D190" s="569"/>
      <c r="E190" s="591">
        <v>-1106809074686</v>
      </c>
      <c r="F190" s="592">
        <v>-1113587851301</v>
      </c>
    </row>
    <row r="191" spans="3:6" ht="30" customHeight="1">
      <c r="C191" s="572" t="s">
        <v>234</v>
      </c>
      <c r="D191" s="586"/>
      <c r="E191" s="591">
        <v>0</v>
      </c>
      <c r="F191" s="592">
        <v>0</v>
      </c>
    </row>
    <row r="192" spans="3:6" ht="30" customHeight="1">
      <c r="C192" s="572" t="s">
        <v>235</v>
      </c>
      <c r="D192" s="586"/>
      <c r="E192" s="591">
        <v>-924084793100</v>
      </c>
      <c r="F192" s="592">
        <v>-924084793100</v>
      </c>
    </row>
    <row r="193" spans="3:6" ht="30" customHeight="1">
      <c r="C193" s="572" t="s">
        <v>236</v>
      </c>
      <c r="D193" s="586"/>
      <c r="E193" s="591">
        <v>-182724281586</v>
      </c>
      <c r="F193" s="592">
        <v>-189503058201</v>
      </c>
    </row>
    <row r="194" spans="3:6" ht="30" customHeight="1">
      <c r="C194" s="568" t="s">
        <v>237</v>
      </c>
      <c r="D194" s="569"/>
      <c r="E194" s="591">
        <v>-1414325248668</v>
      </c>
      <c r="F194" s="592">
        <v>-1362642517994</v>
      </c>
    </row>
    <row r="195" spans="3:6" ht="30" customHeight="1">
      <c r="C195" s="572" t="s">
        <v>238</v>
      </c>
      <c r="D195" s="584"/>
      <c r="E195" s="591">
        <v>-3961238867859</v>
      </c>
      <c r="F195" s="592">
        <v>-1816163984752</v>
      </c>
    </row>
    <row r="196" spans="3:6" ht="30" customHeight="1">
      <c r="C196" s="572" t="s">
        <v>239</v>
      </c>
      <c r="D196" s="584"/>
      <c r="E196" s="591">
        <v>2611659432</v>
      </c>
      <c r="F196" s="592">
        <v>2185899672</v>
      </c>
    </row>
    <row r="197" spans="3:6" ht="30" customHeight="1">
      <c r="C197" s="572" t="s">
        <v>185</v>
      </c>
      <c r="D197" s="584"/>
      <c r="E197" s="591">
        <v>0</v>
      </c>
      <c r="F197" s="592">
        <v>0</v>
      </c>
    </row>
    <row r="198" spans="3:6" ht="30" customHeight="1">
      <c r="C198" s="572" t="s">
        <v>240</v>
      </c>
      <c r="D198" s="584"/>
      <c r="E198" s="591">
        <v>3221380718449</v>
      </c>
      <c r="F198" s="592">
        <v>536510735022</v>
      </c>
    </row>
    <row r="199" spans="3:6" ht="30" customHeight="1">
      <c r="C199" s="572" t="s">
        <v>241</v>
      </c>
      <c r="D199" s="584"/>
      <c r="E199" s="591">
        <v>10436739339</v>
      </c>
      <c r="F199" s="592">
        <v>2994308841</v>
      </c>
    </row>
    <row r="200" spans="3:6" ht="30" customHeight="1">
      <c r="C200" s="572" t="s">
        <v>242</v>
      </c>
      <c r="D200" s="584"/>
      <c r="E200" s="591">
        <v>0</v>
      </c>
      <c r="F200" s="592">
        <v>0</v>
      </c>
    </row>
    <row r="201" spans="3:6" ht="30" customHeight="1">
      <c r="C201" s="572" t="s">
        <v>243</v>
      </c>
      <c r="D201" s="584"/>
      <c r="E201" s="591">
        <v>-882551945180</v>
      </c>
      <c r="F201" s="592">
        <v>-283967557402</v>
      </c>
    </row>
    <row r="202" spans="3:6" ht="30" customHeight="1">
      <c r="C202" s="593" t="s">
        <v>244</v>
      </c>
      <c r="D202" s="611"/>
      <c r="E202" s="591">
        <v>197465102719</v>
      </c>
      <c r="F202" s="592">
        <v>386607374161</v>
      </c>
    </row>
    <row r="203" spans="3:6" ht="30" customHeight="1">
      <c r="C203" s="593" t="s">
        <v>245</v>
      </c>
      <c r="D203" s="611"/>
      <c r="E203" s="591">
        <v>-1080017047899</v>
      </c>
      <c r="F203" s="592">
        <v>-670574931563</v>
      </c>
    </row>
    <row r="204" spans="3:6" ht="30" customHeight="1">
      <c r="C204" s="572" t="s">
        <v>246</v>
      </c>
      <c r="D204" s="584"/>
      <c r="E204" s="591">
        <v>326302293478</v>
      </c>
      <c r="F204" s="592">
        <v>322578272288</v>
      </c>
    </row>
    <row r="205" spans="3:6" ht="30" customHeight="1">
      <c r="C205" s="572" t="s">
        <v>247</v>
      </c>
      <c r="D205" s="584"/>
      <c r="E205" s="591">
        <v>-131265846327</v>
      </c>
      <c r="F205" s="592">
        <v>-126780191663</v>
      </c>
    </row>
    <row r="206" spans="3:6" ht="30" customHeight="1">
      <c r="C206" s="572" t="s">
        <v>248</v>
      </c>
      <c r="D206" s="584"/>
      <c r="E206" s="591">
        <v>0</v>
      </c>
      <c r="F206" s="592">
        <v>0</v>
      </c>
    </row>
    <row r="207" spans="3:6" ht="30" customHeight="1">
      <c r="C207" s="568" t="s">
        <v>564</v>
      </c>
      <c r="D207" s="569"/>
      <c r="E207" s="591">
        <v>12460585008154</v>
      </c>
      <c r="F207" s="592">
        <v>10335003769767</v>
      </c>
    </row>
    <row r="208" spans="3:6" ht="30" customHeight="1">
      <c r="C208" s="568"/>
      <c r="D208" s="569"/>
      <c r="E208" s="591"/>
      <c r="F208" s="592"/>
    </row>
    <row r="209" spans="3:6" ht="30" customHeight="1">
      <c r="C209" s="573" t="s">
        <v>565</v>
      </c>
      <c r="D209" s="574"/>
      <c r="E209" s="612">
        <v>125776581802092</v>
      </c>
      <c r="F209" s="613">
        <v>122135032514289</v>
      </c>
    </row>
  </sheetData>
  <mergeCells count="1">
    <mergeCell ref="C4:D4"/>
  </mergeCells>
  <phoneticPr fontId="4" type="noConversion"/>
  <pageMargins left="0.39370078740157483" right="0.39370078740157483" top="0.39370078740157483" bottom="0.39370078740157483" header="0.51181102362204722" footer="0.15748031496062992"/>
  <pageSetup paperSize="9" scale="77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B123"/>
  <sheetViews>
    <sheetView showGridLines="0" defaultGridColor="0" view="pageBreakPreview" colorId="53" zoomScale="70" zoomScaleNormal="60" zoomScaleSheetLayoutView="70" workbookViewId="0"/>
  </sheetViews>
  <sheetFormatPr defaultRowHeight="30" customHeight="1"/>
  <cols>
    <col min="1" max="2" width="3.5546875" style="68" customWidth="1"/>
    <col min="3" max="3" width="2.21875" style="68" customWidth="1"/>
    <col min="4" max="4" width="39.33203125" style="68" customWidth="1"/>
    <col min="5" max="6" width="27.5546875" style="68" customWidth="1"/>
    <col min="7" max="8" width="3.5546875" style="68" customWidth="1"/>
    <col min="9" max="9" width="8.88671875" style="68"/>
    <col min="10" max="10" width="28.44140625" style="68" customWidth="1"/>
    <col min="11" max="13" width="8.88671875" style="68"/>
    <col min="14" max="14" width="25.44140625" style="68" bestFit="1" customWidth="1"/>
    <col min="15" max="15" width="19.5546875" style="68" bestFit="1" customWidth="1"/>
    <col min="16" max="16" width="22.6640625" style="68" bestFit="1" customWidth="1"/>
    <col min="17" max="16384" width="8.88671875" style="68"/>
  </cols>
  <sheetData>
    <row r="1" spans="1:28" ht="30" customHeight="1">
      <c r="A1" s="202" t="s">
        <v>488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67"/>
      <c r="O1" s="67"/>
      <c r="P1" s="67"/>
    </row>
    <row r="2" spans="1:28" s="132" customFormat="1" ht="30" customHeight="1">
      <c r="C2" s="564"/>
      <c r="D2" s="564"/>
      <c r="E2" s="564"/>
      <c r="F2" s="564"/>
    </row>
    <row r="3" spans="1:28" ht="30" customHeight="1">
      <c r="C3" s="135" t="s">
        <v>545</v>
      </c>
      <c r="D3" s="590"/>
      <c r="E3" s="590"/>
      <c r="F3" s="565" t="s">
        <v>42</v>
      </c>
    </row>
    <row r="4" spans="1:28" s="73" customFormat="1" ht="30" customHeight="1" thickBot="1">
      <c r="C4" s="793" t="s">
        <v>43</v>
      </c>
      <c r="D4" s="793"/>
      <c r="E4" s="626" t="s">
        <v>634</v>
      </c>
      <c r="F4" s="580" t="s">
        <v>635</v>
      </c>
    </row>
    <row r="5" spans="1:28" ht="30" customHeight="1">
      <c r="C5" s="568" t="s">
        <v>249</v>
      </c>
      <c r="D5" s="614"/>
      <c r="E5" s="615">
        <v>344419294122</v>
      </c>
      <c r="F5" s="616">
        <v>506304846307</v>
      </c>
    </row>
    <row r="6" spans="1:28" ht="30" customHeight="1">
      <c r="C6" s="572" t="s">
        <v>250</v>
      </c>
      <c r="D6" s="617"/>
      <c r="E6" s="615">
        <v>5175676962899</v>
      </c>
      <c r="F6" s="616">
        <v>4864897086600</v>
      </c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 spans="1:28" ht="30" customHeight="1">
      <c r="C7" s="572" t="s">
        <v>251</v>
      </c>
      <c r="D7" s="618"/>
      <c r="E7" s="615">
        <v>5163574340408</v>
      </c>
      <c r="F7" s="616">
        <v>4848204843542</v>
      </c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 spans="1:28" ht="30" customHeight="1">
      <c r="C8" s="593" t="s">
        <v>252</v>
      </c>
      <c r="D8" s="619"/>
      <c r="E8" s="615">
        <v>2492631560638</v>
      </c>
      <c r="F8" s="616">
        <v>2409656109997</v>
      </c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 spans="1:28" ht="30" customHeight="1">
      <c r="C9" s="593" t="s">
        <v>253</v>
      </c>
      <c r="D9" s="619"/>
      <c r="E9" s="615">
        <v>60608981677</v>
      </c>
      <c r="F9" s="616">
        <v>47143982975</v>
      </c>
      <c r="L9" s="133"/>
      <c r="M9" s="133"/>
      <c r="N9" s="640"/>
      <c r="O9" s="64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 spans="1:28" ht="30" customHeight="1">
      <c r="C10" s="593" t="s">
        <v>254</v>
      </c>
      <c r="D10" s="619"/>
      <c r="E10" s="615">
        <v>583992807721</v>
      </c>
      <c r="F10" s="616">
        <v>497113381369</v>
      </c>
      <c r="L10" s="133"/>
      <c r="M10" s="133"/>
      <c r="N10" s="133"/>
      <c r="O10" s="243"/>
      <c r="P10" s="641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 spans="1:28" ht="30" customHeight="1">
      <c r="C11" s="593" t="s">
        <v>255</v>
      </c>
      <c r="D11" s="619"/>
      <c r="E11" s="615">
        <v>97010497171</v>
      </c>
      <c r="F11" s="616">
        <v>100435781214</v>
      </c>
      <c r="L11" s="133"/>
      <c r="M11" s="133"/>
      <c r="N11" s="133"/>
      <c r="O11" s="243"/>
      <c r="P11" s="24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 spans="1:28" ht="30" customHeight="1">
      <c r="C12" s="593" t="s">
        <v>256</v>
      </c>
      <c r="D12" s="619"/>
      <c r="E12" s="615">
        <v>155559330076</v>
      </c>
      <c r="F12" s="616">
        <v>138132589893</v>
      </c>
      <c r="L12" s="133"/>
      <c r="M12" s="133"/>
      <c r="N12" s="133"/>
      <c r="O12" s="643"/>
      <c r="P12" s="642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 spans="1:28" ht="30" customHeight="1">
      <c r="C13" s="593" t="s">
        <v>257</v>
      </c>
      <c r="D13" s="619"/>
      <c r="E13" s="615">
        <v>787289928226</v>
      </c>
      <c r="F13" s="616">
        <v>851918209769</v>
      </c>
      <c r="L13" s="133"/>
      <c r="M13" s="133"/>
      <c r="N13" s="133"/>
      <c r="O13" s="643"/>
      <c r="P13" s="641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 spans="1:28" ht="30" customHeight="1">
      <c r="C14" s="593" t="s">
        <v>258</v>
      </c>
      <c r="D14" s="619"/>
      <c r="E14" s="615">
        <v>1008119994213</v>
      </c>
      <c r="F14" s="616">
        <v>847824022951</v>
      </c>
      <c r="L14" s="133"/>
      <c r="M14" s="133"/>
      <c r="N14" s="133"/>
      <c r="O14" s="643"/>
      <c r="P14" s="641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spans="1:28" ht="30" customHeight="1">
      <c r="C15" s="593" t="s">
        <v>259</v>
      </c>
      <c r="D15" s="619"/>
      <c r="E15" s="615">
        <v>-46751987665</v>
      </c>
      <c r="F15" s="616">
        <v>-30947475431</v>
      </c>
      <c r="L15" s="133"/>
      <c r="M15" s="133"/>
      <c r="N15" s="133"/>
      <c r="O15" s="643"/>
      <c r="P15" s="641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</row>
    <row r="16" spans="1:28" ht="30" customHeight="1">
      <c r="C16" s="593" t="s">
        <v>260</v>
      </c>
      <c r="D16" s="619"/>
      <c r="E16" s="615">
        <v>25113228351</v>
      </c>
      <c r="F16" s="616">
        <v>-13071759195</v>
      </c>
      <c r="L16" s="133"/>
      <c r="M16" s="133"/>
      <c r="N16" s="133"/>
      <c r="O16" s="643"/>
      <c r="P16" s="641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 spans="3:28" ht="30" customHeight="1">
      <c r="C17" s="572" t="s">
        <v>261</v>
      </c>
      <c r="D17" s="618"/>
      <c r="E17" s="615">
        <v>12102622491</v>
      </c>
      <c r="F17" s="616">
        <v>16692243058</v>
      </c>
      <c r="L17" s="133"/>
      <c r="M17" s="133"/>
      <c r="N17" s="133"/>
      <c r="O17" s="643"/>
      <c r="P17" s="641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 spans="3:28" ht="30" customHeight="1">
      <c r="C18" s="572" t="s">
        <v>78</v>
      </c>
      <c r="D18" s="617"/>
      <c r="E18" s="615">
        <v>4679900711746</v>
      </c>
      <c r="F18" s="616">
        <v>4203414353672</v>
      </c>
      <c r="L18" s="133"/>
      <c r="M18" s="133"/>
      <c r="N18" s="133"/>
      <c r="O18" s="643"/>
      <c r="P18" s="641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 spans="3:28" ht="30" customHeight="1">
      <c r="C19" s="572" t="s">
        <v>262</v>
      </c>
      <c r="D19" s="618"/>
      <c r="E19" s="615">
        <v>4665830931174</v>
      </c>
      <c r="F19" s="616">
        <v>4181889539872</v>
      </c>
      <c r="L19" s="133"/>
      <c r="M19" s="133"/>
      <c r="N19" s="640"/>
      <c r="O19" s="64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 spans="3:28" ht="30" customHeight="1">
      <c r="C20" s="593" t="s">
        <v>263</v>
      </c>
      <c r="D20" s="619"/>
      <c r="E20" s="615">
        <v>2991084406277</v>
      </c>
      <c r="F20" s="616">
        <v>2487881393350</v>
      </c>
      <c r="L20" s="133"/>
      <c r="M20" s="133"/>
      <c r="N20" s="133"/>
      <c r="O20" s="64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spans="3:28" ht="30" customHeight="1">
      <c r="C21" s="593" t="s">
        <v>264</v>
      </c>
      <c r="D21" s="619"/>
      <c r="E21" s="615">
        <v>66147483586</v>
      </c>
      <c r="F21" s="616">
        <v>60155238104</v>
      </c>
      <c r="L21" s="133"/>
      <c r="M21" s="133"/>
      <c r="N21" s="133"/>
      <c r="O21" s="64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spans="3:28" ht="30" customHeight="1">
      <c r="C22" s="593" t="s">
        <v>265</v>
      </c>
      <c r="D22" s="619"/>
      <c r="E22" s="615">
        <v>535409445475</v>
      </c>
      <c r="F22" s="616">
        <v>491842057981</v>
      </c>
      <c r="L22" s="133"/>
      <c r="M22" s="133"/>
      <c r="N22" s="133"/>
      <c r="O22" s="64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spans="3:28" ht="30" customHeight="1">
      <c r="C23" s="593" t="s">
        <v>266</v>
      </c>
      <c r="D23" s="619"/>
      <c r="E23" s="615">
        <v>94773651059</v>
      </c>
      <c r="F23" s="616">
        <v>96678978299</v>
      </c>
      <c r="L23" s="133"/>
      <c r="M23" s="133"/>
      <c r="N23" s="640"/>
      <c r="O23" s="64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</row>
    <row r="24" spans="3:28" ht="30" customHeight="1">
      <c r="C24" s="593" t="s">
        <v>267</v>
      </c>
      <c r="D24" s="619"/>
      <c r="E24" s="615">
        <v>135572307854</v>
      </c>
      <c r="F24" s="616">
        <v>100017156813</v>
      </c>
      <c r="L24" s="133"/>
      <c r="M24" s="133"/>
      <c r="N24" s="133"/>
      <c r="O24" s="643"/>
      <c r="P24" s="641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</row>
    <row r="25" spans="3:28" ht="30" customHeight="1">
      <c r="C25" s="593" t="s">
        <v>268</v>
      </c>
      <c r="D25" s="619"/>
      <c r="E25" s="615">
        <v>-118524369625</v>
      </c>
      <c r="F25" s="616">
        <v>128438167805</v>
      </c>
      <c r="L25" s="133"/>
      <c r="M25" s="133"/>
      <c r="N25" s="133"/>
      <c r="O25" s="643"/>
      <c r="P25" s="641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</row>
    <row r="26" spans="3:28" ht="30" customHeight="1">
      <c r="C26" s="593" t="s">
        <v>258</v>
      </c>
      <c r="D26" s="619"/>
      <c r="E26" s="615">
        <v>1008119994213</v>
      </c>
      <c r="F26" s="616">
        <v>847824022951</v>
      </c>
      <c r="L26" s="133"/>
      <c r="M26" s="133"/>
      <c r="N26" s="133"/>
      <c r="O26" s="133"/>
      <c r="P26" s="641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</row>
    <row r="27" spans="3:28" ht="30" customHeight="1">
      <c r="C27" s="593" t="s">
        <v>259</v>
      </c>
      <c r="D27" s="619"/>
      <c r="E27" s="615">
        <v>-46751987665</v>
      </c>
      <c r="F27" s="616">
        <v>-30947475431</v>
      </c>
      <c r="L27" s="133"/>
      <c r="M27" s="133"/>
      <c r="N27" s="640"/>
      <c r="O27" s="64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</row>
    <row r="28" spans="3:28" ht="30" customHeight="1">
      <c r="C28" s="593" t="s">
        <v>269</v>
      </c>
      <c r="D28" s="619"/>
      <c r="E28" s="615">
        <v>0</v>
      </c>
      <c r="F28" s="616">
        <v>0</v>
      </c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</row>
    <row r="29" spans="3:28" ht="30" customHeight="1">
      <c r="C29" s="572" t="s">
        <v>270</v>
      </c>
      <c r="D29" s="618"/>
      <c r="E29" s="615">
        <v>14069780572</v>
      </c>
      <c r="F29" s="616">
        <v>21524813800</v>
      </c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</row>
    <row r="30" spans="3:28" ht="30" customHeight="1">
      <c r="C30" s="572" t="s">
        <v>271</v>
      </c>
      <c r="D30" s="617"/>
      <c r="E30" s="615">
        <v>72410757961</v>
      </c>
      <c r="F30" s="616">
        <v>56996136566</v>
      </c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</row>
    <row r="31" spans="3:28" ht="30" customHeight="1">
      <c r="C31" s="572" t="s">
        <v>272</v>
      </c>
      <c r="D31" s="618"/>
      <c r="E31" s="615">
        <v>72410757961</v>
      </c>
      <c r="F31" s="616">
        <v>56996136566</v>
      </c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</row>
    <row r="32" spans="3:28" ht="30" customHeight="1">
      <c r="C32" s="593" t="s">
        <v>273</v>
      </c>
      <c r="D32" s="619"/>
      <c r="E32" s="615">
        <v>81301029624</v>
      </c>
      <c r="F32" s="616">
        <v>27265108503</v>
      </c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</row>
    <row r="33" spans="3:28" ht="30" customHeight="1">
      <c r="C33" s="593" t="s">
        <v>264</v>
      </c>
      <c r="D33" s="619"/>
      <c r="E33" s="615">
        <v>1185135849</v>
      </c>
      <c r="F33" s="616">
        <v>1584099626</v>
      </c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 spans="3:28" ht="30" customHeight="1">
      <c r="C34" s="593" t="s">
        <v>274</v>
      </c>
      <c r="D34" s="619"/>
      <c r="E34" s="615">
        <v>299223080</v>
      </c>
      <c r="F34" s="616">
        <v>325629910</v>
      </c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</row>
    <row r="35" spans="3:28" ht="30" customHeight="1">
      <c r="C35" s="593" t="s">
        <v>275</v>
      </c>
      <c r="D35" s="619"/>
      <c r="E35" s="615">
        <v>-10144442658</v>
      </c>
      <c r="F35" s="616">
        <v>-6921406980</v>
      </c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</row>
    <row r="36" spans="3:28" ht="30" customHeight="1">
      <c r="C36" s="593" t="s">
        <v>276</v>
      </c>
      <c r="D36" s="619"/>
      <c r="E36" s="615">
        <v>-230187934</v>
      </c>
      <c r="F36" s="616">
        <v>-42395171</v>
      </c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</row>
    <row r="37" spans="3:28" ht="30" customHeight="1">
      <c r="C37" s="593" t="s">
        <v>277</v>
      </c>
      <c r="D37" s="619"/>
      <c r="E37" s="615">
        <v>0</v>
      </c>
      <c r="F37" s="616">
        <v>34785100678</v>
      </c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</row>
    <row r="38" spans="3:28" ht="30" customHeight="1">
      <c r="C38" s="572" t="s">
        <v>278</v>
      </c>
      <c r="D38" s="618"/>
      <c r="E38" s="615">
        <v>0</v>
      </c>
      <c r="F38" s="616">
        <v>0</v>
      </c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</row>
    <row r="39" spans="3:28" ht="30" customHeight="1">
      <c r="C39" s="572" t="s">
        <v>279</v>
      </c>
      <c r="D39" s="617"/>
      <c r="E39" s="615">
        <v>76850793111</v>
      </c>
      <c r="F39" s="616">
        <v>66155876921</v>
      </c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</row>
    <row r="40" spans="3:28" ht="30" customHeight="1">
      <c r="C40" s="572" t="s">
        <v>280</v>
      </c>
      <c r="D40" s="618"/>
      <c r="E40" s="615">
        <v>76840793111</v>
      </c>
      <c r="F40" s="616">
        <v>66135876921</v>
      </c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</row>
    <row r="41" spans="3:28" ht="30" customHeight="1">
      <c r="C41" s="593" t="s">
        <v>281</v>
      </c>
      <c r="D41" s="619"/>
      <c r="E41" s="615">
        <v>49328907256</v>
      </c>
      <c r="F41" s="616">
        <v>583354728</v>
      </c>
    </row>
    <row r="42" spans="3:28" ht="30" customHeight="1">
      <c r="C42" s="593" t="s">
        <v>253</v>
      </c>
      <c r="D42" s="619"/>
      <c r="E42" s="615">
        <v>0</v>
      </c>
      <c r="F42" s="616">
        <v>0</v>
      </c>
    </row>
    <row r="43" spans="3:28" ht="30" customHeight="1">
      <c r="C43" s="593" t="s">
        <v>282</v>
      </c>
      <c r="D43" s="619"/>
      <c r="E43" s="615">
        <v>1125059798</v>
      </c>
      <c r="F43" s="616">
        <v>960692680</v>
      </c>
    </row>
    <row r="44" spans="3:28" ht="30" customHeight="1">
      <c r="C44" s="593" t="s">
        <v>283</v>
      </c>
      <c r="D44" s="619"/>
      <c r="E44" s="615">
        <v>31504794699</v>
      </c>
      <c r="F44" s="616">
        <v>22462026463</v>
      </c>
    </row>
    <row r="45" spans="3:28" ht="30" customHeight="1">
      <c r="C45" s="593" t="s">
        <v>276</v>
      </c>
      <c r="D45" s="619"/>
      <c r="E45" s="615">
        <v>-230187934</v>
      </c>
      <c r="F45" s="616">
        <v>-42395171</v>
      </c>
    </row>
    <row r="46" spans="3:28" ht="30" customHeight="1">
      <c r="C46" s="593" t="s">
        <v>284</v>
      </c>
      <c r="D46" s="619"/>
      <c r="E46" s="615">
        <v>-4887780708</v>
      </c>
      <c r="F46" s="616">
        <v>42172198221</v>
      </c>
    </row>
    <row r="47" spans="3:28" ht="30" customHeight="1">
      <c r="C47" s="572" t="s">
        <v>285</v>
      </c>
      <c r="D47" s="618"/>
      <c r="E47" s="615">
        <v>10000000</v>
      </c>
      <c r="F47" s="616">
        <v>20000000</v>
      </c>
    </row>
    <row r="48" spans="3:28" ht="30" customHeight="1">
      <c r="C48" s="572" t="s">
        <v>286</v>
      </c>
      <c r="D48" s="617"/>
      <c r="E48" s="615">
        <v>146916921881</v>
      </c>
      <c r="F48" s="616">
        <v>146018146266</v>
      </c>
    </row>
    <row r="49" spans="3:6" ht="30" customHeight="1">
      <c r="C49" s="568"/>
      <c r="D49" s="614"/>
      <c r="E49" s="615"/>
      <c r="F49" s="616"/>
    </row>
    <row r="50" spans="3:6" ht="30" customHeight="1">
      <c r="C50" s="568" t="s">
        <v>287</v>
      </c>
      <c r="D50" s="620"/>
      <c r="E50" s="615">
        <v>86843556262</v>
      </c>
      <c r="F50" s="616">
        <v>390653918095</v>
      </c>
    </row>
    <row r="51" spans="3:6" ht="30" customHeight="1">
      <c r="C51" s="572" t="s">
        <v>288</v>
      </c>
      <c r="D51" s="617"/>
      <c r="E51" s="615">
        <v>9265699279897</v>
      </c>
      <c r="F51" s="616">
        <v>8807353187839</v>
      </c>
    </row>
    <row r="52" spans="3:6" ht="30" customHeight="1">
      <c r="C52" s="593" t="s">
        <v>289</v>
      </c>
      <c r="D52" s="619"/>
      <c r="E52" s="615">
        <v>10245409709</v>
      </c>
      <c r="F52" s="616">
        <v>4420689314</v>
      </c>
    </row>
    <row r="53" spans="3:6" ht="30" customHeight="1">
      <c r="C53" s="593" t="s">
        <v>290</v>
      </c>
      <c r="D53" s="619"/>
      <c r="E53" s="615">
        <v>2673469381867</v>
      </c>
      <c r="F53" s="616">
        <v>2539254998785</v>
      </c>
    </row>
    <row r="54" spans="3:6" ht="30" customHeight="1">
      <c r="C54" s="593" t="s">
        <v>291</v>
      </c>
      <c r="D54" s="619"/>
      <c r="E54" s="615">
        <v>114871516727</v>
      </c>
      <c r="F54" s="616">
        <v>131303787158</v>
      </c>
    </row>
    <row r="55" spans="3:6" ht="30" customHeight="1">
      <c r="C55" s="593" t="s">
        <v>292</v>
      </c>
      <c r="D55" s="619"/>
      <c r="E55" s="615">
        <v>98970458448</v>
      </c>
      <c r="F55" s="616">
        <v>132597325422</v>
      </c>
    </row>
    <row r="56" spans="3:6" ht="30" customHeight="1">
      <c r="C56" s="593" t="s">
        <v>293</v>
      </c>
      <c r="D56" s="619"/>
      <c r="E56" s="615">
        <v>11922688208</v>
      </c>
      <c r="F56" s="616">
        <v>11621125227</v>
      </c>
    </row>
    <row r="57" spans="3:6" ht="30" customHeight="1">
      <c r="C57" s="593" t="s">
        <v>294</v>
      </c>
      <c r="D57" s="619"/>
      <c r="E57" s="615">
        <v>1712658659153</v>
      </c>
      <c r="F57" s="616">
        <v>929775582370</v>
      </c>
    </row>
    <row r="58" spans="3:6" ht="30" customHeight="1">
      <c r="C58" s="593" t="s">
        <v>295</v>
      </c>
      <c r="D58" s="619"/>
      <c r="E58" s="615">
        <v>0</v>
      </c>
      <c r="F58" s="616">
        <v>0</v>
      </c>
    </row>
    <row r="59" spans="3:6" ht="30" customHeight="1">
      <c r="C59" s="593" t="s">
        <v>296</v>
      </c>
      <c r="D59" s="619"/>
      <c r="E59" s="615">
        <v>2074121067776</v>
      </c>
      <c r="F59" s="616">
        <v>1234117697260</v>
      </c>
    </row>
    <row r="60" spans="3:6" ht="30" customHeight="1">
      <c r="C60" s="593" t="s">
        <v>297</v>
      </c>
      <c r="D60" s="619"/>
      <c r="E60" s="615">
        <v>0</v>
      </c>
      <c r="F60" s="616">
        <v>0</v>
      </c>
    </row>
    <row r="61" spans="3:6" ht="30" customHeight="1">
      <c r="C61" s="593" t="s">
        <v>298</v>
      </c>
      <c r="D61" s="619"/>
      <c r="E61" s="615">
        <v>29562427</v>
      </c>
      <c r="F61" s="616">
        <v>0</v>
      </c>
    </row>
    <row r="62" spans="3:6" ht="30" customHeight="1">
      <c r="C62" s="593" t="s">
        <v>299</v>
      </c>
      <c r="D62" s="619"/>
      <c r="E62" s="615">
        <v>0</v>
      </c>
      <c r="F62" s="616">
        <v>0</v>
      </c>
    </row>
    <row r="63" spans="3:6" ht="30" customHeight="1">
      <c r="C63" s="593" t="s">
        <v>300</v>
      </c>
      <c r="D63" s="619"/>
      <c r="E63" s="615">
        <v>0</v>
      </c>
      <c r="F63" s="616">
        <v>0</v>
      </c>
    </row>
    <row r="64" spans="3:6" ht="30" customHeight="1">
      <c r="C64" s="593" t="s">
        <v>301</v>
      </c>
      <c r="D64" s="619"/>
      <c r="E64" s="615">
        <v>0</v>
      </c>
      <c r="F64" s="616">
        <v>0</v>
      </c>
    </row>
    <row r="65" spans="3:6" ht="30" customHeight="1">
      <c r="C65" s="593" t="s">
        <v>302</v>
      </c>
      <c r="D65" s="619"/>
      <c r="E65" s="615">
        <v>822020070306</v>
      </c>
      <c r="F65" s="616">
        <v>1000848803239</v>
      </c>
    </row>
    <row r="66" spans="3:6" ht="30" customHeight="1">
      <c r="C66" s="593" t="s">
        <v>303</v>
      </c>
      <c r="D66" s="619"/>
      <c r="E66" s="615">
        <v>289278225187</v>
      </c>
      <c r="F66" s="616">
        <v>118142910642</v>
      </c>
    </row>
    <row r="67" spans="3:6" ht="30" customHeight="1">
      <c r="C67" s="593" t="s">
        <v>304</v>
      </c>
      <c r="D67" s="619"/>
      <c r="E67" s="615">
        <v>52220332607</v>
      </c>
      <c r="F67" s="616">
        <v>177952256062</v>
      </c>
    </row>
    <row r="68" spans="3:6" ht="30" customHeight="1">
      <c r="C68" s="593" t="s">
        <v>305</v>
      </c>
      <c r="D68" s="619"/>
      <c r="E68" s="615">
        <v>471601428484</v>
      </c>
      <c r="F68" s="616">
        <v>1332135112646</v>
      </c>
    </row>
    <row r="69" spans="3:6" ht="30" customHeight="1">
      <c r="C69" s="593" t="s">
        <v>306</v>
      </c>
      <c r="D69" s="619"/>
      <c r="E69" s="615">
        <v>5776261581</v>
      </c>
      <c r="F69" s="616">
        <v>340360733267</v>
      </c>
    </row>
    <row r="70" spans="3:6" ht="30" customHeight="1">
      <c r="C70" s="593" t="s">
        <v>307</v>
      </c>
      <c r="D70" s="619"/>
      <c r="E70" s="615">
        <v>0</v>
      </c>
      <c r="F70" s="616">
        <v>0</v>
      </c>
    </row>
    <row r="71" spans="3:6" ht="30" customHeight="1">
      <c r="C71" s="593" t="s">
        <v>308</v>
      </c>
      <c r="D71" s="619"/>
      <c r="E71" s="615">
        <v>29317674</v>
      </c>
      <c r="F71" s="616">
        <v>46258578</v>
      </c>
    </row>
    <row r="72" spans="3:6" ht="30" customHeight="1">
      <c r="C72" s="593" t="s">
        <v>309</v>
      </c>
      <c r="D72" s="619"/>
      <c r="E72" s="615">
        <v>0</v>
      </c>
      <c r="F72" s="616">
        <v>0</v>
      </c>
    </row>
    <row r="73" spans="3:6" ht="30" customHeight="1">
      <c r="C73" s="593" t="s">
        <v>310</v>
      </c>
      <c r="D73" s="619"/>
      <c r="E73" s="615">
        <v>0</v>
      </c>
      <c r="F73" s="616">
        <v>0</v>
      </c>
    </row>
    <row r="74" spans="3:6" ht="30" customHeight="1">
      <c r="C74" s="593" t="s">
        <v>311</v>
      </c>
      <c r="D74" s="619"/>
      <c r="E74" s="615">
        <v>928484899743</v>
      </c>
      <c r="F74" s="616">
        <v>854775907869</v>
      </c>
    </row>
    <row r="75" spans="3:6" ht="30" customHeight="1">
      <c r="C75" s="572" t="s">
        <v>312</v>
      </c>
      <c r="D75" s="617"/>
      <c r="E75" s="615">
        <v>9178855723635</v>
      </c>
      <c r="F75" s="616">
        <v>8416699269744</v>
      </c>
    </row>
    <row r="76" spans="3:6" ht="30" customHeight="1">
      <c r="C76" s="593" t="s">
        <v>313</v>
      </c>
      <c r="D76" s="619"/>
      <c r="E76" s="615">
        <v>4360349240674</v>
      </c>
      <c r="F76" s="616">
        <v>3044880113106</v>
      </c>
    </row>
    <row r="77" spans="3:6" ht="30" customHeight="1">
      <c r="C77" s="593" t="s">
        <v>314</v>
      </c>
      <c r="D77" s="619"/>
      <c r="E77" s="615">
        <v>136626729620</v>
      </c>
      <c r="F77" s="616">
        <v>116257261846</v>
      </c>
    </row>
    <row r="78" spans="3:6" ht="30" customHeight="1">
      <c r="C78" s="593" t="s">
        <v>315</v>
      </c>
      <c r="D78" s="619"/>
      <c r="E78" s="615">
        <v>76167994459</v>
      </c>
      <c r="F78" s="616">
        <v>75334430261</v>
      </c>
    </row>
    <row r="79" spans="3:6" ht="30" customHeight="1">
      <c r="C79" s="593" t="s">
        <v>316</v>
      </c>
      <c r="D79" s="619"/>
      <c r="E79" s="615">
        <v>41677686547</v>
      </c>
      <c r="F79" s="616">
        <v>49978136817</v>
      </c>
    </row>
    <row r="80" spans="3:6" ht="30" customHeight="1">
      <c r="C80" s="593" t="s">
        <v>317</v>
      </c>
      <c r="D80" s="619"/>
      <c r="E80" s="615">
        <v>0</v>
      </c>
      <c r="F80" s="616">
        <v>0</v>
      </c>
    </row>
    <row r="81" spans="3:6" ht="30" customHeight="1">
      <c r="C81" s="593" t="s">
        <v>318</v>
      </c>
      <c r="D81" s="619"/>
      <c r="E81" s="615">
        <v>433757862019</v>
      </c>
      <c r="F81" s="616">
        <v>701276298744</v>
      </c>
    </row>
    <row r="82" spans="3:6" ht="30" customHeight="1">
      <c r="C82" s="593" t="s">
        <v>319</v>
      </c>
      <c r="D82" s="619"/>
      <c r="E82" s="615">
        <v>0</v>
      </c>
      <c r="F82" s="616">
        <v>0</v>
      </c>
    </row>
    <row r="83" spans="3:6" ht="30" customHeight="1">
      <c r="C83" s="593" t="s">
        <v>320</v>
      </c>
      <c r="D83" s="619"/>
      <c r="E83" s="615">
        <v>861876426642</v>
      </c>
      <c r="F83" s="616">
        <v>1219903528075</v>
      </c>
    </row>
    <row r="84" spans="3:6" ht="30" customHeight="1">
      <c r="C84" s="593" t="s">
        <v>321</v>
      </c>
      <c r="D84" s="619"/>
      <c r="E84" s="615">
        <v>0</v>
      </c>
      <c r="F84" s="616">
        <v>0</v>
      </c>
    </row>
    <row r="85" spans="3:6" ht="30" customHeight="1">
      <c r="C85" s="593" t="s">
        <v>322</v>
      </c>
      <c r="D85" s="619"/>
      <c r="E85" s="615">
        <v>107428774510</v>
      </c>
      <c r="F85" s="616">
        <v>109702838665</v>
      </c>
    </row>
    <row r="86" spans="3:6" ht="30" customHeight="1">
      <c r="C86" s="593" t="s">
        <v>323</v>
      </c>
      <c r="D86" s="619"/>
      <c r="E86" s="615">
        <v>0</v>
      </c>
      <c r="F86" s="616">
        <v>31322710251</v>
      </c>
    </row>
    <row r="87" spans="3:6" ht="30" customHeight="1">
      <c r="C87" s="593" t="s">
        <v>324</v>
      </c>
      <c r="D87" s="619"/>
      <c r="E87" s="615">
        <v>180231004</v>
      </c>
      <c r="F87" s="616">
        <v>1246583448</v>
      </c>
    </row>
    <row r="88" spans="3:6" ht="30" customHeight="1">
      <c r="C88" s="593" t="s">
        <v>325</v>
      </c>
      <c r="D88" s="619"/>
      <c r="E88" s="621">
        <v>1449881721391</v>
      </c>
      <c r="F88" s="622">
        <v>1249815068273</v>
      </c>
    </row>
    <row r="89" spans="3:6" s="577" customFormat="1" ht="30" customHeight="1">
      <c r="C89" s="593" t="s">
        <v>326</v>
      </c>
      <c r="D89" s="619"/>
      <c r="E89" s="621">
        <v>872603587222</v>
      </c>
      <c r="F89" s="622">
        <v>1121494589623</v>
      </c>
    </row>
    <row r="90" spans="3:6" s="577" customFormat="1" ht="30" customHeight="1">
      <c r="C90" s="593" t="s">
        <v>327</v>
      </c>
      <c r="D90" s="619"/>
      <c r="E90" s="621">
        <v>89629466107</v>
      </c>
      <c r="F90" s="622">
        <v>14260818320</v>
      </c>
    </row>
    <row r="91" spans="3:6" s="577" customFormat="1" ht="30" customHeight="1">
      <c r="C91" s="593" t="s">
        <v>328</v>
      </c>
      <c r="D91" s="619"/>
      <c r="E91" s="621">
        <v>225533552062</v>
      </c>
      <c r="F91" s="622">
        <v>136885797686</v>
      </c>
    </row>
    <row r="92" spans="3:6" s="577" customFormat="1" ht="30" customHeight="1">
      <c r="C92" s="593" t="s">
        <v>329</v>
      </c>
      <c r="D92" s="619"/>
      <c r="E92" s="621">
        <v>9594558405</v>
      </c>
      <c r="F92" s="622">
        <v>60033709247</v>
      </c>
    </row>
    <row r="93" spans="3:6" s="577" customFormat="1" ht="30" customHeight="1">
      <c r="C93" s="593" t="s">
        <v>330</v>
      </c>
      <c r="D93" s="619"/>
      <c r="E93" s="621">
        <v>0</v>
      </c>
      <c r="F93" s="622">
        <v>0</v>
      </c>
    </row>
    <row r="94" spans="3:6" s="577" customFormat="1" ht="30" customHeight="1">
      <c r="C94" s="593" t="s">
        <v>331</v>
      </c>
      <c r="D94" s="619"/>
      <c r="E94" s="621">
        <v>26893626125</v>
      </c>
      <c r="F94" s="622">
        <v>30743796439</v>
      </c>
    </row>
    <row r="95" spans="3:6" s="577" customFormat="1" ht="30" customHeight="1">
      <c r="C95" s="593" t="s">
        <v>332</v>
      </c>
      <c r="D95" s="619"/>
      <c r="E95" s="621">
        <v>43557715890</v>
      </c>
      <c r="F95" s="622">
        <v>42046932249</v>
      </c>
    </row>
    <row r="96" spans="3:6" s="577" customFormat="1" ht="30" customHeight="1">
      <c r="C96" s="593" t="s">
        <v>333</v>
      </c>
      <c r="D96" s="619"/>
      <c r="E96" s="621">
        <v>0</v>
      </c>
      <c r="F96" s="622">
        <v>0</v>
      </c>
    </row>
    <row r="97" spans="3:6" s="577" customFormat="1" ht="30" customHeight="1">
      <c r="C97" s="593" t="s">
        <v>334</v>
      </c>
      <c r="D97" s="619"/>
      <c r="E97" s="621">
        <v>0</v>
      </c>
      <c r="F97" s="622">
        <v>0</v>
      </c>
    </row>
    <row r="98" spans="3:6" s="577" customFormat="1" ht="30" customHeight="1">
      <c r="C98" s="593" t="s">
        <v>335</v>
      </c>
      <c r="D98" s="619"/>
      <c r="E98" s="621">
        <v>443096550958</v>
      </c>
      <c r="F98" s="622">
        <v>411516656694</v>
      </c>
    </row>
    <row r="99" spans="3:6" s="577" customFormat="1" ht="30" customHeight="1">
      <c r="C99" s="568" t="s">
        <v>336</v>
      </c>
      <c r="D99" s="620"/>
      <c r="E99" s="615">
        <v>431262850384</v>
      </c>
      <c r="F99" s="616">
        <v>896958764402</v>
      </c>
    </row>
    <row r="100" spans="3:6" ht="30" customHeight="1">
      <c r="C100" s="568" t="s">
        <v>337</v>
      </c>
      <c r="D100" s="620"/>
      <c r="E100" s="615">
        <v>-18612585898</v>
      </c>
      <c r="F100" s="616">
        <v>7962610904</v>
      </c>
    </row>
    <row r="101" spans="3:6" ht="30" customHeight="1">
      <c r="C101" s="572" t="s">
        <v>338</v>
      </c>
      <c r="D101" s="617"/>
      <c r="E101" s="615">
        <v>11861694380</v>
      </c>
      <c r="F101" s="616">
        <v>26776608634</v>
      </c>
    </row>
    <row r="102" spans="3:6" ht="30" customHeight="1">
      <c r="C102" s="593" t="s">
        <v>339</v>
      </c>
      <c r="D102" s="619"/>
      <c r="E102" s="615">
        <v>216888932</v>
      </c>
      <c r="F102" s="616">
        <v>1013300008</v>
      </c>
    </row>
    <row r="103" spans="3:6" ht="30" customHeight="1">
      <c r="C103" s="593" t="s">
        <v>340</v>
      </c>
      <c r="D103" s="619"/>
      <c r="E103" s="615">
        <v>0</v>
      </c>
      <c r="F103" s="616">
        <v>0</v>
      </c>
    </row>
    <row r="104" spans="3:6" ht="30" customHeight="1">
      <c r="C104" s="593" t="s">
        <v>341</v>
      </c>
      <c r="D104" s="619"/>
      <c r="E104" s="615">
        <v>0</v>
      </c>
      <c r="F104" s="616">
        <v>141552</v>
      </c>
    </row>
    <row r="105" spans="3:6" ht="30" customHeight="1">
      <c r="C105" s="593" t="s">
        <v>342</v>
      </c>
      <c r="D105" s="619"/>
      <c r="E105" s="615">
        <v>0</v>
      </c>
      <c r="F105" s="616">
        <v>0</v>
      </c>
    </row>
    <row r="106" spans="3:6" ht="30" customHeight="1">
      <c r="C106" s="593" t="s">
        <v>343</v>
      </c>
      <c r="D106" s="619"/>
      <c r="E106" s="615">
        <v>0</v>
      </c>
      <c r="F106" s="616">
        <v>0</v>
      </c>
    </row>
    <row r="107" spans="3:6" ht="30" customHeight="1">
      <c r="C107" s="593" t="s">
        <v>344</v>
      </c>
      <c r="D107" s="619"/>
      <c r="E107" s="615">
        <v>0</v>
      </c>
      <c r="F107" s="616">
        <v>0</v>
      </c>
    </row>
    <row r="108" spans="3:6" ht="30" customHeight="1">
      <c r="C108" s="593" t="s">
        <v>345</v>
      </c>
      <c r="D108" s="619"/>
      <c r="E108" s="615">
        <v>0</v>
      </c>
      <c r="F108" s="616">
        <v>0</v>
      </c>
    </row>
    <row r="109" spans="3:6" ht="30" customHeight="1">
      <c r="C109" s="593" t="s">
        <v>346</v>
      </c>
      <c r="D109" s="619"/>
      <c r="E109" s="615">
        <v>11644805448</v>
      </c>
      <c r="F109" s="616">
        <v>25763167074</v>
      </c>
    </row>
    <row r="110" spans="3:6" ht="30" customHeight="1">
      <c r="C110" s="572" t="s">
        <v>347</v>
      </c>
      <c r="D110" s="617"/>
      <c r="E110" s="615">
        <v>30474280278</v>
      </c>
      <c r="F110" s="616">
        <v>18813997730</v>
      </c>
    </row>
    <row r="111" spans="3:6" ht="30" customHeight="1">
      <c r="C111" s="593" t="s">
        <v>348</v>
      </c>
      <c r="D111" s="619"/>
      <c r="E111" s="615">
        <v>537009594</v>
      </c>
      <c r="F111" s="616">
        <v>471646489</v>
      </c>
    </row>
    <row r="112" spans="3:6" ht="30" customHeight="1">
      <c r="C112" s="593" t="s">
        <v>349</v>
      </c>
      <c r="D112" s="619"/>
      <c r="E112" s="615">
        <v>16028453270</v>
      </c>
      <c r="F112" s="616">
        <v>12051155819</v>
      </c>
    </row>
    <row r="113" spans="3:6" ht="30" customHeight="1">
      <c r="C113" s="593" t="s">
        <v>350</v>
      </c>
      <c r="D113" s="619"/>
      <c r="E113" s="615">
        <v>0</v>
      </c>
      <c r="F113" s="616">
        <v>0</v>
      </c>
    </row>
    <row r="114" spans="3:6" ht="30" customHeight="1">
      <c r="C114" s="593" t="s">
        <v>351</v>
      </c>
      <c r="D114" s="619"/>
      <c r="E114" s="615">
        <v>0</v>
      </c>
      <c r="F114" s="616">
        <v>0</v>
      </c>
    </row>
    <row r="115" spans="3:6" ht="30" customHeight="1">
      <c r="C115" s="593" t="s">
        <v>352</v>
      </c>
      <c r="D115" s="619"/>
      <c r="E115" s="615">
        <v>0</v>
      </c>
      <c r="F115" s="616">
        <v>0</v>
      </c>
    </row>
    <row r="116" spans="3:6" ht="30" customHeight="1">
      <c r="C116" s="593" t="s">
        <v>353</v>
      </c>
      <c r="D116" s="619"/>
      <c r="E116" s="615">
        <v>0</v>
      </c>
      <c r="F116" s="616">
        <v>0</v>
      </c>
    </row>
    <row r="117" spans="3:6" ht="30" customHeight="1">
      <c r="C117" s="593" t="s">
        <v>354</v>
      </c>
      <c r="D117" s="619"/>
      <c r="E117" s="615">
        <v>5400000</v>
      </c>
      <c r="F117" s="616">
        <v>871600000</v>
      </c>
    </row>
    <row r="118" spans="3:6" ht="30" customHeight="1">
      <c r="C118" s="593" t="s">
        <v>355</v>
      </c>
      <c r="D118" s="619"/>
      <c r="E118" s="615">
        <v>13903417414</v>
      </c>
      <c r="F118" s="616">
        <v>5419595422</v>
      </c>
    </row>
    <row r="119" spans="3:6" ht="30" customHeight="1">
      <c r="C119" s="568" t="s">
        <v>356</v>
      </c>
      <c r="D119" s="620"/>
      <c r="E119" s="615">
        <v>412650264486</v>
      </c>
      <c r="F119" s="616">
        <v>904921375306</v>
      </c>
    </row>
    <row r="120" spans="3:6" ht="30" customHeight="1">
      <c r="C120" s="568" t="s">
        <v>357</v>
      </c>
      <c r="D120" s="620"/>
      <c r="E120" s="615">
        <v>99330368746</v>
      </c>
      <c r="F120" s="616">
        <v>184351646137</v>
      </c>
    </row>
    <row r="121" spans="3:6" ht="30" customHeight="1">
      <c r="C121" s="568" t="s">
        <v>358</v>
      </c>
      <c r="D121" s="620"/>
      <c r="E121" s="615">
        <v>313319895740</v>
      </c>
      <c r="F121" s="616">
        <v>720569729169</v>
      </c>
    </row>
    <row r="122" spans="3:6" ht="30" customHeight="1">
      <c r="C122" s="568" t="s">
        <v>359</v>
      </c>
      <c r="D122" s="620"/>
      <c r="E122" s="615">
        <v>-51682730674</v>
      </c>
      <c r="F122" s="616">
        <v>-2235618873643</v>
      </c>
    </row>
    <row r="123" spans="3:6" ht="30" customHeight="1">
      <c r="C123" s="573" t="s">
        <v>360</v>
      </c>
      <c r="D123" s="623"/>
      <c r="E123" s="624">
        <v>261637165066</v>
      </c>
      <c r="F123" s="625">
        <v>-1515049144474</v>
      </c>
    </row>
  </sheetData>
  <mergeCells count="1">
    <mergeCell ref="C4:D4"/>
  </mergeCells>
  <phoneticPr fontId="4" type="noConversion"/>
  <pageMargins left="0.39370078740157483" right="0.39370078740157483" top="0.39370078740157483" bottom="0.39370078740157483" header="0.51181102362204722" footer="0.15748031496062992"/>
  <pageSetup paperSize="9" scale="77" fitToHeight="0" orientation="portrait" r:id="rId1"/>
  <headerFooter alignWithMargins="0"/>
  <rowBreaks count="1" manualBreakCount="1">
    <brk id="9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22</vt:i4>
      </vt:variant>
    </vt:vector>
  </HeadingPairs>
  <TitlesOfParts>
    <vt:vector size="40" baseType="lpstr">
      <vt:lpstr>표지</vt:lpstr>
      <vt:lpstr>목차</vt:lpstr>
      <vt:lpstr>요약 재무상태표</vt:lpstr>
      <vt:lpstr>요약 손익계산서</vt:lpstr>
      <vt:lpstr>신계약 CSM 및 수익성</vt:lpstr>
      <vt:lpstr>보험부채 Movement</vt:lpstr>
      <vt:lpstr>효율지표</vt:lpstr>
      <vt:lpstr>재무안전성</vt:lpstr>
      <vt:lpstr>수입보험료 및 월초보험료</vt:lpstr>
      <vt:lpstr>APE(상품 및 채널별)</vt:lpstr>
      <vt:lpstr>판매조직 현황</vt:lpstr>
      <vt:lpstr>운용자산</vt:lpstr>
      <vt:lpstr>자산건전성</vt:lpstr>
      <vt:lpstr>배당 및 발행주식수</vt:lpstr>
      <vt:lpstr>(별도) 재무상태표(GAAP)</vt:lpstr>
      <vt:lpstr>(별도) 손익계산서(GAAP)</vt:lpstr>
      <vt:lpstr>(볃도) 재무상태표(SAP)</vt:lpstr>
      <vt:lpstr>(볃도) 손익계산서(SAP)</vt:lpstr>
      <vt:lpstr>'(볃도) 손익계산서(SAP)'!Print_Area</vt:lpstr>
      <vt:lpstr>'(볃도) 재무상태표(SAP)'!Print_Area</vt:lpstr>
      <vt:lpstr>'(별도) 손익계산서(GAAP)'!Print_Area</vt:lpstr>
      <vt:lpstr>'(별도) 재무상태표(GAAP)'!Print_Area</vt:lpstr>
      <vt:lpstr>'APE(상품 및 채널별)'!Print_Area</vt:lpstr>
      <vt:lpstr>목차!Print_Area</vt:lpstr>
      <vt:lpstr>'배당 및 발행주식수'!Print_Area</vt:lpstr>
      <vt:lpstr>'보험부채 Movement'!Print_Area</vt:lpstr>
      <vt:lpstr>'수입보험료 및 월초보험료'!Print_Area</vt:lpstr>
      <vt:lpstr>'신계약 CSM 및 수익성'!Print_Area</vt:lpstr>
      <vt:lpstr>'요약 손익계산서'!Print_Area</vt:lpstr>
      <vt:lpstr>'요약 재무상태표'!Print_Area</vt:lpstr>
      <vt:lpstr>운용자산!Print_Area</vt:lpstr>
      <vt:lpstr>자산건전성!Print_Area</vt:lpstr>
      <vt:lpstr>재무안전성!Print_Area</vt:lpstr>
      <vt:lpstr>'판매조직 현황'!Print_Area</vt:lpstr>
      <vt:lpstr>표지!Print_Area</vt:lpstr>
      <vt:lpstr>효율지표!Print_Area</vt:lpstr>
      <vt:lpstr>'(볃도) 손익계산서(SAP)'!Print_Titles</vt:lpstr>
      <vt:lpstr>'(볃도) 재무상태표(SAP)'!Print_Titles</vt:lpstr>
      <vt:lpstr>'(별도) 손익계산서(GAAP)'!Print_Titles</vt:lpstr>
      <vt:lpstr>'(별도) 재무상태표(GAAP)'!Print_Titles</vt:lpstr>
    </vt:vector>
  </TitlesOfParts>
  <Company>대한생명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KoreaLife</dc:creator>
  <cp:lastModifiedBy>이창재</cp:lastModifiedBy>
  <cp:lastPrinted>2026-02-23T02:14:34Z</cp:lastPrinted>
  <dcterms:created xsi:type="dcterms:W3CDTF">2010-04-06T05:05:23Z</dcterms:created>
  <dcterms:modified xsi:type="dcterms:W3CDTF">2026-02-23T05:08:27Z</dcterms:modified>
</cp:coreProperties>
</file>