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backupFile="1"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2026\실적발표\실적발표 1H26\최종본\"/>
    </mc:Choice>
  </mc:AlternateContent>
  <xr:revisionPtr revIDLastSave="0" documentId="13_ncr:1_{BE44B83E-21D6-4B74-8A08-A3CB32FABEE3}" xr6:coauthVersionLast="47" xr6:coauthVersionMax="47" xr10:uidLastSave="{00000000-0000-0000-0000-000000000000}"/>
  <bookViews>
    <workbookView xWindow="-120" yWindow="-120" windowWidth="29040" windowHeight="15720" tabRatio="719" xr2:uid="{00000000-000D-0000-FFFF-FFFF00000000}"/>
  </bookViews>
  <sheets>
    <sheet name="표지" sheetId="175" r:id="rId1"/>
    <sheet name="목차" sheetId="176" r:id="rId2"/>
    <sheet name="(연결) 요약 재무상태표" sheetId="180" r:id="rId3"/>
    <sheet name="(연결) 요약 손익계산서" sheetId="179" r:id="rId4"/>
    <sheet name="(별도) 요약 재무상태표" sheetId="109" r:id="rId5"/>
    <sheet name="(별도) 요약 손익계산서" sheetId="160" r:id="rId6"/>
    <sheet name="신계약 CSM 및 수익성" sheetId="161" r:id="rId7"/>
    <sheet name="보험부채 Movement" sheetId="172" r:id="rId8"/>
    <sheet name="효율지표" sheetId="163" r:id="rId9"/>
    <sheet name="재무안전성" sheetId="164" r:id="rId10"/>
    <sheet name="수입보험료 및 월초보험료" sheetId="165" r:id="rId11"/>
    <sheet name="APE(상품 및 채널별)" sheetId="166" r:id="rId12"/>
    <sheet name="판매조직 현황" sheetId="168" r:id="rId13"/>
    <sheet name="운용자산" sheetId="167" r:id="rId14"/>
    <sheet name="자산건전성" sheetId="169" r:id="rId15"/>
    <sheet name="배당 및 발행주식수" sheetId="170" r:id="rId16"/>
    <sheet name="(연결) 재무상태표(GAAP)" sheetId="177" r:id="rId17"/>
    <sheet name="(연결) 손익계산서(GAAP)" sheetId="178" r:id="rId18"/>
    <sheet name="(별도) 재무상태표(GAAP)" sheetId="153" r:id="rId19"/>
    <sheet name="(별도) 손익계산서(GAAP)" sheetId="155" r:id="rId20"/>
    <sheet name="(별도) 재무상태표(SAP)" sheetId="171" r:id="rId21"/>
    <sheet name="(별도) 손익계산서(SAP)" sheetId="159" r:id="rId22"/>
  </sheets>
  <definedNames>
    <definedName name="_xlnm.Print_Area" localSheetId="19">'(별도) 손익계산서(GAAP)'!$A$1:$G$53</definedName>
    <definedName name="_xlnm.Print_Area" localSheetId="21">'(별도) 손익계산서(SAP)'!$A$1:$G$161</definedName>
    <definedName name="_xlnm.Print_Area" localSheetId="5">'(별도) 요약 손익계산서'!$A$1:$P$28</definedName>
    <definedName name="_xlnm.Print_Area" localSheetId="4">'(별도) 요약 재무상태표'!$A$1:$Q$39</definedName>
    <definedName name="_xlnm.Print_Area" localSheetId="18">'(별도) 재무상태표(GAAP)'!$A$1:$G$51</definedName>
    <definedName name="_xlnm.Print_Area" localSheetId="20">'(별도) 재무상태표(SAP)'!$A$1:$G$209</definedName>
    <definedName name="_xlnm.Print_Area" localSheetId="17">'(연결) 손익계산서(GAAP)'!$A$1:$G$63</definedName>
    <definedName name="_xlnm.Print_Area" localSheetId="3">'(연결) 요약 손익계산서'!$A$1:$P$25</definedName>
    <definedName name="_xlnm.Print_Area" localSheetId="2">'(연결) 요약 재무상태표'!$A$1:$Q$39</definedName>
    <definedName name="_xlnm.Print_Area" localSheetId="16">'(연결) 재무상태표(GAAP)'!$A$1:$G$55</definedName>
    <definedName name="_xlnm.Print_Area" localSheetId="11">'APE(상품 및 채널별)'!$A$1:$P$34</definedName>
    <definedName name="_xlnm.Print_Area" localSheetId="1">목차!$A$1:$S$24</definedName>
    <definedName name="_xlnm.Print_Area" localSheetId="15">'배당 및 발행주식수'!$A$1:$S$23</definedName>
    <definedName name="_xlnm.Print_Area" localSheetId="7">'보험부채 Movement'!$A$1:$AI$37</definedName>
    <definedName name="_xlnm.Print_Area" localSheetId="10">'수입보험료 및 월초보험료'!$A$1:$P$39</definedName>
    <definedName name="_xlnm.Print_Area" localSheetId="6">'신계약 CSM 및 수익성'!$A$1:$P$35</definedName>
    <definedName name="_xlnm.Print_Area" localSheetId="13">운용자산!$A$1:$P$28</definedName>
    <definedName name="_xlnm.Print_Area" localSheetId="14">자산건전성!$A$1:$P$19</definedName>
    <definedName name="_xlnm.Print_Area" localSheetId="9">재무안전성!$A$1:$P$16</definedName>
    <definedName name="_xlnm.Print_Area" localSheetId="12">'판매조직 현황'!$A$1:$P$10</definedName>
    <definedName name="_xlnm.Print_Area" localSheetId="0">표지!$A$1:$T$44</definedName>
    <definedName name="_xlnm.Print_Area" localSheetId="8">효율지표!$A$1:$P$31</definedName>
    <definedName name="_xlnm.Print_Titles" localSheetId="19">'(별도) 손익계산서(GAAP)'!$1:$4</definedName>
    <definedName name="_xlnm.Print_Titles" localSheetId="21">'(별도) 손익계산서(SAP)'!$1:$4</definedName>
    <definedName name="_xlnm.Print_Titles" localSheetId="18">'(별도) 재무상태표(GAAP)'!$1:$4</definedName>
    <definedName name="_xlnm.Print_Titles" localSheetId="20">'(별도) 재무상태표(SAP)'!$1:$4</definedName>
    <definedName name="_xlnm.Print_Titles" localSheetId="17">'(연결) 손익계산서(GAAP)'!$4:$4</definedName>
    <definedName name="_xlnm.Print_Titles" localSheetId="16">'(연결) 재무상태표(GAAP)'!$4:$4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2" i="164" l="1"/>
  <c r="L11" i="164"/>
  <c r="L10" i="164"/>
  <c r="L9" i="164"/>
  <c r="L8" i="164"/>
  <c r="L7" i="164"/>
  <c r="O15" i="169" l="1"/>
  <c r="N15" i="169"/>
  <c r="O14" i="169"/>
  <c r="N14" i="169"/>
  <c r="O13" i="169"/>
  <c r="N13" i="169"/>
  <c r="O12" i="169"/>
  <c r="N12" i="169"/>
  <c r="O11" i="169"/>
  <c r="N11" i="169"/>
  <c r="O10" i="169"/>
  <c r="N10" i="169"/>
  <c r="O9" i="169"/>
  <c r="N9" i="169"/>
  <c r="O8" i="169"/>
  <c r="N8" i="169"/>
  <c r="O7" i="169"/>
  <c r="N7" i="169"/>
  <c r="O12" i="164"/>
  <c r="N12" i="164"/>
  <c r="O11" i="164"/>
  <c r="N11" i="164"/>
  <c r="O10" i="164"/>
  <c r="N10" i="164"/>
  <c r="O9" i="164"/>
  <c r="N9" i="164"/>
  <c r="O7" i="164"/>
  <c r="N7" i="164"/>
  <c r="O8" i="164"/>
  <c r="N8" i="164"/>
  <c r="I21" i="161"/>
  <c r="O10" i="163"/>
  <c r="N10" i="163"/>
  <c r="M32" i="180" l="1"/>
  <c r="O30" i="161"/>
  <c r="I8" i="161"/>
  <c r="O29" i="161" l="1"/>
  <c r="O28" i="161"/>
  <c r="N30" i="161"/>
  <c r="N29" i="161"/>
  <c r="N28" i="161"/>
  <c r="N27" i="161"/>
  <c r="L31" i="161"/>
  <c r="I30" i="161"/>
  <c r="L30" i="161" s="1"/>
  <c r="I29" i="161"/>
  <c r="L29" i="161" s="1"/>
  <c r="I28" i="161"/>
  <c r="L28" i="161" s="1"/>
  <c r="O21" i="161"/>
  <c r="N21" i="161"/>
  <c r="O20" i="161"/>
  <c r="N20" i="161"/>
  <c r="O19" i="161"/>
  <c r="N19" i="161"/>
  <c r="N18" i="161"/>
  <c r="O18" i="161"/>
  <c r="O17" i="161"/>
  <c r="N17" i="161"/>
  <c r="L17" i="161"/>
  <c r="L21" i="161"/>
  <c r="L20" i="161"/>
  <c r="L19" i="161"/>
  <c r="L18" i="161"/>
  <c r="L32" i="165"/>
  <c r="L33" i="165"/>
  <c r="L34" i="165"/>
  <c r="L35" i="165"/>
  <c r="L31" i="165"/>
  <c r="I36" i="165"/>
  <c r="L36" i="165" s="1"/>
  <c r="N8" i="165"/>
  <c r="O8" i="165"/>
  <c r="N9" i="165"/>
  <c r="O9" i="165"/>
  <c r="N10" i="165"/>
  <c r="O10" i="165"/>
  <c r="N11" i="165"/>
  <c r="O11" i="165"/>
  <c r="N12" i="165"/>
  <c r="O12" i="165"/>
  <c r="N13" i="165"/>
  <c r="O13" i="165"/>
  <c r="N14" i="165"/>
  <c r="O14" i="165"/>
  <c r="N15" i="165"/>
  <c r="O15" i="165"/>
  <c r="N16" i="165"/>
  <c r="O16" i="165"/>
  <c r="N17" i="165"/>
  <c r="O17" i="165"/>
  <c r="N18" i="165"/>
  <c r="O18" i="165"/>
  <c r="N19" i="165"/>
  <c r="O19" i="165"/>
  <c r="N20" i="165"/>
  <c r="O20" i="165"/>
  <c r="N21" i="165"/>
  <c r="O21" i="165"/>
  <c r="N22" i="165"/>
  <c r="O22" i="165"/>
  <c r="O7" i="165"/>
  <c r="N7" i="165"/>
  <c r="L8" i="165"/>
  <c r="L9" i="165"/>
  <c r="L10" i="165"/>
  <c r="L11" i="165"/>
  <c r="L12" i="165"/>
  <c r="L13" i="165"/>
  <c r="L14" i="165"/>
  <c r="L15" i="165"/>
  <c r="L16" i="165"/>
  <c r="L17" i="165"/>
  <c r="L18" i="165"/>
  <c r="L19" i="165"/>
  <c r="L20" i="165"/>
  <c r="L21" i="165"/>
  <c r="L22" i="165"/>
  <c r="L23" i="165"/>
  <c r="L24" i="165"/>
  <c r="L7" i="165"/>
  <c r="I27" i="161" l="1"/>
  <c r="L27" i="161" s="1"/>
  <c r="O27" i="161"/>
  <c r="N7" i="168"/>
  <c r="O7" i="168"/>
  <c r="L8" i="168"/>
  <c r="L7" i="168"/>
  <c r="O28" i="163" l="1"/>
  <c r="N28" i="163"/>
  <c r="L28" i="163"/>
  <c r="L22" i="163"/>
  <c r="L21" i="163"/>
  <c r="O7" i="163"/>
  <c r="N7" i="163"/>
  <c r="N9" i="163"/>
  <c r="O9" i="163"/>
  <c r="O8" i="163"/>
  <c r="N8" i="163"/>
  <c r="L13" i="163"/>
  <c r="L12" i="163"/>
  <c r="L11" i="163"/>
  <c r="L10" i="163"/>
  <c r="L9" i="163"/>
  <c r="L8" i="163"/>
  <c r="L7" i="163"/>
  <c r="AB33" i="172"/>
  <c r="AC33" i="172"/>
  <c r="N29" i="166"/>
  <c r="O29" i="166"/>
  <c r="N30" i="166"/>
  <c r="O30" i="166"/>
  <c r="N31" i="166"/>
  <c r="O31" i="166"/>
  <c r="N32" i="166"/>
  <c r="O32" i="166"/>
  <c r="O28" i="166"/>
  <c r="N28" i="166"/>
  <c r="L29" i="166"/>
  <c r="L30" i="166"/>
  <c r="L31" i="166"/>
  <c r="L32" i="166"/>
  <c r="L28" i="166"/>
  <c r="L8" i="166"/>
  <c r="L9" i="166"/>
  <c r="L10" i="166"/>
  <c r="L11" i="166"/>
  <c r="L12" i="166"/>
  <c r="L13" i="166"/>
  <c r="L14" i="166"/>
  <c r="L15" i="166"/>
  <c r="L16" i="166"/>
  <c r="L17" i="166"/>
  <c r="L18" i="166"/>
  <c r="L19" i="166"/>
  <c r="L20" i="166"/>
  <c r="L21" i="166"/>
  <c r="L7" i="166"/>
  <c r="N8" i="166"/>
  <c r="O8" i="166"/>
  <c r="N9" i="166"/>
  <c r="O9" i="166"/>
  <c r="N10" i="166"/>
  <c r="O10" i="166"/>
  <c r="N11" i="166"/>
  <c r="O11" i="166"/>
  <c r="N12" i="166"/>
  <c r="O12" i="166"/>
  <c r="N13" i="166"/>
  <c r="O13" i="166"/>
  <c r="N14" i="166"/>
  <c r="O14" i="166"/>
  <c r="N15" i="166"/>
  <c r="O15" i="166"/>
  <c r="N16" i="166"/>
  <c r="O16" i="166"/>
  <c r="N17" i="166"/>
  <c r="O17" i="166"/>
  <c r="N18" i="166"/>
  <c r="O18" i="166"/>
  <c r="N19" i="166"/>
  <c r="O19" i="166"/>
  <c r="N20" i="166"/>
  <c r="O20" i="166"/>
  <c r="N21" i="166"/>
  <c r="O21" i="166"/>
  <c r="O7" i="166"/>
  <c r="N7" i="166"/>
  <c r="AH35" i="172" l="1"/>
  <c r="AG35" i="172"/>
  <c r="AG32" i="172"/>
  <c r="AH32" i="172"/>
  <c r="AG33" i="172"/>
  <c r="AH33" i="172"/>
  <c r="AG34" i="172"/>
  <c r="AH34" i="172"/>
  <c r="AH31" i="172"/>
  <c r="AG31" i="172"/>
  <c r="AB31" i="172"/>
  <c r="AC31" i="172"/>
  <c r="AD31" i="172"/>
  <c r="AE31" i="172"/>
  <c r="AB32" i="172"/>
  <c r="AC32" i="172"/>
  <c r="AD32" i="172"/>
  <c r="AE32" i="172"/>
  <c r="AD33" i="172"/>
  <c r="AE33" i="172"/>
  <c r="AB34" i="172"/>
  <c r="AC34" i="172"/>
  <c r="AD34" i="172"/>
  <c r="AE34" i="172"/>
  <c r="AB35" i="172"/>
  <c r="AC35" i="172"/>
  <c r="AD35" i="172"/>
  <c r="AE35" i="172"/>
  <c r="AE30" i="172"/>
  <c r="AD30" i="172"/>
  <c r="AC30" i="172"/>
  <c r="AB30" i="172"/>
  <c r="AH24" i="172"/>
  <c r="AG24" i="172"/>
  <c r="AG21" i="172"/>
  <c r="AH21" i="172"/>
  <c r="AG22" i="172"/>
  <c r="AH22" i="172"/>
  <c r="AG23" i="172"/>
  <c r="AH23" i="172"/>
  <c r="AH20" i="172"/>
  <c r="AG20" i="172"/>
  <c r="AB20" i="172"/>
  <c r="AC20" i="172"/>
  <c r="AD20" i="172"/>
  <c r="AE20" i="172"/>
  <c r="AB21" i="172"/>
  <c r="AC21" i="172"/>
  <c r="AD21" i="172"/>
  <c r="AE21" i="172"/>
  <c r="AB22" i="172"/>
  <c r="AC22" i="172"/>
  <c r="AD22" i="172"/>
  <c r="AE22" i="172"/>
  <c r="AB23" i="172"/>
  <c r="AC23" i="172"/>
  <c r="AD23" i="172"/>
  <c r="AE23" i="172"/>
  <c r="AB24" i="172"/>
  <c r="AC24" i="172"/>
  <c r="AD24" i="172"/>
  <c r="AE24" i="172"/>
  <c r="AE19" i="172"/>
  <c r="AD19" i="172"/>
  <c r="AC19" i="172"/>
  <c r="AB19" i="172"/>
  <c r="AH13" i="172"/>
  <c r="AG13" i="172"/>
  <c r="AG9" i="172"/>
  <c r="AH9" i="172"/>
  <c r="AG10" i="172"/>
  <c r="AH10" i="172"/>
  <c r="AG11" i="172"/>
  <c r="AH11" i="172"/>
  <c r="AG12" i="172"/>
  <c r="AH12" i="172"/>
  <c r="AH8" i="172"/>
  <c r="AG8" i="172"/>
  <c r="AG7" i="172"/>
  <c r="AB8" i="172"/>
  <c r="AC8" i="172"/>
  <c r="AD8" i="172"/>
  <c r="AE8" i="172"/>
  <c r="AB9" i="172"/>
  <c r="AC9" i="172"/>
  <c r="AD9" i="172"/>
  <c r="AE9" i="172"/>
  <c r="AB10" i="172"/>
  <c r="AC10" i="172"/>
  <c r="AD10" i="172"/>
  <c r="AE10" i="172"/>
  <c r="AB11" i="172"/>
  <c r="AC11" i="172"/>
  <c r="AD11" i="172"/>
  <c r="AE11" i="172"/>
  <c r="AB12" i="172"/>
  <c r="AC12" i="172"/>
  <c r="AD12" i="172"/>
  <c r="AE12" i="172"/>
  <c r="AB13" i="172"/>
  <c r="AC13" i="172"/>
  <c r="AD13" i="172"/>
  <c r="AE13" i="172"/>
  <c r="AE7" i="172"/>
  <c r="AD7" i="172"/>
  <c r="AC7" i="172"/>
  <c r="AB7" i="172"/>
  <c r="L8" i="161"/>
  <c r="L9" i="161"/>
  <c r="L10" i="161"/>
  <c r="L11" i="161"/>
  <c r="L7" i="161"/>
  <c r="N8" i="161"/>
  <c r="O8" i="161"/>
  <c r="N9" i="161"/>
  <c r="O9" i="161"/>
  <c r="N10" i="161"/>
  <c r="O10" i="161"/>
  <c r="N11" i="161"/>
  <c r="O11" i="161"/>
  <c r="O7" i="161"/>
  <c r="N7" i="161"/>
  <c r="N8" i="179"/>
  <c r="O8" i="179"/>
  <c r="N9" i="179"/>
  <c r="O9" i="179"/>
  <c r="N10" i="179"/>
  <c r="O10" i="179"/>
  <c r="N11" i="179"/>
  <c r="O11" i="179"/>
  <c r="N12" i="179"/>
  <c r="O12" i="179"/>
  <c r="N13" i="179"/>
  <c r="O13" i="179"/>
  <c r="N14" i="179"/>
  <c r="O14" i="179"/>
  <c r="N15" i="179"/>
  <c r="O15" i="179"/>
  <c r="N16" i="179"/>
  <c r="O16" i="179"/>
  <c r="N17" i="179"/>
  <c r="O17" i="179"/>
  <c r="N18" i="179"/>
  <c r="O18" i="179"/>
  <c r="N19" i="179"/>
  <c r="O19" i="179"/>
  <c r="N20" i="179"/>
  <c r="O20" i="179"/>
  <c r="N21" i="179"/>
  <c r="O21" i="179"/>
  <c r="O7" i="179"/>
  <c r="N7" i="179"/>
  <c r="L8" i="179"/>
  <c r="L9" i="179"/>
  <c r="L10" i="179"/>
  <c r="L11" i="179"/>
  <c r="L12" i="179"/>
  <c r="L13" i="179"/>
  <c r="L14" i="179"/>
  <c r="L15" i="179"/>
  <c r="L16" i="179"/>
  <c r="L17" i="179"/>
  <c r="L18" i="179"/>
  <c r="L19" i="179"/>
  <c r="L20" i="179"/>
  <c r="L21" i="179"/>
  <c r="L7" i="179"/>
  <c r="M8" i="180"/>
  <c r="M9" i="180"/>
  <c r="M10" i="180"/>
  <c r="M11" i="180"/>
  <c r="M12" i="180"/>
  <c r="M13" i="180"/>
  <c r="M14" i="180"/>
  <c r="M15" i="180"/>
  <c r="M16" i="180"/>
  <c r="M17" i="180"/>
  <c r="M18" i="180"/>
  <c r="M19" i="180"/>
  <c r="M20" i="180"/>
  <c r="M21" i="180"/>
  <c r="M22" i="180"/>
  <c r="M23" i="180"/>
  <c r="M24" i="180"/>
  <c r="M25" i="180"/>
  <c r="M26" i="180"/>
  <c r="M27" i="180"/>
  <c r="M28" i="180"/>
  <c r="M29" i="180"/>
  <c r="M30" i="180"/>
  <c r="M31" i="180"/>
  <c r="M7" i="180"/>
  <c r="O8" i="180"/>
  <c r="P8" i="180"/>
  <c r="O9" i="180"/>
  <c r="P9" i="180"/>
  <c r="O10" i="180"/>
  <c r="P10" i="180"/>
  <c r="O11" i="180"/>
  <c r="P11" i="180"/>
  <c r="O12" i="180"/>
  <c r="P12" i="180"/>
  <c r="O13" i="180"/>
  <c r="P13" i="180"/>
  <c r="O14" i="180"/>
  <c r="P14" i="180"/>
  <c r="O15" i="180"/>
  <c r="P15" i="180"/>
  <c r="O16" i="180"/>
  <c r="P16" i="180"/>
  <c r="O17" i="180"/>
  <c r="P17" i="180"/>
  <c r="O18" i="180"/>
  <c r="P18" i="180"/>
  <c r="O19" i="180"/>
  <c r="P19" i="180"/>
  <c r="O20" i="180"/>
  <c r="P20" i="180"/>
  <c r="O21" i="180"/>
  <c r="P21" i="180"/>
  <c r="O22" i="180"/>
  <c r="P22" i="180"/>
  <c r="O23" i="180"/>
  <c r="P23" i="180"/>
  <c r="O24" i="180"/>
  <c r="P24" i="180"/>
  <c r="O25" i="180"/>
  <c r="P25" i="180"/>
  <c r="O26" i="180"/>
  <c r="P26" i="180"/>
  <c r="O27" i="180"/>
  <c r="P27" i="180"/>
  <c r="O28" i="180"/>
  <c r="P28" i="180"/>
  <c r="O29" i="180"/>
  <c r="P29" i="180"/>
  <c r="O30" i="180"/>
  <c r="P30" i="180"/>
  <c r="O31" i="180"/>
  <c r="P31" i="180"/>
  <c r="O32" i="180"/>
  <c r="P32" i="180"/>
  <c r="O33" i="180"/>
  <c r="P33" i="180"/>
  <c r="O34" i="180"/>
  <c r="P34" i="180"/>
  <c r="O35" i="180"/>
  <c r="P35" i="180"/>
  <c r="P7" i="180"/>
  <c r="O7" i="180"/>
  <c r="L25" i="167"/>
  <c r="L24" i="167"/>
  <c r="N8" i="167"/>
  <c r="O8" i="167"/>
  <c r="N9" i="167"/>
  <c r="O9" i="167"/>
  <c r="N10" i="167"/>
  <c r="O10" i="167"/>
  <c r="N11" i="167"/>
  <c r="O11" i="167"/>
  <c r="N12" i="167"/>
  <c r="O12" i="167"/>
  <c r="N13" i="167"/>
  <c r="O13" i="167"/>
  <c r="N14" i="167"/>
  <c r="O14" i="167"/>
  <c r="N15" i="167"/>
  <c r="O15" i="167"/>
  <c r="N16" i="167"/>
  <c r="O16" i="167"/>
  <c r="N17" i="167"/>
  <c r="O17" i="167"/>
  <c r="O7" i="167"/>
  <c r="N7" i="167"/>
  <c r="L8" i="167"/>
  <c r="L9" i="167"/>
  <c r="L10" i="167"/>
  <c r="L11" i="167"/>
  <c r="L12" i="167"/>
  <c r="L13" i="167"/>
  <c r="L14" i="167"/>
  <c r="L15" i="167"/>
  <c r="L16" i="167"/>
  <c r="L17" i="167"/>
  <c r="L7" i="167"/>
  <c r="I7" i="167"/>
  <c r="L15" i="160" l="1"/>
  <c r="L19" i="160"/>
  <c r="L7" i="160"/>
  <c r="O24" i="160"/>
  <c r="L8" i="160"/>
  <c r="L9" i="160"/>
  <c r="L10" i="160"/>
  <c r="L11" i="160"/>
  <c r="L12" i="160"/>
  <c r="L13" i="160"/>
  <c r="L14" i="160"/>
  <c r="L16" i="160"/>
  <c r="L17" i="160"/>
  <c r="L18" i="160"/>
  <c r="L20" i="160"/>
  <c r="L22" i="160"/>
  <c r="L23" i="160"/>
  <c r="N8" i="160"/>
  <c r="O8" i="160"/>
  <c r="N9" i="160"/>
  <c r="O9" i="160"/>
  <c r="N10" i="160"/>
  <c r="O10" i="160"/>
  <c r="N11" i="160"/>
  <c r="O11" i="160"/>
  <c r="N12" i="160"/>
  <c r="O12" i="160"/>
  <c r="N13" i="160"/>
  <c r="O13" i="160"/>
  <c r="N14" i="160"/>
  <c r="O14" i="160"/>
  <c r="N15" i="160"/>
  <c r="O15" i="160"/>
  <c r="N16" i="160"/>
  <c r="O16" i="160"/>
  <c r="N17" i="160"/>
  <c r="O17" i="160"/>
  <c r="N18" i="160"/>
  <c r="O18" i="160"/>
  <c r="N19" i="160"/>
  <c r="O19" i="160"/>
  <c r="N20" i="160"/>
  <c r="O20" i="160"/>
  <c r="N22" i="160"/>
  <c r="O22" i="160"/>
  <c r="N23" i="160"/>
  <c r="O23" i="160"/>
  <c r="N24" i="160"/>
  <c r="N7" i="160"/>
  <c r="P8" i="109"/>
  <c r="P9" i="109"/>
  <c r="P10" i="109"/>
  <c r="P11" i="109"/>
  <c r="P12" i="109"/>
  <c r="P13" i="109"/>
  <c r="P14" i="109"/>
  <c r="P15" i="109"/>
  <c r="P16" i="109"/>
  <c r="P17" i="109"/>
  <c r="P18" i="109"/>
  <c r="P19" i="109"/>
  <c r="P20" i="109"/>
  <c r="P21" i="109"/>
  <c r="P22" i="109"/>
  <c r="P23" i="109"/>
  <c r="P24" i="109"/>
  <c r="P25" i="109"/>
  <c r="P26" i="109"/>
  <c r="P27" i="109"/>
  <c r="P28" i="109"/>
  <c r="P29" i="109"/>
  <c r="P30" i="109"/>
  <c r="P31" i="109"/>
  <c r="P32" i="109"/>
  <c r="P33" i="109"/>
  <c r="P34" i="109"/>
  <c r="P35" i="109"/>
  <c r="P7" i="109"/>
  <c r="O8" i="109"/>
  <c r="O9" i="109"/>
  <c r="O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O31" i="109"/>
  <c r="O32" i="109"/>
  <c r="O33" i="109"/>
  <c r="O34" i="109"/>
  <c r="O35" i="109"/>
  <c r="O7" i="109"/>
  <c r="M8" i="109"/>
  <c r="M9" i="109"/>
  <c r="M10" i="109"/>
  <c r="M11" i="109"/>
  <c r="M12" i="109"/>
  <c r="M13" i="109"/>
  <c r="M14" i="109"/>
  <c r="M15" i="109"/>
  <c r="M16" i="109"/>
  <c r="M17" i="109"/>
  <c r="M18" i="109"/>
  <c r="M19" i="109"/>
  <c r="M20" i="109"/>
  <c r="M21" i="109"/>
  <c r="M22" i="109"/>
  <c r="M23" i="109"/>
  <c r="M24" i="109"/>
  <c r="M25" i="109"/>
  <c r="M26" i="109"/>
  <c r="M27" i="109"/>
  <c r="M28" i="109"/>
  <c r="M29" i="109"/>
  <c r="M30" i="109"/>
  <c r="M31" i="109"/>
  <c r="M32" i="109"/>
  <c r="M33" i="109"/>
  <c r="M34" i="109"/>
  <c r="M35" i="109"/>
  <c r="M7" i="109"/>
  <c r="P20" i="179"/>
  <c r="O21" i="160"/>
  <c r="N21" i="160"/>
  <c r="L21" i="160" l="1"/>
  <c r="O7" i="160"/>
  <c r="L24" i="160"/>
  <c r="H21" i="161"/>
  <c r="M35" i="180"/>
  <c r="M34" i="180"/>
  <c r="M33" i="180"/>
  <c r="Q16" i="180" l="1"/>
  <c r="Q29" i="180"/>
  <c r="Q25" i="180"/>
  <c r="Q31" i="180"/>
  <c r="Q8" i="180"/>
  <c r="Q35" i="180"/>
  <c r="Q18" i="180"/>
  <c r="Q12" i="180"/>
  <c r="Q24" i="180"/>
  <c r="Q30" i="180"/>
  <c r="Q7" i="180"/>
  <c r="Q13" i="180"/>
  <c r="Q19" i="180"/>
  <c r="Q14" i="180"/>
  <c r="Q20" i="180"/>
  <c r="Q26" i="180"/>
  <c r="Q33" i="180"/>
  <c r="Q9" i="180"/>
  <c r="Q15" i="180"/>
  <c r="Q21" i="180"/>
  <c r="Q27" i="180"/>
  <c r="Q34" i="180"/>
  <c r="Q10" i="180"/>
  <c r="Q22" i="180"/>
  <c r="Q28" i="180"/>
  <c r="Q11" i="180"/>
  <c r="Q17" i="180"/>
  <c r="Q23" i="180"/>
  <c r="P21" i="179"/>
  <c r="P19" i="179"/>
  <c r="P11" i="179"/>
  <c r="P15" i="179"/>
  <c r="P7" i="179"/>
  <c r="P9" i="179"/>
  <c r="P17" i="179"/>
  <c r="P13" i="179"/>
  <c r="P14" i="179"/>
  <c r="P8" i="179"/>
  <c r="P10" i="179"/>
  <c r="P16" i="179"/>
  <c r="P12" i="179"/>
  <c r="P18" i="179"/>
  <c r="L15" i="169" l="1"/>
  <c r="L14" i="169"/>
  <c r="L13" i="169"/>
  <c r="L12" i="169"/>
  <c r="L11" i="169"/>
  <c r="L10" i="169"/>
  <c r="L9" i="169"/>
  <c r="L8" i="169"/>
  <c r="L7" i="169"/>
  <c r="O23" i="165" l="1"/>
  <c r="O24" i="165"/>
  <c r="N24" i="165"/>
  <c r="N23" i="165"/>
  <c r="AH30" i="172" l="1"/>
  <c r="AH19" i="172"/>
  <c r="AI8" i="172"/>
  <c r="AH7" i="172"/>
  <c r="AG30" i="172"/>
  <c r="AG19" i="172"/>
  <c r="Q7" i="109"/>
  <c r="AI19" i="172" l="1"/>
  <c r="AI10" i="172"/>
  <c r="AI33" i="172"/>
  <c r="AI13" i="172"/>
  <c r="AI31" i="172"/>
  <c r="AI32" i="172"/>
  <c r="AI20" i="172"/>
  <c r="AI24" i="172"/>
  <c r="AI34" i="172"/>
  <c r="AI11" i="172"/>
  <c r="AI7" i="172"/>
  <c r="AI35" i="172"/>
  <c r="AI12" i="172"/>
  <c r="AI21" i="172"/>
  <c r="AI22" i="172"/>
  <c r="AI23" i="172"/>
  <c r="AI30" i="172"/>
  <c r="AI9" i="172"/>
  <c r="P12" i="169"/>
  <c r="P10" i="169"/>
  <c r="P7" i="169"/>
  <c r="P24" i="167"/>
  <c r="P17" i="167"/>
  <c r="P12" i="167"/>
  <c r="P10" i="167"/>
  <c r="P9" i="167"/>
  <c r="P7" i="167"/>
  <c r="P29" i="166"/>
  <c r="P20" i="166"/>
  <c r="P15" i="166"/>
  <c r="P14" i="166"/>
  <c r="P12" i="166"/>
  <c r="P10" i="166"/>
  <c r="P7" i="166"/>
  <c r="P15" i="165"/>
  <c r="P10" i="165"/>
  <c r="P8" i="165"/>
  <c r="P9" i="164"/>
  <c r="P28" i="163"/>
  <c r="P12" i="163"/>
  <c r="P9" i="163"/>
  <c r="P23" i="160"/>
  <c r="P21" i="160"/>
  <c r="P19" i="160"/>
  <c r="P17" i="160"/>
  <c r="P14" i="160"/>
  <c r="P13" i="160"/>
  <c r="P12" i="160"/>
  <c r="P10" i="160"/>
  <c r="P8" i="160"/>
  <c r="Q34" i="109"/>
  <c r="Q30" i="109"/>
  <c r="Q27" i="109"/>
  <c r="Q21" i="109"/>
  <c r="Q20" i="109"/>
  <c r="Q16" i="109"/>
  <c r="Q14" i="109"/>
  <c r="Q13" i="109"/>
  <c r="Q12" i="109"/>
  <c r="Q11" i="109"/>
  <c r="Q9" i="109"/>
  <c r="P35" i="165"/>
  <c r="P34" i="165"/>
  <c r="P33" i="165"/>
  <c r="P9" i="161"/>
  <c r="P8" i="161"/>
  <c r="P36" i="165"/>
  <c r="P32" i="165"/>
  <c r="P31" i="165"/>
  <c r="P31" i="161"/>
  <c r="P30" i="161"/>
  <c r="P29" i="161"/>
  <c r="P28" i="161"/>
  <c r="P27" i="161"/>
  <c r="P22" i="163"/>
  <c r="P21" i="163"/>
  <c r="P8" i="168"/>
  <c r="P7" i="165"/>
  <c r="P28" i="166"/>
  <c r="P9" i="169" l="1"/>
  <c r="P11" i="167"/>
  <c r="P15" i="167"/>
  <c r="P7" i="168"/>
  <c r="P31" i="166"/>
  <c r="P8" i="166"/>
  <c r="P18" i="166"/>
  <c r="P16" i="166"/>
  <c r="P17" i="166"/>
  <c r="P19" i="165"/>
  <c r="P21" i="165"/>
  <c r="P13" i="165"/>
  <c r="P18" i="165"/>
  <c r="P22" i="165"/>
  <c r="P16" i="165"/>
  <c r="P12" i="164"/>
  <c r="P13" i="163"/>
  <c r="P17" i="161"/>
  <c r="P22" i="160"/>
  <c r="P9" i="160"/>
  <c r="P20" i="160"/>
  <c r="P16" i="160"/>
  <c r="Q19" i="109"/>
  <c r="Q28" i="109"/>
  <c r="Q22" i="109"/>
  <c r="Q33" i="109"/>
  <c r="Q35" i="109"/>
  <c r="Q18" i="109"/>
  <c r="Q10" i="109"/>
  <c r="Q8" i="109"/>
  <c r="Q23" i="109"/>
  <c r="Q15" i="109"/>
  <c r="Q24" i="109"/>
  <c r="Q29" i="109"/>
  <c r="Q31" i="109"/>
  <c r="Q32" i="109"/>
  <c r="Q25" i="109"/>
  <c r="Q17" i="109"/>
  <c r="Q26" i="109"/>
  <c r="P11" i="164"/>
  <c r="P10" i="164"/>
  <c r="P12" i="165"/>
  <c r="P20" i="165"/>
  <c r="P13" i="169"/>
  <c r="P9" i="166"/>
  <c r="P13" i="166"/>
  <c r="P21" i="166"/>
  <c r="P8" i="163"/>
  <c r="P11" i="166"/>
  <c r="P19" i="166"/>
  <c r="P16" i="167"/>
  <c r="P7" i="160"/>
  <c r="P24" i="160"/>
  <c r="P8" i="164"/>
  <c r="P14" i="165"/>
  <c r="P25" i="167"/>
  <c r="P15" i="169"/>
  <c r="P7" i="164"/>
  <c r="P30" i="166"/>
  <c r="P18" i="160"/>
  <c r="P13" i="167"/>
  <c r="P10" i="161"/>
  <c r="P19" i="161"/>
  <c r="P10" i="163"/>
  <c r="P17" i="165"/>
  <c r="P32" i="166"/>
  <c r="P14" i="167"/>
  <c r="P11" i="161"/>
  <c r="P11" i="160"/>
  <c r="P9" i="165"/>
  <c r="P11" i="165"/>
  <c r="P21" i="161"/>
  <c r="P8" i="167"/>
  <c r="P8" i="169"/>
  <c r="P14" i="169"/>
  <c r="P11" i="169"/>
  <c r="P24" i="165"/>
  <c r="P11" i="163"/>
  <c r="P7" i="161"/>
  <c r="P15" i="160"/>
  <c r="P23" i="165" l="1"/>
  <c r="P18" i="161"/>
  <c r="P7" i="163"/>
  <c r="P20" i="161"/>
</calcChain>
</file>

<file path=xl/sharedStrings.xml><?xml version="1.0" encoding="utf-8"?>
<sst xmlns="http://schemas.openxmlformats.org/spreadsheetml/2006/main" count="1483" uniqueCount="809">
  <si>
    <t>4Q</t>
  </si>
  <si>
    <t>3Q</t>
  </si>
  <si>
    <t>2Q</t>
  </si>
  <si>
    <t>사고보험금</t>
    <phoneticPr fontId="4" type="noConversion"/>
  </si>
  <si>
    <t>위험보험료</t>
    <phoneticPr fontId="4" type="noConversion"/>
  </si>
  <si>
    <t>(단위 : 십억원)</t>
    <phoneticPr fontId="4" type="noConversion"/>
  </si>
  <si>
    <t>※ 보장성보험 및 저축성보험 비중은 전체 수입보험료에서 퇴직보험료를 제외한 수입보험료에 대한 비중</t>
    <phoneticPr fontId="4" type="noConversion"/>
  </si>
  <si>
    <t>1Q</t>
  </si>
  <si>
    <t>※ 운용자산이익률: 일반계정 기준, 2023년부터 퇴직연금(원리금보장형)은 일반계정에 포함되나 운용자산이익률 산출에서는 제외</t>
    <phoneticPr fontId="4" type="noConversion"/>
  </si>
  <si>
    <t>※ 고정이하: 연체 기준 3개월 이상, 회수의문: 연체 기준 3~12개월, 추정손실: 연체 기준 12개월 이상</t>
    <phoneticPr fontId="4" type="noConversion"/>
  </si>
  <si>
    <t>※ K-ICS 기준 적용</t>
    <phoneticPr fontId="4" type="noConversion"/>
  </si>
  <si>
    <t>-</t>
    <phoneticPr fontId="4" type="noConversion"/>
  </si>
  <si>
    <t>QoQ</t>
    <phoneticPr fontId="4" type="noConversion"/>
  </si>
  <si>
    <t>YoY</t>
    <phoneticPr fontId="4" type="noConversion"/>
  </si>
  <si>
    <t>누적</t>
    <phoneticPr fontId="4" type="noConversion"/>
  </si>
  <si>
    <t>2023.1~3</t>
    <phoneticPr fontId="4" type="noConversion"/>
  </si>
  <si>
    <t>2023.4~6</t>
    <phoneticPr fontId="4" type="noConversion"/>
  </si>
  <si>
    <t>2023.7~9</t>
    <phoneticPr fontId="4" type="noConversion"/>
  </si>
  <si>
    <t>2023.10~12</t>
    <phoneticPr fontId="4" type="noConversion"/>
  </si>
  <si>
    <t>2022.7~9</t>
    <phoneticPr fontId="4" type="noConversion"/>
  </si>
  <si>
    <t>2022.10~12</t>
    <phoneticPr fontId="4" type="noConversion"/>
  </si>
  <si>
    <t>※ SAP 기준</t>
    <phoneticPr fontId="4" type="noConversion"/>
  </si>
  <si>
    <t>(단위 : 십억원, 년)</t>
    <phoneticPr fontId="4" type="noConversion"/>
  </si>
  <si>
    <t>(단위 : 명)</t>
    <phoneticPr fontId="4" type="noConversion"/>
  </si>
  <si>
    <t xml:space="preserve">     총 발행주식수</t>
    <phoneticPr fontId="4" type="noConversion"/>
  </si>
  <si>
    <t xml:space="preserve">     자기주식수</t>
    <phoneticPr fontId="4" type="noConversion"/>
  </si>
  <si>
    <t xml:space="preserve">    개인보험</t>
    <phoneticPr fontId="4" type="noConversion"/>
  </si>
  <si>
    <t xml:space="preserve">    운용자산</t>
    <phoneticPr fontId="4" type="noConversion"/>
  </si>
  <si>
    <t xml:space="preserve">    비운용자산</t>
    <phoneticPr fontId="4" type="noConversion"/>
  </si>
  <si>
    <t xml:space="preserve">    특별계정자산</t>
    <phoneticPr fontId="4" type="noConversion"/>
  </si>
  <si>
    <t xml:space="preserve">    </t>
    <phoneticPr fontId="4" type="noConversion"/>
  </si>
  <si>
    <t xml:space="preserve"> 보장성보험</t>
    <phoneticPr fontId="4" type="noConversion"/>
  </si>
  <si>
    <t xml:space="preserve"> 현예금</t>
    <phoneticPr fontId="4" type="noConversion"/>
  </si>
  <si>
    <t xml:space="preserve"> 대출채권</t>
    <phoneticPr fontId="4" type="noConversion"/>
  </si>
  <si>
    <t xml:space="preserve"> 채권</t>
    <phoneticPr fontId="4" type="noConversion"/>
  </si>
  <si>
    <t xml:space="preserve"> 주식</t>
    <phoneticPr fontId="4" type="noConversion"/>
  </si>
  <si>
    <t xml:space="preserve"> 해외증권</t>
    <phoneticPr fontId="4" type="noConversion"/>
  </si>
  <si>
    <t xml:space="preserve"> 부동산</t>
    <phoneticPr fontId="4" type="noConversion"/>
  </si>
  <si>
    <t xml:space="preserve"> 퇴직연금(원리금보장형)</t>
    <phoneticPr fontId="4" type="noConversion"/>
  </si>
  <si>
    <t>Ⅲ. 신계약 매출 지표 - 판매조직 현황</t>
    <phoneticPr fontId="4" type="noConversion"/>
  </si>
  <si>
    <t>(단위: 원)</t>
    <phoneticPr fontId="4" type="noConversion"/>
  </si>
  <si>
    <t>계 정 과 목</t>
    <phoneticPr fontId="4" type="noConversion"/>
  </si>
  <si>
    <t>자     산</t>
  </si>
  <si>
    <t xml:space="preserve"> I. 현금및현금성자산</t>
  </si>
  <si>
    <t xml:space="preserve"> II. 당기손익-공정가치측정금융자산</t>
  </si>
  <si>
    <t xml:space="preserve"> V. 파생상품자산</t>
  </si>
  <si>
    <t xml:space="preserve"> VII. 재보험계약자산</t>
  </si>
  <si>
    <t xml:space="preserve"> VIII. 유형자산</t>
  </si>
  <si>
    <t xml:space="preserve"> IX. 투자부동산</t>
  </si>
  <si>
    <t xml:space="preserve"> X. 무형자산</t>
  </si>
  <si>
    <t xml:space="preserve"> XI. 순확정급여자산</t>
  </si>
  <si>
    <t xml:space="preserve"> XII. 사용권자산</t>
  </si>
  <si>
    <t xml:space="preserve"> XIII. 당기법인세자산</t>
  </si>
  <si>
    <t>자 산 총 계</t>
  </si>
  <si>
    <t xml:space="preserve"> I. 보험계약부채</t>
  </si>
  <si>
    <t xml:space="preserve"> II. 재보험계약부채</t>
  </si>
  <si>
    <t xml:space="preserve"> III. 투자계약부채</t>
  </si>
  <si>
    <t xml:space="preserve"> IV. 계약자지분조정</t>
  </si>
  <si>
    <t xml:space="preserve"> V. 차입부채</t>
  </si>
  <si>
    <t xml:space="preserve"> VI. 파생상품부채</t>
  </si>
  <si>
    <t xml:space="preserve"> VII. 충당부채</t>
  </si>
  <si>
    <t xml:space="preserve"> VIII. 기타금융부채</t>
  </si>
  <si>
    <t xml:space="preserve"> IX. 이연법인세부채</t>
  </si>
  <si>
    <t xml:space="preserve"> X. 기타부채</t>
  </si>
  <si>
    <t>부 채 총 계</t>
  </si>
  <si>
    <t>자     본</t>
  </si>
  <si>
    <t>Ⅰ. 자본금</t>
  </si>
  <si>
    <t>Ⅱ. 기타불입자본</t>
  </si>
  <si>
    <t>Ⅲ. 신종자본증권</t>
  </si>
  <si>
    <t>Ⅳ. 기타자본구성요소</t>
  </si>
  <si>
    <t>V. 이익잉여금</t>
  </si>
  <si>
    <t>자 본 총 계</t>
  </si>
  <si>
    <t>부 채 및 자 본 총 계</t>
  </si>
  <si>
    <t>1. 보험영업수익</t>
  </si>
  <si>
    <t>1). 보험수익</t>
  </si>
  <si>
    <t>2). 재보험수익</t>
  </si>
  <si>
    <t>2. 보험서비스비용</t>
  </si>
  <si>
    <t>1). 보험비용</t>
  </si>
  <si>
    <t>2). 재보험비용</t>
  </si>
  <si>
    <t>3). 기타사업비용</t>
  </si>
  <si>
    <t>1. 투자영업수익</t>
  </si>
  <si>
    <t>2. 투자영업비용</t>
  </si>
  <si>
    <t>1). 보험금융비용</t>
  </si>
  <si>
    <t>2). 재보험금융비용</t>
  </si>
  <si>
    <t>3). 금융부채의 이자비용</t>
  </si>
  <si>
    <t>7). 파생상품관련비용</t>
  </si>
  <si>
    <t>8). 외화거래손실</t>
  </si>
  <si>
    <t>Ⅰ. 운용자산</t>
  </si>
  <si>
    <t>1. 현금및예치금</t>
  </si>
  <si>
    <t>가. 현금과예금</t>
  </si>
  <si>
    <t>나. 금전신탁</t>
  </si>
  <si>
    <t>다. 선물거래예치금</t>
  </si>
  <si>
    <t>라. 기타예치금</t>
  </si>
  <si>
    <t>2. 유가증권</t>
  </si>
  <si>
    <t>2-1. 당기손익-공정가치측정유가증권</t>
  </si>
  <si>
    <t>가. 주식</t>
  </si>
  <si>
    <t>나. 출자금</t>
  </si>
  <si>
    <t>2-2. 기타포괄손익-공정가치측정유가증권</t>
  </si>
  <si>
    <t>다. 국·공채</t>
  </si>
  <si>
    <t>라. 특수채</t>
  </si>
  <si>
    <t>마. 금융채</t>
  </si>
  <si>
    <t>바. 회사채</t>
  </si>
  <si>
    <t>사. 수익증권</t>
  </si>
  <si>
    <t>아. 외화유가증권</t>
  </si>
  <si>
    <t>자. 기타유가증권</t>
  </si>
  <si>
    <t>2-3. 상각후원가측정유가증권</t>
  </si>
  <si>
    <t xml:space="preserve">(손실충당금) </t>
  </si>
  <si>
    <t>가. 국·공채</t>
  </si>
  <si>
    <t>나. 특수채</t>
  </si>
  <si>
    <t>다. 금융채</t>
  </si>
  <si>
    <t>라. 회사채</t>
  </si>
  <si>
    <t>2-4. 관계ㆍ종속기업투자주식</t>
  </si>
  <si>
    <t>3. 대출채권</t>
  </si>
  <si>
    <t xml:space="preserve">(현재가치할인차금) </t>
  </si>
  <si>
    <t xml:space="preserve">(대손충당금) </t>
  </si>
  <si>
    <t>가. 콜론</t>
  </si>
  <si>
    <t>나. 유가증권담보대출금</t>
  </si>
  <si>
    <t>다. 부동산담보대출금</t>
  </si>
  <si>
    <t>라. 신용대출금</t>
  </si>
  <si>
    <t>마. 어음할인대출금</t>
  </si>
  <si>
    <t>바. 지급보증대출금</t>
  </si>
  <si>
    <t>사. 기타대출금</t>
  </si>
  <si>
    <t>4. 부동산</t>
  </si>
  <si>
    <t xml:space="preserve">(손상차손누계액) </t>
  </si>
  <si>
    <t>가. 토지</t>
  </si>
  <si>
    <t>나. 건물</t>
  </si>
  <si>
    <t xml:space="preserve">(감가상각누계액) </t>
  </si>
  <si>
    <t>다. 구축물</t>
  </si>
  <si>
    <t>라. 해외부동산</t>
  </si>
  <si>
    <t>마. 건설중인자산</t>
  </si>
  <si>
    <t>Ⅱ. 비운용자산</t>
  </si>
  <si>
    <t>1. 보험계약자산</t>
  </si>
  <si>
    <t>가. 잔여보장요소</t>
  </si>
  <si>
    <t>나. 발생사고요소</t>
  </si>
  <si>
    <t>다. 사전인식 보험취득현금흐름</t>
  </si>
  <si>
    <t>2. 재보험계약자산</t>
  </si>
  <si>
    <t>3. 미수금</t>
  </si>
  <si>
    <t>4. 보증금</t>
  </si>
  <si>
    <t>5. 미수수익</t>
  </si>
  <si>
    <t>6. 선급비용</t>
  </si>
  <si>
    <t>7. 선급법인세</t>
  </si>
  <si>
    <t>8. 선급부가세</t>
  </si>
  <si>
    <t>9. 선급금</t>
  </si>
  <si>
    <t>10. 가지급금</t>
  </si>
  <si>
    <t>11. 가지급보험금</t>
  </si>
  <si>
    <t>12. 본지점계정차</t>
  </si>
  <si>
    <t>13. 차량운반구</t>
  </si>
  <si>
    <t>14. 비품</t>
  </si>
  <si>
    <t>15. 임차점포시설물</t>
  </si>
  <si>
    <t>16. 기타의유형자산</t>
  </si>
  <si>
    <t>17. 이연법인세자산</t>
  </si>
  <si>
    <t>18. 파생상품자산</t>
  </si>
  <si>
    <t>가. 이자율관련</t>
  </si>
  <si>
    <t>나. 통화관련</t>
  </si>
  <si>
    <t>다. 주식관련</t>
  </si>
  <si>
    <t>라. 신용관련</t>
  </si>
  <si>
    <t>마. 기타</t>
  </si>
  <si>
    <t>19. 무형자산</t>
  </si>
  <si>
    <t xml:space="preserve">    (손상차손누계액)     </t>
  </si>
  <si>
    <t>가. 영업권</t>
  </si>
  <si>
    <t>나. 소프트웨어</t>
  </si>
  <si>
    <t>다. 창업비</t>
  </si>
  <si>
    <t>라. 개발비</t>
  </si>
  <si>
    <t>마. 기타의무형자산</t>
  </si>
  <si>
    <t>20. 어음</t>
  </si>
  <si>
    <t>21. 순확정급여자산</t>
  </si>
  <si>
    <t>22. 기타의비운용자산</t>
  </si>
  <si>
    <t>Ⅲ. 특별계정자산</t>
  </si>
  <si>
    <t>Ⅰ. 책임준비금</t>
  </si>
  <si>
    <t>1. 보험계약부채</t>
  </si>
  <si>
    <t>2. 재보험계약부채</t>
  </si>
  <si>
    <t>3. 투자계약부채</t>
  </si>
  <si>
    <t>Ⅱ. 계약자지분조정</t>
  </si>
  <si>
    <t>1. 공익사업출연기금</t>
  </si>
  <si>
    <t>2. 기타포괄손익-공정가치측정금융상품평가손익</t>
  </si>
  <si>
    <t>3. 관계·종속기업투자주식평가손익</t>
  </si>
  <si>
    <t>4. 재평가적립금</t>
  </si>
  <si>
    <t>5. 재평가잉여금</t>
  </si>
  <si>
    <t>Ⅲ. 기타부채</t>
  </si>
  <si>
    <t>1. 미지급금</t>
  </si>
  <si>
    <t>2. 미지급비용</t>
  </si>
  <si>
    <t>3. 미지급법인세</t>
  </si>
  <si>
    <t>4. 당좌차월</t>
  </si>
  <si>
    <t>5. 차입금</t>
  </si>
  <si>
    <t>6. 사채</t>
  </si>
  <si>
    <t>7. 선수금</t>
  </si>
  <si>
    <t>8. 선수수익</t>
  </si>
  <si>
    <t>9. 예수금</t>
  </si>
  <si>
    <t>10. 미지급부가세</t>
  </si>
  <si>
    <t>11. 가수금</t>
  </si>
  <si>
    <t>12. 가수보험료</t>
  </si>
  <si>
    <t>13. 본지점계정대</t>
  </si>
  <si>
    <t>14. 이연법인세부채</t>
  </si>
  <si>
    <t>15. 임대보증금</t>
  </si>
  <si>
    <t>16. 순확정급여채무</t>
  </si>
  <si>
    <t>가. 확정급여채무</t>
  </si>
  <si>
    <t>나. 미인식보험수리적손익</t>
  </si>
  <si>
    <t>다. 미인식과거근무원가</t>
  </si>
  <si>
    <t>라. 사외적립자산</t>
  </si>
  <si>
    <t>17. 파생상품부채</t>
  </si>
  <si>
    <t>18. 신탁계정차</t>
  </si>
  <si>
    <t>19. 복구충당부채</t>
  </si>
  <si>
    <t>20. 채무보증충당부채</t>
  </si>
  <si>
    <t>21. 요구불상환지분</t>
  </si>
  <si>
    <t>22. 지급어음</t>
  </si>
  <si>
    <t>23. 그밖의기타부채</t>
  </si>
  <si>
    <t>Ⅳ. 특별계정부채</t>
  </si>
  <si>
    <t>1. 보통주자본금</t>
  </si>
  <si>
    <t>2. 우선주자본금</t>
  </si>
  <si>
    <t>Ⅱ. 자본잉여금</t>
  </si>
  <si>
    <t>1. 주식발행초과금</t>
  </si>
  <si>
    <t>2. 감자차익</t>
  </si>
  <si>
    <t>3. 재평가적립금</t>
  </si>
  <si>
    <t>4. 기타자본잉여금</t>
  </si>
  <si>
    <t>Ⅳ. 이익잉여금</t>
  </si>
  <si>
    <t>1. 이익준비금</t>
  </si>
  <si>
    <t>2. 기타법정적립금</t>
  </si>
  <si>
    <t>3. 대손준비금</t>
  </si>
  <si>
    <t>4. 임의적립금</t>
  </si>
  <si>
    <t>5. 처분전이익잉여금</t>
  </si>
  <si>
    <t>6. 해약환급금준비금</t>
  </si>
  <si>
    <t>7. 보증준비금</t>
  </si>
  <si>
    <t>8. 비상위험준비금</t>
  </si>
  <si>
    <t>Ⅴ. 자본조정</t>
  </si>
  <si>
    <t>1. 주식할인발행차금</t>
  </si>
  <si>
    <t>2. 자기주식</t>
  </si>
  <si>
    <t>3. 기타자본조정</t>
  </si>
  <si>
    <t>Ⅵ. 기타포괄손익누계액</t>
  </si>
  <si>
    <t>1. 기타포괄손익-공정가치측정금융상품평가손익</t>
  </si>
  <si>
    <t>2. 기타포괄손익-공정가치측정채무상품손실충당금</t>
  </si>
  <si>
    <t>4. 보험계약자산(부채)순금융손익</t>
  </si>
  <si>
    <t>5. 재보험계약자산(부채)순금융손익</t>
  </si>
  <si>
    <t>6. 해외사업환산손익</t>
  </si>
  <si>
    <t>7. 위험회피파생상품평가손익</t>
  </si>
  <si>
    <t>가. 현금흐름위험회피평가이익</t>
  </si>
  <si>
    <t>나. 현금흐름위험회피평가손실</t>
  </si>
  <si>
    <t>8. 재평가잉여금</t>
  </si>
  <si>
    <t>9. 보험수리적손익</t>
  </si>
  <si>
    <t>10. 기타</t>
  </si>
  <si>
    <t>Ⅰ.보 험 손 익</t>
  </si>
  <si>
    <t>1. 보험수익</t>
  </si>
  <si>
    <t>1-1. 일반모형/변동수수료접근법 보험수익</t>
  </si>
  <si>
    <t>가. 예상보험금</t>
  </si>
  <si>
    <t>나. 예상손해조사비</t>
  </si>
  <si>
    <t>다. 예상계약유지비</t>
  </si>
  <si>
    <t>라. 예상투자관리비</t>
  </si>
  <si>
    <t>마. 위험조정변동</t>
  </si>
  <si>
    <t>바. 보험계약마진상각</t>
  </si>
  <si>
    <t>사. 보험취득현금흐름 상각</t>
  </si>
  <si>
    <t>아. 손실요소 배분액</t>
  </si>
  <si>
    <t>자. 기타보험수익</t>
  </si>
  <si>
    <t>1-2. 보험료배분접근법 보험수익</t>
  </si>
  <si>
    <t>2-1. 일반모형/변동수수료접근법 보험서비스비용</t>
  </si>
  <si>
    <t>가. 발생보험금</t>
  </si>
  <si>
    <t>나. 발생손해조사비</t>
  </si>
  <si>
    <t>다. 발생계약유지비</t>
  </si>
  <si>
    <t>라. 발생투자관리비</t>
  </si>
  <si>
    <t xml:space="preserve">마. 손실부담계약관련비용(환입) </t>
  </si>
  <si>
    <t>바. 발생사고요소조정</t>
  </si>
  <si>
    <t>자. 기타보험서비스비용</t>
  </si>
  <si>
    <t>2-2. 보험료배분접근법 보험서비스비용</t>
  </si>
  <si>
    <t>3. 재보험수익</t>
  </si>
  <si>
    <t>3-1. 일반모형 재보험수익</t>
  </si>
  <si>
    <t>가. 발생재보험금</t>
  </si>
  <si>
    <t>다. 손실회수요소관련수익</t>
  </si>
  <si>
    <t>라. 발생사고요소조정</t>
  </si>
  <si>
    <t>마. 손실회수요소 배분액</t>
  </si>
  <si>
    <t>바. 기타재보험수익</t>
  </si>
  <si>
    <t>3-2. 보험료배분접근법 재보험수익</t>
  </si>
  <si>
    <t>4. 재보험서비스비용</t>
  </si>
  <si>
    <t>4-1. 일반모형 재보험서비스비용</t>
  </si>
  <si>
    <t>가. 예상재보험금</t>
  </si>
  <si>
    <t>다. 위험조정변동</t>
  </si>
  <si>
    <t>라. 보험계약마진상각</t>
  </si>
  <si>
    <t>바. 기타재보험서비스비용</t>
  </si>
  <si>
    <t>4-2. 보험료배분접근법 재보험서비스비용</t>
  </si>
  <si>
    <t>5. 기타사업비용</t>
  </si>
  <si>
    <t>Ⅱ. 투 자 손 익</t>
  </si>
  <si>
    <t>1. 투자수익</t>
  </si>
  <si>
    <t>가. 보험금융수익</t>
  </si>
  <si>
    <t>2. 투자비용</t>
  </si>
  <si>
    <t>Ⅲ. 영업 이익(영업 손실)</t>
  </si>
  <si>
    <t>Ⅳ. 영업외 손익</t>
  </si>
  <si>
    <t>1. 영업외 수익</t>
  </si>
  <si>
    <t>2. 영업외 비용</t>
  </si>
  <si>
    <t>Ⅴ. 법인세 비용 차감전 순이익</t>
  </si>
  <si>
    <t>Ⅵ. 법인세 비용</t>
  </si>
  <si>
    <t>Ⅷ. 기타포괄손익</t>
  </si>
  <si>
    <t>Ⅸ. 당기총포괄손익</t>
  </si>
  <si>
    <t>※ 월평균 신계약 CSM 배수 = 월평균 신계약 CSM ÷ 월평균 월초</t>
    <phoneticPr fontId="4" type="noConversion"/>
  </si>
  <si>
    <t xml:space="preserve">※ 퇴직계정 포함 및 약관대출이 제외된 대출채권 잔액 </t>
    <phoneticPr fontId="4" type="noConversion"/>
  </si>
  <si>
    <t xml:space="preserve"> </t>
    <phoneticPr fontId="4" type="noConversion"/>
  </si>
  <si>
    <t xml:space="preserve">    수입보험료 및 월초보험료</t>
    <phoneticPr fontId="4" type="noConversion"/>
  </si>
  <si>
    <t xml:space="preserve">    APE(상품 및 채널별)</t>
    <phoneticPr fontId="4" type="noConversion"/>
  </si>
  <si>
    <t xml:space="preserve">    (별도)재무상태표(GAAP)</t>
    <phoneticPr fontId="4" type="noConversion"/>
  </si>
  <si>
    <t xml:space="preserve">    (별도)손익계산서(GAAP)</t>
    <phoneticPr fontId="4" type="noConversion"/>
  </si>
  <si>
    <t xml:space="preserve">    (별도)재무상태표(SAP)</t>
    <phoneticPr fontId="4" type="noConversion"/>
  </si>
  <si>
    <t xml:space="preserve">    (별도)손익계산서(SAP)</t>
    <phoneticPr fontId="4" type="noConversion"/>
  </si>
  <si>
    <t xml:space="preserve">    자산건전성</t>
    <phoneticPr fontId="4" type="noConversion"/>
  </si>
  <si>
    <t xml:space="preserve">    신계약 CSM 및 수익성</t>
    <phoneticPr fontId="4" type="noConversion"/>
  </si>
  <si>
    <t xml:space="preserve">    보험부채 Movement</t>
    <phoneticPr fontId="4" type="noConversion"/>
  </si>
  <si>
    <t xml:space="preserve">    효율지표</t>
    <phoneticPr fontId="4" type="noConversion"/>
  </si>
  <si>
    <t xml:space="preserve">    재무안전성(K-ICS)</t>
    <phoneticPr fontId="4" type="noConversion"/>
  </si>
  <si>
    <t xml:space="preserve"> Ⅵ. 재무제표</t>
    <phoneticPr fontId="4" type="noConversion"/>
  </si>
  <si>
    <t xml:space="preserve"> Ⅴ. 배당</t>
    <phoneticPr fontId="4" type="noConversion"/>
  </si>
  <si>
    <t xml:space="preserve"> Ⅲ. 신계약 매출지표</t>
    <phoneticPr fontId="4" type="noConversion"/>
  </si>
  <si>
    <t xml:space="preserve"> Ⅳ. 자산운용 현황</t>
    <phoneticPr fontId="4" type="noConversion"/>
  </si>
  <si>
    <t xml:space="preserve"> Ⅱ. 주요 재무지표</t>
    <phoneticPr fontId="4" type="noConversion"/>
  </si>
  <si>
    <t>구분</t>
  </si>
  <si>
    <t>■ 재무상태표 (별도)</t>
    <phoneticPr fontId="4" type="noConversion"/>
  </si>
  <si>
    <t>Ⅰ. 요약 재무제표- 별도 재무상태표</t>
    <phoneticPr fontId="4" type="noConversion"/>
  </si>
  <si>
    <t>Ⅰ. 요약 재무제표- 별도 손익계산서</t>
    <phoneticPr fontId="4" type="noConversion"/>
  </si>
  <si>
    <t xml:space="preserve">     보험금 예실차</t>
    <phoneticPr fontId="4" type="noConversion"/>
  </si>
  <si>
    <t xml:space="preserve">     사업비 예실차</t>
    <phoneticPr fontId="4" type="noConversion"/>
  </si>
  <si>
    <t xml:space="preserve">  보험손익</t>
    <phoneticPr fontId="4" type="noConversion"/>
  </si>
  <si>
    <t xml:space="preserve">  투자손익</t>
    <phoneticPr fontId="4" type="noConversion"/>
  </si>
  <si>
    <t xml:space="preserve"> CSM상각</t>
    <phoneticPr fontId="4" type="noConversion"/>
  </si>
  <si>
    <t xml:space="preserve"> RA상각</t>
    <phoneticPr fontId="4" type="noConversion"/>
  </si>
  <si>
    <t xml:space="preserve"> 예실차</t>
    <phoneticPr fontId="4" type="noConversion"/>
  </si>
  <si>
    <t xml:space="preserve"> 기타</t>
    <phoneticPr fontId="4" type="noConversion"/>
  </si>
  <si>
    <t>일반계정 투자손익</t>
    <phoneticPr fontId="4" type="noConversion"/>
  </si>
  <si>
    <t xml:space="preserve">     이자/배당수익</t>
    <phoneticPr fontId="4" type="noConversion"/>
  </si>
  <si>
    <t xml:space="preserve">     평가/처분익</t>
    <phoneticPr fontId="4" type="noConversion"/>
  </si>
  <si>
    <t xml:space="preserve">     부담이자</t>
    <phoneticPr fontId="4" type="noConversion"/>
  </si>
  <si>
    <t>변액금융손익</t>
    <phoneticPr fontId="4" type="noConversion"/>
  </si>
  <si>
    <t>퇴직계정손익</t>
    <phoneticPr fontId="4" type="noConversion"/>
  </si>
  <si>
    <t>■ 손익계산서 (별도)</t>
    <phoneticPr fontId="4" type="noConversion"/>
  </si>
  <si>
    <t>Ⅱ. 주요 재무지표- 신계약 CSM 및 수익성</t>
    <phoneticPr fontId="4" type="noConversion"/>
  </si>
  <si>
    <t>■ 신계약 CSM</t>
    <phoneticPr fontId="4" type="noConversion"/>
  </si>
  <si>
    <t xml:space="preserve">  신계약 CSM</t>
    <phoneticPr fontId="4" type="noConversion"/>
  </si>
  <si>
    <t xml:space="preserve">     종신</t>
    <phoneticPr fontId="4" type="noConversion"/>
  </si>
  <si>
    <t>■ 월평균 월초 대비 신계약 CSM 배수</t>
    <phoneticPr fontId="4" type="noConversion"/>
  </si>
  <si>
    <t xml:space="preserve">  전체 수익성</t>
    <phoneticPr fontId="4" type="noConversion"/>
  </si>
  <si>
    <t>Ⅱ. 주요 재무지표- 보험부채 Movement</t>
    <phoneticPr fontId="4" type="noConversion"/>
  </si>
  <si>
    <t>보장성</t>
    <phoneticPr fontId="4" type="noConversion"/>
  </si>
  <si>
    <t>연금/저축</t>
    <phoneticPr fontId="4" type="noConversion"/>
  </si>
  <si>
    <t xml:space="preserve">  기시 최선추정부채</t>
    <phoneticPr fontId="4" type="noConversion"/>
  </si>
  <si>
    <t xml:space="preserve"> 신계약</t>
    <phoneticPr fontId="4" type="noConversion"/>
  </si>
  <si>
    <t xml:space="preserve"> 이자부리</t>
    <phoneticPr fontId="4" type="noConversion"/>
  </si>
  <si>
    <t xml:space="preserve"> 가정변경 등 조정</t>
    <phoneticPr fontId="4" type="noConversion"/>
  </si>
  <si>
    <t xml:space="preserve">  기말 최선추정부채</t>
    <phoneticPr fontId="4" type="noConversion"/>
  </si>
  <si>
    <t>■ 최선추정부채(BEL)</t>
    <phoneticPr fontId="4" type="noConversion"/>
  </si>
  <si>
    <t>■ 보험계약마진(CSM)</t>
    <phoneticPr fontId="4" type="noConversion"/>
  </si>
  <si>
    <t xml:space="preserve">  기시 보험계약마진</t>
    <phoneticPr fontId="4" type="noConversion"/>
  </si>
  <si>
    <t>■ 위험조정(RA)</t>
    <phoneticPr fontId="4" type="noConversion"/>
  </si>
  <si>
    <t xml:space="preserve">  기시 위험조정</t>
    <phoneticPr fontId="4" type="noConversion"/>
  </si>
  <si>
    <t xml:space="preserve">  기말 위험조정</t>
    <phoneticPr fontId="4" type="noConversion"/>
  </si>
  <si>
    <t>■ 평균 부담금리</t>
    <phoneticPr fontId="4" type="noConversion"/>
  </si>
  <si>
    <t xml:space="preserve">  평균 부담금리</t>
    <phoneticPr fontId="4" type="noConversion"/>
  </si>
  <si>
    <t>Ⅱ. 주요 재무지표- 효율지표</t>
    <phoneticPr fontId="4" type="noConversion"/>
  </si>
  <si>
    <t>■ 사업비율 / 손해율</t>
    <phoneticPr fontId="4" type="noConversion"/>
  </si>
  <si>
    <t xml:space="preserve">  조정 사업비율</t>
    <phoneticPr fontId="4" type="noConversion"/>
  </si>
  <si>
    <t xml:space="preserve"> 조정 수입보험료</t>
    <phoneticPr fontId="4" type="noConversion"/>
  </si>
  <si>
    <t xml:space="preserve"> 실제 사업비</t>
    <phoneticPr fontId="4" type="noConversion"/>
  </si>
  <si>
    <t xml:space="preserve">  손해율</t>
    <phoneticPr fontId="4" type="noConversion"/>
  </si>
  <si>
    <t>■ 계약유지율</t>
    <phoneticPr fontId="4" type="noConversion"/>
  </si>
  <si>
    <t xml:space="preserve">  13회차 계약유지율</t>
    <phoneticPr fontId="4" type="noConversion"/>
  </si>
  <si>
    <t xml:space="preserve">  25회차 계약유지율</t>
    <phoneticPr fontId="4" type="noConversion"/>
  </si>
  <si>
    <t>Ⅱ. 주요 재무지표- 재무안전성</t>
    <phoneticPr fontId="4" type="noConversion"/>
  </si>
  <si>
    <t xml:space="preserve">  지급여력비율</t>
    <phoneticPr fontId="4" type="noConversion"/>
  </si>
  <si>
    <t xml:space="preserve">  듀레이션 갭</t>
    <phoneticPr fontId="4" type="noConversion"/>
  </si>
  <si>
    <t>■ K-ICS / 듀레이션 갭</t>
    <phoneticPr fontId="4" type="noConversion"/>
  </si>
  <si>
    <t>■ 수입보험료</t>
    <phoneticPr fontId="4" type="noConversion"/>
  </si>
  <si>
    <t xml:space="preserve">     종신/CI보험</t>
    <phoneticPr fontId="4" type="noConversion"/>
  </si>
  <si>
    <t xml:space="preserve">        (변액종신/CI)</t>
    <phoneticPr fontId="4" type="noConversion"/>
  </si>
  <si>
    <t xml:space="preserve"> 연금보험</t>
    <phoneticPr fontId="4" type="noConversion"/>
  </si>
  <si>
    <t xml:space="preserve">     일반연금</t>
    <phoneticPr fontId="4" type="noConversion"/>
  </si>
  <si>
    <t xml:space="preserve">     변액연금</t>
    <phoneticPr fontId="4" type="noConversion"/>
  </si>
  <si>
    <t xml:space="preserve"> 저축보험</t>
    <phoneticPr fontId="4" type="noConversion"/>
  </si>
  <si>
    <t xml:space="preserve">     일반저축</t>
    <phoneticPr fontId="4" type="noConversion"/>
  </si>
  <si>
    <t xml:space="preserve">     변액저축</t>
    <phoneticPr fontId="4" type="noConversion"/>
  </si>
  <si>
    <t xml:space="preserve">  수입보험료 합계</t>
    <phoneticPr fontId="4" type="noConversion"/>
  </si>
  <si>
    <t xml:space="preserve">  보장성보험</t>
    <phoneticPr fontId="4" type="noConversion"/>
  </si>
  <si>
    <t xml:space="preserve">  저축성보험</t>
    <phoneticPr fontId="4" type="noConversion"/>
  </si>
  <si>
    <t>종신/CI보험</t>
    <phoneticPr fontId="4" type="noConversion"/>
  </si>
  <si>
    <t xml:space="preserve">  연금보험</t>
    <phoneticPr fontId="4" type="noConversion"/>
  </si>
  <si>
    <t xml:space="preserve">  저축보험</t>
    <phoneticPr fontId="4" type="noConversion"/>
  </si>
  <si>
    <t>Ⅲ. 신계약 매출 지표 - 수입보험료 및 월초보험료</t>
    <phoneticPr fontId="4" type="noConversion"/>
  </si>
  <si>
    <t>Ⅲ. 신계약 매출 지표 - APE(상품 및 채널별)</t>
    <phoneticPr fontId="4" type="noConversion"/>
  </si>
  <si>
    <t>■ 상품별 APE</t>
    <phoneticPr fontId="4" type="noConversion"/>
  </si>
  <si>
    <t>■ 채널별 APE</t>
    <phoneticPr fontId="4" type="noConversion"/>
  </si>
  <si>
    <t xml:space="preserve">  채널별 APE 합계</t>
    <phoneticPr fontId="4" type="noConversion"/>
  </si>
  <si>
    <t>■ 설계사 조직현황 / 정착률</t>
    <phoneticPr fontId="4" type="noConversion"/>
  </si>
  <si>
    <t xml:space="preserve">  설계사 수</t>
    <phoneticPr fontId="4" type="noConversion"/>
  </si>
  <si>
    <t xml:space="preserve">  13차 정착률</t>
    <phoneticPr fontId="4" type="noConversion"/>
  </si>
  <si>
    <t>Ⅳ. 자산운용 현황 - 운용자산</t>
    <phoneticPr fontId="4" type="noConversion"/>
  </si>
  <si>
    <t>■ 자산 포트폴리오</t>
    <phoneticPr fontId="4" type="noConversion"/>
  </si>
  <si>
    <t xml:space="preserve">  자산계</t>
    <phoneticPr fontId="4" type="noConversion"/>
  </si>
  <si>
    <t>■ 운용자산이익률</t>
    <phoneticPr fontId="4" type="noConversion"/>
  </si>
  <si>
    <t xml:space="preserve">  운용자산이익률</t>
    <phoneticPr fontId="4" type="noConversion"/>
  </si>
  <si>
    <t>Ⅳ. 자산운용 현황 - 자산건전성</t>
    <phoneticPr fontId="4" type="noConversion"/>
  </si>
  <si>
    <t>■ 대출자산 건전성</t>
    <phoneticPr fontId="4" type="noConversion"/>
  </si>
  <si>
    <t xml:space="preserve">    대출채권</t>
    <phoneticPr fontId="4" type="noConversion"/>
  </si>
  <si>
    <t xml:space="preserve"> 정상</t>
    <phoneticPr fontId="4" type="noConversion"/>
  </si>
  <si>
    <t xml:space="preserve"> 요주의</t>
    <phoneticPr fontId="4" type="noConversion"/>
  </si>
  <si>
    <t xml:space="preserve"> 고정이하</t>
    <phoneticPr fontId="4" type="noConversion"/>
  </si>
  <si>
    <t xml:space="preserve">   (고정)</t>
    <phoneticPr fontId="4" type="noConversion"/>
  </si>
  <si>
    <t xml:space="preserve">   (회수의문)</t>
    <phoneticPr fontId="4" type="noConversion"/>
  </si>
  <si>
    <t xml:space="preserve">   (추정손실)</t>
    <phoneticPr fontId="4" type="noConversion"/>
  </si>
  <si>
    <t xml:space="preserve">    부실대출비율(NPL)</t>
    <phoneticPr fontId="4" type="noConversion"/>
  </si>
  <si>
    <t xml:space="preserve">    연체율</t>
    <phoneticPr fontId="4" type="noConversion"/>
  </si>
  <si>
    <t>Ⅴ. 배당 - 배당 및 발행주식수</t>
    <phoneticPr fontId="4" type="noConversion"/>
  </si>
  <si>
    <t>■ 별도 및 연결 배당</t>
    <phoneticPr fontId="4" type="noConversion"/>
  </si>
  <si>
    <t xml:space="preserve">    배당성향(별도)</t>
    <phoneticPr fontId="4" type="noConversion"/>
  </si>
  <si>
    <t xml:space="preserve"> 당기순이익(별도)</t>
    <phoneticPr fontId="4" type="noConversion"/>
  </si>
  <si>
    <t xml:space="preserve">    배당성향(연결)</t>
    <phoneticPr fontId="4" type="noConversion"/>
  </si>
  <si>
    <t xml:space="preserve"> 당기순이익(연결)</t>
    <phoneticPr fontId="4" type="noConversion"/>
  </si>
  <si>
    <t xml:space="preserve">    현금배당금총액</t>
    <phoneticPr fontId="4" type="noConversion"/>
  </si>
  <si>
    <t xml:space="preserve">    주당 현금배당금</t>
    <phoneticPr fontId="4" type="noConversion"/>
  </si>
  <si>
    <t xml:space="preserve">  유통주식수</t>
    <phoneticPr fontId="4" type="noConversion"/>
  </si>
  <si>
    <t xml:space="preserve">    시가배당률</t>
    <phoneticPr fontId="4" type="noConversion"/>
  </si>
  <si>
    <t xml:space="preserve">  주가(기말)</t>
    <phoneticPr fontId="4" type="noConversion"/>
  </si>
  <si>
    <t>※ 연도말 주가</t>
  </si>
  <si>
    <t>※ 당기순이익(연결)은 지배기업소유지분 기준 당기순이익을 기재</t>
  </si>
  <si>
    <t xml:space="preserve">  운용자산이익률(헷지제외)</t>
    <phoneticPr fontId="4" type="noConversion"/>
  </si>
  <si>
    <t>■ 재무상태표(별도)</t>
    <phoneticPr fontId="4" type="noConversion"/>
  </si>
  <si>
    <t xml:space="preserve"> 상각</t>
    <phoneticPr fontId="4" type="noConversion"/>
  </si>
  <si>
    <t xml:space="preserve"> 환입</t>
    <phoneticPr fontId="4" type="noConversion"/>
  </si>
  <si>
    <t xml:space="preserve">  월초보험료 합계</t>
    <phoneticPr fontId="4" type="noConversion"/>
  </si>
  <si>
    <t xml:space="preserve">  전체 수익성</t>
  </si>
  <si>
    <t>■ APE 대비 신계약 CSM 배수</t>
    <phoneticPr fontId="4" type="noConversion"/>
  </si>
  <si>
    <t>※ 월초보험료 산출 시 일시납 제외</t>
    <phoneticPr fontId="4" type="noConversion"/>
  </si>
  <si>
    <t>※ APE 대비 신계약 CSM 배수 = 신계약 CSM ÷ 상품별 APE</t>
    <phoneticPr fontId="4" type="noConversion"/>
  </si>
  <si>
    <t xml:space="preserve">  기말 보험계약마진</t>
    <phoneticPr fontId="4" type="noConversion"/>
  </si>
  <si>
    <t>누적</t>
  </si>
  <si>
    <t>1Q</t>
    <phoneticPr fontId="4" type="noConversion"/>
  </si>
  <si>
    <t>2Q</t>
    <phoneticPr fontId="4" type="noConversion"/>
  </si>
  <si>
    <t>3Q</t>
    <phoneticPr fontId="4" type="noConversion"/>
  </si>
  <si>
    <t>4Q</t>
    <phoneticPr fontId="4" type="noConversion"/>
  </si>
  <si>
    <t>현금및예치금</t>
    <phoneticPr fontId="4" type="noConversion"/>
  </si>
  <si>
    <t>유가증권</t>
    <phoneticPr fontId="4" type="noConversion"/>
  </si>
  <si>
    <t>FVPL</t>
    <phoneticPr fontId="4" type="noConversion"/>
  </si>
  <si>
    <t>FVOCI</t>
    <phoneticPr fontId="4" type="noConversion"/>
  </si>
  <si>
    <t>AC</t>
    <phoneticPr fontId="4" type="noConversion"/>
  </si>
  <si>
    <t>관계종속기업</t>
    <phoneticPr fontId="4" type="noConversion"/>
  </si>
  <si>
    <t>대출채권</t>
    <phoneticPr fontId="4" type="noConversion"/>
  </si>
  <si>
    <t>부동산</t>
    <phoneticPr fontId="4" type="noConversion"/>
  </si>
  <si>
    <t>최선추정부채(BEL)</t>
    <phoneticPr fontId="4" type="noConversion"/>
  </si>
  <si>
    <t>보험계약마진(CSM)</t>
    <phoneticPr fontId="4" type="noConversion"/>
  </si>
  <si>
    <t>위험조정(RA)</t>
    <phoneticPr fontId="4" type="noConversion"/>
  </si>
  <si>
    <t>기타</t>
    <phoneticPr fontId="4" type="noConversion"/>
  </si>
  <si>
    <t xml:space="preserve">    IBNR</t>
    <phoneticPr fontId="4" type="noConversion"/>
  </si>
  <si>
    <t>※ 듀레이션 갭 = 금리부자산 듀레이션 – 금리부부채 듀레이션 × (금리부부채 금액 ÷ 금리부자산 금액)</t>
    <phoneticPr fontId="4" type="noConversion"/>
  </si>
  <si>
    <t xml:space="preserve">  자산 듀레이션</t>
    <phoneticPr fontId="4" type="noConversion"/>
  </si>
  <si>
    <t xml:space="preserve">  부채 듀레이션</t>
    <phoneticPr fontId="4" type="noConversion"/>
  </si>
  <si>
    <t xml:space="preserve">  운용자산</t>
    <phoneticPr fontId="4" type="noConversion"/>
  </si>
  <si>
    <t xml:space="preserve">  비운용자산</t>
    <phoneticPr fontId="4" type="noConversion"/>
  </si>
  <si>
    <t xml:space="preserve">  특별계정자산</t>
    <phoneticPr fontId="4" type="noConversion"/>
  </si>
  <si>
    <t xml:space="preserve">  보험부채</t>
    <phoneticPr fontId="4" type="noConversion"/>
  </si>
  <si>
    <t xml:space="preserve">  재보험계약부채</t>
    <phoneticPr fontId="4" type="noConversion"/>
  </si>
  <si>
    <t xml:space="preserve">  투자계약부채</t>
    <phoneticPr fontId="4" type="noConversion"/>
  </si>
  <si>
    <t xml:space="preserve">  특별계정부채</t>
    <phoneticPr fontId="4" type="noConversion"/>
  </si>
  <si>
    <t xml:space="preserve">  그 외</t>
    <phoneticPr fontId="4" type="noConversion"/>
  </si>
  <si>
    <t xml:space="preserve">  영업이익</t>
    <phoneticPr fontId="4" type="noConversion"/>
  </si>
  <si>
    <t xml:space="preserve">  영업외손익</t>
    <phoneticPr fontId="4" type="noConversion"/>
  </si>
  <si>
    <t xml:space="preserve">  세전이익</t>
    <phoneticPr fontId="4" type="noConversion"/>
  </si>
  <si>
    <t xml:space="preserve">  당기순이익</t>
    <phoneticPr fontId="4" type="noConversion"/>
  </si>
  <si>
    <t xml:space="preserve">  부채계</t>
    <phoneticPr fontId="4" type="noConversion"/>
  </si>
  <si>
    <t xml:space="preserve">  자본금</t>
    <phoneticPr fontId="4" type="noConversion"/>
  </si>
  <si>
    <t xml:space="preserve">  자본잉여금</t>
    <phoneticPr fontId="4" type="noConversion"/>
  </si>
  <si>
    <t xml:space="preserve">  신종자본증권</t>
    <phoneticPr fontId="4" type="noConversion"/>
  </si>
  <si>
    <t xml:space="preserve">  이익잉여금</t>
    <phoneticPr fontId="4" type="noConversion"/>
  </si>
  <si>
    <t xml:space="preserve">  자본조정</t>
    <phoneticPr fontId="4" type="noConversion"/>
  </si>
  <si>
    <t xml:space="preserve">  기타포괄손익누계액</t>
    <phoneticPr fontId="4" type="noConversion"/>
  </si>
  <si>
    <t xml:space="preserve">  자본계</t>
    <phoneticPr fontId="4" type="noConversion"/>
  </si>
  <si>
    <t>※ 조정 수입보험료 : 일시납의 1/10 반영</t>
    <phoneticPr fontId="4" type="noConversion"/>
  </si>
  <si>
    <t xml:space="preserve">  상품별 APE 합계</t>
    <phoneticPr fontId="4" type="noConversion"/>
  </si>
  <si>
    <t>■ 손익계산서(별도)</t>
    <phoneticPr fontId="4" type="noConversion"/>
  </si>
  <si>
    <t xml:space="preserve">    판매조직 현황</t>
    <phoneticPr fontId="4" type="noConversion"/>
  </si>
  <si>
    <t xml:space="preserve">    단체보험</t>
    <phoneticPr fontId="4" type="noConversion"/>
  </si>
  <si>
    <t xml:space="preserve">    퇴직</t>
    <phoneticPr fontId="4" type="noConversion"/>
  </si>
  <si>
    <t xml:space="preserve"> 보장성</t>
    <phoneticPr fontId="4" type="noConversion"/>
  </si>
  <si>
    <t xml:space="preserve"> 저축성</t>
    <phoneticPr fontId="4" type="noConversion"/>
  </si>
  <si>
    <t xml:space="preserve">    한화생명금융서비스</t>
    <phoneticPr fontId="4" type="noConversion"/>
  </si>
  <si>
    <t xml:space="preserve">    GA</t>
    <phoneticPr fontId="4" type="noConversion"/>
  </si>
  <si>
    <t xml:space="preserve">    BA</t>
    <phoneticPr fontId="4" type="noConversion"/>
  </si>
  <si>
    <t xml:space="preserve">    기타</t>
    <phoneticPr fontId="4" type="noConversion"/>
  </si>
  <si>
    <t>■ 재무상태표(별도)</t>
  </si>
  <si>
    <t>(단위: 원)</t>
  </si>
  <si>
    <t>VFA</t>
  </si>
  <si>
    <t>고정형</t>
    <phoneticPr fontId="4" type="noConversion"/>
  </si>
  <si>
    <t>연동형</t>
    <phoneticPr fontId="4" type="noConversion"/>
  </si>
  <si>
    <t xml:space="preserve"> 할인율 변동</t>
    <phoneticPr fontId="4" type="noConversion"/>
  </si>
  <si>
    <t>※ 보험료배분접근법 포함</t>
    <phoneticPr fontId="4" type="noConversion"/>
  </si>
  <si>
    <t xml:space="preserve"> Ⅰ. 요약 재무제표</t>
    <phoneticPr fontId="4" type="noConversion"/>
  </si>
  <si>
    <t>QoQ</t>
  </si>
  <si>
    <t>고정형</t>
  </si>
  <si>
    <t>연동형</t>
  </si>
  <si>
    <t xml:space="preserve">    별도 재무상태표</t>
    <phoneticPr fontId="4" type="noConversion"/>
  </si>
  <si>
    <r>
      <t xml:space="preserve">    </t>
    </r>
    <r>
      <rPr>
        <b/>
        <sz val="18"/>
        <rFont val="YD윤고딕 320"/>
        <family val="1"/>
        <charset val="129"/>
      </rPr>
      <t>별도 손익계산서</t>
    </r>
    <phoneticPr fontId="4" type="noConversion"/>
  </si>
  <si>
    <t xml:space="preserve">    배당 및 발행주식수</t>
    <phoneticPr fontId="4" type="noConversion"/>
  </si>
  <si>
    <t>※ 손해율=사고보험금(IBNR 포함)÷위험보험료</t>
    <phoneticPr fontId="4" type="noConversion"/>
  </si>
  <si>
    <t>※ 연금/저축은 월납물량 기준</t>
  </si>
  <si>
    <t>2025.1~3</t>
  </si>
  <si>
    <t>2025.1~3</t>
    <phoneticPr fontId="4" type="noConversion"/>
  </si>
  <si>
    <t>2025.4~6</t>
  </si>
  <si>
    <t>2025.4~6</t>
    <phoneticPr fontId="4" type="noConversion"/>
  </si>
  <si>
    <t>2025.7~9</t>
  </si>
  <si>
    <t>2025.7~9</t>
    <phoneticPr fontId="4" type="noConversion"/>
  </si>
  <si>
    <t>2025.10~12</t>
  </si>
  <si>
    <t>2025.10~12</t>
    <phoneticPr fontId="4" type="noConversion"/>
  </si>
  <si>
    <t xml:space="preserve"> XIV. 이연법인세자산</t>
  </si>
  <si>
    <t xml:space="preserve"> III. 기타포괄손익-공정가치측정금융자산</t>
  </si>
  <si>
    <t xml:space="preserve"> IV. 상각후원가측정금융자산</t>
  </si>
  <si>
    <t xml:space="preserve">   1. 상각후원가측정유가증권</t>
  </si>
  <si>
    <t xml:space="preserve">   2. 상각후원가측정대출채권</t>
  </si>
  <si>
    <t xml:space="preserve">   3. 상각후원가측정기타금융자산</t>
  </si>
  <si>
    <t xml:space="preserve"> XV. 기타자산</t>
  </si>
  <si>
    <t>부     채</t>
  </si>
  <si>
    <t xml:space="preserve"> Ⅰ. 보험손익</t>
  </si>
  <si>
    <t xml:space="preserve"> Ⅱ. 투자손익</t>
  </si>
  <si>
    <t xml:space="preserve"> Ⅲ. 영업이익</t>
  </si>
  <si>
    <t xml:space="preserve"> IⅤ. 영업외수익</t>
  </si>
  <si>
    <t xml:space="preserve"> V. 영업외비용</t>
  </si>
  <si>
    <t xml:space="preserve"> VI. 법인세비용차감전순이익</t>
  </si>
  <si>
    <t xml:space="preserve"> VII. 법인세비용</t>
  </si>
  <si>
    <t xml:space="preserve"> IⅩ. 기타포괄손익</t>
  </si>
  <si>
    <t>3). 확정급여제도의 재측정요소</t>
  </si>
  <si>
    <t>2).  보험계약자산(부채)순금융손익</t>
  </si>
  <si>
    <t>3).  재보험계약자산(부채)순금융손익</t>
  </si>
  <si>
    <t>4).  현금흐름위험회피파생상품평가손익</t>
  </si>
  <si>
    <t xml:space="preserve"> X. 총포괄손익</t>
  </si>
  <si>
    <t xml:space="preserve">     건강보험</t>
  </si>
  <si>
    <t>건강보험</t>
  </si>
  <si>
    <t xml:space="preserve">     건강</t>
    <phoneticPr fontId="4" type="noConversion"/>
  </si>
  <si>
    <t>■ 월평균 월초보험료</t>
    <phoneticPr fontId="4" type="noConversion"/>
  </si>
  <si>
    <t>※ 25년 2분기 부터 '일반보장' 명칭을 '건강보험'으로 변경</t>
    <phoneticPr fontId="4" type="noConversion"/>
  </si>
  <si>
    <t>※ 대출채권 잔액은 변액계정 포함이라서 운용자산 포트폴리오의 대출채권잔액 숫자와 차이남</t>
    <phoneticPr fontId="4" type="noConversion"/>
  </si>
  <si>
    <t>※ 2010년~2022년: IFRS4 기준으로 산출</t>
    <phoneticPr fontId="4" type="noConversion"/>
  </si>
  <si>
    <t>신뱅</t>
    <phoneticPr fontId="4" type="noConversion"/>
  </si>
  <si>
    <t xml:space="preserve">   지급여력금액</t>
  </si>
  <si>
    <t xml:space="preserve">   지급여력기준금액</t>
  </si>
  <si>
    <t>2026.1~3</t>
    <phoneticPr fontId="4" type="noConversion"/>
  </si>
  <si>
    <t>2026.4~6</t>
    <phoneticPr fontId="4" type="noConversion"/>
  </si>
  <si>
    <t>2026.7~9</t>
    <phoneticPr fontId="4" type="noConversion"/>
  </si>
  <si>
    <t>2026.10~12</t>
    <phoneticPr fontId="4" type="noConversion"/>
  </si>
  <si>
    <t xml:space="preserve"> VIII. 분기순이익</t>
  </si>
  <si>
    <t xml:space="preserve"> VI. 관계종속기업투자자산</t>
  </si>
  <si>
    <t xml:space="preserve">   1. 최선추정부채(BEL)</t>
  </si>
  <si>
    <t xml:space="preserve">   2. 위험조정(RA)</t>
  </si>
  <si>
    <t xml:space="preserve">   3. 보험계약마진(CSM)</t>
  </si>
  <si>
    <t>1). 재보험금융수익</t>
  </si>
  <si>
    <t>2). 이자수익</t>
  </si>
  <si>
    <t>3). 배당금수익</t>
  </si>
  <si>
    <t>4). 당기손익-공정가치측정금융상품관련이익</t>
  </si>
  <si>
    <t>5). 기타포괄손익-공정가치측정금융상품관련이익</t>
  </si>
  <si>
    <t>6). 상각후원가측정금융상품관련이익</t>
  </si>
  <si>
    <t>7). 파생상품관련수익</t>
  </si>
  <si>
    <t>8). 외화거래이익</t>
  </si>
  <si>
    <t>9). 기타투자수익</t>
  </si>
  <si>
    <t>4). 당기손익-공정가치측정금융상품관련손실</t>
  </si>
  <si>
    <t>5). 기타포괄손익-공정가치측정금융상품관련손실</t>
  </si>
  <si>
    <t>6). 상각후원가측정금융상품관련손실</t>
  </si>
  <si>
    <t>9). 기타투자비용</t>
  </si>
  <si>
    <t>10). 재산관리비</t>
  </si>
  <si>
    <t>1. 당기손익으로 재분류되지 않는 세후기타포괄손익의 구성요소</t>
  </si>
  <si>
    <t>1). 기타포괄손익-공정가치측정지분증권평가손익</t>
  </si>
  <si>
    <t>2). 자산재평가손익</t>
  </si>
  <si>
    <t>2. 당기손익으로 재분류되는 세후기타포괄손익의 구성요소</t>
  </si>
  <si>
    <t>1). 기타포괄손익-공정가치측정채무증권평가손익</t>
  </si>
  <si>
    <t>(주) 전기는 회계정책의 변경에 따라 당기 중 소급 재작성(계약자지분조정 관련 회계처리 변경)</t>
  </si>
  <si>
    <t>Ⅶ. 당기순이익</t>
  </si>
  <si>
    <t>자      산</t>
  </si>
  <si>
    <t xml:space="preserve">  1. 상각후원가측정유가증권</t>
  </si>
  <si>
    <t xml:space="preserve">  2. 상각후원가측정대출채권</t>
  </si>
  <si>
    <t xml:space="preserve">  3. 상각후원가측정기타금융자산</t>
  </si>
  <si>
    <t xml:space="preserve"> VI. 관계기업투자자산</t>
  </si>
  <si>
    <t xml:space="preserve"> VII. 보험계약자산</t>
  </si>
  <si>
    <t xml:space="preserve"> VIII. 재보험계약자산</t>
  </si>
  <si>
    <t xml:space="preserve"> IX. 유형자산</t>
  </si>
  <si>
    <t xml:space="preserve"> X. 투자부동산</t>
  </si>
  <si>
    <t xml:space="preserve"> XI. 무형자산</t>
  </si>
  <si>
    <t xml:space="preserve"> XII. 순확정급여자산</t>
  </si>
  <si>
    <t xml:space="preserve"> XIII. 사용권자산</t>
  </si>
  <si>
    <t xml:space="preserve"> XIV. 당기법인세자산</t>
  </si>
  <si>
    <t xml:space="preserve"> XV. 이연법인세자산</t>
  </si>
  <si>
    <t xml:space="preserve"> XVI. 기타자산 </t>
  </si>
  <si>
    <t xml:space="preserve"> XVII. 매각예정자산</t>
  </si>
  <si>
    <t>자    산    총    계</t>
  </si>
  <si>
    <t>자본과 부채</t>
  </si>
  <si>
    <t>부      채</t>
  </si>
  <si>
    <t xml:space="preserve">    1. 유배당 보험계약부채</t>
  </si>
  <si>
    <t xml:space="preserve">    2. 무배당 보험계약부채</t>
  </si>
  <si>
    <t> IV. 당기손익-공정가치측정금융부채</t>
  </si>
  <si>
    <t> V. 차입부채및사채</t>
  </si>
  <si>
    <t> VI. 파생상품부채</t>
  </si>
  <si>
    <t> VII. 순확정급여부채</t>
  </si>
  <si>
    <t> VIII. 충당부채</t>
  </si>
  <si>
    <t> IX. 예수부채</t>
  </si>
  <si>
    <t> X. 기타금융부채</t>
  </si>
  <si>
    <t> XI. 당기법인세부채</t>
  </si>
  <si>
    <t> XII. 이연법인세부채</t>
  </si>
  <si>
    <t> XIII. 기타부채</t>
  </si>
  <si>
    <t>부    채    총    계</t>
  </si>
  <si>
    <t>자본</t>
  </si>
  <si>
    <t xml:space="preserve"> I. 지배주주지분</t>
  </si>
  <si>
    <t xml:space="preserve">  1. 자본금</t>
  </si>
  <si>
    <t xml:space="preserve">  2. 기타불입자본</t>
  </si>
  <si>
    <t xml:space="preserve">  3. 신종자본증권</t>
  </si>
  <si>
    <t xml:space="preserve">  4. 기타포괄손익누계액</t>
  </si>
  <si>
    <t xml:space="preserve">  5. 이익잉여금</t>
  </si>
  <si>
    <t xml:space="preserve"> II. 비지배지분</t>
  </si>
  <si>
    <t>자    본    총    계</t>
  </si>
  <si>
    <t>부    채    와    자    본    총    계</t>
  </si>
  <si>
    <t>2025년 12월 31일(전기말)</t>
    <phoneticPr fontId="4" type="noConversion"/>
  </si>
  <si>
    <t>Ⅵ. 재무제표 - 연결손익계산서(GAAP)</t>
    <phoneticPr fontId="4" type="noConversion"/>
  </si>
  <si>
    <t>Ⅵ. 재무제표 - 연결재무상태표(GAAP)</t>
    <phoneticPr fontId="4" type="noConversion"/>
  </si>
  <si>
    <t>■ 재무상태표(연결)</t>
    <phoneticPr fontId="4" type="noConversion"/>
  </si>
  <si>
    <t>■ 손익계산서(연결)</t>
    <phoneticPr fontId="4" type="noConversion"/>
  </si>
  <si>
    <t>Ⅰ. 요약 재무제표- 연결 손익계산서</t>
    <phoneticPr fontId="4" type="noConversion"/>
  </si>
  <si>
    <t xml:space="preserve"> 보험영업수익</t>
    <phoneticPr fontId="4" type="noConversion"/>
  </si>
  <si>
    <t xml:space="preserve"> 보험서비스비용</t>
    <phoneticPr fontId="4" type="noConversion"/>
  </si>
  <si>
    <t>이자배당손익</t>
    <phoneticPr fontId="4" type="noConversion"/>
  </si>
  <si>
    <t>금융상품 평가처분손익</t>
    <phoneticPr fontId="4" type="noConversion"/>
  </si>
  <si>
    <t>파생상품손익</t>
    <phoneticPr fontId="4" type="noConversion"/>
  </si>
  <si>
    <t>외환손익</t>
    <phoneticPr fontId="4" type="noConversion"/>
  </si>
  <si>
    <t>보험재금융손익</t>
    <phoneticPr fontId="4" type="noConversion"/>
  </si>
  <si>
    <t>기타투자손익</t>
    <phoneticPr fontId="4" type="noConversion"/>
  </si>
  <si>
    <t xml:space="preserve">  현금 및 현금성자산</t>
    <phoneticPr fontId="4" type="noConversion"/>
  </si>
  <si>
    <t xml:space="preserve">  당기손익-공정가치측정금융자산</t>
    <phoneticPr fontId="4" type="noConversion"/>
  </si>
  <si>
    <t xml:space="preserve">  기타포괄손익-공정가치측정금융자산</t>
    <phoneticPr fontId="4" type="noConversion"/>
  </si>
  <si>
    <t xml:space="preserve">  상각후원가측정금융자산</t>
    <phoneticPr fontId="4" type="noConversion"/>
  </si>
  <si>
    <t xml:space="preserve">  유형자산</t>
    <phoneticPr fontId="4" type="noConversion"/>
  </si>
  <si>
    <t xml:space="preserve">  재보험계약자산</t>
    <phoneticPr fontId="4" type="noConversion"/>
  </si>
  <si>
    <t xml:space="preserve">  투자부동산</t>
    <phoneticPr fontId="4" type="noConversion"/>
  </si>
  <si>
    <t xml:space="preserve">  기타자산</t>
    <phoneticPr fontId="4" type="noConversion"/>
  </si>
  <si>
    <t xml:space="preserve">  보험계약부채</t>
    <phoneticPr fontId="4" type="noConversion"/>
  </si>
  <si>
    <t xml:space="preserve">  당기손익-공정가치측정금융부채</t>
    <phoneticPr fontId="4" type="noConversion"/>
  </si>
  <si>
    <t xml:space="preserve">  차입부채및사채</t>
    <phoneticPr fontId="4" type="noConversion"/>
  </si>
  <si>
    <t xml:space="preserve">  파생상품부채</t>
    <phoneticPr fontId="4" type="noConversion"/>
  </si>
  <si>
    <t xml:space="preserve">  기타금융부채</t>
    <phoneticPr fontId="4" type="noConversion"/>
  </si>
  <si>
    <t xml:space="preserve">  예수부채</t>
    <phoneticPr fontId="4" type="noConversion"/>
  </si>
  <si>
    <t xml:space="preserve">  이연법인세부채</t>
    <phoneticPr fontId="4" type="noConversion"/>
  </si>
  <si>
    <t xml:space="preserve">  지배주주지분</t>
    <phoneticPr fontId="4" type="noConversion"/>
  </si>
  <si>
    <t xml:space="preserve">    자본금</t>
    <phoneticPr fontId="4" type="noConversion"/>
  </si>
  <si>
    <t xml:space="preserve">    기타불입자본</t>
    <phoneticPr fontId="4" type="noConversion"/>
  </si>
  <si>
    <t xml:space="preserve">    신종자본증권</t>
    <phoneticPr fontId="4" type="noConversion"/>
  </si>
  <si>
    <t xml:space="preserve">    기타포괄손익누계액</t>
    <phoneticPr fontId="4" type="noConversion"/>
  </si>
  <si>
    <t xml:space="preserve">    이익잉여금</t>
    <phoneticPr fontId="4" type="noConversion"/>
  </si>
  <si>
    <t xml:space="preserve">  비지배지분</t>
    <phoneticPr fontId="4" type="noConversion"/>
  </si>
  <si>
    <t xml:space="preserve">  무형자산</t>
    <phoneticPr fontId="4" type="noConversion"/>
  </si>
  <si>
    <t>※ GAAP 기준</t>
    <phoneticPr fontId="4" type="noConversion"/>
  </si>
  <si>
    <t>Ⅰ. 요약 재무제표- 연결 재무상태표</t>
    <phoneticPr fontId="4" type="noConversion"/>
  </si>
  <si>
    <t>■ 재무상태표 (연결)</t>
    <phoneticPr fontId="4" type="noConversion"/>
  </si>
  <si>
    <t>■ 손익계산서 (연결)</t>
    <phoneticPr fontId="4" type="noConversion"/>
  </si>
  <si>
    <t xml:space="preserve">    연결 재무상태표</t>
    <phoneticPr fontId="4" type="noConversion"/>
  </si>
  <si>
    <t xml:space="preserve">    연결 손익계산서</t>
    <phoneticPr fontId="4" type="noConversion"/>
  </si>
  <si>
    <t xml:space="preserve">    (연결)재무상태표(GAAP)</t>
    <phoneticPr fontId="4" type="noConversion"/>
  </si>
  <si>
    <t xml:space="preserve">    (연결)손익계산서(GAAP)</t>
    <phoneticPr fontId="4" type="noConversion"/>
  </si>
  <si>
    <t>Ⅰ. 보험손익</t>
    <phoneticPr fontId="4" type="noConversion"/>
  </si>
  <si>
    <t>1. 보험영업수익</t>
    <phoneticPr fontId="4" type="noConversion"/>
  </si>
  <si>
    <t>1). 보험수익</t>
    <phoneticPr fontId="4" type="noConversion"/>
  </si>
  <si>
    <t>2). 재보험수익</t>
    <phoneticPr fontId="4" type="noConversion"/>
  </si>
  <si>
    <t>2. 보험서비스비용</t>
    <phoneticPr fontId="4" type="noConversion"/>
  </si>
  <si>
    <t>1). 보험비용</t>
    <phoneticPr fontId="4" type="noConversion"/>
  </si>
  <si>
    <t>2). 재보험비용</t>
    <phoneticPr fontId="4" type="noConversion"/>
  </si>
  <si>
    <t>3). 기타사업비용</t>
    <phoneticPr fontId="4" type="noConversion"/>
  </si>
  <si>
    <t>Ⅱ. 투자손익</t>
    <phoneticPr fontId="4" type="noConversion"/>
  </si>
  <si>
    <t>1. 투자영업수익</t>
    <phoneticPr fontId="4" type="noConversion"/>
  </si>
  <si>
    <t>1). 보험금융수익</t>
    <phoneticPr fontId="4" type="noConversion"/>
  </si>
  <si>
    <t>2). 재보험금융수익</t>
    <phoneticPr fontId="4" type="noConversion"/>
  </si>
  <si>
    <t>3). 이자수익</t>
    <phoneticPr fontId="4" type="noConversion"/>
  </si>
  <si>
    <t>4). 배당수익</t>
    <phoneticPr fontId="4" type="noConversion"/>
  </si>
  <si>
    <t>5). 당기손익-공정가치측정금융상품관련이익</t>
    <phoneticPr fontId="4" type="noConversion"/>
  </si>
  <si>
    <t>6). 기타포괄손익-공정가치측정금융상품관련이익</t>
    <phoneticPr fontId="4" type="noConversion"/>
  </si>
  <si>
    <t>7). 상각후원가측정금융상품관련이익</t>
    <phoneticPr fontId="4" type="noConversion"/>
  </si>
  <si>
    <t>8). 파생상품관련수익</t>
    <phoneticPr fontId="4" type="noConversion"/>
  </si>
  <si>
    <t>9). 외화거래이익</t>
    <phoneticPr fontId="4" type="noConversion"/>
  </si>
  <si>
    <t>10). 기타투자수익</t>
    <phoneticPr fontId="4" type="noConversion"/>
  </si>
  <si>
    <t>2. 투자영업비용</t>
    <phoneticPr fontId="4" type="noConversion"/>
  </si>
  <si>
    <t>1). 보험금융비용</t>
    <phoneticPr fontId="4" type="noConversion"/>
  </si>
  <si>
    <t>2). 재보험금융비용</t>
    <phoneticPr fontId="4" type="noConversion"/>
  </si>
  <si>
    <t>3). 금융부채의 이자비용</t>
    <phoneticPr fontId="4" type="noConversion"/>
  </si>
  <si>
    <t>4). 당기손익-공정가치측정금융상품관련손실</t>
    <phoneticPr fontId="4" type="noConversion"/>
  </si>
  <si>
    <t>5). 기타포괄손익-공정가치측정금융상품관련손실</t>
    <phoneticPr fontId="4" type="noConversion"/>
  </si>
  <si>
    <t>6). 상각후원가측정금융상품관련손실</t>
    <phoneticPr fontId="4" type="noConversion"/>
  </si>
  <si>
    <t>7). 파생상품관련비용</t>
    <phoneticPr fontId="4" type="noConversion"/>
  </si>
  <si>
    <t>8). 외화거래손실</t>
    <phoneticPr fontId="4" type="noConversion"/>
  </si>
  <si>
    <t>9). 재산관리비</t>
    <phoneticPr fontId="4" type="noConversion"/>
  </si>
  <si>
    <t>10). 기타투자비용</t>
    <phoneticPr fontId="4" type="noConversion"/>
  </si>
  <si>
    <t>Ⅲ. 영업이익</t>
    <phoneticPr fontId="4" type="noConversion"/>
  </si>
  <si>
    <t>1. 당기손익으로 재분류되지 않는 세후기타포괄손익의 구성요소</t>
    <phoneticPr fontId="4" type="noConversion"/>
  </si>
  <si>
    <t>2. 당기손익으로 재분류되는 세후기타포괄손익의 구성요소</t>
    <phoneticPr fontId="4" type="noConversion"/>
  </si>
  <si>
    <t>1). 기타포괄손익-공정가치측정지분증권관련손익</t>
    <phoneticPr fontId="4" type="noConversion"/>
  </si>
  <si>
    <t>1. 지배기업의 소유주</t>
    <phoneticPr fontId="4" type="noConversion"/>
  </si>
  <si>
    <t>2. 비지배지분</t>
    <phoneticPr fontId="4" type="noConversion"/>
  </si>
  <si>
    <t>2). 당기손익-공정가치측정지정금융부채평가손익</t>
    <phoneticPr fontId="4" type="noConversion"/>
  </si>
  <si>
    <t>3). 자산재평가손익</t>
    <phoneticPr fontId="4" type="noConversion"/>
  </si>
  <si>
    <t>4). 확정급여제도의 재측정요소</t>
    <phoneticPr fontId="4" type="noConversion"/>
  </si>
  <si>
    <t>1). 기타포괄손익-공정가치측정채무증권평가손익</t>
    <phoneticPr fontId="4" type="noConversion"/>
  </si>
  <si>
    <t>2). 관계기업 기타포괄손익지분</t>
    <phoneticPr fontId="4" type="noConversion"/>
  </si>
  <si>
    <t>3). 보험계약자산(부채)순금융손익</t>
    <phoneticPr fontId="4" type="noConversion"/>
  </si>
  <si>
    <t>4). 재보험계약자산(부채)순금융손익</t>
    <phoneticPr fontId="4" type="noConversion"/>
  </si>
  <si>
    <t>5). 현금흐름위험회피파생상품평가손익</t>
    <phoneticPr fontId="4" type="noConversion"/>
  </si>
  <si>
    <t>6). 해외사업환산손익</t>
    <phoneticPr fontId="4" type="noConversion"/>
  </si>
  <si>
    <t>(2) 재보험계약보험금융수익</t>
    <phoneticPr fontId="4" type="noConversion"/>
  </si>
  <si>
    <t>나. 이자수익</t>
    <phoneticPr fontId="4" type="noConversion"/>
  </si>
  <si>
    <t>다. 배당수익</t>
    <phoneticPr fontId="4" type="noConversion"/>
  </si>
  <si>
    <t>라. 임대료수익</t>
    <phoneticPr fontId="4" type="noConversion"/>
  </si>
  <si>
    <t>마. 수수료수익</t>
    <phoneticPr fontId="4" type="noConversion"/>
  </si>
  <si>
    <t>바. 금융상품처분이익</t>
    <phoneticPr fontId="4" type="noConversion"/>
  </si>
  <si>
    <t>사. 금융상품재분류이익</t>
    <phoneticPr fontId="4" type="noConversion"/>
  </si>
  <si>
    <t>아. 당기손익-공정가치측정금융상품평가이익</t>
    <phoneticPr fontId="4" type="noConversion"/>
  </si>
  <si>
    <t>자. 금전신탁이익</t>
    <phoneticPr fontId="4" type="noConversion"/>
  </si>
  <si>
    <t>차. 금융상품손상차손환입</t>
    <phoneticPr fontId="4" type="noConversion"/>
  </si>
  <si>
    <t>카. 관계·종속기업투자주식손상차손환입</t>
    <phoneticPr fontId="4" type="noConversion"/>
  </si>
  <si>
    <t>타. 비금융자산손상차손환입</t>
    <phoneticPr fontId="4" type="noConversion"/>
  </si>
  <si>
    <t>파. 지분법평가이익</t>
    <phoneticPr fontId="4" type="noConversion"/>
  </si>
  <si>
    <t>하. 파생상품거래이익</t>
    <phoneticPr fontId="4" type="noConversion"/>
  </si>
  <si>
    <t>(1) 보험계약보험금융수익</t>
    <phoneticPr fontId="4" type="noConversion"/>
  </si>
  <si>
    <t>(1) 예금이자</t>
    <phoneticPr fontId="4" type="noConversion"/>
  </si>
  <si>
    <t>(2) 당기손익-공정가치측정유가증권이자</t>
    <phoneticPr fontId="4" type="noConversion"/>
  </si>
  <si>
    <t>(3) 기타포괄손익-공정가치측정유가증권이자</t>
    <phoneticPr fontId="4" type="noConversion"/>
  </si>
  <si>
    <t>(4) 상각후원가측정유가증권이자</t>
    <phoneticPr fontId="4" type="noConversion"/>
  </si>
  <si>
    <t>(5) 대출채권이자</t>
    <phoneticPr fontId="4" type="noConversion"/>
  </si>
  <si>
    <t>(6) 기타이자수익</t>
    <phoneticPr fontId="4" type="noConversion"/>
  </si>
  <si>
    <t>(1) 이자율관련</t>
    <phoneticPr fontId="4" type="noConversion"/>
  </si>
  <si>
    <t>(2) 통화관련</t>
    <phoneticPr fontId="4" type="noConversion"/>
  </si>
  <si>
    <t>(3) 주식관련</t>
    <phoneticPr fontId="4" type="noConversion"/>
  </si>
  <si>
    <t>(4) 신용관련</t>
    <phoneticPr fontId="4" type="noConversion"/>
  </si>
  <si>
    <t>(5) 기타</t>
    <phoneticPr fontId="4" type="noConversion"/>
  </si>
  <si>
    <t>거. 파생상품평가이익</t>
    <phoneticPr fontId="4" type="noConversion"/>
  </si>
  <si>
    <t>너. 외환차익</t>
    <phoneticPr fontId="4" type="noConversion"/>
  </si>
  <si>
    <t>더. 외화환산이익</t>
    <phoneticPr fontId="4" type="noConversion"/>
  </si>
  <si>
    <t>러. 부동산처분이익</t>
    <phoneticPr fontId="4" type="noConversion"/>
  </si>
  <si>
    <t>머. 재평가손실환입</t>
    <phoneticPr fontId="4" type="noConversion"/>
  </si>
  <si>
    <t>버. 신탁보수</t>
    <phoneticPr fontId="4" type="noConversion"/>
  </si>
  <si>
    <t>서. 금융부채상환이익</t>
    <phoneticPr fontId="4" type="noConversion"/>
  </si>
  <si>
    <t>어. 염가매수차익</t>
    <phoneticPr fontId="4" type="noConversion"/>
  </si>
  <si>
    <t>저. 기타투자수익</t>
    <phoneticPr fontId="4" type="noConversion"/>
  </si>
  <si>
    <t>가. 보험금융비용</t>
    <phoneticPr fontId="4" type="noConversion"/>
  </si>
  <si>
    <t>(1) 보험계약보험금융비용</t>
    <phoneticPr fontId="4" type="noConversion"/>
  </si>
  <si>
    <t>(2) 재보험계약보험금융비용</t>
    <phoneticPr fontId="4" type="noConversion"/>
  </si>
  <si>
    <t>나. 이자비용</t>
    <phoneticPr fontId="4" type="noConversion"/>
  </si>
  <si>
    <t>다. 재산관리비</t>
    <phoneticPr fontId="4" type="noConversion"/>
  </si>
  <si>
    <t>라. 부동산관리비</t>
    <phoneticPr fontId="4" type="noConversion"/>
  </si>
  <si>
    <t>마. 지분법평가손실</t>
    <phoneticPr fontId="4" type="noConversion"/>
  </si>
  <si>
    <t>바. 금융상품처분손실</t>
    <phoneticPr fontId="4" type="noConversion"/>
  </si>
  <si>
    <t>사. 금융상품재분류손실</t>
    <phoneticPr fontId="4" type="noConversion"/>
  </si>
  <si>
    <t>아. 당기손익-공정가치측정금융상품평가손실</t>
    <phoneticPr fontId="4" type="noConversion"/>
  </si>
  <si>
    <t>자. 금전신탁손실</t>
    <phoneticPr fontId="4" type="noConversion"/>
  </si>
  <si>
    <t>차. 금융상품손상차손</t>
    <phoneticPr fontId="4" type="noConversion"/>
  </si>
  <si>
    <t>카. 관계·종속기업투자주식손상차손</t>
    <phoneticPr fontId="4" type="noConversion"/>
  </si>
  <si>
    <t>타. 비금융자산손상차손</t>
    <phoneticPr fontId="4" type="noConversion"/>
  </si>
  <si>
    <t>파. 파생상품거래손실</t>
    <phoneticPr fontId="4" type="noConversion"/>
  </si>
  <si>
    <t>하. 파생상품평가손실</t>
    <phoneticPr fontId="4" type="noConversion"/>
  </si>
  <si>
    <t>거. 외환차손</t>
    <phoneticPr fontId="4" type="noConversion"/>
  </si>
  <si>
    <t>너. 외화환산손실</t>
    <phoneticPr fontId="4" type="noConversion"/>
  </si>
  <si>
    <t>더. 부동산처분손실</t>
    <phoneticPr fontId="4" type="noConversion"/>
  </si>
  <si>
    <t>러. 재평가손실</t>
    <phoneticPr fontId="4" type="noConversion"/>
  </si>
  <si>
    <t>머. 부동산감가상각비</t>
    <phoneticPr fontId="4" type="noConversion"/>
  </si>
  <si>
    <t>버. 무형자산상각비</t>
    <phoneticPr fontId="4" type="noConversion"/>
  </si>
  <si>
    <t>서. 사용권자산감가상각비</t>
    <phoneticPr fontId="4" type="noConversion"/>
  </si>
  <si>
    <t>어. 금융부채상환손실</t>
    <phoneticPr fontId="4" type="noConversion"/>
  </si>
  <si>
    <t>저. 기타투자비용</t>
    <phoneticPr fontId="4" type="noConversion"/>
  </si>
  <si>
    <t>가. 유형자산처분이익</t>
    <phoneticPr fontId="4" type="noConversion"/>
  </si>
  <si>
    <t>나. 전기오류수정이익</t>
    <phoneticPr fontId="4" type="noConversion"/>
  </si>
  <si>
    <t>다. 외환차익</t>
    <phoneticPr fontId="4" type="noConversion"/>
  </si>
  <si>
    <t>라. 외화환산이익</t>
    <phoneticPr fontId="4" type="noConversion"/>
  </si>
  <si>
    <t>마. 자산수증이익</t>
    <phoneticPr fontId="4" type="noConversion"/>
  </si>
  <si>
    <t>바. 채무면제이익</t>
    <phoneticPr fontId="4" type="noConversion"/>
  </si>
  <si>
    <t>사. 보험차익</t>
    <phoneticPr fontId="4" type="noConversion"/>
  </si>
  <si>
    <t>아. 잡이익</t>
    <phoneticPr fontId="4" type="noConversion"/>
  </si>
  <si>
    <t>가. 유형자산처분손실</t>
    <phoneticPr fontId="4" type="noConversion"/>
  </si>
  <si>
    <t>나. 기부금</t>
    <phoneticPr fontId="4" type="noConversion"/>
  </si>
  <si>
    <t>다. 전기오류수정손실</t>
    <phoneticPr fontId="4" type="noConversion"/>
  </si>
  <si>
    <t>라. 외환차손</t>
    <phoneticPr fontId="4" type="noConversion"/>
  </si>
  <si>
    <t>마. 외화환산손실</t>
    <phoneticPr fontId="4" type="noConversion"/>
  </si>
  <si>
    <t>바. 재해손실</t>
    <phoneticPr fontId="4" type="noConversion"/>
  </si>
  <si>
    <t>사. 과징금·과태료·벌과금등</t>
    <phoneticPr fontId="4" type="noConversion"/>
  </si>
  <si>
    <t>아. 잡손실</t>
    <phoneticPr fontId="4" type="noConversion"/>
  </si>
  <si>
    <r>
      <t>다. 국</t>
    </r>
    <r>
      <rPr>
        <sz val="12"/>
        <rFont val="Calibri"/>
        <family val="2"/>
      </rPr>
      <t>·</t>
    </r>
    <r>
      <rPr>
        <sz val="12"/>
        <rFont val="YD윤고딕 320"/>
        <family val="1"/>
        <charset val="129"/>
      </rPr>
      <t>공채</t>
    </r>
    <phoneticPr fontId="4" type="noConversion"/>
  </si>
  <si>
    <t>라. 특수채</t>
    <phoneticPr fontId="4" type="noConversion"/>
  </si>
  <si>
    <t>마. 금융채</t>
    <phoneticPr fontId="4" type="noConversion"/>
  </si>
  <si>
    <t>바. 회사채</t>
    <phoneticPr fontId="4" type="noConversion"/>
  </si>
  <si>
    <t>사. 수익증권</t>
    <phoneticPr fontId="4" type="noConversion"/>
  </si>
  <si>
    <t>아. 외화유가증권</t>
    <phoneticPr fontId="4" type="noConversion"/>
  </si>
  <si>
    <t>자. 기타유가증권</t>
    <phoneticPr fontId="4" type="noConversion"/>
  </si>
  <si>
    <t>마. 외화유가증권</t>
  </si>
  <si>
    <t xml:space="preserve">(이연대출부대수익) </t>
  </si>
  <si>
    <t xml:space="preserve">         최선추정(BEL)</t>
  </si>
  <si>
    <t xml:space="preserve">         위험조정(RA)</t>
  </si>
  <si>
    <t xml:space="preserve">         보험계약마진(CSM)</t>
  </si>
  <si>
    <t>자산총계</t>
  </si>
  <si>
    <t xml:space="preserve">         보험료배분접근법적용</t>
  </si>
  <si>
    <t>부채총계</t>
  </si>
  <si>
    <t>자본총계</t>
  </si>
  <si>
    <t xml:space="preserve"> VII. 법인세비용차감전순이익</t>
    <phoneticPr fontId="4" type="noConversion"/>
  </si>
  <si>
    <t xml:space="preserve"> VIII. 법인세비용</t>
    <phoneticPr fontId="4" type="noConversion"/>
  </si>
  <si>
    <t xml:space="preserve"> IⅩ. 당기순이익</t>
    <phoneticPr fontId="4" type="noConversion"/>
  </si>
  <si>
    <t xml:space="preserve"> Ⅹ. 기타포괄손익</t>
    <phoneticPr fontId="4" type="noConversion"/>
  </si>
  <si>
    <t>XI. 총포괄이익(손실)</t>
    <phoneticPr fontId="4" type="noConversion"/>
  </si>
  <si>
    <t>XII.순이익(손실)의 귀속</t>
    <phoneticPr fontId="4" type="noConversion"/>
  </si>
  <si>
    <t>XIII.총포괄손익의 귀속</t>
    <phoneticPr fontId="4" type="noConversion"/>
  </si>
  <si>
    <t xml:space="preserve"> IⅤ. 영업외손익</t>
    <phoneticPr fontId="4" type="noConversion"/>
  </si>
  <si>
    <t xml:space="preserve"> Ⅴ. 영업외수익</t>
    <phoneticPr fontId="4" type="noConversion"/>
  </si>
  <si>
    <t xml:space="preserve"> VI. 영업외비용</t>
    <phoneticPr fontId="4" type="noConversion"/>
  </si>
  <si>
    <t>※ 1년 만기 상품 및 퇴직은 제외</t>
    <phoneticPr fontId="4" type="noConversion"/>
  </si>
  <si>
    <t>Ⅵ. 재무제표 - 별도재무상태표(GAAP)</t>
    <phoneticPr fontId="4" type="noConversion"/>
  </si>
  <si>
    <t>Ⅵ. 재무제표 - 별도손익계산서(GAAP)</t>
    <phoneticPr fontId="4" type="noConversion"/>
  </si>
  <si>
    <t>Ⅵ. 재무제표 - 별도재무상태표(SAP)</t>
    <phoneticPr fontId="4" type="noConversion"/>
  </si>
  <si>
    <t>Ⅵ. 재무제표 - 별도손익계산서(SAP)</t>
    <phoneticPr fontId="4" type="noConversion"/>
  </si>
  <si>
    <t>지배기업의 소유주 귀속</t>
    <phoneticPr fontId="4" type="noConversion"/>
  </si>
  <si>
    <t>2025.1~6</t>
    <phoneticPr fontId="4" type="noConversion"/>
  </si>
  <si>
    <t>2026.1~6</t>
    <phoneticPr fontId="4" type="noConversion"/>
  </si>
  <si>
    <t>2026년 6월 30일(당기말)</t>
    <phoneticPr fontId="4" type="noConversion"/>
  </si>
  <si>
    <t>2026년 1~6월 누계 (당기)</t>
    <phoneticPr fontId="4" type="noConversion"/>
  </si>
  <si>
    <t>2025년 1~6월 누계 (전기)</t>
    <phoneticPr fontId="4" type="noConversion"/>
  </si>
  <si>
    <t>2026.1~6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</si>
</sst>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5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_ * #,##0_ ;_ * \-#,##0_ ;_ * &quot;-&quot;_ ;_ @_ "/>
    <numFmt numFmtId="177" formatCode="_(&quot;$&quot;* #,##0_);_(&quot;$&quot;* \(#,##0\);_(&quot;$&quot;* &quot;-&quot;_);_(@_)"/>
    <numFmt numFmtId="178" formatCode="_ * #,##0.00_ ;_ * \-#,##0.00_ ;_ * &quot;-&quot;??_ ;_ @_ "/>
    <numFmt numFmtId="179" formatCode="_ &quot;₩&quot;* #,##0_ ;_ &quot;₩&quot;* \-#,##0_ ;_ &quot;₩&quot;* &quot;-&quot;_ ;_ @_ "/>
    <numFmt numFmtId="180" formatCode="_ &quot;₩&quot;* #,##0.00_ ;_ &quot;₩&quot;* \-#,##0.00_ ;_ &quot;₩&quot;* &quot;-&quot;??_ ;_ @_ "/>
    <numFmt numFmtId="181" formatCode="&quot;US$&quot;#,##0.00_);\(&quot;US$&quot;#,##0.00\)"/>
    <numFmt numFmtId="182" formatCode="#,##0&quot;포&quot;"/>
    <numFmt numFmtId="183" formatCode="m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/d"/>
    <numFmt numFmtId="184" formatCode="#,##0;&quot;△&quot;#,##0"/>
    <numFmt numFmtId="185" formatCode="#,##0&quot;Vial&quot;"/>
    <numFmt numFmtId="186" formatCode="_ * #,##0_ ;_ * \-#,##0_ ;_ * &quot;-&quot;??_ ;_ @_ "/>
    <numFmt numFmtId="187" formatCode="0.00%_);\(0.00%\)"/>
    <numFmt numFmtId="188" formatCode="_(* #,##0.00_);_(* \(#,##0.00\);_(* &quot;-&quot;??_);_(@_)"/>
    <numFmt numFmtId="189" formatCode="#,##0&quot;㎖&quot;"/>
    <numFmt numFmtId="190" formatCode="#,##0&quot;앰플&quot;"/>
    <numFmt numFmtId="191" formatCode="#,##0&quot;g&quot;"/>
    <numFmt numFmtId="192" formatCode="&quot; ￦&quot;#,##0_);&quot;(￦&quot;#,##0\);&quot; ￦&quot;\-_)"/>
    <numFmt numFmtId="193" formatCode="#0&quot;일&quot;"/>
    <numFmt numFmtId="194" formatCode="#,##0&quot;정&quot;"/>
    <numFmt numFmtId="195" formatCode="#,##0&quot;매&quot;"/>
    <numFmt numFmtId="196" formatCode="&quot;#&quot;##0"/>
    <numFmt numFmtId="197" formatCode="[Blue]#,##0.00;[Red]\-#,##0.00"/>
    <numFmt numFmtId="198" formatCode="#,##0&quot;캅셀&quot;"/>
    <numFmt numFmtId="199" formatCode="_-* #,##0_-;\-* #,##0_-;_-* &quot;-     &quot;_-;_-@_-"/>
    <numFmt numFmtId="200" formatCode="&quot;₩&quot;#,##0;&quot;₩&quot;\-#,##0"/>
    <numFmt numFmtId="201" formatCode="_-&quot;₩&quot;* #,##0_-;&quot;₩&quot;&quot;₩&quot;&quot;₩&quot;&quot;₩&quot;&quot;₩&quot;&quot;₩&quot;&quot;₩&quot;&quot;₩&quot;&quot;₩&quot;&quot;₩&quot;\-&quot;₩&quot;* #,##0_-;_-&quot;₩&quot;* &quot;-&quot;_-;_-@_-"/>
    <numFmt numFmtId="202" formatCode="_-&quot;₩&quot;* #,##0.00_-;&quot;₩&quot;&quot;₩&quot;&quot;₩&quot;&quot;₩&quot;&quot;₩&quot;&quot;₩&quot;&quot;₩&quot;&quot;₩&quot;&quot;₩&quot;&quot;₩&quot;\-&quot;₩&quot;* #,##0.00_-;_-&quot;₩&quot;* &quot;-&quot;??_-;_-@_-"/>
    <numFmt numFmtId="203" formatCode="_-* #,##0_-;&quot;₩&quot;&quot;₩&quot;&quot;₩&quot;&quot;₩&quot;&quot;₩&quot;&quot;₩&quot;&quot;₩&quot;&quot;₩&quot;&quot;₩&quot;&quot;₩&quot;\-* #,##0_-;_-* &quot;-&quot;_-;_-@_-"/>
    <numFmt numFmtId="204" formatCode="_-* #,##0.00_-;&quot;₩&quot;&quot;₩&quot;&quot;₩&quot;&quot;₩&quot;&quot;₩&quot;&quot;₩&quot;&quot;₩&quot;&quot;₩&quot;&quot;₩&quot;&quot;₩&quot;\-* #,##0.00_-;_-* &quot;-&quot;??_-;_-@_-"/>
    <numFmt numFmtId="205" formatCode="#,##0_)&quot;개월&quot;;\(#,##0\)"/>
    <numFmt numFmtId="206" formatCode="mmm\.yy"/>
    <numFmt numFmtId="207" formatCode="0&quot;.&quot;_);[Red]\(0\)"/>
    <numFmt numFmtId="208" formatCode="\'yy\.mm\.dd"/>
    <numFmt numFmtId="209" formatCode="_-* #,##0\ _D_M_-;\-* #,##0\ _D_M_-;_-* &quot;-&quot;\ _D_M_-;_-@_-"/>
    <numFmt numFmtId="210" formatCode="_-* #,##0.00\ _D_M_-;\-* #,##0.00\ _D_M_-;_-* &quot;-&quot;??\ _D_M_-;_-@_-"/>
    <numFmt numFmtId="211" formatCode="_ &quot;₩&quot;* #,##0.00_ ;_ &quot;₩&quot;* &quot;₩&quot;\-#,##0.00_ ;_ &quot;₩&quot;* &quot;-&quot;??_ ;_ @_ "/>
    <numFmt numFmtId="212" formatCode="_-[$€-2]* #,##0.00_-;\-[$€-2]* #,##0.00_-;_-[$€-2]* &quot;-&quot;??_-"/>
    <numFmt numFmtId="213" formatCode="#,##0;[Red]&quot;△&quot;#,##0"/>
    <numFmt numFmtId="214" formatCode="#,##0,;\-#,##0,;_-&quot;&quot;_-"/>
    <numFmt numFmtId="215" formatCode="0%_);\(0%\)"/>
    <numFmt numFmtId="216" formatCode="0.0%"/>
    <numFmt numFmtId="217" formatCode="#,##0_ "/>
    <numFmt numFmtId="218" formatCode="###,000"/>
    <numFmt numFmtId="219" formatCode="0.00%\p"/>
    <numFmt numFmtId="220" formatCode="0.0&quot;%&quot;"/>
    <numFmt numFmtId="221" formatCode="0.0&quot;%p&quot;"/>
    <numFmt numFmtId="222" formatCode="#,##0_);[Red]\(#,##0\)"/>
    <numFmt numFmtId="223" formatCode="0.0%\p"/>
    <numFmt numFmtId="224" formatCode="#,##0.00_);[Red]\(#,##0.00\)"/>
    <numFmt numFmtId="225" formatCode="#,##0&quot;원&quot;"/>
    <numFmt numFmtId="226" formatCode="_-* #,##0_-;&quot;-&quot;\ #,##0_-;_-* &quot;-&quot;_-;_-@_-"/>
    <numFmt numFmtId="227" formatCode="_-* #,##0_-;[Red]&quot;△&quot;\ #,##0_-;_-* &quot;-&quot;_-;_-@_-"/>
    <numFmt numFmtId="228" formatCode="0_ "/>
    <numFmt numFmtId="229" formatCode="##,##0&quot;주&quot;"/>
    <numFmt numFmtId="230" formatCode="#,##0&quot;배&quot;"/>
    <numFmt numFmtId="231" formatCode="#,##0.0_ "/>
    <numFmt numFmtId="232" formatCode="0.00_);[Red]\(0.00\)"/>
    <numFmt numFmtId="233" formatCode="0.00_ "/>
    <numFmt numFmtId="234" formatCode="#,##0.0&quot;%&quot;"/>
    <numFmt numFmtId="235" formatCode="#,##0.00&quot;%&quot;"/>
    <numFmt numFmtId="236" formatCode="#,##0.00&quot;%p&quot;"/>
    <numFmt numFmtId="237" formatCode="0&quot;%&quot;"/>
    <numFmt numFmtId="238" formatCode="#&quot;%&quot;"/>
    <numFmt numFmtId="239" formatCode="#.#%\p"/>
    <numFmt numFmtId="240" formatCode="0#.#%\p"/>
    <numFmt numFmtId="241" formatCode="0_);[Red]\(0\)"/>
    <numFmt numFmtId="242" formatCode="_-* #,##0_-;\-\ #,##0_-;_-* &quot;-&quot;_-;_-@_-"/>
    <numFmt numFmtId="243" formatCode="#,##0.0&quot;배&quot;"/>
    <numFmt numFmtId="244" formatCode="##,##0&quot;만주&quot;"/>
    <numFmt numFmtId="245" formatCode="#,##0.00_ "/>
    <numFmt numFmtId="246" formatCode="_-* #,##0_-;[Black]&quot;△&quot;\ #,##0_-;_-* &quot;-&quot;_-;_-@_-"/>
  </numFmts>
  <fonts count="139"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1"/>
      <color indexed="8"/>
      <name val="Times New Roman"/>
      <family val="1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10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19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2"/>
      <name val="돋움체"/>
      <family val="3"/>
      <charset val="129"/>
    </font>
    <font>
      <sz val="12"/>
      <name val="¹UAAA¼"/>
      <family val="1"/>
      <charset val="129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sz val="12"/>
      <name val="바탕체"/>
      <family val="1"/>
      <charset val="129"/>
    </font>
    <font>
      <i/>
      <sz val="12"/>
      <name val="바탕체"/>
      <family val="1"/>
      <charset val="129"/>
    </font>
    <font>
      <sz val="11"/>
      <color indexed="8"/>
      <name val="돋움"/>
      <family val="3"/>
      <charset val="129"/>
    </font>
    <font>
      <sz val="11"/>
      <color indexed="9"/>
      <name val="돋움"/>
      <family val="3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0"/>
      <name val="Helv"/>
      <family val="2"/>
    </font>
    <font>
      <u/>
      <sz val="9"/>
      <color indexed="36"/>
      <name val="돋움"/>
      <family val="3"/>
      <charset val="129"/>
    </font>
    <font>
      <sz val="12"/>
      <name val="뼻뮝"/>
      <family val="1"/>
      <charset val="129"/>
    </font>
    <font>
      <sz val="10"/>
      <name val="바탕체"/>
      <family val="1"/>
      <charset val="129"/>
    </font>
    <font>
      <sz val="10"/>
      <name val="Times New Roman"/>
      <family val="1"/>
    </font>
    <font>
      <sz val="12"/>
      <name val="Times New Roman"/>
      <family val="1"/>
    </font>
    <font>
      <sz val="10"/>
      <color indexed="8"/>
      <name val="맑은 고딕"/>
      <family val="3"/>
      <charset val="129"/>
    </font>
    <font>
      <sz val="10"/>
      <name val="Book Antiqua"/>
      <family val="1"/>
    </font>
    <font>
      <sz val="12"/>
      <name val="ⓒoUAAA¨u"/>
      <family val="1"/>
      <charset val="129"/>
    </font>
    <font>
      <sz val="12"/>
      <name val="¹ÙÅÁÃ¼"/>
      <family val="1"/>
      <charset val="129"/>
    </font>
    <font>
      <sz val="11"/>
      <name val="µ¸¿ò"/>
      <family val="3"/>
      <charset val="129"/>
    </font>
    <font>
      <sz val="11"/>
      <name val="μ¸¿o"/>
      <family val="3"/>
      <charset val="129"/>
    </font>
    <font>
      <sz val="11"/>
      <color indexed="20"/>
      <name val="돋움"/>
      <family val="3"/>
      <charset val="129"/>
    </font>
    <font>
      <sz val="12"/>
      <name val="System"/>
      <family val="2"/>
      <charset val="129"/>
    </font>
    <font>
      <sz val="8"/>
      <name val="¹UAAA¼"/>
      <family val="1"/>
      <charset val="129"/>
    </font>
    <font>
      <sz val="12"/>
      <name val="±¼¸²A¼"/>
      <family val="3"/>
      <charset val="129"/>
    </font>
    <font>
      <sz val="10"/>
      <name val="±¼¸²Ã¼"/>
      <family val="3"/>
      <charset val="129"/>
    </font>
    <font>
      <b/>
      <sz val="11"/>
      <color indexed="52"/>
      <name val="돋움"/>
      <family val="3"/>
      <charset val="129"/>
    </font>
    <font>
      <b/>
      <sz val="11"/>
      <color indexed="9"/>
      <name val="돋움"/>
      <family val="3"/>
      <charset val="129"/>
    </font>
    <font>
      <b/>
      <sz val="8"/>
      <name val="Arial"/>
      <family val="2"/>
    </font>
    <font>
      <sz val="11"/>
      <name val="Times New Roman"/>
      <family val="1"/>
    </font>
    <font>
      <sz val="12"/>
      <name val="Arial"/>
      <family val="2"/>
    </font>
    <font>
      <sz val="8"/>
      <name val="Palatino"/>
      <family val="1"/>
    </font>
    <font>
      <sz val="11"/>
      <name val="??"/>
      <family val="1"/>
    </font>
    <font>
      <i/>
      <sz val="11"/>
      <color indexed="23"/>
      <name val="돋움"/>
      <family val="3"/>
      <charset val="129"/>
    </font>
    <font>
      <sz val="7"/>
      <name val="Palatino"/>
      <family val="1"/>
    </font>
    <font>
      <sz val="11"/>
      <color indexed="17"/>
      <name val="돋움"/>
      <family val="3"/>
      <charset val="129"/>
    </font>
    <font>
      <b/>
      <sz val="10"/>
      <name val="Arial"/>
      <family val="2"/>
    </font>
    <font>
      <b/>
      <sz val="15"/>
      <color indexed="56"/>
      <name val="돋움"/>
      <family val="3"/>
      <charset val="129"/>
    </font>
    <font>
      <sz val="18"/>
      <name val="Helvetica-Black"/>
      <family val="2"/>
    </font>
    <font>
      <i/>
      <sz val="14"/>
      <name val="Palatino"/>
      <family val="1"/>
    </font>
    <font>
      <b/>
      <sz val="18"/>
      <name val="Arial"/>
      <family val="2"/>
    </font>
    <font>
      <sz val="10"/>
      <color indexed="12"/>
      <name val="Arial"/>
      <family val="2"/>
    </font>
    <font>
      <sz val="11"/>
      <color indexed="62"/>
      <name val="돋움"/>
      <family val="3"/>
      <charset val="129"/>
    </font>
    <font>
      <sz val="11"/>
      <color indexed="52"/>
      <name val="돋움"/>
      <family val="3"/>
      <charset val="129"/>
    </font>
    <font>
      <sz val="11"/>
      <color indexed="60"/>
      <name val="돋움"/>
      <family val="3"/>
      <charset val="129"/>
    </font>
    <font>
      <sz val="7"/>
      <name val="Small Fonts"/>
      <family val="2"/>
    </font>
    <font>
      <sz val="12"/>
      <name val="Helv"/>
      <family val="2"/>
    </font>
    <font>
      <u/>
      <sz val="18"/>
      <name val="Times New Roman"/>
      <family val="1"/>
    </font>
    <font>
      <b/>
      <sz val="11"/>
      <color indexed="63"/>
      <name val="돋움"/>
      <family val="3"/>
      <charset val="129"/>
    </font>
    <font>
      <sz val="10"/>
      <color indexed="16"/>
      <name val="Helvetica-Black"/>
      <family val="2"/>
    </font>
    <font>
      <b/>
      <sz val="9"/>
      <name val="Palatino"/>
      <family val="1"/>
    </font>
    <font>
      <sz val="9"/>
      <color indexed="21"/>
      <name val="Helvetica-Black"/>
      <family val="2"/>
    </font>
    <font>
      <sz val="9"/>
      <name val="Helvetica-Black"/>
      <family val="2"/>
    </font>
    <font>
      <b/>
      <sz val="10"/>
      <color indexed="10"/>
      <name val="Arial"/>
      <family val="2"/>
    </font>
    <font>
      <b/>
      <sz val="18"/>
      <color indexed="56"/>
      <name val="맑은 고딕"/>
      <family val="3"/>
      <charset val="129"/>
    </font>
    <font>
      <sz val="8"/>
      <color indexed="12"/>
      <name val="Arial"/>
      <family val="2"/>
    </font>
    <font>
      <sz val="12"/>
      <name val="¾©"/>
      <family val="3"/>
      <charset val="129"/>
    </font>
    <font>
      <sz val="11"/>
      <color indexed="10"/>
      <name val="돋움"/>
      <family val="3"/>
      <charset val="129"/>
    </font>
    <font>
      <sz val="12"/>
      <name val="맑은 고딕"/>
      <family val="3"/>
      <charset val="129"/>
    </font>
    <font>
      <b/>
      <sz val="12"/>
      <name val="맑은 고딕"/>
      <family val="3"/>
      <charset val="129"/>
    </font>
    <font>
      <b/>
      <sz val="16"/>
      <color indexed="9"/>
      <name val="KL 산돌고딕 L"/>
      <family val="3"/>
      <charset val="129"/>
    </font>
    <font>
      <sz val="11"/>
      <color indexed="8"/>
      <name val="宋体"/>
      <family val="1"/>
      <charset val="255"/>
    </font>
    <font>
      <sz val="11"/>
      <color indexed="63"/>
      <name val="맑은 고딕"/>
      <family val="3"/>
      <charset val="129"/>
    </font>
    <font>
      <sz val="11"/>
      <color indexed="8"/>
      <name val="Calibri"/>
      <family val="2"/>
    </font>
    <font>
      <sz val="8"/>
      <color indexed="8"/>
      <name val="Arial"/>
      <family val="2"/>
    </font>
    <font>
      <b/>
      <sz val="22"/>
      <name val="맑은 고딕"/>
      <family val="3"/>
      <charset val="129"/>
    </font>
    <font>
      <u/>
      <sz val="12"/>
      <name val="맑은 고딕"/>
      <family val="3"/>
      <charset val="129"/>
    </font>
    <font>
      <b/>
      <sz val="22"/>
      <name val="LIFEPLUS Bold"/>
      <family val="3"/>
      <charset val="129"/>
    </font>
    <font>
      <b/>
      <sz val="18"/>
      <name val="맑은 고딕"/>
      <family val="3"/>
      <charset val="129"/>
    </font>
    <font>
      <sz val="9"/>
      <name val="돋움"/>
      <family val="3"/>
      <charset val="129"/>
    </font>
    <font>
      <b/>
      <sz val="48"/>
      <name val="맑은 고딕"/>
      <family val="3"/>
      <charset val="129"/>
    </font>
    <font>
      <sz val="15"/>
      <name val="YD윤고딕 320"/>
      <family val="1"/>
      <charset val="129"/>
    </font>
    <font>
      <b/>
      <sz val="15"/>
      <name val="YD윤고딕 320"/>
      <family val="1"/>
      <charset val="129"/>
    </font>
    <font>
      <b/>
      <sz val="15"/>
      <color indexed="9"/>
      <name val="YD윤고딕 320"/>
      <family val="1"/>
      <charset val="129"/>
    </font>
    <font>
      <sz val="15"/>
      <name val="YD윤고딕 140"/>
      <family val="1"/>
      <charset val="129"/>
    </font>
    <font>
      <b/>
      <sz val="18"/>
      <color indexed="12"/>
      <name val="YD윤고딕 320"/>
      <family val="1"/>
      <charset val="129"/>
    </font>
    <font>
      <b/>
      <sz val="18"/>
      <name val="YD윤고딕 320"/>
      <family val="1"/>
      <charset val="129"/>
    </font>
    <font>
      <sz val="18"/>
      <name val="YD윤고딕 320"/>
      <family val="1"/>
      <charset val="129"/>
    </font>
    <font>
      <sz val="18"/>
      <name val="YD윤고딕 140"/>
      <family val="1"/>
      <charset val="129"/>
    </font>
    <font>
      <sz val="12"/>
      <name val="YD윤고딕 320"/>
      <family val="1"/>
      <charset val="129"/>
    </font>
    <font>
      <b/>
      <sz val="12"/>
      <name val="YD윤고딕 320"/>
      <family val="1"/>
      <charset val="129"/>
    </font>
    <font>
      <sz val="11"/>
      <name val="YD윤고딕 320"/>
      <family val="1"/>
      <charset val="129"/>
    </font>
    <font>
      <b/>
      <sz val="11"/>
      <name val="YD윤고딕 320"/>
      <family val="1"/>
      <charset val="129"/>
    </font>
    <font>
      <u/>
      <sz val="12"/>
      <name val="YD윤고딕 320"/>
      <family val="1"/>
      <charset val="129"/>
    </font>
    <font>
      <i/>
      <sz val="12"/>
      <name val="YD윤고딕 320"/>
      <family val="1"/>
      <charset val="129"/>
    </font>
    <font>
      <sz val="11"/>
      <color theme="1"/>
      <name val="맑은 고딕"/>
      <family val="3"/>
      <charset val="129"/>
      <scheme val="minor"/>
    </font>
    <font>
      <sz val="8"/>
      <color rgb="FF1F497D"/>
      <name val="Verdana"/>
      <family val="2"/>
    </font>
    <font>
      <b/>
      <sz val="8"/>
      <color rgb="FF1F497D"/>
      <name val="Verdana"/>
      <family val="2"/>
    </font>
    <font>
      <sz val="8"/>
      <color rgb="FF000000"/>
      <name val="Verdana"/>
      <family val="2"/>
    </font>
    <font>
      <i/>
      <sz val="8"/>
      <color rgb="FF000000"/>
      <name val="Verdana"/>
      <family val="2"/>
    </font>
    <font>
      <i/>
      <sz val="8"/>
      <color rgb="FF1F497D"/>
      <name val="Verdana"/>
      <family val="2"/>
    </font>
    <font>
      <b/>
      <i/>
      <sz val="8"/>
      <color rgb="FF1F497D"/>
      <name val="Verdana"/>
      <family val="2"/>
    </font>
    <font>
      <b/>
      <i/>
      <sz val="8"/>
      <color rgb="FF000000"/>
      <name val="Verdana"/>
      <family val="2"/>
    </font>
    <font>
      <b/>
      <sz val="8"/>
      <color rgb="FF00CC00"/>
      <name val="Verdana"/>
      <family val="2"/>
    </font>
    <font>
      <b/>
      <sz val="8"/>
      <color rgb="FF33CC33"/>
      <name val="Verdana"/>
      <family val="2"/>
    </font>
    <font>
      <b/>
      <sz val="8"/>
      <color rgb="FFFF9900"/>
      <name val="Verdana"/>
      <family val="2"/>
    </font>
    <font>
      <b/>
      <sz val="8"/>
      <color rgb="FFFF0000"/>
      <name val="Verdana"/>
      <family val="2"/>
    </font>
    <font>
      <sz val="24"/>
      <name val="맑은 고딕"/>
      <family val="3"/>
      <charset val="129"/>
      <scheme val="minor"/>
    </font>
    <font>
      <sz val="20"/>
      <color theme="1"/>
      <name val="맑은 고딕"/>
      <family val="3"/>
      <charset val="129"/>
    </font>
    <font>
      <sz val="30"/>
      <color rgb="FFF37321"/>
      <name val="YD윤고딕 140"/>
      <family val="1"/>
      <charset val="129"/>
    </font>
    <font>
      <b/>
      <sz val="18"/>
      <color theme="1"/>
      <name val="YD윤고딕 320"/>
      <family val="1"/>
      <charset val="129"/>
    </font>
    <font>
      <b/>
      <sz val="20"/>
      <color theme="0"/>
      <name val="YD윤고딕 320"/>
      <family val="1"/>
      <charset val="129"/>
    </font>
    <font>
      <sz val="18"/>
      <color theme="1"/>
      <name val="YD윤고딕 140"/>
      <family val="1"/>
      <charset val="129"/>
    </font>
    <font>
      <b/>
      <sz val="18"/>
      <color theme="1" tint="4.9989318521683403E-2"/>
      <name val="YD윤고딕 320"/>
      <family val="1"/>
      <charset val="129"/>
    </font>
    <font>
      <sz val="12"/>
      <color rgb="FFFF0000"/>
      <name val="YD윤고딕 320"/>
      <family val="1"/>
      <charset val="129"/>
    </font>
    <font>
      <sz val="22"/>
      <color rgb="FFF37321"/>
      <name val="YD윤고딕 140"/>
      <family val="1"/>
      <charset val="129"/>
    </font>
    <font>
      <sz val="12"/>
      <name val="Calibri"/>
      <family val="2"/>
    </font>
  </fonts>
  <fills count="5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indexed="16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rgb="FFDBE5F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EF1E6"/>
        <bgColor indexed="64"/>
      </patternFill>
    </fill>
  </fills>
  <borders count="238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/>
      <bottom/>
      <diagonal/>
    </border>
    <border>
      <left style="thin">
        <color indexed="44"/>
      </left>
      <right style="thin">
        <color indexed="44"/>
      </right>
      <top style="thin">
        <color indexed="44"/>
      </top>
      <bottom style="thin">
        <color indexed="4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22"/>
      </left>
      <right style="hair">
        <color indexed="22"/>
      </right>
      <top style="thin">
        <color indexed="23"/>
      </top>
      <bottom style="thin">
        <color indexed="2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double">
        <color indexed="64"/>
      </top>
      <bottom/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/>
      <top style="hair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64"/>
      </bottom>
      <diagonal/>
    </border>
    <border>
      <left/>
      <right style="hair">
        <color indexed="8"/>
      </right>
      <top style="hair">
        <color indexed="8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 style="hair">
        <color indexed="8"/>
      </right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/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hair">
        <color indexed="8"/>
      </right>
      <top/>
      <bottom style="thin">
        <color indexed="8"/>
      </bottom>
      <diagonal/>
    </border>
    <border>
      <left/>
      <right style="hair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thin">
        <color indexed="8"/>
      </bottom>
      <diagonal/>
    </border>
    <border>
      <left/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/>
      <top/>
      <bottom/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/>
      <right style="hair">
        <color indexed="8"/>
      </right>
      <top style="thin">
        <color indexed="8"/>
      </top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8"/>
      </left>
      <right/>
      <top style="thin">
        <color theme="1"/>
      </top>
      <bottom style="hair">
        <color indexed="8"/>
      </bottom>
      <diagonal/>
    </border>
    <border>
      <left/>
      <right style="thin">
        <color theme="1"/>
      </right>
      <top style="hair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indexed="8"/>
      </right>
      <top style="thin">
        <color theme="1"/>
      </top>
      <bottom style="hair">
        <color indexed="8"/>
      </bottom>
      <diagonal/>
    </border>
    <border>
      <left style="thin">
        <color theme="1"/>
      </left>
      <right style="hair">
        <color theme="1"/>
      </right>
      <top style="thin">
        <color theme="1"/>
      </top>
      <bottom style="hair">
        <color indexed="8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hair">
        <color indexed="8"/>
      </bottom>
      <diagonal/>
    </border>
    <border>
      <left style="hair">
        <color theme="1"/>
      </left>
      <right style="thin">
        <color indexed="8"/>
      </right>
      <top style="thin">
        <color theme="1"/>
      </top>
      <bottom style="hair">
        <color indexed="8"/>
      </bottom>
      <diagonal/>
    </border>
    <border>
      <left style="thin">
        <color theme="1"/>
      </left>
      <right style="hair">
        <color theme="1"/>
      </right>
      <top style="hair">
        <color indexed="8"/>
      </top>
      <bottom style="hair">
        <color indexed="8"/>
      </bottom>
      <diagonal/>
    </border>
    <border>
      <left style="hair">
        <color theme="1"/>
      </left>
      <right style="hair">
        <color theme="1"/>
      </right>
      <top style="hair">
        <color indexed="8"/>
      </top>
      <bottom style="hair">
        <color indexed="8"/>
      </bottom>
      <diagonal/>
    </border>
    <border>
      <left style="hair">
        <color theme="1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 style="thin">
        <color theme="1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theme="1"/>
      </top>
      <bottom style="hair">
        <color theme="1"/>
      </bottom>
      <diagonal/>
    </border>
    <border>
      <left/>
      <right/>
      <top style="thin">
        <color theme="1"/>
      </top>
      <bottom style="hair">
        <color indexed="8"/>
      </bottom>
      <diagonal/>
    </border>
    <border>
      <left style="hair">
        <color theme="1"/>
      </left>
      <right style="hair">
        <color theme="1"/>
      </right>
      <top style="hair">
        <color indexed="8"/>
      </top>
      <bottom style="thin">
        <color theme="1"/>
      </bottom>
      <diagonal/>
    </border>
    <border>
      <left style="thin">
        <color indexed="8"/>
      </left>
      <right style="thin">
        <color theme="1"/>
      </right>
      <top style="hair">
        <color indexed="8"/>
      </top>
      <bottom/>
      <diagonal/>
    </border>
    <border>
      <left/>
      <right/>
      <top/>
      <bottom style="thin">
        <color theme="0"/>
      </bottom>
      <diagonal/>
    </border>
    <border>
      <left style="thin">
        <color indexed="8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indexed="8"/>
      </right>
      <top style="thin">
        <color theme="1"/>
      </top>
      <bottom style="thin">
        <color theme="1"/>
      </bottom>
      <diagonal/>
    </border>
    <border>
      <left style="thin">
        <color indexed="8"/>
      </left>
      <right style="hair">
        <color indexed="8"/>
      </right>
      <top style="thin">
        <color theme="1"/>
      </top>
      <bottom style="thin">
        <color theme="1"/>
      </bottom>
      <diagonal/>
    </border>
    <border>
      <left/>
      <right style="hair">
        <color indexed="8"/>
      </right>
      <top style="thin">
        <color theme="1"/>
      </top>
      <bottom style="thin">
        <color theme="1"/>
      </bottom>
      <diagonal/>
    </border>
    <border>
      <left style="thin">
        <color indexed="8"/>
      </left>
      <right style="thin">
        <color indexed="8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hair">
        <color theme="1"/>
      </right>
      <top style="thin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thin">
        <color theme="1"/>
      </bottom>
      <diagonal/>
    </border>
    <border>
      <left style="hair">
        <color theme="1"/>
      </left>
      <right style="thin">
        <color indexed="8"/>
      </right>
      <top style="thin">
        <color theme="1"/>
      </top>
      <bottom style="thin">
        <color theme="1"/>
      </bottom>
      <diagonal/>
    </border>
    <border>
      <left style="thin">
        <color indexed="8"/>
      </left>
      <right/>
      <top style="thin">
        <color indexed="8"/>
      </top>
      <bottom style="thin">
        <color theme="1"/>
      </bottom>
      <diagonal/>
    </border>
    <border>
      <left/>
      <right/>
      <top style="thin">
        <color indexed="8"/>
      </top>
      <bottom style="thin">
        <color theme="1"/>
      </bottom>
      <diagonal/>
    </border>
    <border>
      <left/>
      <right style="thin">
        <color indexed="8"/>
      </right>
      <top style="thin">
        <color indexed="8"/>
      </top>
      <bottom style="thin">
        <color theme="1"/>
      </bottom>
      <diagonal/>
    </border>
    <border>
      <left style="hair">
        <color theme="1"/>
      </left>
      <right style="hair">
        <color indexed="8"/>
      </right>
      <top style="thin">
        <color theme="1"/>
      </top>
      <bottom style="thin">
        <color theme="1"/>
      </bottom>
      <diagonal/>
    </border>
    <border>
      <left/>
      <right style="thin">
        <color indexed="8"/>
      </right>
      <top/>
      <bottom style="hair">
        <color theme="1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medium">
        <color theme="1" tint="4.9989318521683403E-2"/>
      </bottom>
      <diagonal/>
    </border>
    <border>
      <left/>
      <right style="hair">
        <color indexed="8"/>
      </right>
      <top/>
      <bottom style="medium">
        <color theme="1" tint="4.9989318521683403E-2"/>
      </bottom>
      <diagonal/>
    </border>
    <border>
      <left style="hair">
        <color indexed="8"/>
      </left>
      <right style="thin">
        <color indexed="8"/>
      </right>
      <top/>
      <bottom style="medium">
        <color theme="1" tint="4.9989318521683403E-2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medium">
        <color theme="1" tint="4.9989318521683403E-2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theme="1"/>
      </bottom>
      <diagonal/>
    </border>
    <border>
      <left/>
      <right style="hair">
        <color indexed="8"/>
      </right>
      <top style="hair">
        <color indexed="8"/>
      </top>
      <bottom style="thin">
        <color theme="1"/>
      </bottom>
      <diagonal/>
    </border>
    <border>
      <left/>
      <right style="thin">
        <color indexed="8"/>
      </right>
      <top style="hair">
        <color indexed="8"/>
      </top>
      <bottom style="thin">
        <color theme="1"/>
      </bottom>
      <diagonal/>
    </border>
    <border>
      <left style="thin">
        <color indexed="8"/>
      </left>
      <right/>
      <top style="thin">
        <color theme="1"/>
      </top>
      <bottom/>
      <diagonal/>
    </border>
    <border>
      <left style="hair">
        <color theme="1"/>
      </left>
      <right style="thin">
        <color indexed="8"/>
      </right>
      <top/>
      <bottom style="hair">
        <color indexed="8"/>
      </bottom>
      <diagonal/>
    </border>
    <border>
      <left style="hair">
        <color theme="1"/>
      </left>
      <right style="hair">
        <color theme="1"/>
      </right>
      <top/>
      <bottom style="hair">
        <color indexed="8"/>
      </bottom>
      <diagonal/>
    </border>
    <border>
      <left style="thin">
        <color theme="1"/>
      </left>
      <right style="hair">
        <color theme="1"/>
      </right>
      <top style="thin">
        <color indexed="8"/>
      </top>
      <bottom style="thin">
        <color indexed="8"/>
      </bottom>
      <diagonal/>
    </border>
    <border>
      <left style="hair">
        <color theme="1"/>
      </left>
      <right style="hair">
        <color theme="1"/>
      </right>
      <top style="thin">
        <color indexed="8"/>
      </top>
      <bottom style="thin">
        <color indexed="8"/>
      </bottom>
      <diagonal/>
    </border>
    <border>
      <left style="hair">
        <color theme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theme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theme="1"/>
      </right>
      <top/>
      <bottom style="thin">
        <color indexed="8"/>
      </bottom>
      <diagonal/>
    </border>
    <border>
      <left/>
      <right/>
      <top style="hair">
        <color indexed="8"/>
      </top>
      <bottom style="thin">
        <color theme="1"/>
      </bottom>
      <diagonal/>
    </border>
    <border>
      <left/>
      <right style="thin">
        <color indexed="8"/>
      </right>
      <top style="hair">
        <color theme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theme="1"/>
      </bottom>
      <diagonal/>
    </border>
    <border>
      <left/>
      <right style="hair">
        <color indexed="8"/>
      </right>
      <top style="thin">
        <color indexed="8"/>
      </top>
      <bottom style="thin">
        <color theme="1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theme="1"/>
      </bottom>
      <diagonal/>
    </border>
    <border>
      <left style="hair">
        <color indexed="8"/>
      </left>
      <right/>
      <top style="hair">
        <color indexed="8"/>
      </top>
      <bottom style="thin">
        <color theme="1"/>
      </bottom>
      <diagonal/>
    </border>
    <border>
      <left style="thin">
        <color indexed="8"/>
      </left>
      <right style="thin">
        <color theme="1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theme="1" tint="4.9989318521683403E-2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medium">
        <color theme="1" tint="4.9989318521683403E-2"/>
      </bottom>
      <diagonal/>
    </border>
    <border>
      <left/>
      <right style="hair">
        <color indexed="8"/>
      </right>
      <top style="hair">
        <color indexed="8"/>
      </top>
      <bottom style="medium">
        <color theme="1" tint="4.9989318521683403E-2"/>
      </bottom>
      <diagonal/>
    </border>
    <border>
      <left style="thin">
        <color indexed="8"/>
      </left>
      <right/>
      <top/>
      <bottom style="medium">
        <color theme="1" tint="4.9989318521683403E-2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medium">
        <color theme="1" tint="4.9989318521683403E-2"/>
      </bottom>
      <diagonal/>
    </border>
    <border>
      <left/>
      <right/>
      <top style="thin">
        <color indexed="8"/>
      </top>
      <bottom style="medium">
        <color theme="1" tint="4.9989318521683403E-2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medium">
        <color theme="1" tint="4.9989318521683403E-2"/>
      </bottom>
      <diagonal/>
    </border>
    <border>
      <left/>
      <right style="thin">
        <color indexed="8"/>
      </right>
      <top style="thin">
        <color indexed="8"/>
      </top>
      <bottom style="hair">
        <color theme="1"/>
      </bottom>
      <diagonal/>
    </border>
    <border>
      <left/>
      <right style="thin">
        <color theme="1"/>
      </right>
      <top style="hair">
        <color theme="1"/>
      </top>
      <bottom style="hair">
        <color indexed="8"/>
      </bottom>
      <diagonal/>
    </border>
    <border>
      <left style="thin">
        <color indexed="8"/>
      </left>
      <right style="thin">
        <color theme="1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theme="1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theme="1"/>
      </right>
      <top/>
      <bottom/>
      <diagonal/>
    </border>
    <border>
      <left/>
      <right style="hair">
        <color indexed="8"/>
      </right>
      <top/>
      <bottom style="hair">
        <color theme="1"/>
      </bottom>
      <diagonal/>
    </border>
    <border>
      <left style="hair">
        <color indexed="8"/>
      </left>
      <right style="hair">
        <color indexed="8"/>
      </right>
      <top/>
      <bottom style="hair">
        <color theme="1"/>
      </bottom>
      <diagonal/>
    </border>
    <border>
      <left/>
      <right style="hair">
        <color indexed="8"/>
      </right>
      <top style="hair">
        <color theme="1"/>
      </top>
      <bottom style="thin">
        <color theme="1"/>
      </bottom>
      <diagonal/>
    </border>
    <border>
      <left style="hair">
        <color indexed="8"/>
      </left>
      <right style="hair">
        <color indexed="8"/>
      </right>
      <top style="hair">
        <color theme="1"/>
      </top>
      <bottom style="thin">
        <color theme="1"/>
      </bottom>
      <diagonal/>
    </border>
    <border>
      <left style="hair">
        <color indexed="8"/>
      </left>
      <right/>
      <top style="hair">
        <color theme="1"/>
      </top>
      <bottom style="thin">
        <color theme="1"/>
      </bottom>
      <diagonal/>
    </border>
    <border>
      <left/>
      <right style="hair">
        <color indexed="8"/>
      </right>
      <top style="thin">
        <color theme="1"/>
      </top>
      <bottom style="hair">
        <color theme="1"/>
      </bottom>
      <diagonal/>
    </border>
    <border>
      <left/>
      <right style="hair">
        <color indexed="8"/>
      </right>
      <top style="thin">
        <color theme="1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theme="1"/>
      </top>
      <bottom style="thin">
        <color indexed="8"/>
      </bottom>
      <diagonal/>
    </border>
    <border>
      <left style="hair">
        <color indexed="8"/>
      </left>
      <right/>
      <top style="thin">
        <color theme="1"/>
      </top>
      <bottom style="thin">
        <color indexed="8"/>
      </bottom>
      <diagonal/>
    </border>
    <border>
      <left style="thin">
        <color theme="1"/>
      </left>
      <right style="hair">
        <color indexed="8"/>
      </right>
      <top style="thin">
        <color theme="1"/>
      </top>
      <bottom style="hair">
        <color theme="1"/>
      </bottom>
      <diagonal/>
    </border>
    <border>
      <left style="hair">
        <color indexed="8"/>
      </left>
      <right style="hair">
        <color indexed="8"/>
      </right>
      <top style="thin">
        <color theme="1"/>
      </top>
      <bottom style="hair">
        <color theme="1"/>
      </bottom>
      <diagonal/>
    </border>
    <border>
      <left style="hair">
        <color indexed="8"/>
      </left>
      <right/>
      <top style="thin">
        <color theme="1"/>
      </top>
      <bottom style="hair">
        <color theme="1"/>
      </bottom>
      <diagonal/>
    </border>
    <border>
      <left style="thin">
        <color theme="1"/>
      </left>
      <right style="hair">
        <color indexed="8"/>
      </right>
      <top style="hair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hair">
        <color indexed="8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hair">
        <color indexed="8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hair">
        <color theme="1"/>
      </right>
      <top style="thin">
        <color theme="1"/>
      </top>
      <bottom style="medium">
        <color theme="1" tint="4.9989318521683403E-2"/>
      </bottom>
      <diagonal/>
    </border>
    <border>
      <left/>
      <right style="thin">
        <color theme="1"/>
      </right>
      <top style="thin">
        <color theme="1"/>
      </top>
      <bottom style="medium">
        <color theme="1" tint="4.9989318521683403E-2"/>
      </bottom>
      <diagonal/>
    </border>
    <border>
      <left style="thin">
        <color theme="1"/>
      </left>
      <right style="hair">
        <color indexed="8"/>
      </right>
      <top/>
      <bottom/>
      <diagonal/>
    </border>
    <border>
      <left style="thin">
        <color theme="1"/>
      </left>
      <right style="hair">
        <color theme="1"/>
      </right>
      <top/>
      <bottom/>
      <diagonal/>
    </border>
    <border>
      <left style="hair">
        <color theme="1"/>
      </left>
      <right style="thin">
        <color theme="1"/>
      </right>
      <top/>
      <bottom/>
      <diagonal/>
    </border>
    <border>
      <left style="hair">
        <color theme="1"/>
      </left>
      <right style="thin">
        <color theme="1"/>
      </right>
      <top/>
      <bottom style="thin">
        <color theme="1"/>
      </bottom>
      <diagonal/>
    </border>
    <border>
      <left/>
      <right style="hair">
        <color theme="1"/>
      </right>
      <top style="thin">
        <color theme="1"/>
      </top>
      <bottom style="medium">
        <color theme="1" tint="4.9989318521683403E-2"/>
      </bottom>
      <diagonal/>
    </border>
    <border>
      <left style="thin">
        <color indexed="8"/>
      </left>
      <right style="hair">
        <color indexed="8"/>
      </right>
      <top/>
      <bottom style="medium">
        <color theme="1" tint="4.9989318521683403E-2"/>
      </bottom>
      <diagonal/>
    </border>
    <border>
      <left/>
      <right/>
      <top/>
      <bottom style="medium">
        <color theme="1" tint="4.9989318521683403E-2"/>
      </bottom>
      <diagonal/>
    </border>
    <border>
      <left style="thin">
        <color indexed="8"/>
      </left>
      <right style="thin">
        <color indexed="8"/>
      </right>
      <top/>
      <bottom style="medium">
        <color theme="1" tint="4.9989318521683403E-2"/>
      </bottom>
      <diagonal/>
    </border>
    <border>
      <left style="hair">
        <color theme="1" tint="4.9989318521683403E-2"/>
      </left>
      <right/>
      <top/>
      <bottom/>
      <diagonal/>
    </border>
    <border>
      <left style="thin">
        <color indexed="8"/>
      </left>
      <right style="hair">
        <color theme="1" tint="4.9989318521683403E-2"/>
      </right>
      <top style="medium">
        <color theme="1" tint="4.9989318521683403E-2"/>
      </top>
      <bottom style="thin">
        <color indexed="8"/>
      </bottom>
      <diagonal/>
    </border>
    <border>
      <left style="hair">
        <color theme="1" tint="4.9989318521683403E-2"/>
      </left>
      <right style="hair">
        <color theme="1" tint="4.9989318521683403E-2"/>
      </right>
      <top style="medium">
        <color theme="1" tint="4.9989318521683403E-2"/>
      </top>
      <bottom style="thin">
        <color indexed="8"/>
      </bottom>
      <diagonal/>
    </border>
    <border>
      <left style="hair">
        <color theme="1" tint="4.9989318521683403E-2"/>
      </left>
      <right style="thin">
        <color indexed="8"/>
      </right>
      <top style="medium">
        <color theme="1" tint="4.9989318521683403E-2"/>
      </top>
      <bottom style="thin">
        <color indexed="8"/>
      </bottom>
      <diagonal/>
    </border>
    <border>
      <left style="thin">
        <color indexed="8"/>
      </left>
      <right style="hair">
        <color theme="1" tint="4.9989318521683403E-2"/>
      </right>
      <top/>
      <bottom style="hair">
        <color indexed="8"/>
      </bottom>
      <diagonal/>
    </border>
    <border>
      <left style="hair">
        <color theme="1" tint="4.9989318521683403E-2"/>
      </left>
      <right style="hair">
        <color theme="1" tint="4.9989318521683403E-2"/>
      </right>
      <top/>
      <bottom style="hair">
        <color indexed="8"/>
      </bottom>
      <diagonal/>
    </border>
    <border>
      <left style="hair">
        <color theme="1" tint="4.9989318521683403E-2"/>
      </left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 style="hair">
        <color theme="1" tint="4.9989318521683403E-2"/>
      </right>
      <top style="hair">
        <color indexed="8"/>
      </top>
      <bottom style="hair">
        <color indexed="8"/>
      </bottom>
      <diagonal/>
    </border>
    <border>
      <left style="hair">
        <color theme="1" tint="4.9989318521683403E-2"/>
      </left>
      <right style="hair">
        <color theme="1" tint="4.9989318521683403E-2"/>
      </right>
      <top style="hair">
        <color indexed="8"/>
      </top>
      <bottom style="hair">
        <color indexed="8"/>
      </bottom>
      <diagonal/>
    </border>
    <border>
      <left style="hair">
        <color theme="1" tint="4.9989318521683403E-2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theme="1" tint="4.9989318521683403E-2"/>
      </right>
      <top style="hair">
        <color indexed="8"/>
      </top>
      <bottom/>
      <diagonal/>
    </border>
    <border>
      <left style="hair">
        <color theme="1" tint="4.9989318521683403E-2"/>
      </left>
      <right style="hair">
        <color theme="1" tint="4.9989318521683403E-2"/>
      </right>
      <top style="hair">
        <color indexed="8"/>
      </top>
      <bottom/>
      <diagonal/>
    </border>
    <border>
      <left style="hair">
        <color theme="1" tint="4.9989318521683403E-2"/>
      </left>
      <right style="thin">
        <color indexed="8"/>
      </right>
      <top style="hair">
        <color indexed="8"/>
      </top>
      <bottom/>
      <diagonal/>
    </border>
    <border>
      <left style="hair">
        <color indexed="8"/>
      </left>
      <right style="thin">
        <color indexed="8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thin">
        <color indexed="8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thin">
        <color indexed="8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thin">
        <color indexed="8"/>
      </right>
      <top style="hair">
        <color theme="1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/>
      <bottom style="hair">
        <color theme="1"/>
      </bottom>
      <diagonal/>
    </border>
    <border>
      <left/>
      <right style="hair">
        <color indexed="8"/>
      </right>
      <top style="hair">
        <color theme="1"/>
      </top>
      <bottom style="hair">
        <color theme="1"/>
      </bottom>
      <diagonal/>
    </border>
    <border>
      <left style="hair">
        <color indexed="8"/>
      </left>
      <right style="thin">
        <color indexed="8"/>
      </right>
      <top style="hair">
        <color theme="1"/>
      </top>
      <bottom style="hair">
        <color theme="1"/>
      </bottom>
      <diagonal/>
    </border>
    <border>
      <left style="hair">
        <color indexed="8"/>
      </left>
      <right style="thin">
        <color indexed="8"/>
      </right>
      <top style="thin">
        <color theme="1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theme="1"/>
      </top>
      <bottom style="hair">
        <color theme="1"/>
      </bottom>
      <diagonal/>
    </border>
    <border>
      <left style="hair">
        <color indexed="8"/>
      </left>
      <right/>
      <top style="thin">
        <color indexed="8"/>
      </top>
      <bottom style="thin">
        <color theme="1"/>
      </bottom>
      <diagonal/>
    </border>
    <border>
      <left style="thin">
        <color theme="1"/>
      </left>
      <right style="thin">
        <color indexed="8"/>
      </right>
      <top/>
      <bottom/>
      <diagonal/>
    </border>
    <border>
      <left/>
      <right/>
      <top/>
      <bottom style="medium">
        <color theme="0" tint="-0.14999847407452621"/>
      </bottom>
      <diagonal/>
    </border>
    <border>
      <left/>
      <right style="thin">
        <color indexed="8"/>
      </right>
      <top/>
      <bottom style="medium">
        <color theme="1" tint="4.9989318521683403E-2"/>
      </bottom>
      <diagonal/>
    </border>
    <border>
      <left style="hair">
        <color indexed="8"/>
      </left>
      <right style="hair">
        <color indexed="8"/>
      </right>
      <top/>
      <bottom style="medium">
        <color theme="1" tint="4.9989318521683403E-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 tint="4.9989318521683403E-2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 style="thin">
        <color theme="1"/>
      </left>
      <right/>
      <top style="thin">
        <color theme="1"/>
      </top>
      <bottom style="medium">
        <color theme="1" tint="4.9989318521683403E-2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hair">
        <color indexed="8"/>
      </right>
      <top/>
      <bottom style="thin">
        <color theme="1"/>
      </bottom>
      <diagonal/>
    </border>
    <border>
      <left/>
      <right style="thin">
        <color theme="1" tint="4.9989318521683403E-2"/>
      </right>
      <top style="medium">
        <color theme="1" tint="4.9989318521683403E-2"/>
      </top>
      <bottom/>
      <diagonal/>
    </border>
    <border>
      <left/>
      <right style="thin">
        <color theme="1" tint="4.9989318521683403E-2"/>
      </right>
      <top/>
      <bottom/>
      <diagonal/>
    </border>
    <border>
      <left/>
      <right style="thin">
        <color theme="1" tint="4.9989318521683403E-2"/>
      </right>
      <top/>
      <bottom style="thin">
        <color theme="1" tint="4.9989318521683403E-2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hair">
        <color indexed="8"/>
      </right>
      <top/>
      <bottom style="thin">
        <color indexed="64"/>
      </bottom>
      <diagonal/>
    </border>
    <border>
      <left style="hair">
        <color indexed="8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hair">
        <color theme="1"/>
      </right>
      <top/>
      <bottom style="thin">
        <color theme="1"/>
      </bottom>
      <diagonal/>
    </border>
    <border>
      <left style="hair">
        <color indexed="8"/>
      </left>
      <right style="hair">
        <color indexed="8"/>
      </right>
      <top style="hair">
        <color theme="1"/>
      </top>
      <bottom style="hair">
        <color theme="1"/>
      </bottom>
      <diagonal/>
    </border>
  </borders>
  <cellStyleXfs count="528">
    <xf numFmtId="0" fontId="0" fillId="0" borderId="0">
      <alignment vertical="center"/>
    </xf>
    <xf numFmtId="0" fontId="34" fillId="0" borderId="0"/>
    <xf numFmtId="0" fontId="34" fillId="0" borderId="0"/>
    <xf numFmtId="0" fontId="35" fillId="0" borderId="0" applyNumberFormat="0" applyFill="0" applyBorder="0" applyAlignment="0" applyProtection="0"/>
    <xf numFmtId="0" fontId="88" fillId="0" borderId="0"/>
    <xf numFmtId="0" fontId="36" fillId="2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4" fillId="22" borderId="1">
      <alignment horizontal="center" vertical="center"/>
    </xf>
    <xf numFmtId="179" fontId="25" fillId="0" borderId="0" applyFont="0" applyFill="0" applyBorder="0" applyAlignment="0" applyProtection="0"/>
    <xf numFmtId="0" fontId="50" fillId="0" borderId="0" applyFont="0" applyFill="0" applyBorder="0" applyAlignment="0" applyProtection="0"/>
    <xf numFmtId="179" fontId="25" fillId="0" borderId="0" applyFont="0" applyFill="0" applyBorder="0" applyAlignment="0" applyProtection="0"/>
    <xf numFmtId="201" fontId="7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50" fillId="0" borderId="0" applyFont="0" applyFill="0" applyBorder="0" applyAlignment="0" applyProtection="0"/>
    <xf numFmtId="180" fontId="25" fillId="0" borderId="0" applyFont="0" applyFill="0" applyBorder="0" applyAlignment="0" applyProtection="0"/>
    <xf numFmtId="202" fontId="7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2" fillId="0" borderId="0" applyFont="0" applyFill="0" applyBorder="0" applyAlignment="0" applyProtection="0"/>
    <xf numFmtId="203" fontId="7" fillId="0" borderId="0" applyFont="0" applyFill="0" applyBorder="0" applyAlignment="0" applyProtection="0"/>
    <xf numFmtId="0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51" fillId="0" borderId="0" applyFont="0" applyFill="0" applyBorder="0" applyAlignment="0" applyProtection="0"/>
    <xf numFmtId="178" fontId="25" fillId="0" borderId="0" applyFont="0" applyFill="0" applyBorder="0" applyAlignment="0" applyProtection="0"/>
    <xf numFmtId="204" fontId="7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53" fillId="3" borderId="0" applyNumberFormat="0" applyBorder="0" applyAlignment="0" applyProtection="0">
      <alignment vertical="center"/>
    </xf>
    <xf numFmtId="0" fontId="54" fillId="0" borderId="0"/>
    <xf numFmtId="0" fontId="55" fillId="0" borderId="0"/>
    <xf numFmtId="0" fontId="50" fillId="0" borderId="0"/>
    <xf numFmtId="0" fontId="56" fillId="0" borderId="0"/>
    <xf numFmtId="0" fontId="54" fillId="0" borderId="0"/>
    <xf numFmtId="0" fontId="54" fillId="0" borderId="0"/>
    <xf numFmtId="0" fontId="50" fillId="0" borderId="0"/>
    <xf numFmtId="0" fontId="25" fillId="0" borderId="0"/>
    <xf numFmtId="0" fontId="50" fillId="0" borderId="0"/>
    <xf numFmtId="0" fontId="25" fillId="0" borderId="0"/>
    <xf numFmtId="0" fontId="50" fillId="0" borderId="0"/>
    <xf numFmtId="0" fontId="25" fillId="0" borderId="0"/>
    <xf numFmtId="0" fontId="57" fillId="0" borderId="0"/>
    <xf numFmtId="0" fontId="58" fillId="23" borderId="2" applyNumberFormat="0" applyAlignment="0" applyProtection="0">
      <alignment vertical="center"/>
    </xf>
    <xf numFmtId="0" fontId="26" fillId="0" borderId="0"/>
    <xf numFmtId="0" fontId="59" fillId="24" borderId="3" applyNumberFormat="0" applyAlignment="0" applyProtection="0">
      <alignment vertical="center"/>
    </xf>
    <xf numFmtId="0" fontId="60" fillId="0" borderId="4">
      <alignment horizontal="center"/>
    </xf>
    <xf numFmtId="0" fontId="34" fillId="0" borderId="0" applyFont="0" applyFill="0" applyBorder="0" applyAlignment="0" applyProtection="0"/>
    <xf numFmtId="0" fontId="61" fillId="0" borderId="0" applyFont="0" applyFill="0" applyBorder="0" applyAlignment="0" applyProtection="0">
      <alignment horizontal="right"/>
    </xf>
    <xf numFmtId="205" fontId="61" fillId="0" borderId="0" applyFont="0" applyFill="0" applyBorder="0" applyAlignment="0" applyProtection="0">
      <alignment horizontal="right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93" fillId="0" borderId="0" applyFont="0" applyFill="0" applyBorder="0" applyAlignment="0" applyProtection="0"/>
    <xf numFmtId="43" fontId="93" fillId="0" borderId="0" applyFont="0" applyFill="0" applyBorder="0" applyAlignment="0" applyProtection="0"/>
    <xf numFmtId="43" fontId="93" fillId="0" borderId="0" applyFont="0" applyFill="0" applyBorder="0" applyAlignment="0" applyProtection="0"/>
    <xf numFmtId="43" fontId="93" fillId="0" borderId="0" applyFont="0" applyFill="0" applyBorder="0" applyAlignment="0" applyProtection="0"/>
    <xf numFmtId="206" fontId="3" fillId="0" borderId="0"/>
    <xf numFmtId="0" fontId="7" fillId="0" borderId="0" applyFont="0" applyFill="0" applyBorder="0" applyAlignment="0" applyProtection="0"/>
    <xf numFmtId="0" fontId="34" fillId="0" borderId="0" applyFont="0" applyFill="0" applyBorder="0" applyAlignment="0" applyProtection="0"/>
    <xf numFmtId="207" fontId="61" fillId="0" borderId="0" applyFont="0" applyFill="0" applyBorder="0" applyAlignment="0" applyProtection="0">
      <alignment horizontal="right"/>
    </xf>
    <xf numFmtId="208" fontId="61" fillId="0" borderId="0" applyFont="0" applyFill="0" applyBorder="0" applyAlignment="0" applyProtection="0">
      <alignment horizontal="right"/>
    </xf>
    <xf numFmtId="181" fontId="3" fillId="0" borderId="5" applyFill="0" applyBorder="0" applyAlignment="0"/>
    <xf numFmtId="43" fontId="3" fillId="0" borderId="0" applyFont="0" applyFill="0" applyBorder="0" applyAlignment="0" applyProtection="0"/>
    <xf numFmtId="0" fontId="3" fillId="0" borderId="0"/>
    <xf numFmtId="0" fontId="62" fillId="0" borderId="0" applyFill="0" applyBorder="0" applyAlignment="0" applyProtection="0"/>
    <xf numFmtId="0" fontId="63" fillId="0" borderId="0" applyFont="0" applyFill="0" applyBorder="0" applyAlignment="0" applyProtection="0"/>
    <xf numFmtId="0" fontId="64" fillId="0" borderId="0">
      <protection locked="0"/>
    </xf>
    <xf numFmtId="209" fontId="7" fillId="0" borderId="0" applyFont="0" applyFill="0" applyBorder="0" applyAlignment="0" applyProtection="0"/>
    <xf numFmtId="210" fontId="7" fillId="0" borderId="0" applyFont="0" applyFill="0" applyBorder="0" applyAlignment="0" applyProtection="0"/>
    <xf numFmtId="211" fontId="3" fillId="0" borderId="0"/>
    <xf numFmtId="0" fontId="61" fillId="0" borderId="6" applyNumberFormat="0" applyFont="0" applyFill="0" applyAlignment="0" applyProtection="0"/>
    <xf numFmtId="212" fontId="3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center"/>
    </xf>
    <xf numFmtId="2" fontId="62" fillId="0" borderId="0" applyFill="0" applyBorder="0" applyAlignment="0" applyProtection="0"/>
    <xf numFmtId="0" fontId="66" fillId="0" borderId="0" applyFill="0" applyBorder="0" applyProtection="0">
      <alignment horizontal="left"/>
    </xf>
    <xf numFmtId="0" fontId="67" fillId="4" borderId="0" applyNumberFormat="0" applyBorder="0" applyAlignment="0" applyProtection="0">
      <alignment vertical="center"/>
    </xf>
    <xf numFmtId="38" fontId="27" fillId="25" borderId="0" applyNumberFormat="0" applyBorder="0" applyAlignment="0" applyProtection="0"/>
    <xf numFmtId="0" fontId="61" fillId="0" borderId="0" applyFont="0" applyFill="0" applyBorder="0" applyAlignment="0" applyProtection="0">
      <alignment horizontal="right"/>
    </xf>
    <xf numFmtId="0" fontId="28" fillId="0" borderId="0">
      <alignment horizontal="left"/>
    </xf>
    <xf numFmtId="0" fontId="29" fillId="0" borderId="7" applyNumberFormat="0" applyAlignment="0" applyProtection="0">
      <alignment horizontal="left" vertical="center"/>
    </xf>
    <xf numFmtId="0" fontId="29" fillId="0" borderId="8">
      <alignment horizontal="left" vertical="center"/>
    </xf>
    <xf numFmtId="14" fontId="68" fillId="26" borderId="9">
      <alignment horizontal="center" vertical="center" wrapText="1"/>
    </xf>
    <xf numFmtId="0" fontId="69" fillId="0" borderId="10" applyNumberFormat="0" applyFill="0" applyAlignment="0" applyProtection="0">
      <alignment vertical="center"/>
    </xf>
    <xf numFmtId="0" fontId="70" fillId="0" borderId="0" applyProtection="0">
      <alignment horizontal="left"/>
    </xf>
    <xf numFmtId="0" fontId="71" fillId="0" borderId="0" applyProtection="0">
      <alignment horizontal="left"/>
    </xf>
    <xf numFmtId="14" fontId="68" fillId="26" borderId="9">
      <alignment horizontal="center" vertical="center" wrapText="1"/>
    </xf>
    <xf numFmtId="14" fontId="68" fillId="26" borderId="9">
      <alignment horizontal="center" vertical="center" wrapText="1"/>
    </xf>
    <xf numFmtId="0" fontId="7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73" fillId="0" borderId="11" applyNumberFormat="0" applyFill="0" applyAlignment="0" applyProtection="0"/>
    <xf numFmtId="0" fontId="74" fillId="7" borderId="2" applyNumberFormat="0" applyAlignment="0" applyProtection="0">
      <alignment vertical="center"/>
    </xf>
    <xf numFmtId="10" fontId="27" fillId="25" borderId="5" applyNumberFormat="0" applyBorder="0" applyAlignment="0" applyProtection="0"/>
    <xf numFmtId="213" fontId="34" fillId="0" borderId="0">
      <alignment vertical="center"/>
    </xf>
    <xf numFmtId="0" fontId="75" fillId="0" borderId="12" applyNumberFormat="0" applyFill="0" applyAlignment="0" applyProtection="0">
      <alignment vertical="center"/>
    </xf>
    <xf numFmtId="0" fontId="30" fillId="0" borderId="9"/>
    <xf numFmtId="214" fontId="61" fillId="0" borderId="0" applyFont="0" applyFill="0" applyBorder="0" applyAlignment="0" applyProtection="0">
      <alignment horizontal="right"/>
    </xf>
    <xf numFmtId="0" fontId="61" fillId="0" borderId="0" applyFont="0" applyFill="0" applyBorder="0" applyAlignment="0" applyProtection="0">
      <alignment horizontal="right"/>
    </xf>
    <xf numFmtId="0" fontId="76" fillId="13" borderId="0" applyNumberFormat="0" applyBorder="0" applyAlignment="0" applyProtection="0">
      <alignment vertical="center"/>
    </xf>
    <xf numFmtId="37" fontId="77" fillId="0" borderId="0"/>
    <xf numFmtId="177" fontId="25" fillId="0" borderId="0"/>
    <xf numFmtId="0" fontId="7" fillId="0" borderId="0"/>
    <xf numFmtId="177" fontId="25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117" fillId="0" borderId="0"/>
    <xf numFmtId="0" fontId="7" fillId="0" borderId="0"/>
    <xf numFmtId="0" fontId="79" fillId="0" borderId="0" applyFont="0" applyFill="0" applyBorder="0" applyAlignment="0" applyProtection="0">
      <alignment horizontal="centerContinuous"/>
    </xf>
    <xf numFmtId="0" fontId="45" fillId="0" borderId="0" applyFont="0" applyFill="0" applyBorder="0" applyAlignment="0" applyProtection="0">
      <alignment horizontal="centerContinuous"/>
    </xf>
    <xf numFmtId="0" fontId="45" fillId="0" borderId="0" applyFont="0" applyFill="0" applyBorder="0" applyAlignment="0" applyProtection="0">
      <alignment horizontal="centerContinuous"/>
    </xf>
    <xf numFmtId="0" fontId="3" fillId="0" borderId="0" applyFont="0" applyFill="0" applyBorder="0" applyAlignment="0" applyProtection="0">
      <alignment horizontal="centerContinuous"/>
    </xf>
    <xf numFmtId="0" fontId="8" fillId="10" borderId="13" applyNumberFormat="0" applyFont="0" applyAlignment="0" applyProtection="0">
      <alignment vertical="center"/>
    </xf>
    <xf numFmtId="0" fontId="2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80" fillId="23" borderId="14" applyNumberFormat="0" applyAlignment="0" applyProtection="0">
      <alignment vertical="center"/>
    </xf>
    <xf numFmtId="40" fontId="6" fillId="25" borderId="0">
      <alignment horizontal="right"/>
    </xf>
    <xf numFmtId="0" fontId="31" fillId="25" borderId="0">
      <alignment horizontal="right"/>
    </xf>
    <xf numFmtId="0" fontId="32" fillId="25" borderId="15"/>
    <xf numFmtId="0" fontId="32" fillId="25" borderId="15"/>
    <xf numFmtId="0" fontId="32" fillId="27" borderId="15"/>
    <xf numFmtId="0" fontId="32" fillId="0" borderId="0" applyBorder="0">
      <alignment horizontal="centerContinuous"/>
    </xf>
    <xf numFmtId="0" fontId="33" fillId="0" borderId="0" applyBorder="0">
      <alignment horizontal="centerContinuous"/>
    </xf>
    <xf numFmtId="1" fontId="81" fillId="0" borderId="0" applyProtection="0">
      <alignment horizontal="right" vertical="center"/>
    </xf>
    <xf numFmtId="215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9" fontId="95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96" fillId="0" borderId="99" applyNumberFormat="0" applyFont="0" applyFill="0" applyAlignment="0" applyProtection="0"/>
    <xf numFmtId="218" fontId="118" fillId="0" borderId="100" applyNumberFormat="0" applyProtection="0">
      <alignment horizontal="right" vertical="center"/>
    </xf>
    <xf numFmtId="218" fontId="119" fillId="0" borderId="101" applyNumberFormat="0" applyProtection="0">
      <alignment horizontal="right" vertical="center"/>
    </xf>
    <xf numFmtId="0" fontId="119" fillId="34" borderId="99" applyNumberFormat="0" applyAlignment="0" applyProtection="0">
      <alignment horizontal="left" vertical="center" indent="1"/>
    </xf>
    <xf numFmtId="0" fontId="120" fillId="35" borderId="101" applyNumberFormat="0" applyAlignment="0" applyProtection="0">
      <alignment horizontal="left" vertical="center" indent="1"/>
    </xf>
    <xf numFmtId="0" fontId="120" fillId="35" borderId="101" applyNumberFormat="0" applyAlignment="0" applyProtection="0">
      <alignment horizontal="left" vertical="center" indent="1"/>
    </xf>
    <xf numFmtId="0" fontId="121" fillId="0" borderId="17" applyNumberFormat="0" applyFill="0" applyBorder="0" applyAlignment="0" applyProtection="0"/>
    <xf numFmtId="0" fontId="121" fillId="35" borderId="101" applyNumberFormat="0" applyAlignment="0" applyProtection="0">
      <alignment horizontal="left" vertical="center" indent="1"/>
    </xf>
    <xf numFmtId="0" fontId="121" fillId="35" borderId="101" applyNumberFormat="0" applyAlignment="0" applyProtection="0">
      <alignment horizontal="left" vertical="center" indent="1"/>
    </xf>
    <xf numFmtId="218" fontId="122" fillId="36" borderId="16" applyNumberFormat="0" applyBorder="0" applyProtection="0">
      <alignment horizontal="right" vertical="center"/>
    </xf>
    <xf numFmtId="218" fontId="123" fillId="36" borderId="2" applyNumberFormat="0" applyBorder="0" applyProtection="0">
      <alignment horizontal="right" vertical="center"/>
    </xf>
    <xf numFmtId="0" fontId="121" fillId="37" borderId="101" applyNumberFormat="0" applyAlignment="0" applyProtection="0">
      <alignment horizontal="left" vertical="center" indent="1"/>
    </xf>
    <xf numFmtId="218" fontId="123" fillId="37" borderId="101" applyNumberFormat="0" applyProtection="0">
      <alignment horizontal="right" vertical="center"/>
    </xf>
    <xf numFmtId="0" fontId="124" fillId="0" borderId="17" applyBorder="0" applyAlignment="0" applyProtection="0"/>
    <xf numFmtId="218" fontId="125" fillId="38" borderId="18" applyNumberFormat="0" applyBorder="0" applyAlignment="0" applyProtection="0">
      <alignment horizontal="right" vertical="center" indent="1"/>
    </xf>
    <xf numFmtId="218" fontId="126" fillId="39" borderId="18" applyNumberFormat="0" applyBorder="0" applyAlignment="0" applyProtection="0">
      <alignment horizontal="right" vertical="center" indent="1"/>
    </xf>
    <xf numFmtId="218" fontId="126" fillId="40" borderId="18" applyNumberFormat="0" applyBorder="0" applyAlignment="0" applyProtection="0">
      <alignment horizontal="right" vertical="center" indent="1"/>
    </xf>
    <xf numFmtId="218" fontId="127" fillId="41" borderId="18" applyNumberFormat="0" applyBorder="0" applyAlignment="0" applyProtection="0">
      <alignment horizontal="right" vertical="center" indent="1"/>
    </xf>
    <xf numFmtId="218" fontId="127" fillId="42" borderId="18" applyNumberFormat="0" applyBorder="0" applyAlignment="0" applyProtection="0">
      <alignment horizontal="right" vertical="center" indent="1"/>
    </xf>
    <xf numFmtId="218" fontId="127" fillId="43" borderId="18" applyNumberFormat="0" applyBorder="0" applyAlignment="0" applyProtection="0">
      <alignment horizontal="right" vertical="center" indent="1"/>
    </xf>
    <xf numFmtId="218" fontId="128" fillId="44" borderId="18" applyNumberFormat="0" applyBorder="0" applyAlignment="0" applyProtection="0">
      <alignment horizontal="right" vertical="center" indent="1"/>
    </xf>
    <xf numFmtId="218" fontId="128" fillId="45" borderId="18" applyNumberFormat="0" applyBorder="0" applyAlignment="0" applyProtection="0">
      <alignment horizontal="right" vertical="center" indent="1"/>
    </xf>
    <xf numFmtId="218" fontId="128" fillId="46" borderId="18" applyNumberFormat="0" applyBorder="0" applyAlignment="0" applyProtection="0">
      <alignment horizontal="right" vertical="center" indent="1"/>
    </xf>
    <xf numFmtId="0" fontId="120" fillId="47" borderId="99" applyNumberFormat="0" applyAlignment="0" applyProtection="0">
      <alignment horizontal="left" vertical="center" indent="1"/>
    </xf>
    <xf numFmtId="0" fontId="120" fillId="48" borderId="99" applyNumberFormat="0" applyAlignment="0" applyProtection="0">
      <alignment horizontal="left" vertical="center" indent="1"/>
    </xf>
    <xf numFmtId="0" fontId="120" fillId="49" borderId="99" applyNumberFormat="0" applyAlignment="0" applyProtection="0">
      <alignment horizontal="left" vertical="center" indent="1"/>
    </xf>
    <xf numFmtId="0" fontId="120" fillId="36" borderId="99" applyNumberFormat="0" applyAlignment="0" applyProtection="0">
      <alignment horizontal="left" vertical="center" indent="1"/>
    </xf>
    <xf numFmtId="0" fontId="120" fillId="37" borderId="101" applyNumberFormat="0" applyAlignment="0" applyProtection="0">
      <alignment horizontal="left" vertical="center" indent="1"/>
    </xf>
    <xf numFmtId="218" fontId="118" fillId="36" borderId="16" applyNumberFormat="0" applyBorder="0" applyProtection="0">
      <alignment horizontal="right" vertical="center"/>
    </xf>
    <xf numFmtId="218" fontId="119" fillId="36" borderId="2" applyNumberFormat="0" applyBorder="0" applyProtection="0">
      <alignment horizontal="right" vertical="center"/>
    </xf>
    <xf numFmtId="218" fontId="118" fillId="50" borderId="99" applyNumberFormat="0" applyAlignment="0" applyProtection="0">
      <alignment horizontal="left" vertical="center" indent="1"/>
    </xf>
    <xf numFmtId="0" fontId="119" fillId="34" borderId="101" applyNumberFormat="0" applyAlignment="0" applyProtection="0">
      <alignment horizontal="left" vertical="center" indent="1"/>
    </xf>
    <xf numFmtId="0" fontId="120" fillId="37" borderId="101" applyNumberFormat="0" applyAlignment="0" applyProtection="0">
      <alignment horizontal="left" vertical="center" indent="1"/>
    </xf>
    <xf numFmtId="218" fontId="119" fillId="37" borderId="101" applyNumberFormat="0" applyProtection="0">
      <alignment horizontal="right" vertical="center"/>
    </xf>
    <xf numFmtId="0" fontId="7" fillId="0" borderId="0"/>
    <xf numFmtId="0" fontId="27" fillId="0" borderId="0" applyNumberFormat="0" applyFill="0" applyBorder="0" applyAlignment="0" applyProtection="0"/>
    <xf numFmtId="0" fontId="30" fillId="0" borderId="0"/>
    <xf numFmtId="0" fontId="82" fillId="0" borderId="0" applyBorder="0" applyProtection="0">
      <alignment vertical="center"/>
    </xf>
    <xf numFmtId="0" fontId="61" fillId="0" borderId="19" applyBorder="0" applyProtection="0">
      <alignment horizontal="right" vertical="center"/>
    </xf>
    <xf numFmtId="0" fontId="83" fillId="28" borderId="0" applyBorder="0" applyProtection="0">
      <alignment horizontal="centerContinuous" vertical="center"/>
    </xf>
    <xf numFmtId="0" fontId="83" fillId="29" borderId="19" applyBorder="0" applyProtection="0">
      <alignment horizontal="centerContinuous" vertical="center"/>
    </xf>
    <xf numFmtId="0" fontId="84" fillId="0" borderId="0" applyFill="0" applyBorder="0" applyProtection="0">
      <alignment horizontal="left"/>
    </xf>
    <xf numFmtId="0" fontId="66" fillId="0" borderId="20" applyFill="0" applyBorder="0" applyProtection="0">
      <alignment horizontal="left" vertical="top"/>
    </xf>
    <xf numFmtId="0" fontId="85" fillId="0" borderId="0" applyFill="0" applyBorder="0" applyProtection="0">
      <alignment horizontal="left" vertical="top"/>
    </xf>
    <xf numFmtId="0" fontId="86" fillId="0" borderId="0" applyNumberFormat="0" applyFill="0" applyBorder="0" applyAlignment="0" applyProtection="0">
      <alignment vertical="center"/>
    </xf>
    <xf numFmtId="0" fontId="62" fillId="0" borderId="21" applyNumberFormat="0" applyFill="0" applyAlignment="0" applyProtection="0"/>
    <xf numFmtId="37" fontId="27" fillId="30" borderId="0" applyNumberFormat="0" applyBorder="0" applyAlignment="0" applyProtection="0"/>
    <xf numFmtId="37" fontId="27" fillId="0" borderId="0"/>
    <xf numFmtId="3" fontId="87" fillId="0" borderId="11" applyProtection="0"/>
    <xf numFmtId="42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3" borderId="2" applyNumberFormat="0" applyAlignment="0" applyProtection="0">
      <alignment vertical="center"/>
    </xf>
    <xf numFmtId="2" fontId="38" fillId="0" borderId="0" applyFon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182" fontId="34" fillId="0" borderId="0"/>
    <xf numFmtId="183" fontId="41" fillId="0" borderId="0"/>
    <xf numFmtId="183" fontId="41" fillId="0" borderId="0"/>
    <xf numFmtId="183" fontId="41" fillId="0" borderId="0"/>
    <xf numFmtId="183" fontId="41" fillId="0" borderId="0"/>
    <xf numFmtId="183" fontId="41" fillId="0" borderId="0"/>
    <xf numFmtId="183" fontId="41" fillId="0" borderId="0"/>
    <xf numFmtId="183" fontId="41" fillId="0" borderId="0"/>
    <xf numFmtId="183" fontId="41" fillId="0" borderId="0"/>
    <xf numFmtId="183" fontId="41" fillId="0" borderId="0"/>
    <xf numFmtId="183" fontId="41" fillId="0" borderId="0"/>
    <xf numFmtId="183" fontId="41" fillId="0" borderId="0"/>
    <xf numFmtId="184" fontId="7" fillId="0" borderId="5">
      <alignment horizontal="right" vertical="center" shrinkToFit="1"/>
    </xf>
    <xf numFmtId="0" fontId="12" fillId="5" borderId="0" applyNumberFormat="0" applyBorder="0" applyAlignment="0" applyProtection="0">
      <alignment vertical="center"/>
    </xf>
    <xf numFmtId="0" fontId="38" fillId="0" borderId="0" applyFont="0" applyFill="0" applyBorder="0" applyAlignment="0" applyProtection="0"/>
    <xf numFmtId="0" fontId="24" fillId="0" borderId="0">
      <alignment horizontal="centerContinuous" vertical="center"/>
    </xf>
    <xf numFmtId="0" fontId="38" fillId="0" borderId="0" applyFont="0" applyFill="0" applyBorder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10" borderId="13" applyNumberFormat="0" applyFont="0" applyAlignment="0" applyProtection="0">
      <alignment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5" fontId="34" fillId="0" borderId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86" fontId="7" fillId="0" borderId="0" applyFont="0" applyFill="0" applyBorder="0" applyAlignment="0" applyProtection="0"/>
    <xf numFmtId="187" fontId="7" fillId="0" borderId="0" applyFont="0" applyFill="0" applyBorder="0" applyAlignment="0" applyProtection="0"/>
    <xf numFmtId="0" fontId="13" fillId="13" borderId="0" applyNumberFormat="0" applyBorder="0" applyAlignment="0" applyProtection="0">
      <alignment vertical="center"/>
    </xf>
    <xf numFmtId="0" fontId="43" fillId="0" borderId="0"/>
    <xf numFmtId="0" fontId="43" fillId="0" borderId="0"/>
    <xf numFmtId="37" fontId="44" fillId="0" borderId="22" applyAlignment="0"/>
    <xf numFmtId="0" fontId="14" fillId="0" borderId="0" applyNumberFormat="0" applyFill="0" applyBorder="0" applyAlignment="0" applyProtection="0">
      <alignment vertical="center"/>
    </xf>
    <xf numFmtId="0" fontId="15" fillId="24" borderId="3" applyNumberFormat="0" applyAlignment="0" applyProtection="0">
      <alignment vertical="center"/>
    </xf>
    <xf numFmtId="0" fontId="24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6" fontId="45" fillId="0" borderId="0" applyFont="0" applyFill="0" applyBorder="0" applyAlignment="0" applyProtection="0"/>
    <xf numFmtId="176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7" fontId="8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88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188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188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188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188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37" fontId="7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188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188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188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188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188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188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0" fontId="41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189" fontId="34" fillId="0" borderId="0"/>
    <xf numFmtId="190" fontId="34" fillId="0" borderId="0"/>
    <xf numFmtId="0" fontId="10" fillId="0" borderId="23" applyNumberFormat="0" applyFill="0" applyAlignment="0" applyProtection="0">
      <alignment vertical="center"/>
    </xf>
    <xf numFmtId="191" fontId="34" fillId="0" borderId="0"/>
    <xf numFmtId="0" fontId="16" fillId="0" borderId="24" applyNumberFormat="0" applyFill="0" applyAlignment="0" applyProtection="0">
      <alignment vertical="center"/>
    </xf>
    <xf numFmtId="192" fontId="46" fillId="0" borderId="0" applyFill="0" applyBorder="0" applyProtection="0">
      <alignment horizontal="right"/>
    </xf>
    <xf numFmtId="0" fontId="17" fillId="13" borderId="2" applyNumberFormat="0" applyAlignment="0" applyProtection="0">
      <alignment vertical="center"/>
    </xf>
    <xf numFmtId="4" fontId="38" fillId="0" borderId="0" applyFont="0" applyFill="0" applyBorder="0" applyAlignment="0" applyProtection="0"/>
    <xf numFmtId="3" fontId="38" fillId="0" borderId="0" applyFont="0" applyFill="0" applyBorder="0" applyAlignment="0" applyProtection="0"/>
    <xf numFmtId="193" fontId="34" fillId="0" borderId="0">
      <alignment horizontal="center" vertical="center"/>
    </xf>
    <xf numFmtId="194" fontId="34" fillId="0" borderId="0"/>
    <xf numFmtId="195" fontId="34" fillId="0" borderId="0"/>
    <xf numFmtId="0" fontId="18" fillId="0" borderId="0" applyNumberFormat="0" applyFill="0" applyBorder="0" applyAlignment="0" applyProtection="0">
      <alignment vertical="center"/>
    </xf>
    <xf numFmtId="0" fontId="19" fillId="0" borderId="25" applyNumberFormat="0" applyFill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96" fontId="34" fillId="0" borderId="5">
      <alignment horizontal="left" vertical="center"/>
    </xf>
    <xf numFmtId="0" fontId="22" fillId="6" borderId="0" applyNumberFormat="0" applyBorder="0" applyAlignment="0" applyProtection="0">
      <alignment vertical="center"/>
    </xf>
    <xf numFmtId="197" fontId="24" fillId="0" borderId="0">
      <alignment horizontal="right" vertical="center"/>
    </xf>
    <xf numFmtId="0" fontId="34" fillId="0" borderId="0"/>
    <xf numFmtId="0" fontId="23" fillId="33" borderId="14" applyNumberFormat="0" applyAlignment="0" applyProtection="0">
      <alignment vertical="center"/>
    </xf>
    <xf numFmtId="198" fontId="34" fillId="0" borderId="0"/>
    <xf numFmtId="0" fontId="34" fillId="0" borderId="0" applyFont="0" applyFill="0" applyBorder="0" applyAlignment="0" applyProtection="0"/>
    <xf numFmtId="38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10" fontId="38" fillId="0" borderId="0" applyFont="0" applyFill="0" applyBorder="0" applyAlignment="0" applyProtection="0"/>
    <xf numFmtId="0" fontId="7" fillId="0" borderId="0"/>
    <xf numFmtId="0" fontId="3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37" fontId="7" fillId="0" borderId="0"/>
    <xf numFmtId="0" fontId="7" fillId="0" borderId="0"/>
    <xf numFmtId="0" fontId="7" fillId="0" borderId="0"/>
    <xf numFmtId="0" fontId="7" fillId="0" borderId="0"/>
    <xf numFmtId="0" fontId="117" fillId="0" borderId="0">
      <alignment vertical="center"/>
    </xf>
    <xf numFmtId="0" fontId="47" fillId="0" borderId="0"/>
    <xf numFmtId="37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47" fillId="0" borderId="0"/>
    <xf numFmtId="0" fontId="7" fillId="0" borderId="0"/>
    <xf numFmtId="0" fontId="3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7" fillId="0" borderId="0"/>
    <xf numFmtId="0" fontId="8" fillId="0" borderId="0"/>
    <xf numFmtId="0" fontId="2" fillId="0" borderId="0"/>
    <xf numFmtId="0" fontId="1" fillId="0" borderId="0"/>
    <xf numFmtId="0" fontId="1" fillId="0" borderId="0"/>
    <xf numFmtId="0" fontId="7" fillId="0" borderId="0"/>
    <xf numFmtId="0" fontId="8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7" fillId="0" borderId="0"/>
    <xf numFmtId="0" fontId="3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38" fillId="0" borderId="28" applyNumberFormat="0" applyFont="0" applyFill="0" applyAlignment="0" applyProtection="0"/>
    <xf numFmtId="199" fontId="48" fillId="0" borderId="0" applyFont="0" applyFill="0" applyBorder="0" applyAlignment="0" applyProtection="0"/>
    <xf numFmtId="200" fontId="38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</cellStyleXfs>
  <cellXfs count="807">
    <xf numFmtId="0" fontId="0" fillId="0" borderId="0" xfId="0">
      <alignment vertical="center"/>
    </xf>
    <xf numFmtId="0" fontId="90" fillId="0" borderId="0" xfId="0" applyFont="1">
      <alignment vertical="center"/>
    </xf>
    <xf numFmtId="0" fontId="90" fillId="0" borderId="0" xfId="0" applyFont="1" applyAlignment="1">
      <alignment horizontal="center" vertical="center"/>
    </xf>
    <xf numFmtId="217" fontId="90" fillId="0" borderId="0" xfId="0" applyNumberFormat="1" applyFont="1">
      <alignment vertical="center"/>
    </xf>
    <xf numFmtId="41" fontId="90" fillId="0" borderId="0" xfId="0" applyNumberFormat="1" applyFont="1">
      <alignment vertical="center"/>
    </xf>
    <xf numFmtId="43" fontId="90" fillId="0" borderId="0" xfId="0" applyNumberFormat="1" applyFont="1">
      <alignment vertical="center"/>
    </xf>
    <xf numFmtId="0" fontId="90" fillId="0" borderId="0" xfId="0" applyFont="1" applyBorder="1" applyAlignment="1">
      <alignment horizontal="center" vertical="center"/>
    </xf>
    <xf numFmtId="0" fontId="90" fillId="0" borderId="0" xfId="0" applyFont="1" applyAlignment="1">
      <alignment vertical="top"/>
    </xf>
    <xf numFmtId="0" fontId="98" fillId="0" borderId="0" xfId="523" applyFont="1" applyAlignment="1" applyProtection="1">
      <alignment vertical="center"/>
    </xf>
    <xf numFmtId="0" fontId="98" fillId="0" borderId="0" xfId="523" applyFont="1" applyBorder="1" applyAlignment="1" applyProtection="1">
      <alignment vertical="center"/>
    </xf>
    <xf numFmtId="0" fontId="91" fillId="0" borderId="0" xfId="0" applyFont="1" applyAlignment="1">
      <alignment horizontal="right" vertical="center"/>
    </xf>
    <xf numFmtId="217" fontId="90" fillId="0" borderId="0" xfId="311" applyNumberFormat="1" applyFont="1" applyFill="1" applyBorder="1" applyAlignment="1">
      <alignment horizontal="center" vertical="center" shrinkToFit="1"/>
    </xf>
    <xf numFmtId="217" fontId="90" fillId="0" borderId="0" xfId="311" applyNumberFormat="1" applyFont="1" applyFill="1" applyBorder="1" applyAlignment="1">
      <alignment vertical="center" shrinkToFit="1"/>
    </xf>
    <xf numFmtId="216" fontId="90" fillId="0" borderId="0" xfId="300" applyNumberFormat="1" applyFont="1" applyFill="1" applyBorder="1" applyAlignment="1">
      <alignment vertical="center" shrinkToFit="1"/>
    </xf>
    <xf numFmtId="217" fontId="91" fillId="0" borderId="0" xfId="311" applyNumberFormat="1" applyFont="1" applyFill="1" applyBorder="1" applyAlignment="1">
      <alignment horizontal="center" vertical="center" shrinkToFit="1"/>
    </xf>
    <xf numFmtId="216" fontId="90" fillId="0" borderId="0" xfId="300" applyNumberFormat="1" applyFont="1" applyFill="1" applyBorder="1">
      <alignment vertical="center"/>
    </xf>
    <xf numFmtId="41" fontId="90" fillId="0" borderId="0" xfId="345" applyFont="1" applyFill="1" applyBorder="1" applyAlignment="1">
      <alignment vertical="center" shrinkToFit="1"/>
    </xf>
    <xf numFmtId="41" fontId="90" fillId="0" borderId="0" xfId="311" applyFont="1" applyFill="1" applyBorder="1">
      <alignment vertical="center"/>
    </xf>
    <xf numFmtId="41" fontId="90" fillId="0" borderId="0" xfId="311" applyFont="1" applyFill="1" applyBorder="1" applyAlignment="1">
      <alignment horizontal="left" vertical="center"/>
    </xf>
    <xf numFmtId="0" fontId="99" fillId="0" borderId="0" xfId="523" applyFont="1" applyBorder="1" applyAlignment="1" applyProtection="1">
      <alignment vertical="center"/>
    </xf>
    <xf numFmtId="0" fontId="101" fillId="0" borderId="0" xfId="0" applyFont="1">
      <alignment vertical="center"/>
    </xf>
    <xf numFmtId="41" fontId="129" fillId="0" borderId="0" xfId="523" applyNumberFormat="1" applyFont="1" applyFill="1" applyBorder="1" applyAlignment="1" applyProtection="1">
      <alignment horizontal="left" vertical="center"/>
    </xf>
    <xf numFmtId="0" fontId="90" fillId="51" borderId="0" xfId="0" applyFont="1" applyFill="1" applyBorder="1">
      <alignment vertical="center"/>
    </xf>
    <xf numFmtId="0" fontId="90" fillId="0" borderId="0" xfId="0" applyFont="1" applyAlignment="1">
      <alignment horizontal="right" vertical="center"/>
    </xf>
    <xf numFmtId="217" fontId="90" fillId="0" borderId="0" xfId="0" applyNumberFormat="1" applyFont="1" applyAlignment="1">
      <alignment horizontal="center" vertical="center"/>
    </xf>
    <xf numFmtId="0" fontId="100" fillId="0" borderId="0" xfId="0" applyFont="1">
      <alignment vertical="center"/>
    </xf>
    <xf numFmtId="0" fontId="90" fillId="0" borderId="0" xfId="0" applyFont="1" applyAlignment="1">
      <alignment horizontal="centerContinuous" vertical="center"/>
    </xf>
    <xf numFmtId="0" fontId="90" fillId="0" borderId="0" xfId="0" applyFont="1" applyAlignment="1">
      <alignment horizontal="centerContinuous" vertical="center" wrapText="1"/>
    </xf>
    <xf numFmtId="0" fontId="91" fillId="0" borderId="0" xfId="0" applyFont="1" applyAlignment="1">
      <alignment horizontal="left" vertical="center"/>
    </xf>
    <xf numFmtId="0" fontId="90" fillId="0" borderId="0" xfId="517" applyFont="1">
      <alignment vertical="center"/>
    </xf>
    <xf numFmtId="0" fontId="92" fillId="0" borderId="0" xfId="0" applyFont="1">
      <alignment vertical="center"/>
    </xf>
    <xf numFmtId="0" fontId="91" fillId="0" borderId="0" xfId="0" applyFont="1">
      <alignment vertical="center"/>
    </xf>
    <xf numFmtId="228" fontId="100" fillId="0" borderId="0" xfId="0" applyNumberFormat="1" applyFont="1">
      <alignment vertical="center"/>
    </xf>
    <xf numFmtId="0" fontId="90" fillId="0" borderId="0" xfId="517" applyFont="1" applyAlignment="1">
      <alignment horizontal="left" vertical="center"/>
    </xf>
    <xf numFmtId="0" fontId="90" fillId="0" borderId="0" xfId="0" applyFont="1" applyAlignment="1">
      <alignment horizontal="left" vertical="center"/>
    </xf>
    <xf numFmtId="229" fontId="100" fillId="0" borderId="0" xfId="0" applyNumberFormat="1" applyFont="1">
      <alignment vertical="center"/>
    </xf>
    <xf numFmtId="217" fontId="91" fillId="0" borderId="0" xfId="0" applyNumberFormat="1" applyFont="1" applyAlignment="1">
      <alignment horizontal="center" vertical="center"/>
    </xf>
    <xf numFmtId="0" fontId="97" fillId="0" borderId="0" xfId="0" applyFont="1" applyAlignment="1">
      <alignment horizontal="left" vertical="center"/>
    </xf>
    <xf numFmtId="0" fontId="90" fillId="0" borderId="0" xfId="0" applyFont="1" applyAlignment="1">
      <alignment horizontal="center" vertical="top"/>
    </xf>
    <xf numFmtId="0" fontId="130" fillId="0" borderId="0" xfId="0" applyFont="1" applyAlignment="1">
      <alignment horizontal="left" vertical="center"/>
    </xf>
    <xf numFmtId="0" fontId="103" fillId="0" borderId="0" xfId="0" applyFont="1">
      <alignment vertical="center"/>
    </xf>
    <xf numFmtId="0" fontId="104" fillId="0" borderId="0" xfId="0" applyFont="1">
      <alignment vertical="center"/>
    </xf>
    <xf numFmtId="0" fontId="103" fillId="0" borderId="0" xfId="0" applyFont="1" applyAlignment="1">
      <alignment horizontal="center" vertical="center" wrapText="1"/>
    </xf>
    <xf numFmtId="0" fontId="104" fillId="0" borderId="0" xfId="0" applyFont="1" applyAlignment="1">
      <alignment horizontal="left" vertical="center"/>
    </xf>
    <xf numFmtId="0" fontId="131" fillId="0" borderId="0" xfId="0" applyFont="1" applyAlignment="1">
      <alignment horizontal="left" vertical="center"/>
    </xf>
    <xf numFmtId="0" fontId="105" fillId="51" borderId="0" xfId="0" applyFont="1" applyFill="1">
      <alignment vertical="center"/>
    </xf>
    <xf numFmtId="217" fontId="103" fillId="0" borderId="0" xfId="0" applyNumberFormat="1" applyFont="1">
      <alignment vertical="center"/>
    </xf>
    <xf numFmtId="0" fontId="106" fillId="0" borderId="0" xfId="0" applyFont="1">
      <alignment vertical="center"/>
    </xf>
    <xf numFmtId="0" fontId="103" fillId="0" borderId="0" xfId="517" applyFont="1">
      <alignment vertical="center"/>
    </xf>
    <xf numFmtId="0" fontId="107" fillId="0" borderId="0" xfId="523" applyFont="1" applyFill="1" applyBorder="1" applyAlignment="1" applyProtection="1">
      <alignment vertical="center"/>
    </xf>
    <xf numFmtId="0" fontId="108" fillId="0" borderId="0" xfId="0" applyFont="1">
      <alignment vertical="center"/>
    </xf>
    <xf numFmtId="0" fontId="108" fillId="0" borderId="0" xfId="517" applyFont="1">
      <alignment vertical="center"/>
    </xf>
    <xf numFmtId="0" fontId="109" fillId="0" borderId="0" xfId="0" applyFont="1">
      <alignment vertical="center"/>
    </xf>
    <xf numFmtId="0" fontId="108" fillId="0" borderId="0" xfId="523" applyFont="1" applyFill="1" applyBorder="1" applyAlignment="1" applyProtection="1">
      <alignment vertical="center"/>
    </xf>
    <xf numFmtId="0" fontId="108" fillId="51" borderId="0" xfId="0" applyFont="1" applyFill="1">
      <alignment vertical="center"/>
    </xf>
    <xf numFmtId="228" fontId="109" fillId="0" borderId="0" xfId="0" applyNumberFormat="1" applyFont="1">
      <alignment vertical="center"/>
    </xf>
    <xf numFmtId="41" fontId="103" fillId="0" borderId="0" xfId="0" applyNumberFormat="1" applyFont="1">
      <alignment vertical="center"/>
    </xf>
    <xf numFmtId="228" fontId="108" fillId="0" borderId="0" xfId="0" applyNumberFormat="1" applyFont="1">
      <alignment vertical="center"/>
    </xf>
    <xf numFmtId="0" fontId="110" fillId="0" borderId="0" xfId="0" applyFont="1">
      <alignment vertical="center"/>
    </xf>
    <xf numFmtId="43" fontId="103" fillId="0" borderId="0" xfId="0" applyNumberFormat="1" applyFont="1">
      <alignment vertical="center"/>
    </xf>
    <xf numFmtId="0" fontId="103" fillId="0" borderId="0" xfId="0" applyFont="1" applyAlignment="1">
      <alignment horizontal="left" vertical="center"/>
    </xf>
    <xf numFmtId="0" fontId="104" fillId="51" borderId="0" xfId="0" applyFont="1" applyFill="1">
      <alignment vertical="center"/>
    </xf>
    <xf numFmtId="0" fontId="103" fillId="51" borderId="0" xfId="0" applyFont="1" applyFill="1" applyAlignment="1">
      <alignment horizontal="left" vertical="center"/>
    </xf>
    <xf numFmtId="217" fontId="103" fillId="0" borderId="0" xfId="311" applyNumberFormat="1" applyFont="1" applyFill="1" applyBorder="1" applyAlignment="1">
      <alignment vertical="center" shrinkToFit="1"/>
    </xf>
    <xf numFmtId="0" fontId="103" fillId="0" borderId="0" xfId="0" applyFont="1" applyAlignment="1">
      <alignment vertical="top"/>
    </xf>
    <xf numFmtId="0" fontId="132" fillId="0" borderId="0" xfId="0" applyFont="1">
      <alignment vertical="center"/>
    </xf>
    <xf numFmtId="0" fontId="111" fillId="0" borderId="0" xfId="0" applyFont="1">
      <alignment vertical="center"/>
    </xf>
    <xf numFmtId="0" fontId="133" fillId="0" borderId="0" xfId="0" applyFont="1" applyBorder="1" applyAlignment="1">
      <alignment horizontal="left" vertical="center"/>
    </xf>
    <xf numFmtId="0" fontId="133" fillId="0" borderId="0" xfId="0" applyFont="1" applyAlignment="1">
      <alignment horizontal="left" vertical="center"/>
    </xf>
    <xf numFmtId="0" fontId="104" fillId="51" borderId="0" xfId="523" applyFont="1" applyFill="1" applyBorder="1" applyAlignment="1" applyProtection="1">
      <alignment vertical="center"/>
    </xf>
    <xf numFmtId="0" fontId="112" fillId="51" borderId="0" xfId="523" applyFont="1" applyFill="1" applyBorder="1" applyAlignment="1" applyProtection="1">
      <alignment vertical="center"/>
    </xf>
    <xf numFmtId="0" fontId="112" fillId="0" borderId="0" xfId="0" applyFont="1" applyAlignment="1">
      <alignment horizontal="right" vertical="center"/>
    </xf>
    <xf numFmtId="0" fontId="111" fillId="0" borderId="0" xfId="0" applyFont="1" applyAlignment="1">
      <alignment horizontal="right" vertical="center"/>
    </xf>
    <xf numFmtId="0" fontId="112" fillId="51" borderId="0" xfId="0" applyFont="1" applyFill="1" applyAlignment="1">
      <alignment horizontal="right" vertical="center"/>
    </xf>
    <xf numFmtId="0" fontId="111" fillId="0" borderId="0" xfId="0" applyFont="1" applyAlignment="1">
      <alignment horizontal="center" vertical="center"/>
    </xf>
    <xf numFmtId="0" fontId="111" fillId="51" borderId="0" xfId="0" applyFont="1" applyFill="1" applyAlignment="1">
      <alignment horizontal="center" vertical="center" wrapText="1"/>
    </xf>
    <xf numFmtId="0" fontId="111" fillId="0" borderId="102" xfId="517" applyFont="1" applyBorder="1" applyAlignment="1">
      <alignment horizontal="left" vertical="center"/>
    </xf>
    <xf numFmtId="0" fontId="111" fillId="0" borderId="0" xfId="517" applyFont="1" applyBorder="1" applyAlignment="1">
      <alignment horizontal="left" vertical="center"/>
    </xf>
    <xf numFmtId="217" fontId="111" fillId="51" borderId="0" xfId="311" applyNumberFormat="1" applyFont="1" applyFill="1" applyBorder="1" applyAlignment="1">
      <alignment horizontal="right" vertical="center" shrinkToFit="1"/>
    </xf>
    <xf numFmtId="217" fontId="111" fillId="0" borderId="0" xfId="0" applyNumberFormat="1" applyFont="1">
      <alignment vertical="center"/>
    </xf>
    <xf numFmtId="0" fontId="111" fillId="0" borderId="30" xfId="517" applyFont="1" applyBorder="1" applyAlignment="1">
      <alignment horizontal="left" vertical="center"/>
    </xf>
    <xf numFmtId="0" fontId="111" fillId="0" borderId="31" xfId="517" applyFont="1" applyBorder="1" applyAlignment="1">
      <alignment horizontal="left" vertical="center"/>
    </xf>
    <xf numFmtId="0" fontId="111" fillId="0" borderId="32" xfId="0" applyFont="1" applyBorder="1" applyAlignment="1">
      <alignment horizontal="left" vertical="center"/>
    </xf>
    <xf numFmtId="217" fontId="111" fillId="0" borderId="33" xfId="311" applyNumberFormat="1" applyFont="1" applyFill="1" applyBorder="1" applyAlignment="1">
      <alignment horizontal="right" vertical="center" shrinkToFit="1"/>
    </xf>
    <xf numFmtId="217" fontId="111" fillId="0" borderId="34" xfId="311" applyNumberFormat="1" applyFont="1" applyFill="1" applyBorder="1" applyAlignment="1">
      <alignment horizontal="right" vertical="center" shrinkToFit="1"/>
    </xf>
    <xf numFmtId="217" fontId="111" fillId="0" borderId="32" xfId="311" applyNumberFormat="1" applyFont="1" applyFill="1" applyBorder="1" applyAlignment="1">
      <alignment horizontal="right" vertical="center" shrinkToFit="1"/>
    </xf>
    <xf numFmtId="216" fontId="111" fillId="0" borderId="35" xfId="311" applyNumberFormat="1" applyFont="1" applyFill="1" applyBorder="1" applyAlignment="1">
      <alignment horizontal="right" vertical="center" shrinkToFit="1"/>
    </xf>
    <xf numFmtId="217" fontId="111" fillId="0" borderId="35" xfId="311" applyNumberFormat="1" applyFont="1" applyFill="1" applyBorder="1" applyAlignment="1">
      <alignment horizontal="right" vertical="center" shrinkToFit="1"/>
    </xf>
    <xf numFmtId="41" fontId="111" fillId="0" borderId="0" xfId="0" applyNumberFormat="1" applyFont="1">
      <alignment vertical="center"/>
    </xf>
    <xf numFmtId="43" fontId="111" fillId="0" borderId="0" xfId="0" applyNumberFormat="1" applyFont="1">
      <alignment vertical="center"/>
    </xf>
    <xf numFmtId="0" fontId="111" fillId="0" borderId="36" xfId="517" applyFont="1" applyBorder="1" applyAlignment="1">
      <alignment horizontal="left" vertical="center"/>
    </xf>
    <xf numFmtId="0" fontId="111" fillId="0" borderId="103" xfId="0" applyFont="1" applyBorder="1" applyAlignment="1">
      <alignment horizontal="left" vertical="center"/>
    </xf>
    <xf numFmtId="217" fontId="111" fillId="0" borderId="38" xfId="311" applyNumberFormat="1" applyFont="1" applyFill="1" applyBorder="1" applyAlignment="1">
      <alignment horizontal="right" vertical="center" shrinkToFit="1"/>
    </xf>
    <xf numFmtId="217" fontId="111" fillId="0" borderId="39" xfId="311" applyNumberFormat="1" applyFont="1" applyFill="1" applyBorder="1" applyAlignment="1">
      <alignment horizontal="right" vertical="center" shrinkToFit="1"/>
    </xf>
    <xf numFmtId="217" fontId="111" fillId="0" borderId="37" xfId="311" applyNumberFormat="1" applyFont="1" applyFill="1" applyBorder="1" applyAlignment="1">
      <alignment horizontal="right" vertical="center" shrinkToFit="1"/>
    </xf>
    <xf numFmtId="216" fontId="111" fillId="0" borderId="40" xfId="311" applyNumberFormat="1" applyFont="1" applyFill="1" applyBorder="1" applyAlignment="1">
      <alignment horizontal="right" vertical="center" shrinkToFit="1"/>
    </xf>
    <xf numFmtId="217" fontId="111" fillId="0" borderId="41" xfId="311" applyNumberFormat="1" applyFont="1" applyFill="1" applyBorder="1" applyAlignment="1">
      <alignment horizontal="right" vertical="center" shrinkToFit="1"/>
    </xf>
    <xf numFmtId="0" fontId="111" fillId="0" borderId="104" xfId="0" applyFont="1" applyBorder="1" applyAlignment="1">
      <alignment horizontal="left" vertical="center"/>
    </xf>
    <xf numFmtId="0" fontId="111" fillId="0" borderId="105" xfId="0" applyFont="1" applyBorder="1" applyAlignment="1">
      <alignment horizontal="left" vertical="center"/>
    </xf>
    <xf numFmtId="217" fontId="111" fillId="0" borderId="106" xfId="311" applyNumberFormat="1" applyFont="1" applyFill="1" applyBorder="1" applyAlignment="1">
      <alignment horizontal="right" vertical="center"/>
    </xf>
    <xf numFmtId="217" fontId="111" fillId="0" borderId="107" xfId="311" applyNumberFormat="1" applyFont="1" applyFill="1" applyBorder="1" applyAlignment="1">
      <alignment horizontal="right" vertical="center"/>
    </xf>
    <xf numFmtId="217" fontId="111" fillId="0" borderId="108" xfId="311" applyNumberFormat="1" applyFont="1" applyFill="1" applyBorder="1" applyAlignment="1">
      <alignment horizontal="right" vertical="center"/>
    </xf>
    <xf numFmtId="216" fontId="111" fillId="0" borderId="47" xfId="311" applyNumberFormat="1" applyFont="1" applyFill="1" applyBorder="1" applyAlignment="1">
      <alignment horizontal="right" vertical="center" shrinkToFit="1"/>
    </xf>
    <xf numFmtId="217" fontId="111" fillId="51" borderId="0" xfId="311" applyNumberFormat="1" applyFont="1" applyFill="1" applyBorder="1" applyAlignment="1">
      <alignment horizontal="right" vertical="center"/>
    </xf>
    <xf numFmtId="217" fontId="111" fillId="0" borderId="47" xfId="311" applyNumberFormat="1" applyFont="1" applyFill="1" applyBorder="1" applyAlignment="1">
      <alignment horizontal="right" vertical="center" shrinkToFit="1"/>
    </xf>
    <xf numFmtId="217" fontId="111" fillId="0" borderId="47" xfId="311" applyNumberFormat="1" applyFont="1" applyFill="1" applyBorder="1" applyAlignment="1">
      <alignment horizontal="right" vertical="center"/>
    </xf>
    <xf numFmtId="0" fontId="111" fillId="0" borderId="30" xfId="0" applyFont="1" applyBorder="1" applyAlignment="1">
      <alignment horizontal="left" vertical="center"/>
    </xf>
    <xf numFmtId="0" fontId="111" fillId="0" borderId="31" xfId="0" applyFont="1" applyBorder="1" applyAlignment="1">
      <alignment horizontal="left" vertical="center"/>
    </xf>
    <xf numFmtId="217" fontId="111" fillId="0" borderId="109" xfId="311" applyNumberFormat="1" applyFont="1" applyFill="1" applyBorder="1" applyAlignment="1">
      <alignment horizontal="right" vertical="center"/>
    </xf>
    <xf numFmtId="217" fontId="111" fillId="0" borderId="110" xfId="311" applyNumberFormat="1" applyFont="1" applyFill="1" applyBorder="1" applyAlignment="1">
      <alignment horizontal="right" vertical="center"/>
    </xf>
    <xf numFmtId="217" fontId="111" fillId="0" borderId="111" xfId="311" applyNumberFormat="1" applyFont="1" applyFill="1" applyBorder="1" applyAlignment="1">
      <alignment horizontal="right" vertical="center"/>
    </xf>
    <xf numFmtId="217" fontId="111" fillId="0" borderId="35" xfId="311" applyNumberFormat="1" applyFont="1" applyFill="1" applyBorder="1" applyAlignment="1">
      <alignment horizontal="right" vertical="center"/>
    </xf>
    <xf numFmtId="0" fontId="111" fillId="0" borderId="112" xfId="0" applyFont="1" applyBorder="1" applyAlignment="1">
      <alignment horizontal="left" vertical="center"/>
    </xf>
    <xf numFmtId="0" fontId="111" fillId="0" borderId="31" xfId="0" quotePrefix="1" applyFont="1" applyBorder="1" applyAlignment="1">
      <alignment horizontal="left" vertical="center"/>
    </xf>
    <xf numFmtId="0" fontId="111" fillId="0" borderId="113" xfId="0" applyFont="1" applyBorder="1">
      <alignment vertical="center"/>
    </xf>
    <xf numFmtId="0" fontId="111" fillId="0" borderId="31" xfId="0" applyFont="1" applyBorder="1">
      <alignment vertical="center"/>
    </xf>
    <xf numFmtId="0" fontId="111" fillId="0" borderId="112" xfId="0" applyFont="1" applyBorder="1">
      <alignment vertical="center"/>
    </xf>
    <xf numFmtId="0" fontId="111" fillId="0" borderId="114" xfId="517" applyFont="1" applyBorder="1" applyAlignment="1">
      <alignment horizontal="left" vertical="center"/>
    </xf>
    <xf numFmtId="0" fontId="111" fillId="0" borderId="41" xfId="517" applyFont="1" applyBorder="1" applyAlignment="1">
      <alignment horizontal="left" vertical="center"/>
    </xf>
    <xf numFmtId="217" fontId="111" fillId="0" borderId="51" xfId="311" applyNumberFormat="1" applyFont="1" applyFill="1" applyBorder="1" applyAlignment="1">
      <alignment horizontal="right" vertical="center" shrinkToFit="1"/>
    </xf>
    <xf numFmtId="217" fontId="111" fillId="0" borderId="52" xfId="311" applyNumberFormat="1" applyFont="1" applyFill="1" applyBorder="1" applyAlignment="1">
      <alignment horizontal="right" vertical="center" shrinkToFit="1"/>
    </xf>
    <xf numFmtId="217" fontId="111" fillId="0" borderId="115" xfId="311" applyNumberFormat="1" applyFont="1" applyFill="1" applyBorder="1" applyAlignment="1">
      <alignment horizontal="right" vertical="center"/>
    </xf>
    <xf numFmtId="217" fontId="111" fillId="0" borderId="37" xfId="311" applyNumberFormat="1" applyFont="1" applyFill="1" applyBorder="1" applyAlignment="1">
      <alignment horizontal="right" vertical="center"/>
    </xf>
    <xf numFmtId="217" fontId="111" fillId="0" borderId="116" xfId="311" applyNumberFormat="1" applyFont="1" applyFill="1" applyBorder="1" applyAlignment="1">
      <alignment horizontal="right" vertical="center" shrinkToFit="1"/>
    </xf>
    <xf numFmtId="217" fontId="111" fillId="0" borderId="40" xfId="311" applyNumberFormat="1" applyFont="1" applyFill="1" applyBorder="1" applyAlignment="1">
      <alignment horizontal="right" vertical="center"/>
    </xf>
    <xf numFmtId="0" fontId="111" fillId="0" borderId="0" xfId="0" applyFont="1" applyBorder="1" applyAlignment="1">
      <alignment vertical="top"/>
    </xf>
    <xf numFmtId="0" fontId="111" fillId="0" borderId="0" xfId="0" applyFont="1" applyAlignment="1">
      <alignment vertical="top"/>
    </xf>
    <xf numFmtId="0" fontId="111" fillId="0" borderId="117" xfId="0" applyFont="1" applyBorder="1" applyAlignment="1">
      <alignment vertical="top"/>
    </xf>
    <xf numFmtId="0" fontId="111" fillId="51" borderId="0" xfId="0" applyFont="1" applyFill="1" applyAlignment="1">
      <alignment vertical="top"/>
    </xf>
    <xf numFmtId="0" fontId="111" fillId="0" borderId="117" xfId="0" applyFont="1" applyBorder="1" applyAlignment="1">
      <alignment horizontal="center" vertical="top"/>
    </xf>
    <xf numFmtId="0" fontId="111" fillId="51" borderId="0" xfId="0" applyFont="1" applyFill="1">
      <alignment vertical="center"/>
    </xf>
    <xf numFmtId="0" fontId="111" fillId="0" borderId="0" xfId="0" applyFont="1" applyBorder="1">
      <alignment vertical="center"/>
    </xf>
    <xf numFmtId="217" fontId="111" fillId="51" borderId="0" xfId="0" applyNumberFormat="1" applyFont="1" applyFill="1">
      <alignment vertical="center"/>
    </xf>
    <xf numFmtId="0" fontId="106" fillId="51" borderId="0" xfId="523" applyFont="1" applyFill="1" applyBorder="1" applyAlignment="1" applyProtection="1">
      <alignment vertical="center"/>
    </xf>
    <xf numFmtId="0" fontId="134" fillId="0" borderId="0" xfId="0" applyFont="1" applyBorder="1">
      <alignment vertical="center"/>
    </xf>
    <xf numFmtId="228" fontId="111" fillId="52" borderId="38" xfId="0" applyNumberFormat="1" applyFont="1" applyFill="1" applyBorder="1" applyAlignment="1">
      <alignment horizontal="center" vertical="center"/>
    </xf>
    <xf numFmtId="0" fontId="111" fillId="52" borderId="34" xfId="0" applyFont="1" applyFill="1" applyBorder="1" applyAlignment="1">
      <alignment horizontal="center" vertical="center"/>
    </xf>
    <xf numFmtId="0" fontId="111" fillId="52" borderId="49" xfId="0" applyFont="1" applyFill="1" applyBorder="1" applyAlignment="1">
      <alignment horizontal="center" vertical="center" wrapText="1"/>
    </xf>
    <xf numFmtId="0" fontId="111" fillId="52" borderId="54" xfId="0" applyFont="1" applyFill="1" applyBorder="1" applyAlignment="1">
      <alignment horizontal="center" vertical="center" wrapText="1"/>
    </xf>
    <xf numFmtId="0" fontId="111" fillId="52" borderId="40" xfId="0" applyFont="1" applyFill="1" applyBorder="1" applyAlignment="1">
      <alignment horizontal="center" vertical="center" wrapText="1"/>
    </xf>
    <xf numFmtId="0" fontId="111" fillId="52" borderId="37" xfId="0" applyFont="1" applyFill="1" applyBorder="1" applyAlignment="1">
      <alignment horizontal="center" vertical="center" wrapText="1"/>
    </xf>
    <xf numFmtId="0" fontId="111" fillId="53" borderId="118" xfId="0" applyFont="1" applyFill="1" applyBorder="1" applyAlignment="1">
      <alignment horizontal="left" vertical="center"/>
    </xf>
    <xf numFmtId="0" fontId="111" fillId="53" borderId="119" xfId="0" applyFont="1" applyFill="1" applyBorder="1" applyAlignment="1">
      <alignment horizontal="left" vertical="center"/>
    </xf>
    <xf numFmtId="0" fontId="111" fillId="53" borderId="120" xfId="0" applyFont="1" applyFill="1" applyBorder="1" applyAlignment="1">
      <alignment horizontal="left" vertical="center"/>
    </xf>
    <xf numFmtId="217" fontId="111" fillId="53" borderId="121" xfId="311" applyNumberFormat="1" applyFont="1" applyFill="1" applyBorder="1" applyAlignment="1">
      <alignment horizontal="right" vertical="center" shrinkToFit="1"/>
    </xf>
    <xf numFmtId="217" fontId="111" fillId="53" borderId="122" xfId="311" applyNumberFormat="1" applyFont="1" applyFill="1" applyBorder="1" applyAlignment="1">
      <alignment horizontal="right" vertical="center" shrinkToFit="1"/>
    </xf>
    <xf numFmtId="217" fontId="111" fillId="53" borderId="120" xfId="311" applyNumberFormat="1" applyFont="1" applyFill="1" applyBorder="1" applyAlignment="1">
      <alignment horizontal="right" vertical="center" shrinkToFit="1"/>
    </xf>
    <xf numFmtId="216" fontId="111" fillId="53" borderId="17" xfId="311" applyNumberFormat="1" applyFont="1" applyFill="1" applyBorder="1" applyAlignment="1">
      <alignment horizontal="right" vertical="center" shrinkToFit="1"/>
    </xf>
    <xf numFmtId="217" fontId="111" fillId="53" borderId="123" xfId="311" applyNumberFormat="1" applyFont="1" applyFill="1" applyBorder="1" applyAlignment="1">
      <alignment horizontal="right" vertical="center" shrinkToFit="1"/>
    </xf>
    <xf numFmtId="217" fontId="111" fillId="53" borderId="124" xfId="311" applyNumberFormat="1" applyFont="1" applyFill="1" applyBorder="1" applyAlignment="1">
      <alignment horizontal="right" vertical="center"/>
    </xf>
    <xf numFmtId="217" fontId="111" fillId="53" borderId="125" xfId="311" applyNumberFormat="1" applyFont="1" applyFill="1" applyBorder="1" applyAlignment="1">
      <alignment horizontal="right" vertical="center"/>
    </xf>
    <xf numFmtId="217" fontId="111" fillId="53" borderId="126" xfId="311" applyNumberFormat="1" applyFont="1" applyFill="1" applyBorder="1" applyAlignment="1">
      <alignment horizontal="right" vertical="center"/>
    </xf>
    <xf numFmtId="217" fontId="111" fillId="53" borderId="123" xfId="311" applyNumberFormat="1" applyFont="1" applyFill="1" applyBorder="1" applyAlignment="1">
      <alignment horizontal="right" vertical="center"/>
    </xf>
    <xf numFmtId="0" fontId="111" fillId="53" borderId="127" xfId="517" applyFont="1" applyFill="1" applyBorder="1" applyAlignment="1">
      <alignment horizontal="left" vertical="center"/>
    </xf>
    <xf numFmtId="0" fontId="111" fillId="53" borderId="128" xfId="517" applyFont="1" applyFill="1" applyBorder="1" applyAlignment="1">
      <alignment horizontal="left" vertical="center"/>
    </xf>
    <xf numFmtId="0" fontId="111" fillId="53" borderId="129" xfId="0" applyFont="1" applyFill="1" applyBorder="1" applyAlignment="1">
      <alignment horizontal="left" vertical="center"/>
    </xf>
    <xf numFmtId="217" fontId="111" fillId="53" borderId="130" xfId="311" applyNumberFormat="1" applyFont="1" applyFill="1" applyBorder="1" applyAlignment="1">
      <alignment horizontal="right" vertical="center" shrinkToFit="1"/>
    </xf>
    <xf numFmtId="0" fontId="111" fillId="0" borderId="62" xfId="517" applyFont="1" applyBorder="1" applyAlignment="1">
      <alignment horizontal="left" vertical="center"/>
    </xf>
    <xf numFmtId="0" fontId="111" fillId="0" borderId="63" xfId="517" applyFont="1" applyBorder="1" applyAlignment="1">
      <alignment horizontal="left" vertical="center"/>
    </xf>
    <xf numFmtId="0" fontId="111" fillId="0" borderId="131" xfId="0" applyFont="1" applyBorder="1" applyAlignment="1">
      <alignment horizontal="left" vertical="center"/>
    </xf>
    <xf numFmtId="217" fontId="111" fillId="0" borderId="65" xfId="311" applyNumberFormat="1" applyFont="1" applyFill="1" applyBorder="1" applyAlignment="1">
      <alignment horizontal="right" vertical="center" shrinkToFit="1"/>
    </xf>
    <xf numFmtId="217" fontId="111" fillId="0" borderId="66" xfId="311" applyNumberFormat="1" applyFont="1" applyFill="1" applyBorder="1" applyAlignment="1">
      <alignment horizontal="right" vertical="center" shrinkToFit="1"/>
    </xf>
    <xf numFmtId="217" fontId="111" fillId="0" borderId="64" xfId="311" applyNumberFormat="1" applyFont="1" applyFill="1" applyBorder="1" applyAlignment="1">
      <alignment horizontal="right" vertical="center" shrinkToFit="1"/>
    </xf>
    <xf numFmtId="0" fontId="111" fillId="52" borderId="132" xfId="0" applyFont="1" applyFill="1" applyBorder="1" applyAlignment="1">
      <alignment horizontal="center" vertical="center"/>
    </xf>
    <xf numFmtId="0" fontId="111" fillId="52" borderId="133" xfId="0" applyFont="1" applyFill="1" applyBorder="1" applyAlignment="1">
      <alignment horizontal="center" vertical="center"/>
    </xf>
    <xf numFmtId="0" fontId="111" fillId="52" borderId="134" xfId="0" applyFont="1" applyFill="1" applyBorder="1" applyAlignment="1">
      <alignment horizontal="center" vertical="center" wrapText="1"/>
    </xf>
    <xf numFmtId="217" fontId="111" fillId="0" borderId="63" xfId="311" applyNumberFormat="1" applyFont="1" applyBorder="1" applyAlignment="1">
      <alignment horizontal="right" vertical="center"/>
    </xf>
    <xf numFmtId="0" fontId="111" fillId="52" borderId="135" xfId="0" applyFont="1" applyFill="1" applyBorder="1" applyAlignment="1">
      <alignment horizontal="center" vertical="center" wrapText="1"/>
    </xf>
    <xf numFmtId="0" fontId="132" fillId="0" borderId="0" xfId="0" applyFont="1" applyFill="1" applyBorder="1" applyAlignment="1">
      <alignment vertical="center"/>
    </xf>
    <xf numFmtId="0" fontId="133" fillId="0" borderId="0" xfId="0" applyFont="1" applyFill="1" applyBorder="1" applyAlignment="1">
      <alignment horizontal="left" vertical="center"/>
    </xf>
    <xf numFmtId="0" fontId="112" fillId="0" borderId="0" xfId="0" applyFont="1" applyBorder="1" applyAlignment="1">
      <alignment horizontal="right" vertical="center"/>
    </xf>
    <xf numFmtId="0" fontId="111" fillId="0" borderId="0" xfId="0" applyFont="1" applyFill="1" applyBorder="1" applyAlignment="1">
      <alignment horizontal="right" vertical="center"/>
    </xf>
    <xf numFmtId="0" fontId="112" fillId="51" borderId="0" xfId="0" applyFont="1" applyFill="1" applyBorder="1" applyAlignment="1">
      <alignment horizontal="right" vertical="center"/>
    </xf>
    <xf numFmtId="0" fontId="111" fillId="0" borderId="0" xfId="0" applyFont="1" applyFill="1" applyBorder="1" applyAlignment="1">
      <alignment horizontal="center" vertical="center"/>
    </xf>
    <xf numFmtId="0" fontId="111" fillId="51" borderId="0" xfId="0" applyFont="1" applyFill="1" applyBorder="1" applyAlignment="1">
      <alignment horizontal="center" vertical="center" wrapText="1"/>
    </xf>
    <xf numFmtId="0" fontId="111" fillId="0" borderId="63" xfId="0" applyFont="1" applyBorder="1" applyAlignment="1">
      <alignment horizontal="left" vertical="center"/>
    </xf>
    <xf numFmtId="217" fontId="111" fillId="0" borderId="136" xfId="311" applyNumberFormat="1" applyFont="1" applyFill="1" applyBorder="1" applyAlignment="1">
      <alignment horizontal="right" vertical="center" shrinkToFit="1"/>
    </xf>
    <xf numFmtId="217" fontId="111" fillId="0" borderId="137" xfId="311" applyNumberFormat="1" applyFont="1" applyFill="1" applyBorder="1" applyAlignment="1">
      <alignment horizontal="right" vertical="center" shrinkToFit="1"/>
    </xf>
    <xf numFmtId="217" fontId="111" fillId="0" borderId="138" xfId="311" applyNumberFormat="1" applyFont="1" applyFill="1" applyBorder="1" applyAlignment="1">
      <alignment horizontal="right" vertical="center" shrinkToFit="1"/>
    </xf>
    <xf numFmtId="0" fontId="111" fillId="0" borderId="139" xfId="0" applyFont="1" applyBorder="1" applyAlignment="1">
      <alignment horizontal="left" vertical="center"/>
    </xf>
    <xf numFmtId="0" fontId="111" fillId="0" borderId="62" xfId="0" applyFont="1" applyBorder="1" applyAlignment="1">
      <alignment horizontal="left" vertical="center"/>
    </xf>
    <xf numFmtId="217" fontId="111" fillId="0" borderId="140" xfId="311" applyNumberFormat="1" applyFont="1" applyFill="1" applyBorder="1" applyAlignment="1">
      <alignment horizontal="right" vertical="center"/>
    </xf>
    <xf numFmtId="217" fontId="111" fillId="0" borderId="141" xfId="311" applyNumberFormat="1" applyFont="1" applyFill="1" applyBorder="1" applyAlignment="1">
      <alignment horizontal="right" vertical="center"/>
    </xf>
    <xf numFmtId="0" fontId="111" fillId="0" borderId="73" xfId="0" applyFont="1" applyBorder="1" applyAlignment="1">
      <alignment horizontal="left" vertical="center"/>
    </xf>
    <xf numFmtId="217" fontId="111" fillId="0" borderId="74" xfId="311" applyNumberFormat="1" applyFont="1" applyFill="1" applyBorder="1" applyAlignment="1">
      <alignment horizontal="right" vertical="center" shrinkToFit="1"/>
    </xf>
    <xf numFmtId="217" fontId="111" fillId="0" borderId="74" xfId="311" applyNumberFormat="1" applyFont="1" applyFill="1" applyBorder="1" applyAlignment="1">
      <alignment horizontal="right" vertical="center"/>
    </xf>
    <xf numFmtId="216" fontId="111" fillId="0" borderId="74" xfId="311" applyNumberFormat="1" applyFont="1" applyFill="1" applyBorder="1" applyAlignment="1">
      <alignment horizontal="right" vertical="center" shrinkToFit="1"/>
    </xf>
    <xf numFmtId="0" fontId="111" fillId="0" borderId="55" xfId="517" applyFont="1" applyBorder="1" applyAlignment="1">
      <alignment horizontal="left" vertical="center"/>
    </xf>
    <xf numFmtId="0" fontId="111" fillId="0" borderId="56" xfId="517" applyFont="1" applyBorder="1" applyAlignment="1">
      <alignment horizontal="left" vertical="center"/>
    </xf>
    <xf numFmtId="0" fontId="111" fillId="0" borderId="57" xfId="0" applyFont="1" applyBorder="1" applyAlignment="1">
      <alignment horizontal="left" vertical="center"/>
    </xf>
    <xf numFmtId="217" fontId="111" fillId="0" borderId="142" xfId="311" applyNumberFormat="1" applyFont="1" applyFill="1" applyBorder="1" applyAlignment="1">
      <alignment horizontal="right" vertical="center"/>
    </xf>
    <xf numFmtId="217" fontId="111" fillId="0" borderId="143" xfId="311" applyNumberFormat="1" applyFont="1" applyFill="1" applyBorder="1" applyAlignment="1">
      <alignment horizontal="right" vertical="center"/>
    </xf>
    <xf numFmtId="217" fontId="111" fillId="0" borderId="144" xfId="311" applyNumberFormat="1" applyFont="1" applyFill="1" applyBorder="1" applyAlignment="1">
      <alignment horizontal="right" vertical="center"/>
    </xf>
    <xf numFmtId="216" fontId="111" fillId="0" borderId="17" xfId="311" applyNumberFormat="1" applyFont="1" applyFill="1" applyBorder="1" applyAlignment="1">
      <alignment horizontal="right" vertical="center" shrinkToFit="1"/>
    </xf>
    <xf numFmtId="217" fontId="111" fillId="0" borderId="17" xfId="311" applyNumberFormat="1" applyFont="1" applyFill="1" applyBorder="1" applyAlignment="1">
      <alignment horizontal="right" vertical="center" shrinkToFit="1"/>
    </xf>
    <xf numFmtId="217" fontId="111" fillId="0" borderId="17" xfId="311" applyNumberFormat="1" applyFont="1" applyFill="1" applyBorder="1" applyAlignment="1">
      <alignment horizontal="right" vertical="center"/>
    </xf>
    <xf numFmtId="217" fontId="111" fillId="0" borderId="145" xfId="311" applyNumberFormat="1" applyFont="1" applyFill="1" applyBorder="1" applyAlignment="1">
      <alignment horizontal="right" vertical="center" shrinkToFit="1"/>
    </xf>
    <xf numFmtId="0" fontId="111" fillId="0" borderId="0" xfId="0" applyFont="1" applyFill="1" applyBorder="1" applyAlignment="1">
      <alignment vertical="top"/>
    </xf>
    <xf numFmtId="0" fontId="111" fillId="51" borderId="0" xfId="0" applyFont="1" applyFill="1" applyBorder="1">
      <alignment vertical="center"/>
    </xf>
    <xf numFmtId="216" fontId="111" fillId="51" borderId="0" xfId="311" applyNumberFormat="1" applyFont="1" applyFill="1" applyBorder="1" applyAlignment="1">
      <alignment horizontal="right" vertical="center" shrinkToFit="1"/>
    </xf>
    <xf numFmtId="0" fontId="134" fillId="0" borderId="0" xfId="0" applyFont="1" applyFill="1" applyBorder="1" applyAlignment="1">
      <alignment vertical="center"/>
    </xf>
    <xf numFmtId="0" fontId="111" fillId="53" borderId="56" xfId="517" applyFont="1" applyFill="1" applyBorder="1" applyAlignment="1">
      <alignment horizontal="left" vertical="center"/>
    </xf>
    <xf numFmtId="0" fontId="111" fillId="53" borderId="57" xfId="0" applyFont="1" applyFill="1" applyBorder="1" applyAlignment="1">
      <alignment horizontal="left" vertical="center"/>
    </xf>
    <xf numFmtId="0" fontId="111" fillId="53" borderId="55" xfId="517" applyFont="1" applyFill="1" applyBorder="1" applyAlignment="1">
      <alignment horizontal="left" vertical="center"/>
    </xf>
    <xf numFmtId="217" fontId="111" fillId="53" borderId="142" xfId="311" applyNumberFormat="1" applyFont="1" applyFill="1" applyBorder="1" applyAlignment="1">
      <alignment horizontal="right" vertical="center"/>
    </xf>
    <xf numFmtId="217" fontId="111" fillId="53" borderId="143" xfId="311" applyNumberFormat="1" applyFont="1" applyFill="1" applyBorder="1" applyAlignment="1">
      <alignment horizontal="right" vertical="center"/>
    </xf>
    <xf numFmtId="217" fontId="111" fillId="53" borderId="144" xfId="311" applyNumberFormat="1" applyFont="1" applyFill="1" applyBorder="1" applyAlignment="1">
      <alignment horizontal="right" vertical="center"/>
    </xf>
    <xf numFmtId="217" fontId="111" fillId="53" borderId="17" xfId="311" applyNumberFormat="1" applyFont="1" applyFill="1" applyBorder="1" applyAlignment="1">
      <alignment horizontal="right" vertical="center"/>
    </xf>
    <xf numFmtId="0" fontId="111" fillId="53" borderId="146" xfId="517" applyFont="1" applyFill="1" applyBorder="1" applyAlignment="1">
      <alignment horizontal="left" vertical="center"/>
    </xf>
    <xf numFmtId="0" fontId="111" fillId="53" borderId="76" xfId="517" applyFont="1" applyFill="1" applyBorder="1" applyAlignment="1">
      <alignment horizontal="left" vertical="center"/>
    </xf>
    <xf numFmtId="0" fontId="111" fillId="53" borderId="77" xfId="0" applyFont="1" applyFill="1" applyBorder="1" applyAlignment="1">
      <alignment horizontal="left" vertical="center"/>
    </xf>
    <xf numFmtId="217" fontId="111" fillId="53" borderId="78" xfId="311" applyNumberFormat="1" applyFont="1" applyFill="1" applyBorder="1" applyAlignment="1">
      <alignment horizontal="right" vertical="center" shrinkToFit="1"/>
    </xf>
    <xf numFmtId="217" fontId="111" fillId="53" borderId="79" xfId="311" applyNumberFormat="1" applyFont="1" applyFill="1" applyBorder="1" applyAlignment="1">
      <alignment horizontal="right" vertical="center" shrinkToFit="1"/>
    </xf>
    <xf numFmtId="217" fontId="111" fillId="53" borderId="77" xfId="311" applyNumberFormat="1" applyFont="1" applyFill="1" applyBorder="1" applyAlignment="1">
      <alignment horizontal="right" vertical="center" shrinkToFit="1"/>
    </xf>
    <xf numFmtId="216" fontId="111" fillId="53" borderId="75" xfId="311" applyNumberFormat="1" applyFont="1" applyFill="1" applyBorder="1" applyAlignment="1">
      <alignment horizontal="right" vertical="center" shrinkToFit="1"/>
    </xf>
    <xf numFmtId="217" fontId="111" fillId="53" borderId="75" xfId="311" applyNumberFormat="1" applyFont="1" applyFill="1" applyBorder="1" applyAlignment="1">
      <alignment horizontal="right" vertical="center" shrinkToFit="1"/>
    </xf>
    <xf numFmtId="217" fontId="111" fillId="53" borderId="76" xfId="311" applyNumberFormat="1" applyFont="1" applyFill="1" applyBorder="1" applyAlignment="1">
      <alignment horizontal="right" vertical="center"/>
    </xf>
    <xf numFmtId="0" fontId="111" fillId="51" borderId="0" xfId="517" applyFont="1" applyFill="1" applyBorder="1" applyAlignment="1">
      <alignment horizontal="left" vertical="center"/>
    </xf>
    <xf numFmtId="0" fontId="111" fillId="51" borderId="0" xfId="0" applyFont="1" applyFill="1" applyBorder="1" applyAlignment="1">
      <alignment horizontal="left" vertical="center"/>
    </xf>
    <xf numFmtId="0" fontId="111" fillId="0" borderId="0" xfId="0" applyFont="1" applyBorder="1" applyAlignment="1">
      <alignment horizontal="center" vertical="center"/>
    </xf>
    <xf numFmtId="217" fontId="111" fillId="0" borderId="0" xfId="311" applyNumberFormat="1" applyFont="1" applyFill="1" applyBorder="1" applyAlignment="1">
      <alignment horizontal="right" vertical="center" shrinkToFit="1"/>
    </xf>
    <xf numFmtId="0" fontId="111" fillId="0" borderId="80" xfId="517" applyFont="1" applyBorder="1" applyAlignment="1">
      <alignment horizontal="left" vertical="center"/>
    </xf>
    <xf numFmtId="0" fontId="111" fillId="0" borderId="147" xfId="0" applyFont="1" applyBorder="1" applyAlignment="1">
      <alignment horizontal="left" vertical="center"/>
    </xf>
    <xf numFmtId="0" fontId="111" fillId="0" borderId="138" xfId="0" applyFont="1" applyBorder="1" applyAlignment="1">
      <alignment horizontal="left" vertical="center"/>
    </xf>
    <xf numFmtId="217" fontId="111" fillId="51" borderId="81" xfId="311" applyNumberFormat="1" applyFont="1" applyFill="1" applyBorder="1" applyAlignment="1">
      <alignment horizontal="right" vertical="center" shrinkToFit="1"/>
    </xf>
    <xf numFmtId="0" fontId="111" fillId="0" borderId="0" xfId="0" applyFont="1" applyBorder="1" applyAlignment="1">
      <alignment horizontal="left" vertical="center"/>
    </xf>
    <xf numFmtId="216" fontId="111" fillId="0" borderId="0" xfId="311" applyNumberFormat="1" applyFont="1" applyFill="1" applyBorder="1" applyAlignment="1">
      <alignment horizontal="right" vertical="center" shrinkToFit="1"/>
    </xf>
    <xf numFmtId="0" fontId="111" fillId="0" borderId="0" xfId="0" applyFont="1" applyFill="1" applyBorder="1">
      <alignment vertical="center"/>
    </xf>
    <xf numFmtId="217" fontId="111" fillId="0" borderId="0" xfId="311" applyNumberFormat="1" applyFont="1" applyFill="1" applyBorder="1" applyAlignment="1">
      <alignment horizontal="right" vertical="center"/>
    </xf>
    <xf numFmtId="216" fontId="111" fillId="0" borderId="65" xfId="311" applyNumberFormat="1" applyFont="1" applyFill="1" applyBorder="1" applyAlignment="1">
      <alignment horizontal="right" vertical="center" shrinkToFit="1"/>
    </xf>
    <xf numFmtId="216" fontId="111" fillId="0" borderId="66" xfId="311" applyNumberFormat="1" applyFont="1" applyFill="1" applyBorder="1" applyAlignment="1">
      <alignment horizontal="right" vertical="center" shrinkToFit="1"/>
    </xf>
    <xf numFmtId="216" fontId="111" fillId="0" borderId="64" xfId="311" applyNumberFormat="1" applyFont="1" applyFill="1" applyBorder="1" applyAlignment="1">
      <alignment horizontal="right" vertical="center" shrinkToFit="1"/>
    </xf>
    <xf numFmtId="216" fontId="111" fillId="0" borderId="65" xfId="300" applyNumberFormat="1" applyFont="1" applyFill="1" applyBorder="1" applyAlignment="1">
      <alignment horizontal="right" vertical="center" shrinkToFit="1"/>
    </xf>
    <xf numFmtId="216" fontId="111" fillId="0" borderId="66" xfId="300" applyNumberFormat="1" applyFont="1" applyFill="1" applyBorder="1" applyAlignment="1">
      <alignment horizontal="right" vertical="center" shrinkToFit="1"/>
    </xf>
    <xf numFmtId="223" fontId="111" fillId="0" borderId="47" xfId="311" applyNumberFormat="1" applyFont="1" applyFill="1" applyBorder="1" applyAlignment="1">
      <alignment horizontal="right" vertical="center" shrinkToFit="1"/>
    </xf>
    <xf numFmtId="216" fontId="111" fillId="0" borderId="33" xfId="311" applyNumberFormat="1" applyFont="1" applyFill="1" applyBorder="1" applyAlignment="1">
      <alignment horizontal="right" vertical="center" shrinkToFit="1"/>
    </xf>
    <xf numFmtId="216" fontId="111" fillId="0" borderId="34" xfId="311" applyNumberFormat="1" applyFont="1" applyFill="1" applyBorder="1" applyAlignment="1">
      <alignment horizontal="right" vertical="center" shrinkToFit="1"/>
    </xf>
    <xf numFmtId="216" fontId="111" fillId="0" borderId="32" xfId="311" applyNumberFormat="1" applyFont="1" applyFill="1" applyBorder="1" applyAlignment="1">
      <alignment horizontal="right" vertical="center" shrinkToFit="1"/>
    </xf>
    <xf numFmtId="216" fontId="111" fillId="0" borderId="33" xfId="300" applyNumberFormat="1" applyFont="1" applyFill="1" applyBorder="1" applyAlignment="1">
      <alignment horizontal="right" vertical="center" shrinkToFit="1"/>
    </xf>
    <xf numFmtId="216" fontId="111" fillId="0" borderId="34" xfId="300" applyNumberFormat="1" applyFont="1" applyFill="1" applyBorder="1" applyAlignment="1">
      <alignment horizontal="right" vertical="center" shrinkToFit="1"/>
    </xf>
    <xf numFmtId="239" fontId="111" fillId="0" borderId="35" xfId="311" applyNumberFormat="1" applyFont="1" applyFill="1" applyBorder="1" applyAlignment="1">
      <alignment horizontal="right" vertical="center" shrinkToFit="1"/>
    </xf>
    <xf numFmtId="41" fontId="111" fillId="0" borderId="0" xfId="0" applyNumberFormat="1" applyFont="1" applyBorder="1">
      <alignment vertical="center"/>
    </xf>
    <xf numFmtId="216" fontId="111" fillId="0" borderId="67" xfId="311" applyNumberFormat="1" applyFont="1" applyFill="1" applyBorder="1" applyAlignment="1">
      <alignment horizontal="right" vertical="center" shrinkToFit="1"/>
    </xf>
    <xf numFmtId="216" fontId="111" fillId="0" borderId="68" xfId="311" applyNumberFormat="1" applyFont="1" applyFill="1" applyBorder="1" applyAlignment="1">
      <alignment horizontal="right" vertical="center" shrinkToFit="1"/>
    </xf>
    <xf numFmtId="216" fontId="111" fillId="0" borderId="69" xfId="311" applyNumberFormat="1" applyFont="1" applyFill="1" applyBorder="1" applyAlignment="1">
      <alignment horizontal="right" vertical="center" shrinkToFit="1"/>
    </xf>
    <xf numFmtId="216" fontId="111" fillId="0" borderId="136" xfId="300" applyNumberFormat="1" applyFont="1" applyFill="1" applyBorder="1" applyAlignment="1">
      <alignment horizontal="right" vertical="center" shrinkToFit="1"/>
    </xf>
    <xf numFmtId="216" fontId="111" fillId="0" borderId="137" xfId="300" applyNumberFormat="1" applyFont="1" applyFill="1" applyBorder="1" applyAlignment="1">
      <alignment horizontal="right" vertical="center" shrinkToFit="1"/>
    </xf>
    <xf numFmtId="217" fontId="111" fillId="0" borderId="0" xfId="0" applyNumberFormat="1" applyFont="1" applyBorder="1">
      <alignment vertical="center"/>
    </xf>
    <xf numFmtId="216" fontId="111" fillId="0" borderId="0" xfId="300" applyNumberFormat="1" applyFont="1" applyBorder="1">
      <alignment vertical="center"/>
    </xf>
    <xf numFmtId="0" fontId="111" fillId="51" borderId="0" xfId="0" applyFont="1" applyFill="1" applyBorder="1" applyAlignment="1">
      <alignment vertical="top"/>
    </xf>
    <xf numFmtId="0" fontId="111" fillId="0" borderId="0" xfId="517" applyFont="1" applyFill="1" applyBorder="1" applyAlignment="1">
      <alignment horizontal="left" vertical="center"/>
    </xf>
    <xf numFmtId="0" fontId="111" fillId="0" borderId="0" xfId="0" applyFont="1" applyFill="1" applyBorder="1" applyAlignment="1">
      <alignment horizontal="left" vertical="center"/>
    </xf>
    <xf numFmtId="0" fontId="111" fillId="0" borderId="0" xfId="0" applyFont="1" applyFill="1">
      <alignment vertical="center"/>
    </xf>
    <xf numFmtId="41" fontId="111" fillId="0" borderId="0" xfId="0" applyNumberFormat="1" applyFont="1" applyFill="1">
      <alignment vertical="center"/>
    </xf>
    <xf numFmtId="230" fontId="111" fillId="0" borderId="35" xfId="311" applyNumberFormat="1" applyFont="1" applyFill="1" applyBorder="1" applyAlignment="1">
      <alignment horizontal="right" vertical="center" shrinkToFit="1"/>
    </xf>
    <xf numFmtId="217" fontId="111" fillId="51" borderId="0" xfId="0" applyNumberFormat="1" applyFont="1" applyFill="1" applyBorder="1">
      <alignment vertical="center"/>
    </xf>
    <xf numFmtId="216" fontId="111" fillId="53" borderId="78" xfId="311" applyNumberFormat="1" applyFont="1" applyFill="1" applyBorder="1" applyAlignment="1">
      <alignment horizontal="right" vertical="center" shrinkToFit="1"/>
    </xf>
    <xf numFmtId="216" fontId="111" fillId="53" borderId="79" xfId="311" applyNumberFormat="1" applyFont="1" applyFill="1" applyBorder="1" applyAlignment="1">
      <alignment horizontal="right" vertical="center" shrinkToFit="1"/>
    </xf>
    <xf numFmtId="216" fontId="111" fillId="53" borderId="77" xfId="311" applyNumberFormat="1" applyFont="1" applyFill="1" applyBorder="1" applyAlignment="1">
      <alignment horizontal="right" vertical="center" shrinkToFit="1"/>
    </xf>
    <xf numFmtId="216" fontId="111" fillId="53" borderId="78" xfId="300" applyNumberFormat="1" applyFont="1" applyFill="1" applyBorder="1" applyAlignment="1">
      <alignment horizontal="right" vertical="center" shrinkToFit="1"/>
    </xf>
    <xf numFmtId="216" fontId="111" fillId="53" borderId="79" xfId="300" applyNumberFormat="1" applyFont="1" applyFill="1" applyBorder="1" applyAlignment="1">
      <alignment horizontal="right" vertical="center" shrinkToFit="1"/>
    </xf>
    <xf numFmtId="216" fontId="111" fillId="53" borderId="75" xfId="311" applyNumberFormat="1" applyFont="1" applyFill="1" applyBorder="1" applyAlignment="1">
      <alignment horizontal="right" vertical="center"/>
    </xf>
    <xf numFmtId="216" fontId="111" fillId="53" borderId="77" xfId="311" applyNumberFormat="1" applyFont="1" applyFill="1" applyBorder="1" applyAlignment="1">
      <alignment horizontal="right" vertical="center"/>
    </xf>
    <xf numFmtId="223" fontId="111" fillId="53" borderId="75" xfId="311" applyNumberFormat="1" applyFont="1" applyFill="1" applyBorder="1" applyAlignment="1">
      <alignment horizontal="right" vertical="center" shrinkToFit="1"/>
    </xf>
    <xf numFmtId="217" fontId="111" fillId="0" borderId="71" xfId="311" applyNumberFormat="1" applyFont="1" applyFill="1" applyBorder="1" applyAlignment="1">
      <alignment horizontal="right" vertical="center" shrinkToFit="1"/>
    </xf>
    <xf numFmtId="41" fontId="111" fillId="0" borderId="47" xfId="311" applyFont="1" applyFill="1" applyBorder="1" applyAlignment="1">
      <alignment horizontal="right" vertical="center" shrinkToFit="1"/>
    </xf>
    <xf numFmtId="217" fontId="111" fillId="0" borderId="49" xfId="311" applyNumberFormat="1" applyFont="1" applyFill="1" applyBorder="1" applyAlignment="1">
      <alignment horizontal="right" vertical="center" shrinkToFit="1"/>
    </xf>
    <xf numFmtId="41" fontId="111" fillId="0" borderId="35" xfId="311" applyFont="1" applyFill="1" applyBorder="1" applyAlignment="1">
      <alignment horizontal="right" vertical="center" shrinkToFit="1"/>
    </xf>
    <xf numFmtId="0" fontId="111" fillId="0" borderId="36" xfId="0" applyFont="1" applyBorder="1" applyAlignment="1">
      <alignment horizontal="left" vertical="center"/>
    </xf>
    <xf numFmtId="0" fontId="111" fillId="0" borderId="83" xfId="0" applyFont="1" applyBorder="1" applyAlignment="1">
      <alignment horizontal="left" vertical="center"/>
    </xf>
    <xf numFmtId="0" fontId="111" fillId="0" borderId="148" xfId="0" applyFont="1" applyBorder="1" applyAlignment="1">
      <alignment horizontal="left" vertical="center"/>
    </xf>
    <xf numFmtId="41" fontId="111" fillId="0" borderId="40" xfId="311" applyFont="1" applyFill="1" applyBorder="1" applyAlignment="1">
      <alignment horizontal="right" vertical="center" shrinkToFit="1"/>
    </xf>
    <xf numFmtId="41" fontId="111" fillId="51" borderId="0" xfId="311" applyFont="1" applyFill="1" applyBorder="1" applyAlignment="1">
      <alignment horizontal="right" vertical="center" shrinkToFit="1"/>
    </xf>
    <xf numFmtId="241" fontId="111" fillId="0" borderId="0" xfId="311" applyNumberFormat="1" applyFont="1" applyFill="1" applyBorder="1" applyAlignment="1">
      <alignment horizontal="right" vertical="center" shrinkToFit="1"/>
    </xf>
    <xf numFmtId="0" fontId="106" fillId="51" borderId="76" xfId="523" applyFont="1" applyFill="1" applyBorder="1" applyAlignment="1" applyProtection="1">
      <alignment vertical="center"/>
    </xf>
    <xf numFmtId="0" fontId="111" fillId="52" borderId="70" xfId="0" applyFont="1" applyFill="1" applyBorder="1" applyAlignment="1">
      <alignment horizontal="center" vertical="center"/>
    </xf>
    <xf numFmtId="0" fontId="111" fillId="52" borderId="42" xfId="0" applyFont="1" applyFill="1" applyBorder="1" applyAlignment="1">
      <alignment horizontal="center" vertical="center"/>
    </xf>
    <xf numFmtId="0" fontId="111" fillId="52" borderId="82" xfId="0" applyFont="1" applyFill="1" applyBorder="1" applyAlignment="1">
      <alignment horizontal="center" vertical="center"/>
    </xf>
    <xf numFmtId="0" fontId="111" fillId="53" borderId="128" xfId="0" applyFont="1" applyFill="1" applyBorder="1" applyAlignment="1">
      <alignment horizontal="left" vertical="center"/>
    </xf>
    <xf numFmtId="217" fontId="111" fillId="53" borderId="149" xfId="311" applyNumberFormat="1" applyFont="1" applyFill="1" applyBorder="1" applyAlignment="1">
      <alignment horizontal="right" vertical="center" shrinkToFit="1"/>
    </xf>
    <xf numFmtId="217" fontId="111" fillId="53" borderId="150" xfId="311" applyNumberFormat="1" applyFont="1" applyFill="1" applyBorder="1" applyAlignment="1">
      <alignment horizontal="right" vertical="center" shrinkToFit="1"/>
    </xf>
    <xf numFmtId="41" fontId="111" fillId="53" borderId="17" xfId="311" applyFont="1" applyFill="1" applyBorder="1" applyAlignment="1">
      <alignment horizontal="right" vertical="center" shrinkToFit="1"/>
    </xf>
    <xf numFmtId="217" fontId="111" fillId="0" borderId="34" xfId="311" applyNumberFormat="1" applyFont="1" applyBorder="1" applyAlignment="1">
      <alignment horizontal="right" vertical="center"/>
    </xf>
    <xf numFmtId="217" fontId="111" fillId="0" borderId="48" xfId="311" applyNumberFormat="1" applyFont="1" applyBorder="1" applyAlignment="1">
      <alignment horizontal="right" vertical="center"/>
    </xf>
    <xf numFmtId="217" fontId="111" fillId="0" borderId="85" xfId="311" applyNumberFormat="1" applyFont="1" applyBorder="1" applyAlignment="1">
      <alignment horizontal="right" vertical="center"/>
    </xf>
    <xf numFmtId="217" fontId="111" fillId="0" borderId="68" xfId="311" applyNumberFormat="1" applyFont="1" applyBorder="1" applyAlignment="1">
      <alignment horizontal="right" vertical="center"/>
    </xf>
    <xf numFmtId="217" fontId="111" fillId="0" borderId="151" xfId="311" applyNumberFormat="1" applyFont="1" applyBorder="1" applyAlignment="1">
      <alignment horizontal="right" vertical="center"/>
    </xf>
    <xf numFmtId="217" fontId="111" fillId="0" borderId="152" xfId="311" applyNumberFormat="1" applyFont="1" applyBorder="1" applyAlignment="1">
      <alignment horizontal="right" vertical="center"/>
    </xf>
    <xf numFmtId="41" fontId="111" fillId="0" borderId="38" xfId="311" applyFont="1" applyFill="1" applyBorder="1" applyAlignment="1">
      <alignment horizontal="right" vertical="center" shrinkToFit="1"/>
    </xf>
    <xf numFmtId="41" fontId="111" fillId="0" borderId="39" xfId="311" applyFont="1" applyFill="1" applyBorder="1" applyAlignment="1">
      <alignment horizontal="right" vertical="center" shrinkToFit="1"/>
    </xf>
    <xf numFmtId="41" fontId="111" fillId="0" borderId="37" xfId="311" applyFont="1" applyFill="1" applyBorder="1" applyAlignment="1">
      <alignment horizontal="right" vertical="center" shrinkToFit="1"/>
    </xf>
    <xf numFmtId="41" fontId="111" fillId="0" borderId="67" xfId="311" applyFont="1" applyFill="1" applyBorder="1" applyAlignment="1">
      <alignment horizontal="right" vertical="center" shrinkToFit="1"/>
    </xf>
    <xf numFmtId="41" fontId="111" fillId="0" borderId="68" xfId="311" applyFont="1" applyFill="1" applyBorder="1" applyAlignment="1">
      <alignment horizontal="right" vertical="center" shrinkToFit="1"/>
    </xf>
    <xf numFmtId="41" fontId="111" fillId="0" borderId="69" xfId="311" applyFont="1" applyFill="1" applyBorder="1" applyAlignment="1">
      <alignment horizontal="right" vertical="center" shrinkToFit="1"/>
    </xf>
    <xf numFmtId="41" fontId="111" fillId="0" borderId="74" xfId="311" applyFont="1" applyFill="1" applyBorder="1" applyAlignment="1">
      <alignment horizontal="right" vertical="center" shrinkToFit="1"/>
    </xf>
    <xf numFmtId="217" fontId="111" fillId="0" borderId="0" xfId="311" applyNumberFormat="1" applyFont="1" applyBorder="1" applyAlignment="1">
      <alignment horizontal="right" vertical="center"/>
    </xf>
    <xf numFmtId="41" fontId="111" fillId="0" borderId="0" xfId="311" applyFont="1" applyFill="1" applyBorder="1" applyAlignment="1">
      <alignment horizontal="right" vertical="center" shrinkToFit="1"/>
    </xf>
    <xf numFmtId="216" fontId="111" fillId="0" borderId="65" xfId="300" applyNumberFormat="1" applyFont="1" applyBorder="1">
      <alignment vertical="center"/>
    </xf>
    <xf numFmtId="216" fontId="111" fillId="0" borderId="72" xfId="300" applyNumberFormat="1" applyFont="1" applyBorder="1">
      <alignment vertical="center"/>
    </xf>
    <xf numFmtId="216" fontId="111" fillId="0" borderId="66" xfId="300" applyNumberFormat="1" applyFont="1" applyBorder="1">
      <alignment vertical="center"/>
    </xf>
    <xf numFmtId="216" fontId="111" fillId="0" borderId="72" xfId="300" applyNumberFormat="1" applyFont="1" applyFill="1" applyBorder="1">
      <alignment vertical="center"/>
    </xf>
    <xf numFmtId="216" fontId="111" fillId="0" borderId="71" xfId="300" applyNumberFormat="1" applyFont="1" applyBorder="1">
      <alignment vertical="center"/>
    </xf>
    <xf numFmtId="216" fontId="111" fillId="0" borderId="67" xfId="300" applyNumberFormat="1" applyFont="1" applyBorder="1">
      <alignment vertical="center"/>
    </xf>
    <xf numFmtId="216" fontId="111" fillId="0" borderId="53" xfId="300" applyNumberFormat="1" applyFont="1" applyBorder="1">
      <alignment vertical="center"/>
    </xf>
    <xf numFmtId="216" fontId="111" fillId="0" borderId="86" xfId="300" applyNumberFormat="1" applyFont="1" applyBorder="1">
      <alignment vertical="center"/>
    </xf>
    <xf numFmtId="216" fontId="111" fillId="0" borderId="68" xfId="300" applyNumberFormat="1" applyFont="1" applyBorder="1">
      <alignment vertical="center"/>
    </xf>
    <xf numFmtId="216" fontId="111" fillId="0" borderId="53" xfId="300" applyNumberFormat="1" applyFont="1" applyFill="1" applyBorder="1">
      <alignment vertical="center"/>
    </xf>
    <xf numFmtId="223" fontId="111" fillId="0" borderId="40" xfId="311" applyNumberFormat="1" applyFont="1" applyFill="1" applyBorder="1" applyAlignment="1">
      <alignment horizontal="right" vertical="center" shrinkToFit="1"/>
    </xf>
    <xf numFmtId="0" fontId="111" fillId="0" borderId="42" xfId="517" applyFont="1" applyBorder="1" applyAlignment="1">
      <alignment horizontal="left" vertical="center"/>
    </xf>
    <xf numFmtId="217" fontId="111" fillId="0" borderId="42" xfId="311" applyNumberFormat="1" applyFont="1" applyBorder="1" applyAlignment="1">
      <alignment horizontal="right" vertical="center"/>
    </xf>
    <xf numFmtId="217" fontId="111" fillId="0" borderId="42" xfId="311" applyNumberFormat="1" applyFont="1" applyFill="1" applyBorder="1" applyAlignment="1">
      <alignment horizontal="right" vertical="center" shrinkToFit="1"/>
    </xf>
    <xf numFmtId="216" fontId="111" fillId="0" borderId="42" xfId="311" applyNumberFormat="1" applyFont="1" applyFill="1" applyBorder="1" applyAlignment="1">
      <alignment horizontal="right" vertical="center" shrinkToFit="1"/>
    </xf>
    <xf numFmtId="217" fontId="111" fillId="0" borderId="0" xfId="311" applyNumberFormat="1" applyFont="1" applyFill="1" applyBorder="1" applyAlignment="1">
      <alignment horizontal="center" vertical="center" shrinkToFit="1"/>
    </xf>
    <xf numFmtId="217" fontId="111" fillId="0" borderId="0" xfId="311" applyNumberFormat="1" applyFont="1" applyFill="1" applyBorder="1" applyAlignment="1">
      <alignment horizontal="center" vertical="center"/>
    </xf>
    <xf numFmtId="0" fontId="111" fillId="53" borderId="62" xfId="517" applyFont="1" applyFill="1" applyBorder="1" applyAlignment="1">
      <alignment horizontal="left" vertical="center"/>
    </xf>
    <xf numFmtId="0" fontId="111" fillId="53" borderId="63" xfId="0" applyFont="1" applyFill="1" applyBorder="1" applyAlignment="1">
      <alignment horizontal="left" vertical="center"/>
    </xf>
    <xf numFmtId="0" fontId="111" fillId="53" borderId="64" xfId="0" applyFont="1" applyFill="1" applyBorder="1" applyAlignment="1">
      <alignment horizontal="left" vertical="center"/>
    </xf>
    <xf numFmtId="216" fontId="111" fillId="53" borderId="65" xfId="300" applyNumberFormat="1" applyFont="1" applyFill="1" applyBorder="1" applyAlignment="1">
      <alignment horizontal="right" vertical="center" shrinkToFit="1"/>
    </xf>
    <xf numFmtId="216" fontId="111" fillId="53" borderId="66" xfId="300" applyNumberFormat="1" applyFont="1" applyFill="1" applyBorder="1" applyAlignment="1">
      <alignment horizontal="right" vertical="center" shrinkToFit="1"/>
    </xf>
    <xf numFmtId="216" fontId="111" fillId="53" borderId="64" xfId="300" applyNumberFormat="1" applyFont="1" applyFill="1" applyBorder="1" applyAlignment="1">
      <alignment horizontal="right" vertical="center" shrinkToFit="1"/>
    </xf>
    <xf numFmtId="223" fontId="111" fillId="53" borderId="47" xfId="311" applyNumberFormat="1" applyFont="1" applyFill="1" applyBorder="1" applyAlignment="1">
      <alignment horizontal="right" vertical="center" shrinkToFit="1"/>
    </xf>
    <xf numFmtId="216" fontId="111" fillId="53" borderId="47" xfId="300" applyNumberFormat="1" applyFont="1" applyFill="1" applyBorder="1" applyAlignment="1">
      <alignment horizontal="right" vertical="center" shrinkToFit="1"/>
    </xf>
    <xf numFmtId="3" fontId="114" fillId="51" borderId="0" xfId="0" applyNumberFormat="1" applyFont="1" applyFill="1">
      <alignment vertical="center"/>
    </xf>
    <xf numFmtId="224" fontId="111" fillId="0" borderId="38" xfId="311" applyNumberFormat="1" applyFont="1" applyFill="1" applyBorder="1" applyAlignment="1">
      <alignment horizontal="right" vertical="center" shrinkToFit="1"/>
    </xf>
    <xf numFmtId="224" fontId="111" fillId="0" borderId="39" xfId="311" applyNumberFormat="1" applyFont="1" applyFill="1" applyBorder="1" applyAlignment="1">
      <alignment horizontal="right" vertical="center" shrinkToFit="1"/>
    </xf>
    <xf numFmtId="224" fontId="111" fillId="0" borderId="37" xfId="311" applyNumberFormat="1" applyFont="1" applyFill="1" applyBorder="1" applyAlignment="1">
      <alignment horizontal="right" vertical="center" shrinkToFit="1"/>
    </xf>
    <xf numFmtId="233" fontId="111" fillId="0" borderId="40" xfId="311" applyNumberFormat="1" applyFont="1" applyFill="1" applyBorder="1" applyAlignment="1">
      <alignment horizontal="right" vertical="center" shrinkToFit="1"/>
    </xf>
    <xf numFmtId="232" fontId="111" fillId="0" borderId="40" xfId="311" applyNumberFormat="1" applyFont="1" applyFill="1" applyBorder="1" applyAlignment="1">
      <alignment horizontal="right" vertical="center" shrinkToFit="1"/>
    </xf>
    <xf numFmtId="224" fontId="111" fillId="0" borderId="67" xfId="311" applyNumberFormat="1" applyFont="1" applyFill="1" applyBorder="1" applyAlignment="1">
      <alignment horizontal="right" vertical="center" shrinkToFit="1"/>
    </xf>
    <xf numFmtId="224" fontId="111" fillId="0" borderId="68" xfId="311" applyNumberFormat="1" applyFont="1" applyFill="1" applyBorder="1" applyAlignment="1">
      <alignment horizontal="right" vertical="center" shrinkToFit="1"/>
    </xf>
    <xf numFmtId="224" fontId="111" fillId="0" borderId="69" xfId="311" applyNumberFormat="1" applyFont="1" applyFill="1" applyBorder="1" applyAlignment="1">
      <alignment horizontal="right" vertical="center" shrinkToFit="1"/>
    </xf>
    <xf numFmtId="233" fontId="111" fillId="0" borderId="74" xfId="311" applyNumberFormat="1" applyFont="1" applyFill="1" applyBorder="1" applyAlignment="1">
      <alignment horizontal="right" vertical="center" shrinkToFit="1"/>
    </xf>
    <xf numFmtId="232" fontId="111" fillId="0" borderId="74" xfId="311" applyNumberFormat="1" applyFont="1" applyFill="1" applyBorder="1" applyAlignment="1">
      <alignment horizontal="right" vertical="center" shrinkToFit="1"/>
    </xf>
    <xf numFmtId="10" fontId="111" fillId="0" borderId="0" xfId="300" applyNumberFormat="1" applyFont="1" applyFill="1" applyBorder="1" applyAlignment="1">
      <alignment horizontal="right" vertical="center" shrinkToFit="1"/>
    </xf>
    <xf numFmtId="219" fontId="111" fillId="0" borderId="0" xfId="311" applyNumberFormat="1" applyFont="1" applyFill="1" applyBorder="1" applyAlignment="1">
      <alignment horizontal="right" vertical="center" shrinkToFit="1"/>
    </xf>
    <xf numFmtId="219" fontId="111" fillId="0" borderId="0" xfId="300" applyNumberFormat="1" applyFont="1" applyFill="1" applyBorder="1" applyAlignment="1">
      <alignment horizontal="right" vertical="center" shrinkToFit="1"/>
    </xf>
    <xf numFmtId="233" fontId="111" fillId="53" borderId="47" xfId="311" applyNumberFormat="1" applyFont="1" applyFill="1" applyBorder="1" applyAlignment="1">
      <alignment horizontal="right" vertical="center" shrinkToFit="1"/>
    </xf>
    <xf numFmtId="0" fontId="111" fillId="53" borderId="153" xfId="517" applyFont="1" applyFill="1" applyBorder="1" applyAlignment="1">
      <alignment horizontal="left" vertical="center"/>
    </xf>
    <xf numFmtId="0" fontId="111" fillId="53" borderId="63" xfId="517" applyFont="1" applyFill="1" applyBorder="1" applyAlignment="1">
      <alignment horizontal="left" vertical="center"/>
    </xf>
    <xf numFmtId="0" fontId="111" fillId="53" borderId="131" xfId="0" applyFont="1" applyFill="1" applyBorder="1" applyAlignment="1">
      <alignment horizontal="left" vertical="center"/>
    </xf>
    <xf numFmtId="216" fontId="111" fillId="53" borderId="66" xfId="300" applyNumberFormat="1" applyFont="1" applyFill="1" applyBorder="1" applyAlignment="1">
      <alignment horizontal="right" vertical="center"/>
    </xf>
    <xf numFmtId="216" fontId="111" fillId="53" borderId="72" xfId="300" applyNumberFormat="1" applyFont="1" applyFill="1" applyBorder="1" applyAlignment="1">
      <alignment horizontal="right" vertical="center"/>
    </xf>
    <xf numFmtId="216" fontId="111" fillId="53" borderId="88" xfId="300" applyNumberFormat="1" applyFont="1" applyFill="1" applyBorder="1" applyAlignment="1">
      <alignment horizontal="right" vertical="center"/>
    </xf>
    <xf numFmtId="216" fontId="111" fillId="53" borderId="63" xfId="300" applyNumberFormat="1" applyFont="1" applyFill="1" applyBorder="1" applyAlignment="1">
      <alignment horizontal="right" vertical="center"/>
    </xf>
    <xf numFmtId="0" fontId="111" fillId="52" borderId="156" xfId="0" applyFont="1" applyFill="1" applyBorder="1" applyAlignment="1">
      <alignment horizontal="center" vertical="center"/>
    </xf>
    <xf numFmtId="0" fontId="111" fillId="53" borderId="89" xfId="517" applyFont="1" applyFill="1" applyBorder="1" applyAlignment="1">
      <alignment horizontal="left" vertical="center"/>
    </xf>
    <xf numFmtId="0" fontId="111" fillId="0" borderId="146" xfId="517" applyFont="1" applyFill="1" applyBorder="1" applyAlignment="1">
      <alignment horizontal="left" vertical="center"/>
    </xf>
    <xf numFmtId="0" fontId="111" fillId="0" borderId="76" xfId="517" applyFont="1" applyFill="1" applyBorder="1" applyAlignment="1">
      <alignment horizontal="left" vertical="center"/>
    </xf>
    <xf numFmtId="0" fontId="111" fillId="0" borderId="77" xfId="0" applyFont="1" applyFill="1" applyBorder="1" applyAlignment="1">
      <alignment horizontal="left" vertical="center"/>
    </xf>
    <xf numFmtId="217" fontId="111" fillId="0" borderId="75" xfId="311" applyNumberFormat="1" applyFont="1" applyFill="1" applyBorder="1" applyAlignment="1">
      <alignment horizontal="right" vertical="center" shrinkToFit="1"/>
    </xf>
    <xf numFmtId="217" fontId="111" fillId="0" borderId="79" xfId="311" applyNumberFormat="1" applyFont="1" applyFill="1" applyBorder="1" applyAlignment="1">
      <alignment horizontal="right" vertical="center" shrinkToFit="1"/>
    </xf>
    <xf numFmtId="0" fontId="111" fillId="52" borderId="157" xfId="0" applyFont="1" applyFill="1" applyBorder="1" applyAlignment="1">
      <alignment horizontal="center" vertical="center"/>
    </xf>
    <xf numFmtId="0" fontId="111" fillId="52" borderId="158" xfId="0" applyFont="1" applyFill="1" applyBorder="1" applyAlignment="1">
      <alignment horizontal="center" vertical="center" wrapText="1"/>
    </xf>
    <xf numFmtId="0" fontId="111" fillId="52" borderId="159" xfId="0" applyFont="1" applyFill="1" applyBorder="1" applyAlignment="1">
      <alignment horizontal="center" vertical="center" wrapText="1"/>
    </xf>
    <xf numFmtId="0" fontId="111" fillId="52" borderId="160" xfId="0" applyFont="1" applyFill="1" applyBorder="1" applyAlignment="1">
      <alignment horizontal="center" vertical="center"/>
    </xf>
    <xf numFmtId="0" fontId="111" fillId="0" borderId="161" xfId="0" applyFont="1" applyBorder="1" applyAlignment="1">
      <alignment horizontal="left" vertical="center"/>
    </xf>
    <xf numFmtId="216" fontId="111" fillId="0" borderId="90" xfId="300" applyNumberFormat="1" applyFont="1" applyFill="1" applyBorder="1" applyAlignment="1">
      <alignment horizontal="right" vertical="center" shrinkToFit="1"/>
    </xf>
    <xf numFmtId="41" fontId="111" fillId="0" borderId="33" xfId="311" applyFont="1" applyBorder="1" applyAlignment="1">
      <alignment horizontal="right" vertical="center"/>
    </xf>
    <xf numFmtId="41" fontId="111" fillId="0" borderId="48" xfId="311" applyFont="1" applyBorder="1" applyAlignment="1">
      <alignment horizontal="right" vertical="center"/>
    </xf>
    <xf numFmtId="41" fontId="111" fillId="0" borderId="49" xfId="311" applyFont="1" applyBorder="1" applyAlignment="1">
      <alignment horizontal="right" vertical="center"/>
    </xf>
    <xf numFmtId="41" fontId="111" fillId="0" borderId="33" xfId="311" applyFont="1" applyFill="1" applyBorder="1" applyAlignment="1">
      <alignment horizontal="right" vertical="center" shrinkToFit="1"/>
    </xf>
    <xf numFmtId="41" fontId="111" fillId="0" borderId="48" xfId="311" applyFont="1" applyFill="1" applyBorder="1" applyAlignment="1">
      <alignment horizontal="right" vertical="center" shrinkToFit="1"/>
    </xf>
    <xf numFmtId="41" fontId="111" fillId="0" borderId="49" xfId="311" applyFont="1" applyFill="1" applyBorder="1" applyAlignment="1">
      <alignment horizontal="right" vertical="center" shrinkToFit="1"/>
    </xf>
    <xf numFmtId="216" fontId="111" fillId="0" borderId="35" xfId="300" applyNumberFormat="1" applyFont="1" applyFill="1" applyBorder="1" applyAlignment="1">
      <alignment horizontal="right" vertical="center" shrinkToFit="1"/>
    </xf>
    <xf numFmtId="216" fontId="111" fillId="0" borderId="32" xfId="300" applyNumberFormat="1" applyFont="1" applyFill="1" applyBorder="1" applyAlignment="1">
      <alignment horizontal="right" vertical="center" shrinkToFit="1"/>
    </xf>
    <xf numFmtId="41" fontId="111" fillId="0" borderId="53" xfId="311" applyFont="1" applyFill="1" applyBorder="1" applyAlignment="1">
      <alignment horizontal="right" vertical="center" shrinkToFit="1"/>
    </xf>
    <xf numFmtId="41" fontId="111" fillId="0" borderId="86" xfId="311" applyFont="1" applyFill="1" applyBorder="1" applyAlignment="1">
      <alignment horizontal="right" vertical="center" shrinkToFit="1"/>
    </xf>
    <xf numFmtId="216" fontId="111" fillId="0" borderId="74" xfId="300" applyNumberFormat="1" applyFont="1" applyFill="1" applyBorder="1" applyAlignment="1">
      <alignment horizontal="right" vertical="center" shrinkToFit="1"/>
    </xf>
    <xf numFmtId="216" fontId="111" fillId="0" borderId="69" xfId="300" applyNumberFormat="1" applyFont="1" applyFill="1" applyBorder="1" applyAlignment="1">
      <alignment horizontal="right" vertical="center" shrinkToFit="1"/>
    </xf>
    <xf numFmtId="217" fontId="111" fillId="0" borderId="81" xfId="311" applyNumberFormat="1" applyFont="1" applyFill="1" applyBorder="1" applyAlignment="1">
      <alignment horizontal="right" vertical="center" shrinkToFit="1"/>
    </xf>
    <xf numFmtId="0" fontId="111" fillId="0" borderId="50" xfId="0" applyFont="1" applyBorder="1" applyAlignment="1">
      <alignment horizontal="left" vertical="center"/>
    </xf>
    <xf numFmtId="220" fontId="111" fillId="0" borderId="44" xfId="300" applyNumberFormat="1" applyFont="1" applyBorder="1">
      <alignment vertical="center"/>
    </xf>
    <xf numFmtId="220" fontId="111" fillId="0" borderId="45" xfId="300" applyNumberFormat="1" applyFont="1" applyBorder="1">
      <alignment vertical="center"/>
    </xf>
    <xf numFmtId="220" fontId="111" fillId="0" borderId="46" xfId="300" applyNumberFormat="1" applyFont="1" applyBorder="1">
      <alignment vertical="center"/>
    </xf>
    <xf numFmtId="220" fontId="111" fillId="0" borderId="91" xfId="300" applyNumberFormat="1" applyFont="1" applyBorder="1">
      <alignment vertical="center"/>
    </xf>
    <xf numFmtId="221" fontId="111" fillId="0" borderId="90" xfId="311" applyNumberFormat="1" applyFont="1" applyFill="1" applyBorder="1" applyAlignment="1">
      <alignment horizontal="right" vertical="center" shrinkToFit="1"/>
    </xf>
    <xf numFmtId="0" fontId="111" fillId="0" borderId="89" xfId="517" applyFont="1" applyBorder="1" applyAlignment="1">
      <alignment horizontal="left" vertical="center"/>
    </xf>
    <xf numFmtId="0" fontId="111" fillId="0" borderId="76" xfId="0" applyFont="1" applyBorder="1" applyAlignment="1">
      <alignment horizontal="left" vertical="center"/>
    </xf>
    <xf numFmtId="0" fontId="111" fillId="0" borderId="77" xfId="0" applyFont="1" applyBorder="1" applyAlignment="1">
      <alignment horizontal="left" vertical="center"/>
    </xf>
    <xf numFmtId="220" fontId="111" fillId="0" borderId="67" xfId="300" applyNumberFormat="1" applyFont="1" applyBorder="1">
      <alignment vertical="center"/>
    </xf>
    <xf numFmtId="220" fontId="111" fillId="0" borderId="53" xfId="300" applyNumberFormat="1" applyFont="1" applyBorder="1">
      <alignment vertical="center"/>
    </xf>
    <xf numFmtId="220" fontId="111" fillId="0" borderId="86" xfId="300" applyNumberFormat="1" applyFont="1" applyBorder="1">
      <alignment vertical="center"/>
    </xf>
    <xf numFmtId="220" fontId="111" fillId="0" borderId="68" xfId="300" applyNumberFormat="1" applyFont="1" applyBorder="1">
      <alignment vertical="center"/>
    </xf>
    <xf numFmtId="221" fontId="111" fillId="0" borderId="75" xfId="300" applyNumberFormat="1" applyFont="1" applyFill="1" applyBorder="1" applyAlignment="1">
      <alignment horizontal="right" vertical="center" shrinkToFit="1"/>
    </xf>
    <xf numFmtId="216" fontId="111" fillId="0" borderId="75" xfId="300" applyNumberFormat="1" applyFont="1" applyFill="1" applyBorder="1" applyAlignment="1">
      <alignment horizontal="right" vertical="center" shrinkToFit="1"/>
    </xf>
    <xf numFmtId="0" fontId="111" fillId="0" borderId="0" xfId="0" applyFont="1" applyFill="1" applyBorder="1" applyAlignment="1">
      <alignment vertical="center"/>
    </xf>
    <xf numFmtId="0" fontId="112" fillId="0" borderId="0" xfId="0" applyFont="1" applyFill="1" applyBorder="1" applyAlignment="1">
      <alignment vertical="center"/>
    </xf>
    <xf numFmtId="0" fontId="111" fillId="0" borderId="0" xfId="0" applyFont="1" applyFill="1" applyBorder="1" applyAlignment="1">
      <alignment vertical="center" wrapText="1"/>
    </xf>
    <xf numFmtId="0" fontId="111" fillId="0" borderId="0" xfId="0" applyFont="1" applyFill="1" applyBorder="1" applyAlignment="1">
      <alignment horizontal="center" vertical="center" wrapText="1"/>
    </xf>
    <xf numFmtId="228" fontId="111" fillId="0" borderId="0" xfId="0" applyNumberFormat="1" applyFont="1" applyFill="1" applyBorder="1" applyAlignment="1">
      <alignment horizontal="center" vertical="center"/>
    </xf>
    <xf numFmtId="231" fontId="111" fillId="0" borderId="72" xfId="311" applyNumberFormat="1" applyFont="1" applyFill="1" applyBorder="1" applyAlignment="1">
      <alignment horizontal="right" vertical="center" shrinkToFit="1"/>
    </xf>
    <xf numFmtId="231" fontId="111" fillId="0" borderId="71" xfId="311" applyNumberFormat="1" applyFont="1" applyFill="1" applyBorder="1" applyAlignment="1">
      <alignment horizontal="right" vertical="center" shrinkToFit="1"/>
    </xf>
    <xf numFmtId="0" fontId="111" fillId="0" borderId="162" xfId="0" applyFont="1" applyBorder="1" applyAlignment="1">
      <alignment horizontal="left" vertical="center"/>
    </xf>
    <xf numFmtId="231" fontId="111" fillId="0" borderId="34" xfId="311" applyNumberFormat="1" applyFont="1" applyFill="1" applyBorder="1" applyAlignment="1">
      <alignment horizontal="right" vertical="center"/>
    </xf>
    <xf numFmtId="231" fontId="111" fillId="0" borderId="48" xfId="311" applyNumberFormat="1" applyFont="1" applyFill="1" applyBorder="1" applyAlignment="1">
      <alignment horizontal="right" vertical="center" shrinkToFit="1"/>
    </xf>
    <xf numFmtId="231" fontId="111" fillId="0" borderId="49" xfId="311" applyNumberFormat="1" applyFont="1" applyFill="1" applyBorder="1" applyAlignment="1">
      <alignment horizontal="right" vertical="center" shrinkToFit="1"/>
    </xf>
    <xf numFmtId="231" fontId="111" fillId="0" borderId="35" xfId="311" applyNumberFormat="1" applyFont="1" applyFill="1" applyBorder="1" applyAlignment="1">
      <alignment horizontal="right" vertical="center" shrinkToFit="1"/>
    </xf>
    <xf numFmtId="3" fontId="113" fillId="51" borderId="0" xfId="0" applyNumberFormat="1" applyFont="1" applyFill="1">
      <alignment vertical="center"/>
    </xf>
    <xf numFmtId="0" fontId="111" fillId="0" borderId="163" xfId="517" applyFont="1" applyBorder="1" applyAlignment="1">
      <alignment horizontal="left" vertical="center"/>
    </xf>
    <xf numFmtId="0" fontId="111" fillId="0" borderId="164" xfId="517" applyFont="1" applyBorder="1" applyAlignment="1">
      <alignment horizontal="left" vertical="center"/>
    </xf>
    <xf numFmtId="231" fontId="111" fillId="0" borderId="68" xfId="311" applyNumberFormat="1" applyFont="1" applyFill="1" applyBorder="1" applyAlignment="1">
      <alignment horizontal="right" vertical="center"/>
    </xf>
    <xf numFmtId="231" fontId="111" fillId="0" borderId="53" xfId="311" applyNumberFormat="1" applyFont="1" applyFill="1" applyBorder="1" applyAlignment="1">
      <alignment horizontal="right" vertical="center"/>
    </xf>
    <xf numFmtId="231" fontId="111" fillId="0" borderId="86" xfId="311" applyNumberFormat="1" applyFont="1" applyFill="1" applyBorder="1" applyAlignment="1">
      <alignment horizontal="right" vertical="center"/>
    </xf>
    <xf numFmtId="231" fontId="111" fillId="0" borderId="74" xfId="311" applyNumberFormat="1" applyFont="1" applyFill="1" applyBorder="1" applyAlignment="1">
      <alignment horizontal="right" vertical="center" shrinkToFit="1"/>
    </xf>
    <xf numFmtId="231" fontId="111" fillId="0" borderId="74" xfId="311" applyNumberFormat="1" applyFont="1" applyFill="1" applyBorder="1" applyAlignment="1">
      <alignment horizontal="right" vertical="center"/>
    </xf>
    <xf numFmtId="10" fontId="111" fillId="0" borderId="0" xfId="300" applyNumberFormat="1" applyFont="1" applyFill="1" applyBorder="1" applyAlignment="1">
      <alignment horizontal="right" vertical="center"/>
    </xf>
    <xf numFmtId="0" fontId="111" fillId="53" borderId="76" xfId="0" applyFont="1" applyFill="1" applyBorder="1" applyAlignment="1">
      <alignment horizontal="left" vertical="center"/>
    </xf>
    <xf numFmtId="41" fontId="111" fillId="53" borderId="78" xfId="311" applyFont="1" applyFill="1" applyBorder="1" applyAlignment="1">
      <alignment horizontal="right" vertical="center" shrinkToFit="1"/>
    </xf>
    <xf numFmtId="41" fontId="111" fillId="53" borderId="79" xfId="311" applyFont="1" applyFill="1" applyBorder="1" applyAlignment="1">
      <alignment horizontal="right" vertical="center" shrinkToFit="1"/>
    </xf>
    <xf numFmtId="41" fontId="111" fillId="53" borderId="77" xfId="311" applyFont="1" applyFill="1" applyBorder="1" applyAlignment="1">
      <alignment horizontal="right" vertical="center" shrinkToFit="1"/>
    </xf>
    <xf numFmtId="41" fontId="111" fillId="53" borderId="92" xfId="311" applyFont="1" applyFill="1" applyBorder="1" applyAlignment="1">
      <alignment horizontal="right" vertical="center" shrinkToFit="1"/>
    </xf>
    <xf numFmtId="216" fontId="111" fillId="53" borderId="75" xfId="300" applyNumberFormat="1" applyFont="1" applyFill="1" applyBorder="1" applyAlignment="1">
      <alignment horizontal="right" vertical="center" shrinkToFit="1"/>
    </xf>
    <xf numFmtId="216" fontId="111" fillId="53" borderId="17" xfId="300" applyNumberFormat="1" applyFont="1" applyFill="1" applyBorder="1" applyAlignment="1">
      <alignment horizontal="right" vertical="center" shrinkToFit="1"/>
    </xf>
    <xf numFmtId="231" fontId="111" fillId="53" borderId="58" xfId="311" applyNumberFormat="1" applyFont="1" applyFill="1" applyBorder="1" applyAlignment="1">
      <alignment horizontal="right" vertical="center" shrinkToFit="1"/>
    </xf>
    <xf numFmtId="231" fontId="111" fillId="53" borderId="60" xfId="311" applyNumberFormat="1" applyFont="1" applyFill="1" applyBorder="1" applyAlignment="1">
      <alignment horizontal="right" vertical="center" shrinkToFit="1"/>
    </xf>
    <xf numFmtId="231" fontId="111" fillId="53" borderId="61" xfId="311" applyNumberFormat="1" applyFont="1" applyFill="1" applyBorder="1" applyAlignment="1">
      <alignment horizontal="right" vertical="center" shrinkToFit="1"/>
    </xf>
    <xf numFmtId="231" fontId="111" fillId="53" borderId="17" xfId="311" applyNumberFormat="1" applyFont="1" applyFill="1" applyBorder="1" applyAlignment="1">
      <alignment horizontal="right" vertical="center" shrinkToFit="1"/>
    </xf>
    <xf numFmtId="10" fontId="111" fillId="0" borderId="0" xfId="300" applyNumberFormat="1" applyFont="1">
      <alignment vertical="center"/>
    </xf>
    <xf numFmtId="220" fontId="111" fillId="0" borderId="0" xfId="300" applyNumberFormat="1" applyFont="1" applyBorder="1">
      <alignment vertical="center"/>
    </xf>
    <xf numFmtId="234" fontId="111" fillId="0" borderId="0" xfId="311" applyNumberFormat="1" applyFont="1" applyFill="1" applyBorder="1" applyAlignment="1">
      <alignment horizontal="right" vertical="center" shrinkToFit="1"/>
    </xf>
    <xf numFmtId="9" fontId="111" fillId="0" borderId="0" xfId="300" applyNumberFormat="1" applyFont="1" applyFill="1" applyBorder="1" applyAlignment="1">
      <alignment horizontal="right" vertical="center" shrinkToFit="1"/>
    </xf>
    <xf numFmtId="41" fontId="111" fillId="0" borderId="65" xfId="311" applyFont="1" applyFill="1" applyBorder="1" applyAlignment="1">
      <alignment horizontal="right" vertical="center" shrinkToFit="1"/>
    </xf>
    <xf numFmtId="217" fontId="111" fillId="0" borderId="72" xfId="311" applyNumberFormat="1" applyFont="1" applyFill="1" applyBorder="1" applyAlignment="1">
      <alignment horizontal="right" vertical="center" shrinkToFit="1"/>
    </xf>
    <xf numFmtId="41" fontId="111" fillId="0" borderId="48" xfId="311" applyFont="1" applyFill="1" applyBorder="1" applyAlignment="1">
      <alignment horizontal="right" vertical="center"/>
    </xf>
    <xf numFmtId="217" fontId="111" fillId="0" borderId="48" xfId="311" applyNumberFormat="1" applyFont="1" applyFill="1" applyBorder="1" applyAlignment="1">
      <alignment horizontal="right" vertical="center" shrinkToFit="1"/>
    </xf>
    <xf numFmtId="231" fontId="111" fillId="0" borderId="0" xfId="311" applyNumberFormat="1" applyFont="1" applyFill="1" applyBorder="1" applyAlignment="1">
      <alignment horizontal="right" vertical="center" shrinkToFit="1"/>
    </xf>
    <xf numFmtId="231" fontId="111" fillId="0" borderId="0" xfId="300" applyNumberFormat="1" applyFont="1" applyFill="1" applyBorder="1" applyAlignment="1">
      <alignment horizontal="right" vertical="center" shrinkToFit="1"/>
    </xf>
    <xf numFmtId="0" fontId="111" fillId="53" borderId="56" xfId="0" applyFont="1" applyFill="1" applyBorder="1" applyAlignment="1">
      <alignment horizontal="left" vertical="center"/>
    </xf>
    <xf numFmtId="41" fontId="111" fillId="53" borderId="58" xfId="311" applyFont="1" applyFill="1" applyBorder="1" applyAlignment="1">
      <alignment horizontal="right" vertical="center" shrinkToFit="1"/>
    </xf>
    <xf numFmtId="41" fontId="111" fillId="53" borderId="59" xfId="311" applyFont="1" applyFill="1" applyBorder="1" applyAlignment="1">
      <alignment horizontal="right" vertical="center" shrinkToFit="1"/>
    </xf>
    <xf numFmtId="41" fontId="111" fillId="53" borderId="60" xfId="311" applyFont="1" applyFill="1" applyBorder="1" applyAlignment="1">
      <alignment horizontal="right" vertical="center" shrinkToFit="1"/>
    </xf>
    <xf numFmtId="41" fontId="111" fillId="53" borderId="61" xfId="311" applyFont="1" applyFill="1" applyBorder="1" applyAlignment="1">
      <alignment horizontal="right" vertical="center" shrinkToFit="1"/>
    </xf>
    <xf numFmtId="0" fontId="111" fillId="0" borderId="153" xfId="517" applyFont="1" applyBorder="1" applyAlignment="1">
      <alignment horizontal="left" vertical="center"/>
    </xf>
    <xf numFmtId="41" fontId="111" fillId="0" borderId="65" xfId="311" applyFont="1" applyBorder="1" applyAlignment="1">
      <alignment horizontal="right" vertical="center"/>
    </xf>
    <xf numFmtId="41" fontId="111" fillId="0" borderId="72" xfId="311" applyFont="1" applyBorder="1" applyAlignment="1">
      <alignment horizontal="right" vertical="center"/>
    </xf>
    <xf numFmtId="41" fontId="111" fillId="0" borderId="71" xfId="311" applyFont="1" applyBorder="1" applyAlignment="1">
      <alignment horizontal="right" vertical="center"/>
    </xf>
    <xf numFmtId="41" fontId="111" fillId="0" borderId="72" xfId="311" applyFont="1" applyFill="1" applyBorder="1" applyAlignment="1">
      <alignment horizontal="right" vertical="center" shrinkToFit="1"/>
    </xf>
    <xf numFmtId="41" fontId="111" fillId="0" borderId="71" xfId="311" applyFont="1" applyFill="1" applyBorder="1" applyAlignment="1">
      <alignment horizontal="right" vertical="center" shrinkToFit="1"/>
    </xf>
    <xf numFmtId="216" fontId="111" fillId="0" borderId="47" xfId="300" applyNumberFormat="1" applyFont="1" applyFill="1" applyBorder="1" applyAlignment="1">
      <alignment horizontal="right" vertical="center" shrinkToFit="1"/>
    </xf>
    <xf numFmtId="41" fontId="111" fillId="0" borderId="47" xfId="311" applyFont="1" applyBorder="1" applyAlignment="1">
      <alignment horizontal="right" vertical="center"/>
    </xf>
    <xf numFmtId="216" fontId="111" fillId="0" borderId="64" xfId="300" applyNumberFormat="1" applyFont="1" applyFill="1" applyBorder="1" applyAlignment="1">
      <alignment horizontal="right" vertical="center" shrinkToFit="1"/>
    </xf>
    <xf numFmtId="41" fontId="111" fillId="0" borderId="72" xfId="311" applyFont="1" applyFill="1" applyBorder="1" applyAlignment="1">
      <alignment horizontal="right" vertical="center"/>
    </xf>
    <xf numFmtId="41" fontId="111" fillId="0" borderId="71" xfId="311" applyFont="1" applyFill="1" applyBorder="1" applyAlignment="1">
      <alignment horizontal="right" vertical="center"/>
    </xf>
    <xf numFmtId="231" fontId="111" fillId="0" borderId="66" xfId="311" applyNumberFormat="1" applyFont="1" applyFill="1" applyBorder="1" applyAlignment="1">
      <alignment horizontal="right" vertical="center"/>
    </xf>
    <xf numFmtId="231" fontId="111" fillId="0" borderId="47" xfId="311" applyNumberFormat="1" applyFont="1" applyFill="1" applyBorder="1" applyAlignment="1">
      <alignment horizontal="right" vertical="center" shrinkToFit="1"/>
    </xf>
    <xf numFmtId="223" fontId="111" fillId="0" borderId="74" xfId="311" applyNumberFormat="1" applyFont="1" applyFill="1" applyBorder="1" applyAlignment="1">
      <alignment horizontal="right" vertical="center" shrinkToFit="1"/>
    </xf>
    <xf numFmtId="41" fontId="111" fillId="0" borderId="0" xfId="311" applyFont="1" applyBorder="1" applyAlignment="1">
      <alignment horizontal="right" vertical="center"/>
    </xf>
    <xf numFmtId="0" fontId="113" fillId="0" borderId="0" xfId="0" applyFont="1">
      <alignment vertical="center"/>
    </xf>
    <xf numFmtId="0" fontId="112" fillId="0" borderId="0" xfId="523" applyFont="1" applyFill="1" applyBorder="1" applyAlignment="1" applyProtection="1">
      <alignment vertical="center"/>
    </xf>
    <xf numFmtId="216" fontId="111" fillId="0" borderId="0" xfId="300" applyNumberFormat="1" applyFont="1" applyFill="1" applyBorder="1">
      <alignment vertical="center"/>
    </xf>
    <xf numFmtId="221" fontId="111" fillId="0" borderId="0" xfId="311" applyNumberFormat="1" applyFont="1" applyFill="1" applyBorder="1" applyAlignment="1">
      <alignment horizontal="right" vertical="center" shrinkToFit="1"/>
    </xf>
    <xf numFmtId="229" fontId="111" fillId="0" borderId="0" xfId="311" applyNumberFormat="1" applyFont="1" applyFill="1" applyBorder="1" applyAlignment="1">
      <alignment horizontal="right" vertical="center"/>
    </xf>
    <xf numFmtId="229" fontId="111" fillId="0" borderId="0" xfId="311" applyNumberFormat="1" applyFont="1" applyBorder="1" applyAlignment="1">
      <alignment horizontal="right" vertical="center"/>
    </xf>
    <xf numFmtId="41" fontId="111" fillId="0" borderId="63" xfId="311" applyFont="1" applyBorder="1" applyAlignment="1">
      <alignment horizontal="right" vertical="center"/>
    </xf>
    <xf numFmtId="41" fontId="111" fillId="0" borderId="66" xfId="311" applyFont="1" applyFill="1" applyBorder="1" applyAlignment="1">
      <alignment horizontal="right" vertical="center" shrinkToFit="1"/>
    </xf>
    <xf numFmtId="41" fontId="111" fillId="0" borderId="64" xfId="311" applyFont="1" applyFill="1" applyBorder="1" applyAlignment="1">
      <alignment horizontal="right" vertical="center" shrinkToFit="1"/>
    </xf>
    <xf numFmtId="0" fontId="111" fillId="0" borderId="165" xfId="517" applyFont="1" applyBorder="1" applyAlignment="1">
      <alignment horizontal="left" vertical="center"/>
    </xf>
    <xf numFmtId="41" fontId="111" fillId="0" borderId="87" xfId="311" applyFont="1" applyFill="1" applyBorder="1" applyAlignment="1">
      <alignment horizontal="right" vertical="center" shrinkToFit="1"/>
    </xf>
    <xf numFmtId="41" fontId="111" fillId="0" borderId="84" xfId="311" applyFont="1" applyFill="1" applyBorder="1" applyAlignment="1">
      <alignment horizontal="right" vertical="center" shrinkToFit="1"/>
    </xf>
    <xf numFmtId="216" fontId="111" fillId="0" borderId="37" xfId="300" applyNumberFormat="1" applyFont="1" applyFill="1" applyBorder="1" applyAlignment="1">
      <alignment horizontal="right" vertical="center" shrinkToFit="1"/>
    </xf>
    <xf numFmtId="216" fontId="111" fillId="0" borderId="0" xfId="300" applyNumberFormat="1" applyFont="1" applyFill="1" applyBorder="1" applyAlignment="1">
      <alignment horizontal="right" vertical="center" shrinkToFit="1"/>
    </xf>
    <xf numFmtId="10" fontId="111" fillId="0" borderId="67" xfId="300" applyNumberFormat="1" applyFont="1" applyFill="1" applyBorder="1" applyAlignment="1">
      <alignment horizontal="right" vertical="center" shrinkToFit="1"/>
    </xf>
    <xf numFmtId="10" fontId="111" fillId="0" borderId="53" xfId="300" applyNumberFormat="1" applyFont="1" applyFill="1" applyBorder="1" applyAlignment="1">
      <alignment horizontal="right" vertical="center" shrinkToFit="1"/>
    </xf>
    <xf numFmtId="10" fontId="111" fillId="0" borderId="86" xfId="300" applyNumberFormat="1" applyFont="1" applyFill="1" applyBorder="1" applyAlignment="1">
      <alignment horizontal="right" vertical="center" shrinkToFit="1"/>
    </xf>
    <xf numFmtId="219" fontId="111" fillId="0" borderId="74" xfId="300" applyNumberFormat="1" applyFont="1" applyFill="1" applyBorder="1" applyAlignment="1">
      <alignment horizontal="right" vertical="center" shrinkToFit="1"/>
    </xf>
    <xf numFmtId="10" fontId="111" fillId="0" borderId="74" xfId="300" applyNumberFormat="1" applyFont="1" applyFill="1" applyBorder="1" applyAlignment="1">
      <alignment horizontal="right" vertical="center" shrinkToFit="1"/>
    </xf>
    <xf numFmtId="219" fontId="111" fillId="0" borderId="69" xfId="300" applyNumberFormat="1" applyFont="1" applyFill="1" applyBorder="1" applyAlignment="1">
      <alignment horizontal="right" vertical="center" shrinkToFit="1"/>
    </xf>
    <xf numFmtId="10" fontId="111" fillId="0" borderId="65" xfId="300" applyNumberFormat="1" applyFont="1" applyFill="1" applyBorder="1" applyAlignment="1">
      <alignment horizontal="right" vertical="center" shrinkToFit="1"/>
    </xf>
    <xf numFmtId="10" fontId="111" fillId="0" borderId="72" xfId="300" applyNumberFormat="1" applyFont="1" applyFill="1" applyBorder="1" applyAlignment="1">
      <alignment horizontal="right" vertical="center" shrinkToFit="1"/>
    </xf>
    <xf numFmtId="10" fontId="111" fillId="0" borderId="71" xfId="300" applyNumberFormat="1" applyFont="1" applyFill="1" applyBorder="1" applyAlignment="1">
      <alignment horizontal="right" vertical="center" shrinkToFit="1"/>
    </xf>
    <xf numFmtId="219" fontId="111" fillId="0" borderId="47" xfId="300" applyNumberFormat="1" applyFont="1" applyFill="1" applyBorder="1" applyAlignment="1">
      <alignment horizontal="right" vertical="center" shrinkToFit="1"/>
    </xf>
    <xf numFmtId="10" fontId="111" fillId="0" borderId="47" xfId="300" applyNumberFormat="1" applyFont="1" applyFill="1" applyBorder="1" applyAlignment="1">
      <alignment horizontal="right" vertical="center" shrinkToFit="1"/>
    </xf>
    <xf numFmtId="219" fontId="111" fillId="0" borderId="64" xfId="300" applyNumberFormat="1" applyFont="1" applyFill="1" applyBorder="1" applyAlignment="1">
      <alignment horizontal="right" vertical="center" shrinkToFit="1"/>
    </xf>
    <xf numFmtId="216" fontId="111" fillId="53" borderId="57" xfId="300" applyNumberFormat="1" applyFont="1" applyFill="1" applyBorder="1" applyAlignment="1">
      <alignment horizontal="right" vertical="center" shrinkToFit="1"/>
    </xf>
    <xf numFmtId="0" fontId="111" fillId="0" borderId="73" xfId="517" applyFont="1" applyBorder="1" applyAlignment="1">
      <alignment horizontal="left" vertical="center"/>
    </xf>
    <xf numFmtId="41" fontId="111" fillId="0" borderId="38" xfId="311" applyFont="1" applyBorder="1" applyAlignment="1">
      <alignment horizontal="right" vertical="center"/>
    </xf>
    <xf numFmtId="41" fontId="111" fillId="0" borderId="87" xfId="311" applyFont="1" applyBorder="1" applyAlignment="1">
      <alignment horizontal="right" vertical="center"/>
    </xf>
    <xf numFmtId="41" fontId="111" fillId="0" borderId="84" xfId="311" applyFont="1" applyBorder="1" applyAlignment="1">
      <alignment horizontal="right" vertical="center"/>
    </xf>
    <xf numFmtId="216" fontId="111" fillId="0" borderId="40" xfId="300" applyNumberFormat="1" applyFont="1" applyFill="1" applyBorder="1" applyAlignment="1">
      <alignment horizontal="right" vertical="center" shrinkToFit="1"/>
    </xf>
    <xf numFmtId="0" fontId="111" fillId="0" borderId="145" xfId="517" applyFont="1" applyBorder="1" applyAlignment="1">
      <alignment horizontal="left" vertical="center"/>
    </xf>
    <xf numFmtId="0" fontId="111" fillId="0" borderId="56" xfId="0" applyFont="1" applyBorder="1" applyAlignment="1">
      <alignment horizontal="left" vertical="center"/>
    </xf>
    <xf numFmtId="235" fontId="111" fillId="0" borderId="58" xfId="311" applyNumberFormat="1" applyFont="1" applyBorder="1" applyAlignment="1">
      <alignment horizontal="right" vertical="center"/>
    </xf>
    <xf numFmtId="235" fontId="111" fillId="0" borderId="60" xfId="311" applyNumberFormat="1" applyFont="1" applyBorder="1" applyAlignment="1">
      <alignment horizontal="right" vertical="center"/>
    </xf>
    <xf numFmtId="235" fontId="111" fillId="0" borderId="61" xfId="311" applyNumberFormat="1" applyFont="1" applyBorder="1" applyAlignment="1">
      <alignment horizontal="right" vertical="center"/>
    </xf>
    <xf numFmtId="235" fontId="111" fillId="0" borderId="58" xfId="311" applyNumberFormat="1" applyFont="1" applyFill="1" applyBorder="1" applyAlignment="1">
      <alignment horizontal="right" vertical="center" shrinkToFit="1"/>
    </xf>
    <xf numFmtId="235" fontId="111" fillId="0" borderId="60" xfId="311" applyNumberFormat="1" applyFont="1" applyFill="1" applyBorder="1" applyAlignment="1">
      <alignment horizontal="right" vertical="center" shrinkToFit="1"/>
    </xf>
    <xf numFmtId="235" fontId="111" fillId="0" borderId="61" xfId="311" applyNumberFormat="1" applyFont="1" applyFill="1" applyBorder="1" applyAlignment="1">
      <alignment horizontal="right" vertical="center" shrinkToFit="1"/>
    </xf>
    <xf numFmtId="236" fontId="111" fillId="0" borderId="17" xfId="311" applyNumberFormat="1" applyFont="1" applyFill="1" applyBorder="1" applyAlignment="1">
      <alignment horizontal="right" vertical="center" shrinkToFit="1"/>
    </xf>
    <xf numFmtId="235" fontId="111" fillId="0" borderId="17" xfId="311" applyNumberFormat="1" applyFont="1" applyFill="1" applyBorder="1" applyAlignment="1">
      <alignment horizontal="right" vertical="center" shrinkToFit="1"/>
    </xf>
    <xf numFmtId="235" fontId="111" fillId="0" borderId="57" xfId="311" applyNumberFormat="1" applyFont="1" applyFill="1" applyBorder="1" applyAlignment="1">
      <alignment horizontal="right" vertical="center" shrinkToFit="1"/>
    </xf>
    <xf numFmtId="41" fontId="111" fillId="0" borderId="0" xfId="311" applyFont="1" applyFill="1" applyBorder="1" applyAlignment="1">
      <alignment horizontal="right" vertical="center"/>
    </xf>
    <xf numFmtId="41" fontId="111" fillId="0" borderId="47" xfId="311" applyFont="1" applyFill="1" applyBorder="1" applyAlignment="1">
      <alignment horizontal="right" vertical="center"/>
    </xf>
    <xf numFmtId="0" fontId="111" fillId="0" borderId="153" xfId="517" applyFont="1" applyFill="1" applyBorder="1" applyAlignment="1">
      <alignment horizontal="left" vertical="center"/>
    </xf>
    <xf numFmtId="0" fontId="111" fillId="0" borderId="63" xfId="517" applyFont="1" applyFill="1" applyBorder="1" applyAlignment="1">
      <alignment horizontal="left" vertical="center"/>
    </xf>
    <xf numFmtId="0" fontId="111" fillId="0" borderId="131" xfId="0" applyFont="1" applyFill="1" applyBorder="1" applyAlignment="1">
      <alignment horizontal="left" vertical="center"/>
    </xf>
    <xf numFmtId="41" fontId="111" fillId="0" borderId="65" xfId="311" applyFont="1" applyFill="1" applyBorder="1" applyAlignment="1">
      <alignment horizontal="right" vertical="center"/>
    </xf>
    <xf numFmtId="237" fontId="111" fillId="25" borderId="166" xfId="0" applyNumberFormat="1" applyFont="1" applyFill="1" applyBorder="1" applyAlignment="1">
      <alignment horizontal="right" vertical="center"/>
    </xf>
    <xf numFmtId="237" fontId="111" fillId="0" borderId="167" xfId="0" applyNumberFormat="1" applyFont="1" applyBorder="1" applyAlignment="1">
      <alignment horizontal="right" vertical="center"/>
    </xf>
    <xf numFmtId="237" fontId="111" fillId="25" borderId="167" xfId="0" applyNumberFormat="1" applyFont="1" applyFill="1" applyBorder="1" applyAlignment="1">
      <alignment horizontal="right" vertical="center"/>
    </xf>
    <xf numFmtId="237" fontId="111" fillId="25" borderId="166" xfId="0" quotePrefix="1" applyNumberFormat="1" applyFont="1" applyFill="1" applyBorder="1" applyAlignment="1">
      <alignment horizontal="right" vertical="center"/>
    </xf>
    <xf numFmtId="222" fontId="111" fillId="25" borderId="168" xfId="0" applyNumberFormat="1" applyFont="1" applyFill="1" applyBorder="1">
      <alignment vertical="center"/>
    </xf>
    <xf numFmtId="222" fontId="111" fillId="25" borderId="169" xfId="0" applyNumberFormat="1" applyFont="1" applyFill="1" applyBorder="1">
      <alignment vertical="center"/>
    </xf>
    <xf numFmtId="222" fontId="111" fillId="0" borderId="169" xfId="0" applyNumberFormat="1" applyFont="1" applyBorder="1">
      <alignment vertical="center"/>
    </xf>
    <xf numFmtId="222" fontId="111" fillId="0" borderId="169" xfId="0" applyNumberFormat="1" applyFont="1" applyFill="1" applyBorder="1">
      <alignment vertical="center"/>
    </xf>
    <xf numFmtId="222" fontId="111" fillId="0" borderId="170" xfId="0" applyNumberFormat="1" applyFont="1" applyFill="1" applyBorder="1">
      <alignment vertical="center"/>
    </xf>
    <xf numFmtId="238" fontId="111" fillId="25" borderId="171" xfId="0" applyNumberFormat="1" applyFont="1" applyFill="1" applyBorder="1">
      <alignment vertical="center"/>
    </xf>
    <xf numFmtId="0" fontId="111" fillId="0" borderId="146" xfId="517" applyFont="1" applyBorder="1" applyAlignment="1">
      <alignment horizontal="left" vertical="center"/>
    </xf>
    <xf numFmtId="222" fontId="111" fillId="25" borderId="93" xfId="0" applyNumberFormat="1" applyFont="1" applyFill="1" applyBorder="1">
      <alignment vertical="center"/>
    </xf>
    <xf numFmtId="222" fontId="111" fillId="25" borderId="94" xfId="0" applyNumberFormat="1" applyFont="1" applyFill="1" applyBorder="1">
      <alignment vertical="center"/>
    </xf>
    <xf numFmtId="222" fontId="111" fillId="0" borderId="94" xfId="0" applyNumberFormat="1" applyFont="1" applyBorder="1">
      <alignment vertical="center"/>
    </xf>
    <xf numFmtId="222" fontId="111" fillId="25" borderId="95" xfId="0" applyNumberFormat="1" applyFont="1" applyFill="1" applyBorder="1">
      <alignment vertical="center"/>
    </xf>
    <xf numFmtId="222" fontId="111" fillId="25" borderId="94" xfId="0" quotePrefix="1" applyNumberFormat="1" applyFont="1" applyFill="1" applyBorder="1" applyAlignment="1">
      <alignment horizontal="right" vertical="center"/>
    </xf>
    <xf numFmtId="225" fontId="111" fillId="25" borderId="172" xfId="0" applyNumberFormat="1" applyFont="1" applyFill="1" applyBorder="1" applyAlignment="1">
      <alignment horizontal="right" vertical="center"/>
    </xf>
    <xf numFmtId="225" fontId="111" fillId="25" borderId="173" xfId="0" applyNumberFormat="1" applyFont="1" applyFill="1" applyBorder="1" applyAlignment="1">
      <alignment horizontal="right" vertical="center"/>
    </xf>
    <xf numFmtId="225" fontId="111" fillId="0" borderId="173" xfId="0" applyNumberFormat="1" applyFont="1" applyBorder="1" applyAlignment="1">
      <alignment horizontal="right" vertical="center"/>
    </xf>
    <xf numFmtId="225" fontId="111" fillId="25" borderId="174" xfId="0" applyNumberFormat="1" applyFont="1" applyFill="1" applyBorder="1" applyAlignment="1">
      <alignment horizontal="right" vertical="center"/>
    </xf>
    <xf numFmtId="225" fontId="111" fillId="25" borderId="173" xfId="0" quotePrefix="1" applyNumberFormat="1" applyFont="1" applyFill="1" applyBorder="1" applyAlignment="1">
      <alignment horizontal="right" vertical="center"/>
    </xf>
    <xf numFmtId="0" fontId="111" fillId="0" borderId="64" xfId="0" applyFont="1" applyBorder="1">
      <alignment vertical="center"/>
    </xf>
    <xf numFmtId="220" fontId="111" fillId="25" borderId="175" xfId="0" applyNumberFormat="1" applyFont="1" applyFill="1" applyBorder="1" applyAlignment="1">
      <alignment horizontal="right" vertical="center"/>
    </xf>
    <xf numFmtId="220" fontId="111" fillId="25" borderId="176" xfId="0" applyNumberFormat="1" applyFont="1" applyFill="1" applyBorder="1" applyAlignment="1">
      <alignment horizontal="right" vertical="center"/>
    </xf>
    <xf numFmtId="220" fontId="111" fillId="0" borderId="176" xfId="0" applyNumberFormat="1" applyFont="1" applyBorder="1" applyAlignment="1">
      <alignment horizontal="right" vertical="center"/>
    </xf>
    <xf numFmtId="220" fontId="111" fillId="25" borderId="177" xfId="0" applyNumberFormat="1" applyFont="1" applyFill="1" applyBorder="1" applyAlignment="1">
      <alignment horizontal="right" vertical="center"/>
    </xf>
    <xf numFmtId="225" fontId="111" fillId="25" borderId="178" xfId="0" applyNumberFormat="1" applyFont="1" applyFill="1" applyBorder="1">
      <alignment vertical="center"/>
    </xf>
    <xf numFmtId="225" fontId="111" fillId="25" borderId="169" xfId="0" applyNumberFormat="1" applyFont="1" applyFill="1" applyBorder="1">
      <alignment vertical="center"/>
    </xf>
    <xf numFmtId="225" fontId="111" fillId="0" borderId="169" xfId="0" applyNumberFormat="1" applyFont="1" applyBorder="1">
      <alignment vertical="center"/>
    </xf>
    <xf numFmtId="225" fontId="111" fillId="25" borderId="170" xfId="0" applyNumberFormat="1" applyFont="1" applyFill="1" applyBorder="1">
      <alignment vertical="center"/>
    </xf>
    <xf numFmtId="0" fontId="111" fillId="0" borderId="0" xfId="523" applyFont="1" applyFill="1" applyBorder="1" applyAlignment="1" applyProtection="1">
      <alignment vertical="center"/>
    </xf>
    <xf numFmtId="0" fontId="115" fillId="51" borderId="0" xfId="523" applyFont="1" applyFill="1" applyAlignment="1" applyProtection="1">
      <alignment vertical="center"/>
    </xf>
    <xf numFmtId="0" fontId="111" fillId="0" borderId="0" xfId="0" applyFont="1" applyAlignment="1">
      <alignment horizontal="right"/>
    </xf>
    <xf numFmtId="0" fontId="111" fillId="0" borderId="179" xfId="0" applyFont="1" applyBorder="1">
      <alignment vertical="center"/>
    </xf>
    <xf numFmtId="0" fontId="111" fillId="0" borderId="180" xfId="517" applyFont="1" applyBorder="1" applyAlignment="1">
      <alignment vertical="center" shrinkToFit="1"/>
    </xf>
    <xf numFmtId="0" fontId="111" fillId="0" borderId="181" xfId="0" applyFont="1" applyBorder="1">
      <alignment vertical="center"/>
    </xf>
    <xf numFmtId="0" fontId="111" fillId="0" borderId="182" xfId="517" applyFont="1" applyBorder="1" applyAlignment="1">
      <alignment vertical="center" shrinkToFit="1"/>
    </xf>
    <xf numFmtId="217" fontId="111" fillId="0" borderId="0" xfId="345" applyNumberFormat="1" applyFont="1" applyFill="1" applyBorder="1">
      <alignment vertical="center"/>
    </xf>
    <xf numFmtId="217" fontId="111" fillId="0" borderId="183" xfId="345" applyNumberFormat="1" applyFont="1" applyFill="1" applyBorder="1">
      <alignment vertical="center"/>
    </xf>
    <xf numFmtId="0" fontId="111" fillId="0" borderId="181" xfId="0" applyFont="1" applyBorder="1" applyAlignment="1">
      <alignment horizontal="left" vertical="center" indent="1"/>
    </xf>
    <xf numFmtId="0" fontId="111" fillId="0" borderId="184" xfId="0" applyFont="1" applyBorder="1">
      <alignment vertical="center"/>
    </xf>
    <xf numFmtId="0" fontId="111" fillId="0" borderId="185" xfId="517" applyFont="1" applyBorder="1" applyAlignment="1">
      <alignment vertical="center" shrinkToFit="1"/>
    </xf>
    <xf numFmtId="217" fontId="111" fillId="0" borderId="186" xfId="345" applyNumberFormat="1" applyFont="1" applyFill="1" applyBorder="1">
      <alignment vertical="center"/>
    </xf>
    <xf numFmtId="217" fontId="111" fillId="0" borderId="187" xfId="345" applyNumberFormat="1" applyFont="1" applyFill="1" applyBorder="1">
      <alignment vertical="center"/>
    </xf>
    <xf numFmtId="0" fontId="111" fillId="0" borderId="0" xfId="0" applyFont="1" applyAlignment="1">
      <alignment horizontal="left" vertical="center" indent="2"/>
    </xf>
    <xf numFmtId="217" fontId="111" fillId="0" borderId="93" xfId="345" applyNumberFormat="1" applyFont="1" applyFill="1" applyBorder="1">
      <alignment vertical="center"/>
    </xf>
    <xf numFmtId="0" fontId="111" fillId="52" borderId="188" xfId="0" applyFont="1" applyFill="1" applyBorder="1" applyAlignment="1">
      <alignment horizontal="center" vertical="center"/>
    </xf>
    <xf numFmtId="0" fontId="111" fillId="52" borderId="189" xfId="0" applyFont="1" applyFill="1" applyBorder="1" applyAlignment="1">
      <alignment horizontal="center" vertical="center"/>
    </xf>
    <xf numFmtId="226" fontId="111" fillId="0" borderId="190" xfId="345" applyNumberFormat="1" applyFont="1" applyFill="1" applyBorder="1" applyAlignment="1">
      <alignment horizontal="right" vertical="center"/>
    </xf>
    <xf numFmtId="226" fontId="111" fillId="0" borderId="183" xfId="345" applyNumberFormat="1" applyFont="1" applyFill="1" applyBorder="1" applyAlignment="1">
      <alignment horizontal="right" vertical="center"/>
    </xf>
    <xf numFmtId="0" fontId="111" fillId="0" borderId="181" xfId="517" applyFont="1" applyBorder="1" applyAlignment="1">
      <alignment horizontal="left" vertical="center" indent="1"/>
    </xf>
    <xf numFmtId="0" fontId="111" fillId="0" borderId="182" xfId="517" applyFont="1" applyBorder="1" applyAlignment="1">
      <alignment horizontal="left" vertical="center" indent="1" shrinkToFit="1"/>
    </xf>
    <xf numFmtId="0" fontId="111" fillId="0" borderId="181" xfId="517" applyFont="1" applyBorder="1" applyAlignment="1">
      <alignment horizontal="left" vertical="center" indent="2"/>
    </xf>
    <xf numFmtId="0" fontId="111" fillId="0" borderId="182" xfId="517" applyFont="1" applyBorder="1" applyAlignment="1">
      <alignment horizontal="left" vertical="center" indent="2" shrinkToFit="1"/>
    </xf>
    <xf numFmtId="0" fontId="111" fillId="0" borderId="181" xfId="517" applyFont="1" applyBorder="1">
      <alignment vertical="center"/>
    </xf>
    <xf numFmtId="0" fontId="111" fillId="0" borderId="185" xfId="517" applyFont="1" applyBorder="1" applyAlignment="1">
      <alignment horizontal="left" vertical="center" indent="2" shrinkToFit="1"/>
    </xf>
    <xf numFmtId="0" fontId="115" fillId="0" borderId="0" xfId="523" applyFont="1" applyBorder="1" applyAlignment="1" applyProtection="1">
      <alignment vertical="center"/>
    </xf>
    <xf numFmtId="226" fontId="111" fillId="0" borderId="191" xfId="313" applyNumberFormat="1" applyFont="1" applyBorder="1">
      <alignment vertical="center"/>
    </xf>
    <xf numFmtId="226" fontId="111" fillId="0" borderId="192" xfId="313" applyNumberFormat="1" applyFont="1" applyBorder="1">
      <alignment vertical="center"/>
    </xf>
    <xf numFmtId="0" fontId="111" fillId="0" borderId="181" xfId="0" applyFont="1" applyBorder="1" applyAlignment="1">
      <alignment horizontal="left" vertical="center" indent="2"/>
    </xf>
    <xf numFmtId="0" fontId="111" fillId="0" borderId="182" xfId="517" applyFont="1" applyBorder="1" applyAlignment="1">
      <alignment horizontal="left" vertical="center" indent="4" shrinkToFit="1"/>
    </xf>
    <xf numFmtId="0" fontId="111" fillId="0" borderId="182" xfId="517" applyFont="1" applyBorder="1" applyAlignment="1">
      <alignment horizontal="left" vertical="center" indent="5" shrinkToFit="1"/>
    </xf>
    <xf numFmtId="0" fontId="111" fillId="51" borderId="181" xfId="0" applyFont="1" applyFill="1" applyBorder="1" applyAlignment="1">
      <alignment horizontal="left" vertical="center" indent="1"/>
    </xf>
    <xf numFmtId="0" fontId="111" fillId="51" borderId="182" xfId="517" applyFont="1" applyFill="1" applyBorder="1" applyAlignment="1">
      <alignment horizontal="left" vertical="center" indent="1" shrinkToFit="1"/>
    </xf>
    <xf numFmtId="226" fontId="111" fillId="51" borderId="191" xfId="313" applyNumberFormat="1" applyFont="1" applyFill="1" applyBorder="1">
      <alignment vertical="center"/>
    </xf>
    <xf numFmtId="226" fontId="111" fillId="51" borderId="192" xfId="313" applyNumberFormat="1" applyFont="1" applyFill="1" applyBorder="1">
      <alignment vertical="center"/>
    </xf>
    <xf numFmtId="0" fontId="111" fillId="51" borderId="181" xfId="0" applyFont="1" applyFill="1" applyBorder="1" applyAlignment="1">
      <alignment horizontal="left" vertical="center" indent="2"/>
    </xf>
    <xf numFmtId="0" fontId="111" fillId="51" borderId="182" xfId="517" applyFont="1" applyFill="1" applyBorder="1" applyAlignment="1">
      <alignment horizontal="left" vertical="center" indent="5" shrinkToFit="1"/>
    </xf>
    <xf numFmtId="0" fontId="111" fillId="51" borderId="182" xfId="517" applyFont="1" applyFill="1" applyBorder="1" applyAlignment="1">
      <alignment horizontal="left" vertical="center" shrinkToFit="1"/>
    </xf>
    <xf numFmtId="0" fontId="111" fillId="51" borderId="182" xfId="517" applyFont="1" applyFill="1" applyBorder="1" applyAlignment="1">
      <alignment horizontal="left" vertical="center" indent="2" shrinkToFit="1"/>
    </xf>
    <xf numFmtId="0" fontId="111" fillId="51" borderId="0" xfId="0" applyFont="1" applyFill="1" applyBorder="1" applyAlignment="1">
      <alignment horizontal="left" vertical="center" indent="2"/>
    </xf>
    <xf numFmtId="0" fontId="111" fillId="51" borderId="182" xfId="517" applyFont="1" applyFill="1" applyBorder="1" applyAlignment="1">
      <alignment horizontal="left" vertical="center" indent="3" shrinkToFit="1"/>
    </xf>
    <xf numFmtId="0" fontId="111" fillId="51" borderId="181" xfId="0" applyFont="1" applyFill="1" applyBorder="1">
      <alignment vertical="center"/>
    </xf>
    <xf numFmtId="0" fontId="111" fillId="51" borderId="182" xfId="517" applyFont="1" applyFill="1" applyBorder="1" applyAlignment="1">
      <alignment vertical="center" shrinkToFit="1"/>
    </xf>
    <xf numFmtId="0" fontId="111" fillId="0" borderId="182" xfId="517" applyFont="1" applyBorder="1" applyAlignment="1">
      <alignment horizontal="left" vertical="center" indent="3" shrinkToFit="1"/>
    </xf>
    <xf numFmtId="226" fontId="111" fillId="0" borderId="93" xfId="311" applyNumberFormat="1" applyFont="1" applyBorder="1">
      <alignment vertical="center"/>
    </xf>
    <xf numFmtId="226" fontId="111" fillId="0" borderId="192" xfId="311" applyNumberFormat="1" applyFont="1" applyBorder="1">
      <alignment vertical="center"/>
    </xf>
    <xf numFmtId="226" fontId="111" fillId="0" borderId="93" xfId="311" applyNumberFormat="1" applyFont="1" applyBorder="1" applyAlignment="1">
      <alignment horizontal="left" vertical="center" indent="2"/>
    </xf>
    <xf numFmtId="226" fontId="111" fillId="0" borderId="96" xfId="311" applyNumberFormat="1" applyFont="1" applyBorder="1" applyAlignment="1">
      <alignment horizontal="left" vertical="center" indent="2"/>
    </xf>
    <xf numFmtId="226" fontId="111" fillId="0" borderId="79" xfId="311" applyNumberFormat="1" applyFont="1" applyBorder="1">
      <alignment vertical="center"/>
    </xf>
    <xf numFmtId="226" fontId="111" fillId="0" borderId="193" xfId="311" applyNumberFormat="1" applyFont="1" applyBorder="1">
      <alignment vertical="center"/>
    </xf>
    <xf numFmtId="0" fontId="111" fillId="52" borderId="194" xfId="0" applyFont="1" applyFill="1" applyBorder="1" applyAlignment="1">
      <alignment horizontal="center" vertical="center"/>
    </xf>
    <xf numFmtId="0" fontId="111" fillId="52" borderId="195" xfId="0" applyFont="1" applyFill="1" applyBorder="1" applyAlignment="1">
      <alignment horizontal="center" vertical="center" wrapText="1"/>
    </xf>
    <xf numFmtId="0" fontId="111" fillId="52" borderId="196" xfId="0" applyFont="1" applyFill="1" applyBorder="1" applyAlignment="1">
      <alignment horizontal="center" vertical="center" wrapText="1"/>
    </xf>
    <xf numFmtId="0" fontId="111" fillId="52" borderId="134" xfId="0" applyFont="1" applyFill="1" applyBorder="1" applyAlignment="1">
      <alignment horizontal="center" vertical="center"/>
    </xf>
    <xf numFmtId="0" fontId="111" fillId="52" borderId="197" xfId="0" applyFont="1" applyFill="1" applyBorder="1" applyAlignment="1">
      <alignment horizontal="center" vertical="center"/>
    </xf>
    <xf numFmtId="0" fontId="111" fillId="51" borderId="89" xfId="517" applyFont="1" applyFill="1" applyBorder="1" applyAlignment="1">
      <alignment horizontal="left" vertical="center"/>
    </xf>
    <xf numFmtId="0" fontId="111" fillId="51" borderId="76" xfId="517" applyFont="1" applyFill="1" applyBorder="1" applyAlignment="1">
      <alignment horizontal="left" vertical="center"/>
    </xf>
    <xf numFmtId="0" fontId="111" fillId="51" borderId="77" xfId="0" applyFont="1" applyFill="1" applyBorder="1" applyAlignment="1">
      <alignment horizontal="left" vertical="center"/>
    </xf>
    <xf numFmtId="10" fontId="111" fillId="51" borderId="78" xfId="300" applyNumberFormat="1" applyFont="1" applyFill="1" applyBorder="1" applyAlignment="1">
      <alignment horizontal="right" vertical="center" shrinkToFit="1"/>
    </xf>
    <xf numFmtId="10" fontId="111" fillId="51" borderId="79" xfId="300" applyNumberFormat="1" applyFont="1" applyFill="1" applyBorder="1" applyAlignment="1">
      <alignment horizontal="right" vertical="center" shrinkToFit="1"/>
    </xf>
    <xf numFmtId="10" fontId="111" fillId="51" borderId="75" xfId="300" applyNumberFormat="1" applyFont="1" applyFill="1" applyBorder="1" applyAlignment="1">
      <alignment horizontal="right" vertical="center" shrinkToFit="1"/>
    </xf>
    <xf numFmtId="10" fontId="111" fillId="51" borderId="76" xfId="300" applyNumberFormat="1" applyFont="1" applyFill="1" applyBorder="1" applyAlignment="1">
      <alignment horizontal="right" vertical="center"/>
    </xf>
    <xf numFmtId="219" fontId="111" fillId="51" borderId="75" xfId="300" applyNumberFormat="1" applyFont="1" applyFill="1" applyBorder="1" applyAlignment="1">
      <alignment horizontal="right" vertical="center" shrinkToFit="1"/>
    </xf>
    <xf numFmtId="0" fontId="112" fillId="0" borderId="0" xfId="0" applyFont="1" applyBorder="1">
      <alignment vertical="center"/>
    </xf>
    <xf numFmtId="213" fontId="111" fillId="0" borderId="0" xfId="0" applyNumberFormat="1" applyFont="1" applyBorder="1">
      <alignment vertical="center"/>
    </xf>
    <xf numFmtId="242" fontId="111" fillId="0" borderId="0" xfId="0" applyNumberFormat="1" applyFont="1" applyBorder="1">
      <alignment vertical="center"/>
    </xf>
    <xf numFmtId="226" fontId="111" fillId="0" borderId="0" xfId="0" applyNumberFormat="1" applyFont="1" applyBorder="1">
      <alignment vertical="center"/>
    </xf>
    <xf numFmtId="240" fontId="111" fillId="0" borderId="74" xfId="311" applyNumberFormat="1" applyFont="1" applyFill="1" applyBorder="1" applyAlignment="1">
      <alignment horizontal="right" vertical="center" shrinkToFit="1"/>
    </xf>
    <xf numFmtId="217" fontId="111" fillId="51" borderId="110" xfId="311" applyNumberFormat="1" applyFont="1" applyFill="1" applyBorder="1" applyAlignment="1">
      <alignment horizontal="right" vertical="center"/>
    </xf>
    <xf numFmtId="9" fontId="111" fillId="0" borderId="0" xfId="300" applyFont="1" applyFill="1" applyBorder="1" applyAlignment="1">
      <alignment horizontal="right" vertical="center" shrinkToFit="1"/>
    </xf>
    <xf numFmtId="9" fontId="111" fillId="0" borderId="0" xfId="300" applyFont="1">
      <alignment vertical="center"/>
    </xf>
    <xf numFmtId="227" fontId="111" fillId="0" borderId="191" xfId="313" applyNumberFormat="1" applyFont="1" applyBorder="1">
      <alignment vertical="center"/>
    </xf>
    <xf numFmtId="226" fontId="111" fillId="0" borderId="191" xfId="313" applyNumberFormat="1" applyFont="1" applyFill="1" applyBorder="1">
      <alignment vertical="center"/>
    </xf>
    <xf numFmtId="243" fontId="111" fillId="0" borderId="67" xfId="311" applyNumberFormat="1" applyFont="1" applyFill="1" applyBorder="1" applyAlignment="1">
      <alignment horizontal="right" vertical="center" shrinkToFit="1"/>
    </xf>
    <xf numFmtId="216" fontId="111" fillId="0" borderId="0" xfId="300" applyNumberFormat="1" applyFont="1" applyFill="1" applyBorder="1" applyAlignment="1">
      <alignment horizontal="right" vertical="center"/>
    </xf>
    <xf numFmtId="43" fontId="111" fillId="0" borderId="198" xfId="0" applyNumberFormat="1" applyFont="1" applyBorder="1">
      <alignment vertical="center"/>
    </xf>
    <xf numFmtId="0" fontId="135" fillId="0" borderId="0" xfId="523" applyFont="1" applyFill="1" applyBorder="1" applyAlignment="1" applyProtection="1">
      <alignment vertical="center"/>
    </xf>
    <xf numFmtId="41" fontId="111" fillId="0" borderId="0" xfId="311" applyFont="1">
      <alignment vertical="center"/>
    </xf>
    <xf numFmtId="217" fontId="136" fillId="51" borderId="0" xfId="311" applyNumberFormat="1" applyFont="1" applyFill="1" applyBorder="1" applyAlignment="1">
      <alignment horizontal="right" vertical="center"/>
    </xf>
    <xf numFmtId="0" fontId="116" fillId="0" borderId="0" xfId="0" applyFont="1" applyAlignment="1">
      <alignment horizontal="right" vertical="center"/>
    </xf>
    <xf numFmtId="0" fontId="116" fillId="0" borderId="0" xfId="0" applyFont="1" applyFill="1" applyBorder="1">
      <alignment vertical="center"/>
    </xf>
    <xf numFmtId="0" fontId="116" fillId="0" borderId="0" xfId="0" applyFont="1" applyAlignment="1">
      <alignment horizontal="left" vertical="center"/>
    </xf>
    <xf numFmtId="217" fontId="112" fillId="0" borderId="0" xfId="311" applyNumberFormat="1" applyFont="1" applyFill="1" applyBorder="1" applyAlignment="1">
      <alignment horizontal="right" vertical="center" shrinkToFit="1"/>
    </xf>
    <xf numFmtId="216" fontId="111" fillId="0" borderId="86" xfId="300" applyNumberFormat="1" applyFont="1" applyFill="1" applyBorder="1">
      <alignment vertical="center"/>
    </xf>
    <xf numFmtId="216" fontId="111" fillId="51" borderId="64" xfId="300" applyNumberFormat="1" applyFont="1" applyFill="1" applyBorder="1" applyAlignment="1">
      <alignment horizontal="right" vertical="center" shrinkToFit="1"/>
    </xf>
    <xf numFmtId="216" fontId="111" fillId="51" borderId="32" xfId="300" applyNumberFormat="1" applyFont="1" applyFill="1" applyBorder="1" applyAlignment="1">
      <alignment horizontal="right" vertical="center" shrinkToFit="1"/>
    </xf>
    <xf numFmtId="216" fontId="111" fillId="51" borderId="138" xfId="300" applyNumberFormat="1" applyFont="1" applyFill="1" applyBorder="1" applyAlignment="1">
      <alignment horizontal="right" vertical="center" shrinkToFit="1"/>
    </xf>
    <xf numFmtId="216" fontId="111" fillId="0" borderId="71" xfId="300" applyNumberFormat="1" applyFont="1" applyFill="1" applyBorder="1">
      <alignment vertical="center"/>
    </xf>
    <xf numFmtId="217" fontId="116" fillId="0" borderId="0" xfId="311" applyNumberFormat="1" applyFont="1" applyFill="1" applyBorder="1" applyAlignment="1">
      <alignment horizontal="left" vertical="center"/>
    </xf>
    <xf numFmtId="216" fontId="111" fillId="0" borderId="199" xfId="300" applyNumberFormat="1" applyFont="1" applyFill="1" applyBorder="1" applyAlignment="1">
      <alignment horizontal="right" vertical="center" shrinkToFit="1"/>
    </xf>
    <xf numFmtId="216" fontId="111" fillId="0" borderId="200" xfId="300" applyNumberFormat="1" applyFont="1" applyFill="1" applyBorder="1" applyAlignment="1">
      <alignment horizontal="right" vertical="center" shrinkToFit="1"/>
    </xf>
    <xf numFmtId="216" fontId="111" fillId="0" borderId="201" xfId="300" applyNumberFormat="1" applyFont="1" applyFill="1" applyBorder="1" applyAlignment="1">
      <alignment horizontal="right" vertical="center" shrinkToFit="1"/>
    </xf>
    <xf numFmtId="216" fontId="111" fillId="0" borderId="202" xfId="300" applyNumberFormat="1" applyFont="1" applyFill="1" applyBorder="1" applyAlignment="1">
      <alignment horizontal="right" vertical="center" shrinkToFit="1"/>
    </xf>
    <xf numFmtId="216" fontId="111" fillId="0" borderId="203" xfId="300" applyNumberFormat="1" applyFont="1" applyFill="1" applyBorder="1" applyAlignment="1">
      <alignment horizontal="right" vertical="center" shrinkToFit="1"/>
    </xf>
    <xf numFmtId="216" fontId="111" fillId="0" borderId="204" xfId="300" applyNumberFormat="1" applyFont="1" applyFill="1" applyBorder="1" applyAlignment="1">
      <alignment horizontal="right" vertical="center" shrinkToFit="1"/>
    </xf>
    <xf numFmtId="216" fontId="111" fillId="0" borderId="205" xfId="300" applyNumberFormat="1" applyFont="1" applyFill="1" applyBorder="1" applyAlignment="1">
      <alignment horizontal="right" vertical="center" shrinkToFit="1"/>
    </xf>
    <xf numFmtId="216" fontId="111" fillId="0" borderId="206" xfId="300" applyNumberFormat="1" applyFont="1" applyFill="1" applyBorder="1" applyAlignment="1">
      <alignment horizontal="right" vertical="center" shrinkToFit="1"/>
    </xf>
    <xf numFmtId="216" fontId="111" fillId="0" borderId="207" xfId="300" applyNumberFormat="1" applyFont="1" applyFill="1" applyBorder="1" applyAlignment="1">
      <alignment horizontal="right" vertical="center" shrinkToFit="1"/>
    </xf>
    <xf numFmtId="216" fontId="111" fillId="0" borderId="116" xfId="300" applyNumberFormat="1" applyFont="1" applyFill="1" applyBorder="1" applyAlignment="1">
      <alignment horizontal="right" vertical="center" shrinkToFit="1"/>
    </xf>
    <xf numFmtId="216" fontId="111" fillId="0" borderId="208" xfId="300" applyNumberFormat="1" applyFont="1" applyFill="1" applyBorder="1" applyAlignment="1">
      <alignment horizontal="right" vertical="center" shrinkToFit="1"/>
    </xf>
    <xf numFmtId="216" fontId="111" fillId="0" borderId="209" xfId="300" applyNumberFormat="1" applyFont="1" applyFill="1" applyBorder="1" applyAlignment="1">
      <alignment horizontal="right" vertical="center" shrinkToFit="1"/>
    </xf>
    <xf numFmtId="216" fontId="111" fillId="0" borderId="210" xfId="300" applyNumberFormat="1" applyFont="1" applyFill="1" applyBorder="1" applyAlignment="1">
      <alignment horizontal="right" vertical="center" shrinkToFit="1"/>
    </xf>
    <xf numFmtId="216" fontId="111" fillId="53" borderId="149" xfId="300" applyNumberFormat="1" applyFont="1" applyFill="1" applyBorder="1" applyAlignment="1">
      <alignment horizontal="right" vertical="center" shrinkToFit="1"/>
    </xf>
    <xf numFmtId="216" fontId="111" fillId="53" borderId="150" xfId="300" applyNumberFormat="1" applyFont="1" applyFill="1" applyBorder="1" applyAlignment="1">
      <alignment horizontal="right" vertical="center" shrinkToFit="1"/>
    </xf>
    <xf numFmtId="10" fontId="111" fillId="0" borderId="77" xfId="300" applyNumberFormat="1" applyFont="1" applyFill="1" applyBorder="1" applyAlignment="1">
      <alignment horizontal="right" vertical="center" shrinkToFit="1"/>
    </xf>
    <xf numFmtId="222" fontId="111" fillId="25" borderId="211" xfId="0" applyNumberFormat="1" applyFont="1" applyFill="1" applyBorder="1">
      <alignment vertical="center"/>
    </xf>
    <xf numFmtId="225" fontId="111" fillId="25" borderId="211" xfId="0" applyNumberFormat="1" applyFont="1" applyFill="1" applyBorder="1">
      <alignment vertical="center"/>
    </xf>
    <xf numFmtId="223" fontId="111" fillId="0" borderId="35" xfId="311" applyNumberFormat="1" applyFont="1" applyFill="1" applyBorder="1" applyAlignment="1">
      <alignment horizontal="right" vertical="center" shrinkToFit="1"/>
    </xf>
    <xf numFmtId="0" fontId="90" fillId="51" borderId="0" xfId="0" applyFont="1" applyFill="1">
      <alignment vertical="center"/>
    </xf>
    <xf numFmtId="217" fontId="111" fillId="0" borderId="212" xfId="311" applyNumberFormat="1" applyFont="1" applyFill="1" applyBorder="1" applyAlignment="1">
      <alignment horizontal="right" vertical="center"/>
    </xf>
    <xf numFmtId="217" fontId="111" fillId="0" borderId="213" xfId="311" applyNumberFormat="1" applyFont="1" applyFill="1" applyBorder="1" applyAlignment="1">
      <alignment horizontal="right" vertical="center"/>
    </xf>
    <xf numFmtId="217" fontId="111" fillId="0" borderId="214" xfId="311" applyNumberFormat="1" applyFont="1" applyFill="1" applyBorder="1" applyAlignment="1">
      <alignment horizontal="right" vertical="center"/>
    </xf>
    <xf numFmtId="244" fontId="111" fillId="25" borderId="166" xfId="0" applyNumberFormat="1" applyFont="1" applyFill="1" applyBorder="1">
      <alignment vertical="center"/>
    </xf>
    <xf numFmtId="244" fontId="111" fillId="25" borderId="215" xfId="0" applyNumberFormat="1" applyFont="1" applyFill="1" applyBorder="1">
      <alignment vertical="center"/>
    </xf>
    <xf numFmtId="244" fontId="111" fillId="25" borderId="216" xfId="0" applyNumberFormat="1" applyFont="1" applyFill="1" applyBorder="1">
      <alignment vertical="center"/>
    </xf>
    <xf numFmtId="244" fontId="111" fillId="25" borderId="217" xfId="0" applyNumberFormat="1" applyFont="1" applyFill="1" applyBorder="1">
      <alignment vertical="center"/>
    </xf>
    <xf numFmtId="237" fontId="111" fillId="25" borderId="215" xfId="0" quotePrefix="1" applyNumberFormat="1" applyFont="1" applyFill="1" applyBorder="1" applyAlignment="1">
      <alignment horizontal="right" vertical="center"/>
    </xf>
    <xf numFmtId="222" fontId="111" fillId="25" borderId="96" xfId="0" quotePrefix="1" applyNumberFormat="1" applyFont="1" applyFill="1" applyBorder="1" applyAlignment="1">
      <alignment horizontal="right" vertical="center"/>
    </xf>
    <xf numFmtId="225" fontId="111" fillId="25" borderId="218" xfId="0" quotePrefix="1" applyNumberFormat="1" applyFont="1" applyFill="1" applyBorder="1" applyAlignment="1">
      <alignment horizontal="right" vertical="center"/>
    </xf>
    <xf numFmtId="220" fontId="111" fillId="25" borderId="219" xfId="0" quotePrefix="1" applyNumberFormat="1" applyFont="1" applyFill="1" applyBorder="1" applyAlignment="1">
      <alignment horizontal="right" vertical="center"/>
    </xf>
    <xf numFmtId="245" fontId="111" fillId="53" borderId="65" xfId="300" applyNumberFormat="1" applyFont="1" applyFill="1" applyBorder="1" applyAlignment="1">
      <alignment horizontal="right" vertical="center" shrinkToFit="1"/>
    </xf>
    <xf numFmtId="245" fontId="111" fillId="53" borderId="64" xfId="300" applyNumberFormat="1" applyFont="1" applyFill="1" applyBorder="1" applyAlignment="1">
      <alignment horizontal="right" vertical="center" shrinkToFit="1"/>
    </xf>
    <xf numFmtId="245" fontId="111" fillId="53" borderId="66" xfId="300" applyNumberFormat="1" applyFont="1" applyFill="1" applyBorder="1" applyAlignment="1">
      <alignment horizontal="right" vertical="center" shrinkToFit="1"/>
    </xf>
    <xf numFmtId="217" fontId="111" fillId="0" borderId="0" xfId="345" applyNumberFormat="1" applyFont="1" applyFill="1" applyBorder="1" applyAlignment="1">
      <alignment horizontal="right" vertical="center"/>
    </xf>
    <xf numFmtId="0" fontId="111" fillId="52" borderId="54" xfId="0" applyFont="1" applyFill="1" applyBorder="1" applyAlignment="1">
      <alignment horizontal="center" vertical="center" wrapText="1"/>
    </xf>
    <xf numFmtId="0" fontId="111" fillId="52" borderId="49" xfId="0" applyFont="1" applyFill="1" applyBorder="1" applyAlignment="1">
      <alignment horizontal="center" vertical="center" wrapText="1"/>
    </xf>
    <xf numFmtId="0" fontId="111" fillId="52" borderId="133" xfId="0" applyFont="1" applyFill="1" applyBorder="1" applyAlignment="1">
      <alignment horizontal="center" vertical="center"/>
    </xf>
    <xf numFmtId="0" fontId="116" fillId="0" borderId="0" xfId="0" applyFont="1" applyBorder="1" applyAlignment="1">
      <alignment horizontal="left" vertical="center"/>
    </xf>
    <xf numFmtId="0" fontId="133" fillId="0" borderId="0" xfId="0" applyFont="1" applyFill="1" applyBorder="1" applyAlignment="1">
      <alignment vertical="center"/>
    </xf>
    <xf numFmtId="0" fontId="112" fillId="0" borderId="0" xfId="0" applyFont="1" applyFill="1" applyAlignment="1">
      <alignment horizontal="right" vertical="center"/>
    </xf>
    <xf numFmtId="216" fontId="111" fillId="0" borderId="0" xfId="300" applyNumberFormat="1" applyFont="1" applyFill="1">
      <alignment vertical="center"/>
    </xf>
    <xf numFmtId="216" fontId="111" fillId="53" borderId="220" xfId="300" applyNumberFormat="1" applyFont="1" applyFill="1" applyBorder="1" applyAlignment="1">
      <alignment horizontal="right" vertical="center" shrinkToFit="1"/>
    </xf>
    <xf numFmtId="217" fontId="111" fillId="0" borderId="221" xfId="311" applyNumberFormat="1" applyFont="1" applyFill="1" applyBorder="1" applyAlignment="1">
      <alignment horizontal="right" vertical="center" shrinkToFit="1"/>
    </xf>
    <xf numFmtId="216" fontId="111" fillId="53" borderId="128" xfId="300" applyNumberFormat="1" applyFont="1" applyFill="1" applyBorder="1" applyAlignment="1">
      <alignment horizontal="right" vertical="center" shrinkToFit="1"/>
    </xf>
    <xf numFmtId="223" fontId="111" fillId="53" borderId="75" xfId="300" applyNumberFormat="1" applyFont="1" applyFill="1" applyBorder="1" applyAlignment="1">
      <alignment horizontal="right" vertical="center" shrinkToFit="1"/>
    </xf>
    <xf numFmtId="223" fontId="111" fillId="0" borderId="47" xfId="300" applyNumberFormat="1" applyFont="1" applyFill="1" applyBorder="1" applyAlignment="1">
      <alignment horizontal="right" vertical="center" shrinkToFit="1"/>
    </xf>
    <xf numFmtId="223" fontId="111" fillId="0" borderId="35" xfId="300" applyNumberFormat="1" applyFont="1" applyFill="1" applyBorder="1" applyAlignment="1">
      <alignment horizontal="right" vertical="center" shrinkToFit="1"/>
    </xf>
    <xf numFmtId="223" fontId="111" fillId="0" borderId="74" xfId="300" applyNumberFormat="1" applyFont="1" applyFill="1" applyBorder="1" applyAlignment="1">
      <alignment horizontal="right" vertical="center" shrinkToFit="1"/>
    </xf>
    <xf numFmtId="243" fontId="111" fillId="0" borderId="74" xfId="311" applyNumberFormat="1" applyFont="1" applyFill="1" applyBorder="1" applyAlignment="1">
      <alignment horizontal="right" vertical="center" shrinkToFit="1"/>
    </xf>
    <xf numFmtId="216" fontId="111" fillId="0" borderId="64" xfId="300" applyNumberFormat="1" applyFont="1" applyFill="1" applyBorder="1">
      <alignment vertical="center"/>
    </xf>
    <xf numFmtId="216" fontId="111" fillId="0" borderId="69" xfId="300" applyNumberFormat="1" applyFont="1" applyFill="1" applyBorder="1">
      <alignment vertical="center"/>
    </xf>
    <xf numFmtId="243" fontId="111" fillId="53" borderId="75" xfId="311" applyNumberFormat="1" applyFont="1" applyFill="1" applyBorder="1" applyAlignment="1">
      <alignment horizontal="right" vertical="center"/>
    </xf>
    <xf numFmtId="243" fontId="111" fillId="0" borderId="47" xfId="311" applyNumberFormat="1" applyFont="1" applyFill="1" applyBorder="1" applyAlignment="1">
      <alignment horizontal="right" vertical="center" shrinkToFit="1"/>
    </xf>
    <xf numFmtId="243" fontId="111" fillId="0" borderId="35" xfId="311" applyNumberFormat="1" applyFont="1" applyFill="1" applyBorder="1" applyAlignment="1">
      <alignment horizontal="right" vertical="center" shrinkToFit="1"/>
    </xf>
    <xf numFmtId="9" fontId="111" fillId="0" borderId="0" xfId="300" applyFont="1" applyFill="1" applyBorder="1" applyAlignment="1">
      <alignment vertical="center"/>
    </xf>
    <xf numFmtId="216" fontId="111" fillId="51" borderId="47" xfId="300" applyNumberFormat="1" applyFont="1" applyFill="1" applyBorder="1">
      <alignment vertical="center"/>
    </xf>
    <xf numFmtId="216" fontId="111" fillId="51" borderId="74" xfId="300" applyNumberFormat="1" applyFont="1" applyFill="1" applyBorder="1">
      <alignment vertical="center"/>
    </xf>
    <xf numFmtId="230" fontId="111" fillId="0" borderId="0" xfId="311" applyNumberFormat="1" applyFont="1" applyFill="1" applyBorder="1" applyAlignment="1">
      <alignment horizontal="right" vertical="center" shrinkToFit="1"/>
    </xf>
    <xf numFmtId="243" fontId="111" fillId="53" borderId="78" xfId="311" applyNumberFormat="1" applyFont="1" applyFill="1" applyBorder="1" applyAlignment="1">
      <alignment horizontal="right" vertical="center" shrinkToFit="1"/>
    </xf>
    <xf numFmtId="243" fontId="111" fillId="53" borderId="79" xfId="311" applyNumberFormat="1" applyFont="1" applyFill="1" applyBorder="1" applyAlignment="1">
      <alignment horizontal="right" vertical="center" shrinkToFit="1"/>
    </xf>
    <xf numFmtId="243" fontId="111" fillId="53" borderId="77" xfId="311" applyNumberFormat="1" applyFont="1" applyFill="1" applyBorder="1" applyAlignment="1">
      <alignment horizontal="right" vertical="center" shrinkToFit="1"/>
    </xf>
    <xf numFmtId="243" fontId="111" fillId="0" borderId="65" xfId="311" applyNumberFormat="1" applyFont="1" applyFill="1" applyBorder="1" applyAlignment="1">
      <alignment horizontal="right" vertical="center" shrinkToFit="1"/>
    </xf>
    <xf numFmtId="243" fontId="111" fillId="0" borderId="66" xfId="311" applyNumberFormat="1" applyFont="1" applyFill="1" applyBorder="1" applyAlignment="1">
      <alignment horizontal="right" vertical="center" shrinkToFit="1"/>
    </xf>
    <xf numFmtId="243" fontId="111" fillId="0" borderId="64" xfId="311" applyNumberFormat="1" applyFont="1" applyFill="1" applyBorder="1" applyAlignment="1">
      <alignment horizontal="right" vertical="center" shrinkToFit="1"/>
    </xf>
    <xf numFmtId="243" fontId="111" fillId="0" borderId="33" xfId="311" applyNumberFormat="1" applyFont="1" applyFill="1" applyBorder="1" applyAlignment="1">
      <alignment horizontal="right" vertical="center" shrinkToFit="1"/>
    </xf>
    <xf numFmtId="243" fontId="111" fillId="0" borderId="34" xfId="311" applyNumberFormat="1" applyFont="1" applyFill="1" applyBorder="1" applyAlignment="1">
      <alignment horizontal="right" vertical="center" shrinkToFit="1"/>
    </xf>
    <xf numFmtId="243" fontId="111" fillId="0" borderId="32" xfId="311" applyNumberFormat="1" applyFont="1" applyFill="1" applyBorder="1" applyAlignment="1">
      <alignment horizontal="right" vertical="center" shrinkToFit="1"/>
    </xf>
    <xf numFmtId="243" fontId="111" fillId="0" borderId="68" xfId="311" applyNumberFormat="1" applyFont="1" applyFill="1" applyBorder="1" applyAlignment="1">
      <alignment horizontal="right" vertical="center" shrinkToFit="1"/>
    </xf>
    <xf numFmtId="243" fontId="111" fillId="0" borderId="137" xfId="311" applyNumberFormat="1" applyFont="1" applyFill="1" applyBorder="1" applyAlignment="1">
      <alignment horizontal="right" vertical="center" shrinkToFit="1"/>
    </xf>
    <xf numFmtId="243" fontId="111" fillId="51" borderId="138" xfId="311" applyNumberFormat="1" applyFont="1" applyFill="1" applyBorder="1" applyAlignment="1">
      <alignment horizontal="right" vertical="center" shrinkToFit="1"/>
    </xf>
    <xf numFmtId="243" fontId="111" fillId="0" borderId="69" xfId="311" applyNumberFormat="1" applyFont="1" applyFill="1" applyBorder="1" applyAlignment="1">
      <alignment horizontal="right" vertical="center" shrinkToFit="1"/>
    </xf>
    <xf numFmtId="0" fontId="111" fillId="52" borderId="54" xfId="0" applyFont="1" applyFill="1" applyBorder="1" applyAlignment="1">
      <alignment horizontal="center" vertical="center" wrapText="1"/>
    </xf>
    <xf numFmtId="0" fontId="111" fillId="52" borderId="70" xfId="0" applyFont="1" applyFill="1" applyBorder="1" applyAlignment="1">
      <alignment horizontal="center" vertical="center"/>
    </xf>
    <xf numFmtId="0" fontId="111" fillId="52" borderId="42" xfId="0" applyFont="1" applyFill="1" applyBorder="1" applyAlignment="1">
      <alignment horizontal="center" vertical="center"/>
    </xf>
    <xf numFmtId="0" fontId="111" fillId="52" borderId="82" xfId="0" applyFont="1" applyFill="1" applyBorder="1" applyAlignment="1">
      <alignment horizontal="center" vertical="center"/>
    </xf>
    <xf numFmtId="0" fontId="111" fillId="52" borderId="49" xfId="0" applyFont="1" applyFill="1" applyBorder="1" applyAlignment="1">
      <alignment horizontal="center" vertical="center" wrapText="1"/>
    </xf>
    <xf numFmtId="0" fontId="111" fillId="52" borderId="133" xfId="0" applyFont="1" applyFill="1" applyBorder="1" applyAlignment="1">
      <alignment horizontal="center" vertical="center"/>
    </xf>
    <xf numFmtId="0" fontId="111" fillId="52" borderId="54" xfId="0" applyFont="1" applyFill="1" applyBorder="1" applyAlignment="1">
      <alignment horizontal="center" vertical="center" wrapText="1"/>
    </xf>
    <xf numFmtId="0" fontId="111" fillId="0" borderId="0" xfId="0" applyFont="1" applyFill="1" applyBorder="1" applyAlignment="1">
      <alignment horizontal="center" vertical="center" wrapText="1"/>
    </xf>
    <xf numFmtId="0" fontId="111" fillId="52" borderId="49" xfId="0" applyFont="1" applyFill="1" applyBorder="1" applyAlignment="1">
      <alignment horizontal="center" vertical="center" wrapText="1"/>
    </xf>
    <xf numFmtId="0" fontId="111" fillId="52" borderId="155" xfId="0" applyFont="1" applyFill="1" applyBorder="1" applyAlignment="1">
      <alignment horizontal="center" vertical="center" wrapText="1"/>
    </xf>
    <xf numFmtId="0" fontId="111" fillId="52" borderId="133" xfId="0" applyFont="1" applyFill="1" applyBorder="1" applyAlignment="1">
      <alignment horizontal="center" vertical="center"/>
    </xf>
    <xf numFmtId="231" fontId="111" fillId="51" borderId="0" xfId="311" applyNumberFormat="1" applyFont="1" applyFill="1" applyBorder="1" applyAlignment="1">
      <alignment horizontal="right" vertical="center"/>
    </xf>
    <xf numFmtId="243" fontId="111" fillId="51" borderId="74" xfId="311" applyNumberFormat="1" applyFont="1" applyFill="1" applyBorder="1" applyAlignment="1">
      <alignment horizontal="right" vertical="center" shrinkToFit="1"/>
    </xf>
    <xf numFmtId="243" fontId="111" fillId="51" borderId="67" xfId="311" applyNumberFormat="1" applyFont="1" applyFill="1" applyBorder="1" applyAlignment="1">
      <alignment horizontal="right" vertical="center" shrinkToFit="1"/>
    </xf>
    <xf numFmtId="216" fontId="111" fillId="53" borderId="65" xfId="300" applyNumberFormat="1" applyFont="1" applyFill="1" applyBorder="1" applyAlignment="1">
      <alignment horizontal="right" vertical="center" wrapText="1" shrinkToFit="1"/>
    </xf>
    <xf numFmtId="0" fontId="111" fillId="52" borderId="54" xfId="0" applyFont="1" applyFill="1" applyBorder="1" applyAlignment="1">
      <alignment horizontal="center" vertical="center" wrapText="1"/>
    </xf>
    <xf numFmtId="0" fontId="111" fillId="0" borderId="31" xfId="0" applyFont="1" applyBorder="1" applyAlignment="1">
      <alignment horizontal="left" vertical="center"/>
    </xf>
    <xf numFmtId="0" fontId="111" fillId="53" borderId="118" xfId="0" applyFont="1" applyFill="1" applyBorder="1" applyAlignment="1">
      <alignment horizontal="left" vertical="center"/>
    </xf>
    <xf numFmtId="0" fontId="111" fillId="53" borderId="119" xfId="0" applyFont="1" applyFill="1" applyBorder="1" applyAlignment="1">
      <alignment horizontal="left" vertical="center"/>
    </xf>
    <xf numFmtId="0" fontId="111" fillId="53" borderId="120" xfId="0" applyFont="1" applyFill="1" applyBorder="1" applyAlignment="1">
      <alignment horizontal="left" vertical="center"/>
    </xf>
    <xf numFmtId="0" fontId="111" fillId="0" borderId="0" xfId="0" applyFont="1" applyFill="1" applyBorder="1" applyAlignment="1">
      <alignment horizontal="center" vertical="center"/>
    </xf>
    <xf numFmtId="0" fontId="111" fillId="52" borderId="49" xfId="0" applyFont="1" applyFill="1" applyBorder="1" applyAlignment="1">
      <alignment horizontal="center" vertical="center" wrapText="1"/>
    </xf>
    <xf numFmtId="0" fontId="111" fillId="52" borderId="133" xfId="0" applyFont="1" applyFill="1" applyBorder="1" applyAlignment="1">
      <alignment horizontal="center" vertical="center"/>
    </xf>
    <xf numFmtId="0" fontId="111" fillId="0" borderId="102" xfId="0" applyFont="1" applyBorder="1" applyAlignment="1">
      <alignment horizontal="left" vertical="center"/>
    </xf>
    <xf numFmtId="0" fontId="111" fillId="0" borderId="114" xfId="0" applyFont="1" applyBorder="1" applyAlignment="1">
      <alignment horizontal="left" vertical="center"/>
    </xf>
    <xf numFmtId="0" fontId="111" fillId="0" borderId="80" xfId="0" applyFont="1" applyBorder="1" applyAlignment="1">
      <alignment horizontal="left" vertical="center"/>
    </xf>
    <xf numFmtId="0" fontId="111" fillId="0" borderId="226" xfId="0" applyFont="1" applyBorder="1" applyAlignment="1">
      <alignment horizontal="left" vertical="center"/>
    </xf>
    <xf numFmtId="0" fontId="111" fillId="0" borderId="69" xfId="0" applyFont="1" applyBorder="1" applyAlignment="1">
      <alignment horizontal="left" vertical="center"/>
    </xf>
    <xf numFmtId="245" fontId="111" fillId="53" borderId="62" xfId="300" applyNumberFormat="1" applyFont="1" applyFill="1" applyBorder="1" applyAlignment="1">
      <alignment horizontal="right" vertical="center" shrinkToFit="1"/>
    </xf>
    <xf numFmtId="245" fontId="111" fillId="53" borderId="90" xfId="300" applyNumberFormat="1" applyFont="1" applyFill="1" applyBorder="1" applyAlignment="1">
      <alignment horizontal="right" vertical="center" shrinkToFit="1"/>
    </xf>
    <xf numFmtId="0" fontId="111" fillId="52" borderId="189" xfId="0" applyFont="1" applyFill="1" applyBorder="1" applyAlignment="1">
      <alignment horizontal="center" vertical="center"/>
    </xf>
    <xf numFmtId="0" fontId="111" fillId="0" borderId="228" xfId="517" applyFont="1" applyBorder="1" applyAlignment="1">
      <alignment horizontal="left" vertical="center" indent="1" shrinkToFit="1"/>
    </xf>
    <xf numFmtId="0" fontId="111" fillId="0" borderId="184" xfId="517" applyFont="1" applyBorder="1" applyAlignment="1">
      <alignment horizontal="left" vertical="center" indent="2"/>
    </xf>
    <xf numFmtId="226" fontId="111" fillId="0" borderId="229" xfId="345" applyNumberFormat="1" applyFont="1" applyFill="1" applyBorder="1" applyAlignment="1">
      <alignment horizontal="right" vertical="center"/>
    </xf>
    <xf numFmtId="226" fontId="111" fillId="0" borderId="187" xfId="345" applyNumberFormat="1" applyFont="1" applyFill="1" applyBorder="1" applyAlignment="1">
      <alignment horizontal="right" vertical="center"/>
    </xf>
    <xf numFmtId="0" fontId="111" fillId="0" borderId="230" xfId="0" applyFont="1" applyBorder="1">
      <alignment vertical="center"/>
    </xf>
    <xf numFmtId="0" fontId="111" fillId="0" borderId="231" xfId="0" applyFont="1" applyBorder="1" applyAlignment="1">
      <alignment horizontal="left" vertical="center" indent="1"/>
    </xf>
    <xf numFmtId="0" fontId="111" fillId="0" borderId="231" xfId="0" applyFont="1" applyBorder="1" applyAlignment="1">
      <alignment horizontal="left" vertical="center" indent="2"/>
    </xf>
    <xf numFmtId="41" fontId="111" fillId="0" borderId="231" xfId="311" applyFont="1" applyBorder="1" applyAlignment="1">
      <alignment vertical="center" shrinkToFit="1"/>
    </xf>
    <xf numFmtId="0" fontId="111" fillId="0" borderId="231" xfId="0" applyFont="1" applyBorder="1">
      <alignment vertical="center"/>
    </xf>
    <xf numFmtId="0" fontId="111" fillId="0" borderId="231" xfId="0" applyFont="1" applyBorder="1" applyAlignment="1">
      <alignment horizontal="left" vertical="center" indent="3"/>
    </xf>
    <xf numFmtId="41" fontId="111" fillId="0" borderId="231" xfId="311" applyFont="1" applyBorder="1" applyAlignment="1">
      <alignment horizontal="left" vertical="center" indent="5" shrinkToFit="1"/>
    </xf>
    <xf numFmtId="0" fontId="111" fillId="0" borderId="232" xfId="0" applyFont="1" applyBorder="1">
      <alignment vertical="center"/>
    </xf>
    <xf numFmtId="0" fontId="111" fillId="52" borderId="54" xfId="0" applyFont="1" applyFill="1" applyBorder="1" applyAlignment="1">
      <alignment horizontal="center" vertical="center" wrapText="1"/>
    </xf>
    <xf numFmtId="3" fontId="111" fillId="51" borderId="0" xfId="0" applyNumberFormat="1" applyFont="1" applyFill="1" applyBorder="1">
      <alignment vertical="center"/>
    </xf>
    <xf numFmtId="0" fontId="111" fillId="0" borderId="55" xfId="517" applyFont="1" applyFill="1" applyBorder="1" applyAlignment="1">
      <alignment horizontal="left" vertical="center"/>
    </xf>
    <xf numFmtId="0" fontId="111" fillId="0" borderId="56" xfId="517" applyFont="1" applyFill="1" applyBorder="1" applyAlignment="1">
      <alignment horizontal="left" vertical="center"/>
    </xf>
    <xf numFmtId="0" fontId="111" fillId="0" borderId="57" xfId="0" applyFont="1" applyFill="1" applyBorder="1" applyAlignment="1">
      <alignment horizontal="left" vertical="center"/>
    </xf>
    <xf numFmtId="0" fontId="111" fillId="0" borderId="233" xfId="517" applyFont="1" applyBorder="1" applyAlignment="1">
      <alignment horizontal="left" vertical="center" indent="2"/>
    </xf>
    <xf numFmtId="226" fontId="111" fillId="0" borderId="234" xfId="345" applyNumberFormat="1" applyFont="1" applyFill="1" applyBorder="1" applyAlignment="1">
      <alignment horizontal="right" vertical="center"/>
    </xf>
    <xf numFmtId="226" fontId="111" fillId="0" borderId="235" xfId="345" applyNumberFormat="1" applyFont="1" applyFill="1" applyBorder="1" applyAlignment="1">
      <alignment horizontal="right" vertical="center"/>
    </xf>
    <xf numFmtId="226" fontId="111" fillId="0" borderId="236" xfId="313" applyNumberFormat="1" applyFont="1" applyBorder="1">
      <alignment vertical="center"/>
    </xf>
    <xf numFmtId="226" fontId="111" fillId="0" borderId="193" xfId="313" applyNumberFormat="1" applyFont="1" applyBorder="1">
      <alignment vertical="center"/>
    </xf>
    <xf numFmtId="0" fontId="111" fillId="52" borderId="70" xfId="0" applyFont="1" applyFill="1" applyBorder="1" applyAlignment="1">
      <alignment horizontal="center" vertical="center"/>
    </xf>
    <xf numFmtId="0" fontId="111" fillId="52" borderId="42" xfId="0" applyFont="1" applyFill="1" applyBorder="1" applyAlignment="1">
      <alignment horizontal="center" vertical="center"/>
    </xf>
    <xf numFmtId="0" fontId="111" fillId="52" borderId="82" xfId="0" applyFont="1" applyFill="1" applyBorder="1" applyAlignment="1">
      <alignment horizontal="center" vertical="center"/>
    </xf>
    <xf numFmtId="246" fontId="111" fillId="0" borderId="191" xfId="313" applyNumberFormat="1" applyFont="1" applyBorder="1">
      <alignment vertical="center"/>
    </xf>
    <xf numFmtId="216" fontId="90" fillId="0" borderId="0" xfId="300" applyNumberFormat="1" applyFont="1">
      <alignment vertical="center"/>
    </xf>
    <xf numFmtId="219" fontId="111" fillId="51" borderId="75" xfId="311" applyNumberFormat="1" applyFont="1" applyFill="1" applyBorder="1" applyAlignment="1">
      <alignment horizontal="right" vertical="center" shrinkToFit="1"/>
    </xf>
    <xf numFmtId="243" fontId="113" fillId="0" borderId="35" xfId="311" applyNumberFormat="1" applyFont="1" applyFill="1" applyBorder="1" applyAlignment="1">
      <alignment horizontal="right" vertical="center" shrinkToFit="1"/>
    </xf>
    <xf numFmtId="237" fontId="111" fillId="25" borderId="167" xfId="0" quotePrefix="1" applyNumberFormat="1" applyFont="1" applyFill="1" applyBorder="1" applyAlignment="1">
      <alignment horizontal="right" vertical="center"/>
    </xf>
    <xf numFmtId="244" fontId="111" fillId="25" borderId="167" xfId="0" applyNumberFormat="1" applyFont="1" applyFill="1" applyBorder="1">
      <alignment vertical="center"/>
    </xf>
    <xf numFmtId="244" fontId="111" fillId="25" borderId="237" xfId="0" applyNumberFormat="1" applyFont="1" applyFill="1" applyBorder="1">
      <alignment vertical="center"/>
    </xf>
    <xf numFmtId="220" fontId="111" fillId="25" borderId="176" xfId="0" quotePrefix="1" applyNumberFormat="1" applyFont="1" applyFill="1" applyBorder="1" applyAlignment="1">
      <alignment horizontal="right" vertical="center"/>
    </xf>
    <xf numFmtId="0" fontId="91" fillId="0" borderId="0" xfId="0" applyFont="1" applyAlignment="1">
      <alignment horizontal="center" vertical="center" wrapText="1"/>
    </xf>
    <xf numFmtId="0" fontId="90" fillId="0" borderId="0" xfId="0" applyFont="1" applyAlignment="1">
      <alignment horizontal="center" vertical="center" wrapText="1"/>
    </xf>
    <xf numFmtId="0" fontId="102" fillId="0" borderId="0" xfId="0" applyFont="1" applyAlignment="1">
      <alignment horizontal="center" vertical="center"/>
    </xf>
    <xf numFmtId="0" fontId="137" fillId="0" borderId="222" xfId="0" applyFont="1" applyBorder="1" applyAlignment="1">
      <alignment horizontal="left" vertical="center"/>
    </xf>
    <xf numFmtId="0" fontId="111" fillId="52" borderId="54" xfId="0" applyFont="1" applyFill="1" applyBorder="1" applyAlignment="1">
      <alignment horizontal="center" vertical="center" wrapText="1"/>
    </xf>
    <xf numFmtId="0" fontId="111" fillId="52" borderId="81" xfId="0" applyFont="1" applyFill="1" applyBorder="1" applyAlignment="1">
      <alignment horizontal="center" vertical="center" wrapText="1"/>
    </xf>
    <xf numFmtId="0" fontId="111" fillId="52" borderId="197" xfId="0" applyFont="1" applyFill="1" applyBorder="1" applyAlignment="1">
      <alignment horizontal="center" vertical="center" wrapText="1"/>
    </xf>
    <xf numFmtId="0" fontId="111" fillId="53" borderId="118" xfId="0" applyFont="1" applyFill="1" applyBorder="1" applyAlignment="1">
      <alignment horizontal="left" vertical="center"/>
    </xf>
    <xf numFmtId="0" fontId="111" fillId="53" borderId="119" xfId="0" applyFont="1" applyFill="1" applyBorder="1" applyAlignment="1">
      <alignment horizontal="left" vertical="center"/>
    </xf>
    <xf numFmtId="0" fontId="111" fillId="53" borderId="120" xfId="0" applyFont="1" applyFill="1" applyBorder="1" applyAlignment="1">
      <alignment horizontal="left" vertical="center"/>
    </xf>
    <xf numFmtId="0" fontId="111" fillId="52" borderId="70" xfId="0" applyFont="1" applyFill="1" applyBorder="1" applyAlignment="1">
      <alignment horizontal="center" vertical="center"/>
    </xf>
    <xf numFmtId="0" fontId="111" fillId="52" borderId="42" xfId="0" applyFont="1" applyFill="1" applyBorder="1" applyAlignment="1">
      <alignment horizontal="center" vertical="center"/>
    </xf>
    <xf numFmtId="0" fontId="112" fillId="52" borderId="82" xfId="0" applyFont="1" applyFill="1" applyBorder="1" applyAlignment="1">
      <alignment horizontal="center" vertical="center"/>
    </xf>
    <xf numFmtId="0" fontId="112" fillId="52" borderId="73" xfId="0" applyFont="1" applyFill="1" applyBorder="1" applyAlignment="1">
      <alignment horizontal="center" vertical="center"/>
    </xf>
    <xf numFmtId="0" fontId="112" fillId="52" borderId="0" xfId="0" applyFont="1" applyFill="1" applyBorder="1" applyAlignment="1">
      <alignment horizontal="center" vertical="center"/>
    </xf>
    <xf numFmtId="0" fontId="112" fillId="52" borderId="83" xfId="0" applyFont="1" applyFill="1" applyBorder="1" applyAlignment="1">
      <alignment horizontal="center" vertical="center"/>
    </xf>
    <xf numFmtId="0" fontId="112" fillId="52" borderId="157" xfId="0" applyFont="1" applyFill="1" applyBorder="1" applyAlignment="1">
      <alignment horizontal="center" vertical="center"/>
    </xf>
    <xf numFmtId="0" fontId="112" fillId="52" borderId="196" xfId="0" applyFont="1" applyFill="1" applyBorder="1" applyAlignment="1">
      <alignment horizontal="center" vertical="center"/>
    </xf>
    <xf numFmtId="0" fontId="112" fillId="52" borderId="223" xfId="0" applyFont="1" applyFill="1" applyBorder="1" applyAlignment="1">
      <alignment horizontal="center" vertical="center"/>
    </xf>
    <xf numFmtId="0" fontId="111" fillId="52" borderId="29" xfId="0" applyFont="1" applyFill="1" applyBorder="1" applyAlignment="1">
      <alignment horizontal="center" vertical="center"/>
    </xf>
    <xf numFmtId="0" fontId="111" fillId="52" borderId="50" xfId="0" applyFont="1" applyFill="1" applyBorder="1" applyAlignment="1">
      <alignment horizontal="center" vertical="center"/>
    </xf>
    <xf numFmtId="0" fontId="111" fillId="52" borderId="43" xfId="0" applyFont="1" applyFill="1" applyBorder="1" applyAlignment="1">
      <alignment horizontal="center" vertical="center"/>
    </xf>
    <xf numFmtId="0" fontId="111" fillId="0" borderId="31" xfId="0" applyFont="1" applyBorder="1" applyAlignment="1">
      <alignment horizontal="left" vertical="center"/>
    </xf>
    <xf numFmtId="0" fontId="111" fillId="0" borderId="112" xfId="0" applyFont="1" applyBorder="1" applyAlignment="1">
      <alignment horizontal="left" vertical="center"/>
    </xf>
    <xf numFmtId="0" fontId="111" fillId="52" borderId="82" xfId="0" applyFont="1" applyFill="1" applyBorder="1" applyAlignment="1">
      <alignment horizontal="center" vertical="center"/>
    </xf>
    <xf numFmtId="0" fontId="111" fillId="52" borderId="73" xfId="0" applyFont="1" applyFill="1" applyBorder="1" applyAlignment="1">
      <alignment horizontal="center" vertical="center"/>
    </xf>
    <xf numFmtId="0" fontId="111" fillId="52" borderId="76" xfId="0" applyFont="1" applyFill="1" applyBorder="1" applyAlignment="1">
      <alignment horizontal="center" vertical="center"/>
    </xf>
    <xf numFmtId="0" fontId="111" fillId="52" borderId="77" xfId="0" applyFont="1" applyFill="1" applyBorder="1" applyAlignment="1">
      <alignment horizontal="center" vertical="center"/>
    </xf>
    <xf numFmtId="0" fontId="111" fillId="52" borderId="55" xfId="0" applyFont="1" applyFill="1" applyBorder="1" applyAlignment="1">
      <alignment horizontal="center" vertical="center"/>
    </xf>
    <xf numFmtId="0" fontId="111" fillId="52" borderId="56" xfId="0" applyFont="1" applyFill="1" applyBorder="1" applyAlignment="1">
      <alignment horizontal="center" vertical="center"/>
    </xf>
    <xf numFmtId="0" fontId="111" fillId="52" borderId="57" xfId="0" applyFont="1" applyFill="1" applyBorder="1" applyAlignment="1">
      <alignment horizontal="center" vertical="center"/>
    </xf>
    <xf numFmtId="0" fontId="111" fillId="0" borderId="0" xfId="0" applyFont="1" applyFill="1" applyBorder="1" applyAlignment="1">
      <alignment horizontal="center" vertical="center"/>
    </xf>
    <xf numFmtId="0" fontId="111" fillId="0" borderId="0" xfId="0" applyFont="1" applyFill="1" applyBorder="1" applyAlignment="1">
      <alignment horizontal="center" vertical="center" wrapText="1"/>
    </xf>
    <xf numFmtId="0" fontId="112" fillId="0" borderId="0" xfId="0" applyFont="1" applyFill="1" applyBorder="1" applyAlignment="1">
      <alignment horizontal="center" vertical="center"/>
    </xf>
    <xf numFmtId="0" fontId="111" fillId="52" borderId="46" xfId="0" applyFont="1" applyFill="1" applyBorder="1" applyAlignment="1">
      <alignment horizontal="center" vertical="center" wrapText="1"/>
    </xf>
    <xf numFmtId="0" fontId="111" fillId="52" borderId="49" xfId="0" applyFont="1" applyFill="1" applyBorder="1" applyAlignment="1">
      <alignment horizontal="center" vertical="center" wrapText="1"/>
    </xf>
    <xf numFmtId="0" fontId="111" fillId="52" borderId="155" xfId="0" applyFont="1" applyFill="1" applyBorder="1" applyAlignment="1">
      <alignment horizontal="center" vertical="center" wrapText="1"/>
    </xf>
    <xf numFmtId="0" fontId="111" fillId="52" borderId="97" xfId="0" applyFont="1" applyFill="1" applyBorder="1" applyAlignment="1">
      <alignment horizontal="center" vertical="center"/>
    </xf>
    <xf numFmtId="0" fontId="111" fillId="52" borderId="94" xfId="0" applyFont="1" applyFill="1" applyBorder="1" applyAlignment="1">
      <alignment horizontal="center" vertical="center"/>
    </xf>
    <xf numFmtId="0" fontId="111" fillId="52" borderId="224" xfId="0" applyFont="1" applyFill="1" applyBorder="1" applyAlignment="1">
      <alignment horizontal="center" vertical="center"/>
    </xf>
    <xf numFmtId="228" fontId="111" fillId="52" borderId="97" xfId="0" applyNumberFormat="1" applyFont="1" applyFill="1" applyBorder="1" applyAlignment="1">
      <alignment horizontal="center" vertical="center"/>
    </xf>
    <xf numFmtId="228" fontId="111" fillId="52" borderId="94" xfId="0" applyNumberFormat="1" applyFont="1" applyFill="1" applyBorder="1" applyAlignment="1">
      <alignment horizontal="center" vertical="center"/>
    </xf>
    <xf numFmtId="228" fontId="111" fillId="52" borderId="224" xfId="0" applyNumberFormat="1" applyFont="1" applyFill="1" applyBorder="1" applyAlignment="1">
      <alignment horizontal="center" vertical="center"/>
    </xf>
    <xf numFmtId="0" fontId="111" fillId="52" borderId="45" xfId="0" applyFont="1" applyFill="1" applyBorder="1" applyAlignment="1">
      <alignment horizontal="center" vertical="center" wrapText="1"/>
    </xf>
    <xf numFmtId="0" fontId="111" fillId="52" borderId="48" xfId="0" applyFont="1" applyFill="1" applyBorder="1" applyAlignment="1">
      <alignment horizontal="center" vertical="center" wrapText="1"/>
    </xf>
    <xf numFmtId="0" fontId="111" fillId="52" borderId="154" xfId="0" applyFont="1" applyFill="1" applyBorder="1" applyAlignment="1">
      <alignment horizontal="center" vertical="center" wrapText="1"/>
    </xf>
    <xf numFmtId="0" fontId="111" fillId="52" borderId="98" xfId="0" applyFont="1" applyFill="1" applyBorder="1" applyAlignment="1">
      <alignment horizontal="center" vertical="center"/>
    </xf>
    <xf numFmtId="0" fontId="111" fillId="52" borderId="93" xfId="0" applyFont="1" applyFill="1" applyBorder="1" applyAlignment="1">
      <alignment horizontal="center" vertical="center"/>
    </xf>
    <xf numFmtId="0" fontId="111" fillId="52" borderId="133" xfId="0" applyFont="1" applyFill="1" applyBorder="1" applyAlignment="1">
      <alignment horizontal="center" vertical="center"/>
    </xf>
    <xf numFmtId="0" fontId="111" fillId="52" borderId="97" xfId="0" applyFont="1" applyFill="1" applyBorder="1" applyAlignment="1">
      <alignment horizontal="center" vertical="center" wrapText="1"/>
    </xf>
    <xf numFmtId="0" fontId="111" fillId="52" borderId="94" xfId="0" applyFont="1" applyFill="1" applyBorder="1" applyAlignment="1">
      <alignment horizontal="center" vertical="center" wrapText="1"/>
    </xf>
    <xf numFmtId="0" fontId="111" fillId="52" borderId="224" xfId="0" applyFont="1" applyFill="1" applyBorder="1" applyAlignment="1">
      <alignment horizontal="center" vertical="center" wrapText="1"/>
    </xf>
    <xf numFmtId="0" fontId="111" fillId="52" borderId="225" xfId="0" applyFont="1" applyFill="1" applyBorder="1" applyAlignment="1">
      <alignment horizontal="center" vertical="center"/>
    </xf>
    <xf numFmtId="0" fontId="111" fillId="52" borderId="227" xfId="0" applyFont="1" applyFill="1" applyBorder="1" applyAlignment="1">
      <alignment horizontal="center" vertical="center"/>
    </xf>
    <xf numFmtId="0" fontId="111" fillId="52" borderId="189" xfId="0" applyFont="1" applyFill="1" applyBorder="1" applyAlignment="1">
      <alignment horizontal="center" vertical="center"/>
    </xf>
  </cellXfs>
  <cellStyles count="528">
    <cellStyle name="??&amp;O?&amp;H?_x0008__x000f__x0007_?_x0007__x0001__x0001_" xfId="1" xr:uid="{00000000-0005-0000-0000-000000000000}"/>
    <cellStyle name="??&amp;O?&amp;H?_x0008_??_x0007__x0001__x0001_" xfId="2" xr:uid="{00000000-0005-0000-0000-000001000000}"/>
    <cellStyle name="??&amp;O?&amp;H?_x0008_x_x000b_P_x000c__x0007__x0001__x0001_" xfId="3" xr:uid="{00000000-0005-0000-0000-000002000000}"/>
    <cellStyle name="W?_BOOKSHIP_½ÇÀûÇöÈ² " xfId="4" xr:uid="{00000000-0005-0000-0000-000003000000}"/>
    <cellStyle name="20% - Accent1" xfId="5" xr:uid="{00000000-0005-0000-0000-000004000000}"/>
    <cellStyle name="20% - Accent2" xfId="6" xr:uid="{00000000-0005-0000-0000-000005000000}"/>
    <cellStyle name="20% - Accent3" xfId="7" xr:uid="{00000000-0005-0000-0000-000006000000}"/>
    <cellStyle name="20% - Accent4" xfId="8" xr:uid="{00000000-0005-0000-0000-000007000000}"/>
    <cellStyle name="20% - Accent5" xfId="9" xr:uid="{00000000-0005-0000-0000-000008000000}"/>
    <cellStyle name="20% - Accent6" xfId="10" xr:uid="{00000000-0005-0000-0000-000009000000}"/>
    <cellStyle name="20% - 강조색1" xfId="11" builtinId="30" customBuiltin="1"/>
    <cellStyle name="20% - 강조색1 2" xfId="12" xr:uid="{00000000-0005-0000-0000-00000B000000}"/>
    <cellStyle name="20% - 강조색1 2 2" xfId="13" xr:uid="{00000000-0005-0000-0000-00000C000000}"/>
    <cellStyle name="20% - 강조색1 3" xfId="14" xr:uid="{00000000-0005-0000-0000-00000D000000}"/>
    <cellStyle name="20% - 강조색2" xfId="15" builtinId="34" customBuiltin="1"/>
    <cellStyle name="20% - 강조색2 2" xfId="16" xr:uid="{00000000-0005-0000-0000-00000F000000}"/>
    <cellStyle name="20% - 강조색2 2 2" xfId="17" xr:uid="{00000000-0005-0000-0000-000010000000}"/>
    <cellStyle name="20% - 강조색2 3" xfId="18" xr:uid="{00000000-0005-0000-0000-000011000000}"/>
    <cellStyle name="20% - 강조색3" xfId="19" builtinId="38" customBuiltin="1"/>
    <cellStyle name="20% - 강조색3 2" xfId="20" xr:uid="{00000000-0005-0000-0000-000013000000}"/>
    <cellStyle name="20% - 강조색3 2 2" xfId="21" xr:uid="{00000000-0005-0000-0000-000014000000}"/>
    <cellStyle name="20% - 강조색3 3" xfId="22" xr:uid="{00000000-0005-0000-0000-000015000000}"/>
    <cellStyle name="20% - 강조색4" xfId="23" builtinId="42" customBuiltin="1"/>
    <cellStyle name="20% - 강조색4 2" xfId="24" xr:uid="{00000000-0005-0000-0000-000017000000}"/>
    <cellStyle name="20% - 강조색4 2 2" xfId="25" xr:uid="{00000000-0005-0000-0000-000018000000}"/>
    <cellStyle name="20% - 강조색4 3" xfId="26" xr:uid="{00000000-0005-0000-0000-000019000000}"/>
    <cellStyle name="20% - 강조색5" xfId="27" builtinId="46" customBuiltin="1"/>
    <cellStyle name="20% - 강조색5 2" xfId="28" xr:uid="{00000000-0005-0000-0000-00001B000000}"/>
    <cellStyle name="20% - 강조색5 2 2" xfId="29" xr:uid="{00000000-0005-0000-0000-00001C000000}"/>
    <cellStyle name="20% - 강조색5 3" xfId="30" xr:uid="{00000000-0005-0000-0000-00001D000000}"/>
    <cellStyle name="20% - 강조색6" xfId="31" builtinId="50" customBuiltin="1"/>
    <cellStyle name="20% - 강조색6 2" xfId="32" xr:uid="{00000000-0005-0000-0000-00001F000000}"/>
    <cellStyle name="20% - 강조색6 2 2" xfId="33" xr:uid="{00000000-0005-0000-0000-000020000000}"/>
    <cellStyle name="20% - 강조색6 3" xfId="34" xr:uid="{00000000-0005-0000-0000-000021000000}"/>
    <cellStyle name="40% - Accent1" xfId="35" xr:uid="{00000000-0005-0000-0000-000022000000}"/>
    <cellStyle name="40% - Accent2" xfId="36" xr:uid="{00000000-0005-0000-0000-000023000000}"/>
    <cellStyle name="40% - Accent3" xfId="37" xr:uid="{00000000-0005-0000-0000-000024000000}"/>
    <cellStyle name="40% - Accent4" xfId="38" xr:uid="{00000000-0005-0000-0000-000025000000}"/>
    <cellStyle name="40% - Accent5" xfId="39" xr:uid="{00000000-0005-0000-0000-000026000000}"/>
    <cellStyle name="40% - Accent6" xfId="40" xr:uid="{00000000-0005-0000-0000-000027000000}"/>
    <cellStyle name="40% - 강조색1" xfId="41" builtinId="31" customBuiltin="1"/>
    <cellStyle name="40% - 강조색1 2" xfId="42" xr:uid="{00000000-0005-0000-0000-000029000000}"/>
    <cellStyle name="40% - 강조색1 2 2" xfId="43" xr:uid="{00000000-0005-0000-0000-00002A000000}"/>
    <cellStyle name="40% - 강조색1 3" xfId="44" xr:uid="{00000000-0005-0000-0000-00002B000000}"/>
    <cellStyle name="40% - 강조색2" xfId="45" builtinId="35" customBuiltin="1"/>
    <cellStyle name="40% - 강조색2 2" xfId="46" xr:uid="{00000000-0005-0000-0000-00002D000000}"/>
    <cellStyle name="40% - 강조색2 2 2" xfId="47" xr:uid="{00000000-0005-0000-0000-00002E000000}"/>
    <cellStyle name="40% - 강조색2 3" xfId="48" xr:uid="{00000000-0005-0000-0000-00002F000000}"/>
    <cellStyle name="40% - 강조색3" xfId="49" builtinId="39" customBuiltin="1"/>
    <cellStyle name="40% - 강조색3 2" xfId="50" xr:uid="{00000000-0005-0000-0000-000031000000}"/>
    <cellStyle name="40% - 강조색3 2 2" xfId="51" xr:uid="{00000000-0005-0000-0000-000032000000}"/>
    <cellStyle name="40% - 강조색3 3" xfId="52" xr:uid="{00000000-0005-0000-0000-000033000000}"/>
    <cellStyle name="40% - 강조색4" xfId="53" builtinId="43" customBuiltin="1"/>
    <cellStyle name="40% - 강조색4 2" xfId="54" xr:uid="{00000000-0005-0000-0000-000035000000}"/>
    <cellStyle name="40% - 강조색4 2 2" xfId="55" xr:uid="{00000000-0005-0000-0000-000036000000}"/>
    <cellStyle name="40% - 강조색4 3" xfId="56" xr:uid="{00000000-0005-0000-0000-000037000000}"/>
    <cellStyle name="40% - 강조색5" xfId="57" builtinId="47" customBuiltin="1"/>
    <cellStyle name="40% - 강조색5 2" xfId="58" xr:uid="{00000000-0005-0000-0000-000039000000}"/>
    <cellStyle name="40% - 강조색5 2 2" xfId="59" xr:uid="{00000000-0005-0000-0000-00003A000000}"/>
    <cellStyle name="40% - 강조색5 3" xfId="60" xr:uid="{00000000-0005-0000-0000-00003B000000}"/>
    <cellStyle name="40% - 강조색6" xfId="61" builtinId="51" customBuiltin="1"/>
    <cellStyle name="40% - 강조색6 2" xfId="62" xr:uid="{00000000-0005-0000-0000-00003D000000}"/>
    <cellStyle name="40% - 강조색6 2 2" xfId="63" xr:uid="{00000000-0005-0000-0000-00003E000000}"/>
    <cellStyle name="40% - 강조색6 3" xfId="64" xr:uid="{00000000-0005-0000-0000-00003F000000}"/>
    <cellStyle name="60% - Accent1" xfId="65" xr:uid="{00000000-0005-0000-0000-000040000000}"/>
    <cellStyle name="60% - Accent2" xfId="66" xr:uid="{00000000-0005-0000-0000-000041000000}"/>
    <cellStyle name="60% - Accent3" xfId="67" xr:uid="{00000000-0005-0000-0000-000042000000}"/>
    <cellStyle name="60% - Accent4" xfId="68" xr:uid="{00000000-0005-0000-0000-000043000000}"/>
    <cellStyle name="60% - Accent5" xfId="69" xr:uid="{00000000-0005-0000-0000-000044000000}"/>
    <cellStyle name="60% - Accent6" xfId="70" xr:uid="{00000000-0005-0000-0000-000045000000}"/>
    <cellStyle name="60% - 강조색1" xfId="71" builtinId="32" customBuiltin="1"/>
    <cellStyle name="60% - 강조색2" xfId="72" builtinId="36" customBuiltin="1"/>
    <cellStyle name="60% - 강조색3" xfId="73" builtinId="40" customBuiltin="1"/>
    <cellStyle name="60% - 강조색4" xfId="74" builtinId="44" customBuiltin="1"/>
    <cellStyle name="60% - 강조색5" xfId="75" builtinId="48" customBuiltin="1"/>
    <cellStyle name="60% - 강조색6" xfId="76" builtinId="52" customBuiltin="1"/>
    <cellStyle name="A¨­￠￢￠O [0]_¨oCAuCoEⓒ÷ " xfId="77" xr:uid="{00000000-0005-0000-0000-00004C000000}"/>
    <cellStyle name="A¨­￠￢￠O_¨oCAuCoEⓒ÷ " xfId="78" xr:uid="{00000000-0005-0000-0000-00004D000000}"/>
    <cellStyle name="Accent1" xfId="79" xr:uid="{00000000-0005-0000-0000-00004E000000}"/>
    <cellStyle name="Accent2" xfId="80" xr:uid="{00000000-0005-0000-0000-00004F000000}"/>
    <cellStyle name="Accent3" xfId="81" xr:uid="{00000000-0005-0000-0000-000050000000}"/>
    <cellStyle name="Accent4" xfId="82" xr:uid="{00000000-0005-0000-0000-000051000000}"/>
    <cellStyle name="Accent5" xfId="83" xr:uid="{00000000-0005-0000-0000-000052000000}"/>
    <cellStyle name="Accent6" xfId="84" xr:uid="{00000000-0005-0000-0000-000053000000}"/>
    <cellStyle name="Actual Date" xfId="85" xr:uid="{00000000-0005-0000-0000-000054000000}"/>
    <cellStyle name="AeE­ [0]_±aA¸" xfId="86" xr:uid="{00000000-0005-0000-0000-000055000000}"/>
    <cellStyle name="ÅëÈ­ [0]_½ÇÀûÇöÈ² " xfId="87" xr:uid="{00000000-0005-0000-0000-000056000000}"/>
    <cellStyle name="AeE­ [0]_97MBO" xfId="88" xr:uid="{00000000-0005-0000-0000-000057000000}"/>
    <cellStyle name="ÅëÈ­ [0]_COVER97" xfId="89" xr:uid="{00000000-0005-0000-0000-000058000000}"/>
    <cellStyle name="AeE­ [0]_INQUIRY ¿μ¾÷AßAø " xfId="90" xr:uid="{00000000-0005-0000-0000-000059000000}"/>
    <cellStyle name="AeE­_±aA¸" xfId="91" xr:uid="{00000000-0005-0000-0000-00005A000000}"/>
    <cellStyle name="ÅëÈ­_½ÇÀûÇöÈ² " xfId="92" xr:uid="{00000000-0005-0000-0000-00005B000000}"/>
    <cellStyle name="AeE­_97MBO" xfId="93" xr:uid="{00000000-0005-0000-0000-00005C000000}"/>
    <cellStyle name="ÅëÈ­_COVER97" xfId="94" xr:uid="{00000000-0005-0000-0000-00005D000000}"/>
    <cellStyle name="AeE­_INQUIRY ¿μ¾÷AßAø " xfId="95" xr:uid="{00000000-0005-0000-0000-00005E000000}"/>
    <cellStyle name="AeE¡ⓒ [0]_¨oCAuCoEⓒ÷ " xfId="96" xr:uid="{00000000-0005-0000-0000-00005F000000}"/>
    <cellStyle name="AeE¡ⓒ_¨oCAuCoEⓒ÷ " xfId="97" xr:uid="{00000000-0005-0000-0000-000060000000}"/>
    <cellStyle name="AÞ¸¶ [0]_±aA¸" xfId="98" xr:uid="{00000000-0005-0000-0000-000061000000}"/>
    <cellStyle name="ÄÞ¸¶ [0]_½ÇÀûÇöÈ² " xfId="99" xr:uid="{00000000-0005-0000-0000-000062000000}"/>
    <cellStyle name="AÞ¸¶ [0]_½CAuCoE² _01.미수수익(선물환 외화정기)_재무실" xfId="100" xr:uid="{00000000-0005-0000-0000-000063000000}"/>
    <cellStyle name="ÄÞ¸¶ [0]_COVER97" xfId="101" xr:uid="{00000000-0005-0000-0000-000064000000}"/>
    <cellStyle name="AÞ¸¶ [0]_INQUIRY ¿μ¾÷AßAø " xfId="102" xr:uid="{00000000-0005-0000-0000-000065000000}"/>
    <cellStyle name="AÞ¸¶_±aA¸" xfId="103" xr:uid="{00000000-0005-0000-0000-000066000000}"/>
    <cellStyle name="ÄÞ¸¶_½ÇÀûÇöÈ² " xfId="104" xr:uid="{00000000-0005-0000-0000-000067000000}"/>
    <cellStyle name="AÞ¸¶_97MBO" xfId="105" xr:uid="{00000000-0005-0000-0000-000068000000}"/>
    <cellStyle name="ÄÞ¸¶_COVER97" xfId="106" xr:uid="{00000000-0005-0000-0000-000069000000}"/>
    <cellStyle name="AÞ¸¶_INQUIRY ¿μ¾÷AßAø " xfId="107" xr:uid="{00000000-0005-0000-0000-00006A000000}"/>
    <cellStyle name="Bad" xfId="108" xr:uid="{00000000-0005-0000-0000-00006B000000}"/>
    <cellStyle name="C¡IA¨ª_¡ic¨u¡A¨￢I¨￢¡Æ AN¡Æe " xfId="109" xr:uid="{00000000-0005-0000-0000-00006C000000}"/>
    <cellStyle name="C￥AØ_  FAB AIA¤  " xfId="110" xr:uid="{00000000-0005-0000-0000-00006D000000}"/>
    <cellStyle name="Ç¥ÁØ_¿µ¾÷ÇöÈ² " xfId="111" xr:uid="{00000000-0005-0000-0000-00006E000000}"/>
    <cellStyle name="C￥AØ_¿¹≫e¿aA≫ " xfId="112" xr:uid="{00000000-0005-0000-0000-00006F000000}"/>
    <cellStyle name="Ç¥ÁØ_»ç¾÷ºÎº° ÃÑ°è " xfId="113" xr:uid="{00000000-0005-0000-0000-000070000000}"/>
    <cellStyle name="C￥AØ_≫c¾÷ºIº° AN°e " xfId="114" xr:uid="{00000000-0005-0000-0000-000071000000}"/>
    <cellStyle name="Ç¥ÁØ_0N-HANDLING " xfId="115" xr:uid="{00000000-0005-0000-0000-000072000000}"/>
    <cellStyle name="C￥AØ_¼±AoAc°i_1_³≫ºI°eE¹´e AßA¤A÷AI " xfId="116" xr:uid="{00000000-0005-0000-0000-000073000000}"/>
    <cellStyle name="Ç¥ÁØ_5-1±¤°í " xfId="117" xr:uid="{00000000-0005-0000-0000-000074000000}"/>
    <cellStyle name="C￥AØ_5-1±¤°i _6RCB1 " xfId="118" xr:uid="{00000000-0005-0000-0000-000075000000}"/>
    <cellStyle name="Ç¥ÁØ_Áý°èÇ¥(2¿ù) " xfId="119" xr:uid="{00000000-0005-0000-0000-000076000000}"/>
    <cellStyle name="C￥AØ_CoAo¹yAI °A¾×¿ⓒ½A " xfId="120" xr:uid="{00000000-0005-0000-0000-000077000000}"/>
    <cellStyle name="Ç¥ÁØ_Sheet1_¿µ¾÷ÇöÈ² " xfId="121" xr:uid="{00000000-0005-0000-0000-000078000000}"/>
    <cellStyle name="Calculation" xfId="122" xr:uid="{00000000-0005-0000-0000-000079000000}"/>
    <cellStyle name="category" xfId="123" xr:uid="{00000000-0005-0000-0000-00007A000000}"/>
    <cellStyle name="Check Cell" xfId="124" xr:uid="{00000000-0005-0000-0000-00007B000000}"/>
    <cellStyle name="Column_Title" xfId="125" xr:uid="{00000000-0005-0000-0000-00007C000000}"/>
    <cellStyle name="Comma [0]" xfId="126" xr:uid="{00000000-0005-0000-0000-00007D000000}"/>
    <cellStyle name="Comma 0" xfId="127" xr:uid="{00000000-0005-0000-0000-00007E000000}"/>
    <cellStyle name="Comma 2" xfId="128" xr:uid="{00000000-0005-0000-0000-00007F000000}"/>
    <cellStyle name="Comma 2 2" xfId="129" xr:uid="{00000000-0005-0000-0000-000080000000}"/>
    <cellStyle name="Comma 2 2 2" xfId="130" xr:uid="{00000000-0005-0000-0000-000081000000}"/>
    <cellStyle name="Comma 2 2 2 2" xfId="131" xr:uid="{00000000-0005-0000-0000-000082000000}"/>
    <cellStyle name="Comma 2 2 3" xfId="132" xr:uid="{00000000-0005-0000-0000-000083000000}"/>
    <cellStyle name="Comma 3" xfId="133" xr:uid="{00000000-0005-0000-0000-000084000000}"/>
    <cellStyle name="Comma 3 2" xfId="134" xr:uid="{00000000-0005-0000-0000-000085000000}"/>
    <cellStyle name="Comma 3 2 2" xfId="135" xr:uid="{00000000-0005-0000-0000-000086000000}"/>
    <cellStyle name="Comma 3 3" xfId="136" xr:uid="{00000000-0005-0000-0000-000087000000}"/>
    <cellStyle name="comma zerodec" xfId="137" xr:uid="{00000000-0005-0000-0000-000088000000}"/>
    <cellStyle name="Comma_ SG&amp;A Bridge " xfId="138" xr:uid="{00000000-0005-0000-0000-000089000000}"/>
    <cellStyle name="Currency [0]" xfId="139" xr:uid="{00000000-0005-0000-0000-00008A000000}"/>
    <cellStyle name="Currency 0" xfId="140" xr:uid="{00000000-0005-0000-0000-00008B000000}"/>
    <cellStyle name="Currency 2" xfId="141" xr:uid="{00000000-0005-0000-0000-00008C000000}"/>
    <cellStyle name="currency-$" xfId="142" xr:uid="{00000000-0005-0000-0000-00008D000000}"/>
    <cellStyle name="Currency_ SG&amp;A Bridge " xfId="143" xr:uid="{00000000-0005-0000-0000-00008E000000}"/>
    <cellStyle name="Currency1" xfId="144" xr:uid="{00000000-0005-0000-0000-00008F000000}"/>
    <cellStyle name="Date" xfId="145" xr:uid="{00000000-0005-0000-0000-000090000000}"/>
    <cellStyle name="Date Aligned" xfId="146" xr:uid="{00000000-0005-0000-0000-000091000000}"/>
    <cellStyle name="Date_BU  " xfId="147" xr:uid="{00000000-0005-0000-0000-000092000000}"/>
    <cellStyle name="Dezimal [0]_laroux" xfId="148" xr:uid="{00000000-0005-0000-0000-000093000000}"/>
    <cellStyle name="Dezimal_laroux" xfId="149" xr:uid="{00000000-0005-0000-0000-000094000000}"/>
    <cellStyle name="Dollar (zero dec)" xfId="150" xr:uid="{00000000-0005-0000-0000-000095000000}"/>
    <cellStyle name="Dotted Line" xfId="151" xr:uid="{00000000-0005-0000-0000-000096000000}"/>
    <cellStyle name="Euro" xfId="152" xr:uid="{00000000-0005-0000-0000-000097000000}"/>
    <cellStyle name="Explanatory Text" xfId="153" xr:uid="{00000000-0005-0000-0000-000098000000}"/>
    <cellStyle name="Fixed" xfId="154" xr:uid="{00000000-0005-0000-0000-000099000000}"/>
    <cellStyle name="Footnote" xfId="155" xr:uid="{00000000-0005-0000-0000-00009A000000}"/>
    <cellStyle name="Good" xfId="156" xr:uid="{00000000-0005-0000-0000-00009B000000}"/>
    <cellStyle name="Grey" xfId="157" xr:uid="{00000000-0005-0000-0000-00009C000000}"/>
    <cellStyle name="Hard Percent" xfId="158" xr:uid="{00000000-0005-0000-0000-00009D000000}"/>
    <cellStyle name="HEADER" xfId="159" xr:uid="{00000000-0005-0000-0000-00009E000000}"/>
    <cellStyle name="Header1" xfId="160" xr:uid="{00000000-0005-0000-0000-00009F000000}"/>
    <cellStyle name="Header2" xfId="161" xr:uid="{00000000-0005-0000-0000-0000A0000000}"/>
    <cellStyle name="Heading" xfId="162" xr:uid="{00000000-0005-0000-0000-0000A1000000}"/>
    <cellStyle name="Heading 1" xfId="163" xr:uid="{00000000-0005-0000-0000-0000A2000000}"/>
    <cellStyle name="Heading 2" xfId="164" xr:uid="{00000000-0005-0000-0000-0000A3000000}"/>
    <cellStyle name="Heading 3" xfId="165" xr:uid="{00000000-0005-0000-0000-0000A4000000}"/>
    <cellStyle name="Heading 4" xfId="166" xr:uid="{00000000-0005-0000-0000-0000A5000000}"/>
    <cellStyle name="Heading_2231 재무제표 Draft-1" xfId="167" xr:uid="{00000000-0005-0000-0000-0000A6000000}"/>
    <cellStyle name="HEADING1" xfId="168" xr:uid="{00000000-0005-0000-0000-0000A7000000}"/>
    <cellStyle name="HEADING2" xfId="169" xr:uid="{00000000-0005-0000-0000-0000A8000000}"/>
    <cellStyle name="HIGHLIGHT" xfId="170" xr:uid="{00000000-0005-0000-0000-0000A9000000}"/>
    <cellStyle name="Input" xfId="171" xr:uid="{00000000-0005-0000-0000-0000AA000000}"/>
    <cellStyle name="Input [yellow]" xfId="172" xr:uid="{00000000-0005-0000-0000-0000AB000000}"/>
    <cellStyle name="KTY" xfId="173" xr:uid="{00000000-0005-0000-0000-0000AC000000}"/>
    <cellStyle name="Linked Cell" xfId="174" xr:uid="{00000000-0005-0000-0000-0000AD000000}"/>
    <cellStyle name="Model" xfId="175" xr:uid="{00000000-0005-0000-0000-0000AE000000}"/>
    <cellStyle name="Multiple" xfId="176" xr:uid="{00000000-0005-0000-0000-0000AF000000}"/>
    <cellStyle name="MultipleBelow" xfId="177" xr:uid="{00000000-0005-0000-0000-0000B0000000}"/>
    <cellStyle name="Neutral" xfId="178" xr:uid="{00000000-0005-0000-0000-0000B1000000}"/>
    <cellStyle name="no dec" xfId="179" xr:uid="{00000000-0005-0000-0000-0000B2000000}"/>
    <cellStyle name="Normal - Style1" xfId="180" xr:uid="{00000000-0005-0000-0000-0000B3000000}"/>
    <cellStyle name="Normal - Style1 2" xfId="181" xr:uid="{00000000-0005-0000-0000-0000B4000000}"/>
    <cellStyle name="Normal - Style1 3" xfId="182" xr:uid="{00000000-0005-0000-0000-0000B5000000}"/>
    <cellStyle name="Normal - Style2" xfId="183" xr:uid="{00000000-0005-0000-0000-0000B6000000}"/>
    <cellStyle name="Normal - Style3" xfId="184" xr:uid="{00000000-0005-0000-0000-0000B7000000}"/>
    <cellStyle name="Normal - Style4" xfId="185" xr:uid="{00000000-0005-0000-0000-0000B8000000}"/>
    <cellStyle name="Normal - Style5" xfId="186" xr:uid="{00000000-0005-0000-0000-0000B9000000}"/>
    <cellStyle name="Normal - Style6" xfId="187" xr:uid="{00000000-0005-0000-0000-0000BA000000}"/>
    <cellStyle name="Normal - Style7" xfId="188" xr:uid="{00000000-0005-0000-0000-0000BB000000}"/>
    <cellStyle name="Normal - Style8" xfId="189" xr:uid="{00000000-0005-0000-0000-0000BC000000}"/>
    <cellStyle name="Normal 2" xfId="190" xr:uid="{00000000-0005-0000-0000-0000BD000000}"/>
    <cellStyle name="Normal_ SG&amp;A Bridge " xfId="191" xr:uid="{00000000-0005-0000-0000-0000BE000000}"/>
    <cellStyle name="Normal1" xfId="192" xr:uid="{00000000-0005-0000-0000-0000BF000000}"/>
    <cellStyle name="Normal2" xfId="193" xr:uid="{00000000-0005-0000-0000-0000C0000000}"/>
    <cellStyle name="Normal3" xfId="194" xr:uid="{00000000-0005-0000-0000-0000C1000000}"/>
    <cellStyle name="Normal4" xfId="195" xr:uid="{00000000-0005-0000-0000-0000C2000000}"/>
    <cellStyle name="Note" xfId="196" xr:uid="{00000000-0005-0000-0000-0000C3000000}"/>
    <cellStyle name="Note 2" xfId="197" xr:uid="{00000000-0005-0000-0000-0000C4000000}"/>
    <cellStyle name="Note 2 2" xfId="198" xr:uid="{00000000-0005-0000-0000-0000C5000000}"/>
    <cellStyle name="Note 3" xfId="199" xr:uid="{00000000-0005-0000-0000-0000C6000000}"/>
    <cellStyle name="Output" xfId="200" xr:uid="{00000000-0005-0000-0000-0000C7000000}"/>
    <cellStyle name="Output Amounts" xfId="201" xr:uid="{00000000-0005-0000-0000-0000C8000000}"/>
    <cellStyle name="Output Column Headings" xfId="202" xr:uid="{00000000-0005-0000-0000-0000C9000000}"/>
    <cellStyle name="Output Line Items" xfId="203" xr:uid="{00000000-0005-0000-0000-0000CA000000}"/>
    <cellStyle name="Output Line Items 2" xfId="204" xr:uid="{00000000-0005-0000-0000-0000CB000000}"/>
    <cellStyle name="Output Line Items_17.  대차대조표" xfId="205" xr:uid="{00000000-0005-0000-0000-0000CC000000}"/>
    <cellStyle name="Output Report Heading" xfId="206" xr:uid="{00000000-0005-0000-0000-0000CD000000}"/>
    <cellStyle name="Output Report Title" xfId="207" xr:uid="{00000000-0005-0000-0000-0000CE000000}"/>
    <cellStyle name="Page Number" xfId="208" xr:uid="{00000000-0005-0000-0000-0000CF000000}"/>
    <cellStyle name="Percent (0)" xfId="209" xr:uid="{00000000-0005-0000-0000-0000D0000000}"/>
    <cellStyle name="Percent [2]" xfId="210" xr:uid="{00000000-0005-0000-0000-0000D1000000}"/>
    <cellStyle name="Percent 2" xfId="211" xr:uid="{00000000-0005-0000-0000-0000D2000000}"/>
    <cellStyle name="Percent_Book2" xfId="212" xr:uid="{00000000-0005-0000-0000-0000D3000000}"/>
    <cellStyle name="SAPBorder" xfId="213" xr:uid="{00000000-0005-0000-0000-0000D4000000}"/>
    <cellStyle name="SAPDataCell" xfId="214" xr:uid="{00000000-0005-0000-0000-0000D5000000}"/>
    <cellStyle name="SAPDataTotalCell" xfId="215" xr:uid="{00000000-0005-0000-0000-0000D6000000}"/>
    <cellStyle name="SAPDimensionCell" xfId="216" xr:uid="{00000000-0005-0000-0000-0000D7000000}"/>
    <cellStyle name="SAPEditableDataCell" xfId="217" xr:uid="{00000000-0005-0000-0000-0000D8000000}"/>
    <cellStyle name="SAPEditableDataTotalCell" xfId="218" xr:uid="{00000000-0005-0000-0000-0000D9000000}"/>
    <cellStyle name="SAPEmphasized" xfId="219" xr:uid="{00000000-0005-0000-0000-0000DA000000}"/>
    <cellStyle name="SAPEmphasizedEditableDataCell" xfId="220" xr:uid="{00000000-0005-0000-0000-0000DB000000}"/>
    <cellStyle name="SAPEmphasizedEditableDataTotalCell" xfId="221" xr:uid="{00000000-0005-0000-0000-0000DC000000}"/>
    <cellStyle name="SAPEmphasizedLockedDataCell" xfId="222" xr:uid="{00000000-0005-0000-0000-0000DD000000}"/>
    <cellStyle name="SAPEmphasizedLockedDataTotalCell" xfId="223" xr:uid="{00000000-0005-0000-0000-0000DE000000}"/>
    <cellStyle name="SAPEmphasizedReadonlyDataCell" xfId="224" xr:uid="{00000000-0005-0000-0000-0000DF000000}"/>
    <cellStyle name="SAPEmphasizedReadonlyDataTotalCell" xfId="225" xr:uid="{00000000-0005-0000-0000-0000E0000000}"/>
    <cellStyle name="SAPEmphasizedTotal" xfId="226" xr:uid="{00000000-0005-0000-0000-0000E1000000}"/>
    <cellStyle name="SAPExceptionLevel1" xfId="227" xr:uid="{00000000-0005-0000-0000-0000E2000000}"/>
    <cellStyle name="SAPExceptionLevel2" xfId="228" xr:uid="{00000000-0005-0000-0000-0000E3000000}"/>
    <cellStyle name="SAPExceptionLevel3" xfId="229" xr:uid="{00000000-0005-0000-0000-0000E4000000}"/>
    <cellStyle name="SAPExceptionLevel4" xfId="230" xr:uid="{00000000-0005-0000-0000-0000E5000000}"/>
    <cellStyle name="SAPExceptionLevel5" xfId="231" xr:uid="{00000000-0005-0000-0000-0000E6000000}"/>
    <cellStyle name="SAPExceptionLevel6" xfId="232" xr:uid="{00000000-0005-0000-0000-0000E7000000}"/>
    <cellStyle name="SAPExceptionLevel7" xfId="233" xr:uid="{00000000-0005-0000-0000-0000E8000000}"/>
    <cellStyle name="SAPExceptionLevel8" xfId="234" xr:uid="{00000000-0005-0000-0000-0000E9000000}"/>
    <cellStyle name="SAPExceptionLevel9" xfId="235" xr:uid="{00000000-0005-0000-0000-0000EA000000}"/>
    <cellStyle name="SAPHierarchyCell0" xfId="236" xr:uid="{00000000-0005-0000-0000-0000EB000000}"/>
    <cellStyle name="SAPHierarchyCell1" xfId="237" xr:uid="{00000000-0005-0000-0000-0000EC000000}"/>
    <cellStyle name="SAPHierarchyCell2" xfId="238" xr:uid="{00000000-0005-0000-0000-0000ED000000}"/>
    <cellStyle name="SAPHierarchyCell3" xfId="239" xr:uid="{00000000-0005-0000-0000-0000EE000000}"/>
    <cellStyle name="SAPHierarchyCell4" xfId="240" xr:uid="{00000000-0005-0000-0000-0000EF000000}"/>
    <cellStyle name="SAPLockedDataCell" xfId="241" xr:uid="{00000000-0005-0000-0000-0000F0000000}"/>
    <cellStyle name="SAPLockedDataTotalCell" xfId="242" xr:uid="{00000000-0005-0000-0000-0000F1000000}"/>
    <cellStyle name="SAPMemberCell" xfId="243" xr:uid="{00000000-0005-0000-0000-0000F2000000}"/>
    <cellStyle name="SAPMemberTotalCell" xfId="244" xr:uid="{00000000-0005-0000-0000-0000F3000000}"/>
    <cellStyle name="SAPReadonlyDataCell" xfId="245" xr:uid="{00000000-0005-0000-0000-0000F4000000}"/>
    <cellStyle name="SAPReadonlyDataTotalCell" xfId="246" xr:uid="{00000000-0005-0000-0000-0000F5000000}"/>
    <cellStyle name="Standard_laroux" xfId="247" xr:uid="{00000000-0005-0000-0000-0000F6000000}"/>
    <cellStyle name="Style 59" xfId="248" xr:uid="{00000000-0005-0000-0000-0000F7000000}"/>
    <cellStyle name="subhead" xfId="249" xr:uid="{00000000-0005-0000-0000-0000F8000000}"/>
    <cellStyle name="Table Head" xfId="250" xr:uid="{00000000-0005-0000-0000-0000F9000000}"/>
    <cellStyle name="Table Head Aligned" xfId="251" xr:uid="{00000000-0005-0000-0000-0000FA000000}"/>
    <cellStyle name="Table Head Blue" xfId="252" xr:uid="{00000000-0005-0000-0000-0000FB000000}"/>
    <cellStyle name="Table Head Green" xfId="253" xr:uid="{00000000-0005-0000-0000-0000FC000000}"/>
    <cellStyle name="Table Title" xfId="254" xr:uid="{00000000-0005-0000-0000-0000FD000000}"/>
    <cellStyle name="Table Units" xfId="255" xr:uid="{00000000-0005-0000-0000-0000FE000000}"/>
    <cellStyle name="Tickmark" xfId="256" xr:uid="{00000000-0005-0000-0000-0000FF000000}"/>
    <cellStyle name="Title" xfId="257" xr:uid="{00000000-0005-0000-0000-000000010000}"/>
    <cellStyle name="Total" xfId="258" xr:uid="{00000000-0005-0000-0000-000001010000}"/>
    <cellStyle name="Unprot" xfId="259" xr:uid="{00000000-0005-0000-0000-000002010000}"/>
    <cellStyle name="Unprot$" xfId="260" xr:uid="{00000000-0005-0000-0000-000003010000}"/>
    <cellStyle name="Unprotect" xfId="261" xr:uid="{00000000-0005-0000-0000-000004010000}"/>
    <cellStyle name="W?rung [0]_laroux" xfId="262" xr:uid="{00000000-0005-0000-0000-000005010000}"/>
    <cellStyle name="W?rung_laroux" xfId="263" xr:uid="{00000000-0005-0000-0000-000006010000}"/>
    <cellStyle name="Warning Text" xfId="264" xr:uid="{00000000-0005-0000-0000-000007010000}"/>
    <cellStyle name="강조색1" xfId="265" builtinId="29" customBuiltin="1"/>
    <cellStyle name="강조색2" xfId="266" builtinId="33" customBuiltin="1"/>
    <cellStyle name="강조색3" xfId="267" builtinId="37" customBuiltin="1"/>
    <cellStyle name="강조색4" xfId="268" builtinId="41" customBuiltin="1"/>
    <cellStyle name="강조색5" xfId="269" builtinId="45" customBuiltin="1"/>
    <cellStyle name="강조색6" xfId="270" builtinId="49" customBuiltin="1"/>
    <cellStyle name="경고문" xfId="271" builtinId="11" customBuiltin="1"/>
    <cellStyle name="계산" xfId="272" builtinId="22" customBuiltin="1"/>
    <cellStyle name="고정소숫점" xfId="273" xr:uid="{00000000-0005-0000-0000-000010010000}"/>
    <cellStyle name="고정출력1" xfId="274" xr:uid="{00000000-0005-0000-0000-000011010000}"/>
    <cellStyle name="고정출력2" xfId="275" xr:uid="{00000000-0005-0000-0000-000012010000}"/>
    <cellStyle name="과립" xfId="276" xr:uid="{00000000-0005-0000-0000-000013010000}"/>
    <cellStyle name="咬訌裝?INCOM1" xfId="277" xr:uid="{00000000-0005-0000-0000-000014010000}"/>
    <cellStyle name="咬訌裝?INCOM10" xfId="278" xr:uid="{00000000-0005-0000-0000-000015010000}"/>
    <cellStyle name="咬訌裝?INCOM2" xfId="279" xr:uid="{00000000-0005-0000-0000-000016010000}"/>
    <cellStyle name="咬訌裝?INCOM3" xfId="280" xr:uid="{00000000-0005-0000-0000-000017010000}"/>
    <cellStyle name="咬訌裝?INCOM4" xfId="281" xr:uid="{00000000-0005-0000-0000-000018010000}"/>
    <cellStyle name="咬訌裝?INCOM5" xfId="282" xr:uid="{00000000-0005-0000-0000-000019010000}"/>
    <cellStyle name="咬訌裝?INCOM6" xfId="283" xr:uid="{00000000-0005-0000-0000-00001A010000}"/>
    <cellStyle name="咬訌裝?INCOM7" xfId="284" xr:uid="{00000000-0005-0000-0000-00001B010000}"/>
    <cellStyle name="咬訌裝?INCOM8" xfId="285" xr:uid="{00000000-0005-0000-0000-00001C010000}"/>
    <cellStyle name="咬訌裝?INCOM9" xfId="286" xr:uid="{00000000-0005-0000-0000-00001D010000}"/>
    <cellStyle name="咬訌裝?PRIB11" xfId="287" xr:uid="{00000000-0005-0000-0000-00001E010000}"/>
    <cellStyle name="금액" xfId="288" xr:uid="{00000000-0005-0000-0000-00001F010000}"/>
    <cellStyle name="나쁨" xfId="289" builtinId="27" customBuiltin="1"/>
    <cellStyle name="날짜" xfId="290" xr:uid="{00000000-0005-0000-0000-000021010000}"/>
    <cellStyle name="내용" xfId="291" xr:uid="{00000000-0005-0000-0000-000022010000}"/>
    <cellStyle name="달러" xfId="292" xr:uid="{00000000-0005-0000-0000-000023010000}"/>
    <cellStyle name="뒤에 오는 하이퍼링크" xfId="293" xr:uid="{00000000-0005-0000-0000-000024010000}"/>
    <cellStyle name="똿뗦먛귟 [0.00]_NT Server " xfId="294" xr:uid="{00000000-0005-0000-0000-000025010000}"/>
    <cellStyle name="똿뗦먛귟_NT Server " xfId="295" xr:uid="{00000000-0005-0000-0000-000026010000}"/>
    <cellStyle name="메모" xfId="296" builtinId="10" customBuiltin="1"/>
    <cellStyle name="믅됞 [0.00]_NT Server " xfId="297" xr:uid="{00000000-0005-0000-0000-000028010000}"/>
    <cellStyle name="믅됞_NT Server " xfId="298" xr:uid="{00000000-0005-0000-0000-000029010000}"/>
    <cellStyle name="바이알" xfId="299" xr:uid="{00000000-0005-0000-0000-00002A010000}"/>
    <cellStyle name="백분율" xfId="300" builtinId="5"/>
    <cellStyle name="백분율 2" xfId="301" xr:uid="{00000000-0005-0000-0000-00002C010000}"/>
    <cellStyle name="백분율 2 2" xfId="302" xr:uid="{00000000-0005-0000-0000-00002D010000}"/>
    <cellStyle name="백분율 3" xfId="303" xr:uid="{00000000-0005-0000-0000-00002E010000}"/>
    <cellStyle name="보통" xfId="304" builtinId="28" customBuiltin="1"/>
    <cellStyle name="뷭?" xfId="305" xr:uid="{00000000-0005-0000-0000-000030010000}"/>
    <cellStyle name="뷭? 2" xfId="306" xr:uid="{00000000-0005-0000-0000-000031010000}"/>
    <cellStyle name="선택영역의 가운데로" xfId="307" xr:uid="{00000000-0005-0000-0000-000032010000}"/>
    <cellStyle name="설명 텍스트" xfId="308" builtinId="53" customBuiltin="1"/>
    <cellStyle name="셀 확인" xfId="309" builtinId="23" customBuiltin="1"/>
    <cellStyle name="소제목" xfId="310" xr:uid="{00000000-0005-0000-0000-000035010000}"/>
    <cellStyle name="쉼표 [0]" xfId="311" builtinId="6"/>
    <cellStyle name="쉼표 [0] 10" xfId="312" xr:uid="{00000000-0005-0000-0000-000037010000}"/>
    <cellStyle name="쉼표 [0] 10 2" xfId="313" xr:uid="{00000000-0005-0000-0000-000038010000}"/>
    <cellStyle name="쉼표 [0] 10 2 2 2 2 2 2 2" xfId="314" xr:uid="{00000000-0005-0000-0000-000039010000}"/>
    <cellStyle name="쉼표 [0] 11" xfId="315" xr:uid="{00000000-0005-0000-0000-00003A010000}"/>
    <cellStyle name="쉼표 [0] 11 2" xfId="316" xr:uid="{00000000-0005-0000-0000-00003B010000}"/>
    <cellStyle name="쉼표 [0] 12" xfId="317" xr:uid="{00000000-0005-0000-0000-00003C010000}"/>
    <cellStyle name="쉼표 [0] 18" xfId="318" xr:uid="{00000000-0005-0000-0000-00003D010000}"/>
    <cellStyle name="쉼표 [0] 18 2" xfId="319" xr:uid="{00000000-0005-0000-0000-00003E010000}"/>
    <cellStyle name="쉼표 [0] 18 2 2" xfId="320" xr:uid="{00000000-0005-0000-0000-00003F010000}"/>
    <cellStyle name="쉼표 [0] 18 2 2 2" xfId="321" xr:uid="{00000000-0005-0000-0000-000040010000}"/>
    <cellStyle name="쉼표 [0] 18 2 3" xfId="322" xr:uid="{00000000-0005-0000-0000-000041010000}"/>
    <cellStyle name="쉼표 [0] 18 3" xfId="323" xr:uid="{00000000-0005-0000-0000-000042010000}"/>
    <cellStyle name="쉼표 [0] 2" xfId="324" xr:uid="{00000000-0005-0000-0000-000043010000}"/>
    <cellStyle name="쉼표 [0] 2 2" xfId="325" xr:uid="{00000000-0005-0000-0000-000044010000}"/>
    <cellStyle name="쉼표 [0] 2 2 2" xfId="326" xr:uid="{00000000-0005-0000-0000-000045010000}"/>
    <cellStyle name="쉼표 [0] 2 2 2 2" xfId="327" xr:uid="{00000000-0005-0000-0000-000046010000}"/>
    <cellStyle name="쉼표 [0] 2 2 3" xfId="328" xr:uid="{00000000-0005-0000-0000-000047010000}"/>
    <cellStyle name="쉼표 [0] 2 2 3 2" xfId="329" xr:uid="{00000000-0005-0000-0000-000048010000}"/>
    <cellStyle name="쉼표 [0] 2 2 4" xfId="330" xr:uid="{00000000-0005-0000-0000-000049010000}"/>
    <cellStyle name="쉼표 [0] 2 3" xfId="331" xr:uid="{00000000-0005-0000-0000-00004A010000}"/>
    <cellStyle name="쉼표 [0] 2 3 2" xfId="332" xr:uid="{00000000-0005-0000-0000-00004B010000}"/>
    <cellStyle name="쉼표 [0] 2 4" xfId="333" xr:uid="{00000000-0005-0000-0000-00004C010000}"/>
    <cellStyle name="쉼표 [0] 2 4 2" xfId="334" xr:uid="{00000000-0005-0000-0000-00004D010000}"/>
    <cellStyle name="쉼표 [0] 2 5" xfId="335" xr:uid="{00000000-0005-0000-0000-00004E010000}"/>
    <cellStyle name="쉼표 [0] 24" xfId="527" xr:uid="{A6B03C9C-F1D8-417D-B27B-E703197164E9}"/>
    <cellStyle name="쉼표 [0] 3" xfId="336" xr:uid="{00000000-0005-0000-0000-00004F010000}"/>
    <cellStyle name="쉼표 [0] 3 2" xfId="337" xr:uid="{00000000-0005-0000-0000-000050010000}"/>
    <cellStyle name="쉼표 [0] 3 3" xfId="338" xr:uid="{00000000-0005-0000-0000-000051010000}"/>
    <cellStyle name="쉼표 [0] 3 3 2" xfId="339" xr:uid="{00000000-0005-0000-0000-000052010000}"/>
    <cellStyle name="쉼표 [0] 3 3 2 2" xfId="340" xr:uid="{00000000-0005-0000-0000-000053010000}"/>
    <cellStyle name="쉼표 [0] 3 3 3" xfId="341" xr:uid="{00000000-0005-0000-0000-000054010000}"/>
    <cellStyle name="쉼표 [0] 3 3 3 2" xfId="342" xr:uid="{00000000-0005-0000-0000-000055010000}"/>
    <cellStyle name="쉼표 [0] 3 3 4" xfId="343" xr:uid="{00000000-0005-0000-0000-000056010000}"/>
    <cellStyle name="쉼표 [0] 4" xfId="344" xr:uid="{00000000-0005-0000-0000-000057010000}"/>
    <cellStyle name="쉼표 [0] 4 2" xfId="345" xr:uid="{00000000-0005-0000-0000-000058010000}"/>
    <cellStyle name="쉼표 [0] 4 2 2" xfId="346" xr:uid="{00000000-0005-0000-0000-000059010000}"/>
    <cellStyle name="쉼표 [0] 5" xfId="347" xr:uid="{00000000-0005-0000-0000-00005A010000}"/>
    <cellStyle name="쉼표 [0] 6" xfId="348" xr:uid="{00000000-0005-0000-0000-00005B010000}"/>
    <cellStyle name="쉼표 [0] 7" xfId="349" xr:uid="{00000000-0005-0000-0000-00005C010000}"/>
    <cellStyle name="쉼표 [0] 7 2" xfId="350" xr:uid="{00000000-0005-0000-0000-00005D010000}"/>
    <cellStyle name="쉼표 [0] 7 2 2" xfId="351" xr:uid="{00000000-0005-0000-0000-00005E010000}"/>
    <cellStyle name="쉼표 [0] 7 3" xfId="352" xr:uid="{00000000-0005-0000-0000-00005F010000}"/>
    <cellStyle name="쉼표 [0] 8" xfId="353" xr:uid="{00000000-0005-0000-0000-000060010000}"/>
    <cellStyle name="쉼표 [0] 8 2" xfId="354" xr:uid="{00000000-0005-0000-0000-000061010000}"/>
    <cellStyle name="쉼표 [0] 8 2 2" xfId="355" xr:uid="{00000000-0005-0000-0000-000062010000}"/>
    <cellStyle name="쉼표 [0] 8 3" xfId="356" xr:uid="{00000000-0005-0000-0000-000063010000}"/>
    <cellStyle name="쉼표 [0] 8 3 2" xfId="357" xr:uid="{00000000-0005-0000-0000-000064010000}"/>
    <cellStyle name="쉼표 [0] 8 4" xfId="358" xr:uid="{00000000-0005-0000-0000-000065010000}"/>
    <cellStyle name="쉼표 [0] 9" xfId="359" xr:uid="{00000000-0005-0000-0000-000066010000}"/>
    <cellStyle name="쉼표 [0] 9 2" xfId="360" xr:uid="{00000000-0005-0000-0000-000067010000}"/>
    <cellStyle name="쉼표 [0] 9 2 2" xfId="361" xr:uid="{00000000-0005-0000-0000-000068010000}"/>
    <cellStyle name="쉼표 [0] 9 3" xfId="362" xr:uid="{00000000-0005-0000-0000-000069010000}"/>
    <cellStyle name="쉼표 [0] 9 3 2" xfId="363" xr:uid="{00000000-0005-0000-0000-00006A010000}"/>
    <cellStyle name="쉼표 [0] 9 4" xfId="364" xr:uid="{00000000-0005-0000-0000-00006B010000}"/>
    <cellStyle name="쉼표 10" xfId="365" xr:uid="{00000000-0005-0000-0000-00006C010000}"/>
    <cellStyle name="쉼표 10 2" xfId="366" xr:uid="{00000000-0005-0000-0000-00006D010000}"/>
    <cellStyle name="쉼표 10 2 2" xfId="367" xr:uid="{00000000-0005-0000-0000-00006E010000}"/>
    <cellStyle name="쉼표 10 3" xfId="368" xr:uid="{00000000-0005-0000-0000-00006F010000}"/>
    <cellStyle name="쉼표 10 3 2" xfId="369" xr:uid="{00000000-0005-0000-0000-000070010000}"/>
    <cellStyle name="쉼표 11" xfId="370" xr:uid="{00000000-0005-0000-0000-000071010000}"/>
    <cellStyle name="쉼표 11 2" xfId="371" xr:uid="{00000000-0005-0000-0000-000072010000}"/>
    <cellStyle name="쉼표 11 2 2" xfId="372" xr:uid="{00000000-0005-0000-0000-000073010000}"/>
    <cellStyle name="쉼표 11 3" xfId="373" xr:uid="{00000000-0005-0000-0000-000074010000}"/>
    <cellStyle name="쉼표 11 3 2" xfId="374" xr:uid="{00000000-0005-0000-0000-000075010000}"/>
    <cellStyle name="쉼표 12" xfId="375" xr:uid="{00000000-0005-0000-0000-000076010000}"/>
    <cellStyle name="쉼표 12 2" xfId="376" xr:uid="{00000000-0005-0000-0000-000077010000}"/>
    <cellStyle name="쉼표 12 2 2" xfId="377" xr:uid="{00000000-0005-0000-0000-000078010000}"/>
    <cellStyle name="쉼표 12 3" xfId="378" xr:uid="{00000000-0005-0000-0000-000079010000}"/>
    <cellStyle name="쉼표 12 3 2" xfId="379" xr:uid="{00000000-0005-0000-0000-00007A010000}"/>
    <cellStyle name="쉼표 13" xfId="380" xr:uid="{00000000-0005-0000-0000-00007B010000}"/>
    <cellStyle name="쉼표 13 2" xfId="381" xr:uid="{00000000-0005-0000-0000-00007C010000}"/>
    <cellStyle name="쉼표 13 2 2" xfId="382" xr:uid="{00000000-0005-0000-0000-00007D010000}"/>
    <cellStyle name="쉼표 13 3" xfId="383" xr:uid="{00000000-0005-0000-0000-00007E010000}"/>
    <cellStyle name="쉼표 13 3 2" xfId="384" xr:uid="{00000000-0005-0000-0000-00007F010000}"/>
    <cellStyle name="쉼표 14" xfId="385" xr:uid="{00000000-0005-0000-0000-000080010000}"/>
    <cellStyle name="쉼표 14 2" xfId="386" xr:uid="{00000000-0005-0000-0000-000081010000}"/>
    <cellStyle name="쉼표 14 2 2" xfId="387" xr:uid="{00000000-0005-0000-0000-000082010000}"/>
    <cellStyle name="쉼표 14 3" xfId="388" xr:uid="{00000000-0005-0000-0000-000083010000}"/>
    <cellStyle name="쉼표 14 3 2" xfId="389" xr:uid="{00000000-0005-0000-0000-000084010000}"/>
    <cellStyle name="쉼표 15" xfId="390" xr:uid="{00000000-0005-0000-0000-000085010000}"/>
    <cellStyle name="쉼표 15 2" xfId="391" xr:uid="{00000000-0005-0000-0000-000086010000}"/>
    <cellStyle name="쉼표 16" xfId="392" xr:uid="{00000000-0005-0000-0000-000087010000}"/>
    <cellStyle name="쉼표 16 2" xfId="393" xr:uid="{00000000-0005-0000-0000-000088010000}"/>
    <cellStyle name="쉼표 17" xfId="394" xr:uid="{00000000-0005-0000-0000-000089010000}"/>
    <cellStyle name="쉼표 17 2" xfId="395" xr:uid="{00000000-0005-0000-0000-00008A010000}"/>
    <cellStyle name="쉼표 18" xfId="396" xr:uid="{00000000-0005-0000-0000-00008B010000}"/>
    <cellStyle name="쉼표 18 2" xfId="397" xr:uid="{00000000-0005-0000-0000-00008C010000}"/>
    <cellStyle name="쉼표 19" xfId="398" xr:uid="{00000000-0005-0000-0000-00008D010000}"/>
    <cellStyle name="쉼표 19 2" xfId="399" xr:uid="{00000000-0005-0000-0000-00008E010000}"/>
    <cellStyle name="쉼표 2" xfId="400" xr:uid="{00000000-0005-0000-0000-00008F010000}"/>
    <cellStyle name="쉼표 20" xfId="401" xr:uid="{00000000-0005-0000-0000-000090010000}"/>
    <cellStyle name="쉼표 20 2" xfId="402" xr:uid="{00000000-0005-0000-0000-000091010000}"/>
    <cellStyle name="쉼표 21" xfId="403" xr:uid="{00000000-0005-0000-0000-000092010000}"/>
    <cellStyle name="쉼표 21 2" xfId="404" xr:uid="{00000000-0005-0000-0000-000093010000}"/>
    <cellStyle name="쉼표 22" xfId="405" xr:uid="{00000000-0005-0000-0000-000094010000}"/>
    <cellStyle name="쉼표 22 2" xfId="406" xr:uid="{00000000-0005-0000-0000-000095010000}"/>
    <cellStyle name="쉼표 23" xfId="407" xr:uid="{00000000-0005-0000-0000-000096010000}"/>
    <cellStyle name="쉼표 23 2" xfId="408" xr:uid="{00000000-0005-0000-0000-000097010000}"/>
    <cellStyle name="쉼표 24" xfId="409" xr:uid="{00000000-0005-0000-0000-000098010000}"/>
    <cellStyle name="쉼표 24 2" xfId="410" xr:uid="{00000000-0005-0000-0000-000099010000}"/>
    <cellStyle name="쉼표 25" xfId="411" xr:uid="{00000000-0005-0000-0000-00009A010000}"/>
    <cellStyle name="쉼표 25 2" xfId="412" xr:uid="{00000000-0005-0000-0000-00009B010000}"/>
    <cellStyle name="쉼표 26" xfId="413" xr:uid="{00000000-0005-0000-0000-00009C010000}"/>
    <cellStyle name="쉼표 26 2" xfId="414" xr:uid="{00000000-0005-0000-0000-00009D010000}"/>
    <cellStyle name="쉼표 27" xfId="415" xr:uid="{00000000-0005-0000-0000-00009E010000}"/>
    <cellStyle name="쉼표 27 2" xfId="416" xr:uid="{00000000-0005-0000-0000-00009F010000}"/>
    <cellStyle name="쉼표 28" xfId="417" xr:uid="{00000000-0005-0000-0000-0000A0010000}"/>
    <cellStyle name="쉼표 28 2" xfId="418" xr:uid="{00000000-0005-0000-0000-0000A1010000}"/>
    <cellStyle name="쉼표 29" xfId="419" xr:uid="{00000000-0005-0000-0000-0000A2010000}"/>
    <cellStyle name="쉼표 29 2" xfId="420" xr:uid="{00000000-0005-0000-0000-0000A3010000}"/>
    <cellStyle name="쉼표 3" xfId="421" xr:uid="{00000000-0005-0000-0000-0000A4010000}"/>
    <cellStyle name="쉼표 30" xfId="422" xr:uid="{00000000-0005-0000-0000-0000A5010000}"/>
    <cellStyle name="쉼표 30 2" xfId="423" xr:uid="{00000000-0005-0000-0000-0000A6010000}"/>
    <cellStyle name="쉼표 4" xfId="424" xr:uid="{00000000-0005-0000-0000-0000A7010000}"/>
    <cellStyle name="쉼표 4 2" xfId="425" xr:uid="{00000000-0005-0000-0000-0000A8010000}"/>
    <cellStyle name="쉼표 4 2 2" xfId="426" xr:uid="{00000000-0005-0000-0000-0000A9010000}"/>
    <cellStyle name="쉼표 4 3" xfId="427" xr:uid="{00000000-0005-0000-0000-0000AA010000}"/>
    <cellStyle name="쉼표 4 3 2" xfId="428" xr:uid="{00000000-0005-0000-0000-0000AB010000}"/>
    <cellStyle name="쉼표 5" xfId="429" xr:uid="{00000000-0005-0000-0000-0000AC010000}"/>
    <cellStyle name="쉼표 5 2" xfId="430" xr:uid="{00000000-0005-0000-0000-0000AD010000}"/>
    <cellStyle name="쉼표 5 2 2" xfId="431" xr:uid="{00000000-0005-0000-0000-0000AE010000}"/>
    <cellStyle name="쉼표 5 3" xfId="432" xr:uid="{00000000-0005-0000-0000-0000AF010000}"/>
    <cellStyle name="쉼표 5 3 2" xfId="433" xr:uid="{00000000-0005-0000-0000-0000B0010000}"/>
    <cellStyle name="쉼표 6" xfId="434" xr:uid="{00000000-0005-0000-0000-0000B1010000}"/>
    <cellStyle name="쉼표 6 2" xfId="435" xr:uid="{00000000-0005-0000-0000-0000B2010000}"/>
    <cellStyle name="쉼표 6 2 2" xfId="436" xr:uid="{00000000-0005-0000-0000-0000B3010000}"/>
    <cellStyle name="쉼표 6 3" xfId="437" xr:uid="{00000000-0005-0000-0000-0000B4010000}"/>
    <cellStyle name="쉼표 6 3 2" xfId="438" xr:uid="{00000000-0005-0000-0000-0000B5010000}"/>
    <cellStyle name="쉼표 7" xfId="439" xr:uid="{00000000-0005-0000-0000-0000B6010000}"/>
    <cellStyle name="쉼표 7 2" xfId="440" xr:uid="{00000000-0005-0000-0000-0000B7010000}"/>
    <cellStyle name="쉼표 7 2 2" xfId="441" xr:uid="{00000000-0005-0000-0000-0000B8010000}"/>
    <cellStyle name="쉼표 7 3" xfId="442" xr:uid="{00000000-0005-0000-0000-0000B9010000}"/>
    <cellStyle name="쉼표 7 3 2" xfId="443" xr:uid="{00000000-0005-0000-0000-0000BA010000}"/>
    <cellStyle name="쉼표 8" xfId="444" xr:uid="{00000000-0005-0000-0000-0000BB010000}"/>
    <cellStyle name="쉼표 8 2" xfId="445" xr:uid="{00000000-0005-0000-0000-0000BC010000}"/>
    <cellStyle name="쉼표 8 2 2" xfId="446" xr:uid="{00000000-0005-0000-0000-0000BD010000}"/>
    <cellStyle name="쉼표 8 3" xfId="447" xr:uid="{00000000-0005-0000-0000-0000BE010000}"/>
    <cellStyle name="쉼표 8 3 2" xfId="448" xr:uid="{00000000-0005-0000-0000-0000BF010000}"/>
    <cellStyle name="쉼표 9" xfId="449" xr:uid="{00000000-0005-0000-0000-0000C0010000}"/>
    <cellStyle name="쉼표 9 2" xfId="450" xr:uid="{00000000-0005-0000-0000-0000C1010000}"/>
    <cellStyle name="쉼표 9 2 2" xfId="451" xr:uid="{00000000-0005-0000-0000-0000C2010000}"/>
    <cellStyle name="쉼표 9 3" xfId="452" xr:uid="{00000000-0005-0000-0000-0000C3010000}"/>
    <cellStyle name="쉼표 9 3 2" xfId="453" xr:uid="{00000000-0005-0000-0000-0000C4010000}"/>
    <cellStyle name="스타일 1" xfId="454" xr:uid="{00000000-0005-0000-0000-0000C5010000}"/>
    <cellStyle name="스타일 2" xfId="455" xr:uid="{00000000-0005-0000-0000-0000C6010000}"/>
    <cellStyle name="스타일 3" xfId="456" xr:uid="{00000000-0005-0000-0000-0000C7010000}"/>
    <cellStyle name="액제" xfId="457" xr:uid="{00000000-0005-0000-0000-0000C8010000}"/>
    <cellStyle name="앰플" xfId="458" xr:uid="{00000000-0005-0000-0000-0000C9010000}"/>
    <cellStyle name="연결된 셀" xfId="459" builtinId="24" customBuiltin="1"/>
    <cellStyle name="연고" xfId="460" xr:uid="{00000000-0005-0000-0000-0000CB010000}"/>
    <cellStyle name="요약" xfId="461" builtinId="25" customBuiltin="1"/>
    <cellStyle name="원통화" xfId="462" xr:uid="{00000000-0005-0000-0000-0000CD010000}"/>
    <cellStyle name="입력" xfId="463" builtinId="20" customBuiltin="1"/>
    <cellStyle name="자리수" xfId="464" xr:uid="{00000000-0005-0000-0000-0000CF010000}"/>
    <cellStyle name="자리수0" xfId="465" xr:uid="{00000000-0005-0000-0000-0000D0010000}"/>
    <cellStyle name="작업일수" xfId="466" xr:uid="{00000000-0005-0000-0000-0000D1010000}"/>
    <cellStyle name="정" xfId="467" xr:uid="{00000000-0005-0000-0000-0000D2010000}"/>
    <cellStyle name="제놀" xfId="468" xr:uid="{00000000-0005-0000-0000-0000D3010000}"/>
    <cellStyle name="제목" xfId="469" builtinId="15" customBuiltin="1"/>
    <cellStyle name="제목 1" xfId="470" builtinId="16" customBuiltin="1"/>
    <cellStyle name="제목 2" xfId="471" builtinId="17" customBuiltin="1"/>
    <cellStyle name="제목 3" xfId="472" builtinId="18" customBuiltin="1"/>
    <cellStyle name="제목 4" xfId="473" builtinId="19" customBuiltin="1"/>
    <cellStyle name="제조번호" xfId="474" xr:uid="{00000000-0005-0000-0000-0000D9010000}"/>
    <cellStyle name="좋음" xfId="475" builtinId="26" customBuiltin="1"/>
    <cellStyle name="증감" xfId="476" xr:uid="{00000000-0005-0000-0000-0000DB010000}"/>
    <cellStyle name="지정되지 않음" xfId="477" xr:uid="{00000000-0005-0000-0000-0000DC010000}"/>
    <cellStyle name="출력" xfId="478" builtinId="21" customBuiltin="1"/>
    <cellStyle name="캅셀" xfId="479" xr:uid="{00000000-0005-0000-0000-0000DE010000}"/>
    <cellStyle name="콤냡?&lt;_x000f_$??:_x0009_`1_1 " xfId="480" xr:uid="{00000000-0005-0000-0000-0000DF010000}"/>
    <cellStyle name="콤마 [0]" xfId="481" xr:uid="{00000000-0005-0000-0000-0000E0010000}"/>
    <cellStyle name="콤마_   " xfId="482" xr:uid="{00000000-0005-0000-0000-0000E1010000}"/>
    <cellStyle name="퍼센트" xfId="483" xr:uid="{00000000-0005-0000-0000-0000E2010000}"/>
    <cellStyle name="표준" xfId="0" builtinId="0"/>
    <cellStyle name="표준 10" xfId="484" xr:uid="{00000000-0005-0000-0000-0000E4010000}"/>
    <cellStyle name="표준 10 2" xfId="485" xr:uid="{00000000-0005-0000-0000-0000E5010000}"/>
    <cellStyle name="표준 11" xfId="486" xr:uid="{00000000-0005-0000-0000-0000E6010000}"/>
    <cellStyle name="표준 12" xfId="487" xr:uid="{00000000-0005-0000-0000-0000E7010000}"/>
    <cellStyle name="표준 13" xfId="488" xr:uid="{00000000-0005-0000-0000-0000E8010000}"/>
    <cellStyle name="표준 14" xfId="489" xr:uid="{00000000-0005-0000-0000-0000E9010000}"/>
    <cellStyle name="표준 15" xfId="490" xr:uid="{00000000-0005-0000-0000-0000EA010000}"/>
    <cellStyle name="표준 16" xfId="491" xr:uid="{00000000-0005-0000-0000-0000EB010000}"/>
    <cellStyle name="표준 17" xfId="492" xr:uid="{00000000-0005-0000-0000-0000EC010000}"/>
    <cellStyle name="표준 18" xfId="493" xr:uid="{00000000-0005-0000-0000-0000ED010000}"/>
    <cellStyle name="표준 19" xfId="494" xr:uid="{00000000-0005-0000-0000-0000EE010000}"/>
    <cellStyle name="표준 2" xfId="495" xr:uid="{00000000-0005-0000-0000-0000EF010000}"/>
    <cellStyle name="표준 2 2" xfId="496" xr:uid="{00000000-0005-0000-0000-0000F0010000}"/>
    <cellStyle name="표준 2 2 2" xfId="497" xr:uid="{00000000-0005-0000-0000-0000F1010000}"/>
    <cellStyle name="표준 2 3" xfId="498" xr:uid="{00000000-0005-0000-0000-0000F2010000}"/>
    <cellStyle name="표준 2 4" xfId="499" xr:uid="{00000000-0005-0000-0000-0000F3010000}"/>
    <cellStyle name="표준 2 7" xfId="500" xr:uid="{00000000-0005-0000-0000-0000F4010000}"/>
    <cellStyle name="표준 2_18.  손익계산서" xfId="501" xr:uid="{00000000-0005-0000-0000-0000F5010000}"/>
    <cellStyle name="표준 21" xfId="502" xr:uid="{00000000-0005-0000-0000-0000F6010000}"/>
    <cellStyle name="표준 23" xfId="503" xr:uid="{00000000-0005-0000-0000-0000F7010000}"/>
    <cellStyle name="표준 24" xfId="504" xr:uid="{00000000-0005-0000-0000-0000F8010000}"/>
    <cellStyle name="표준 3" xfId="505" xr:uid="{00000000-0005-0000-0000-0000F9010000}"/>
    <cellStyle name="표준 3 2" xfId="506" xr:uid="{00000000-0005-0000-0000-0000FA010000}"/>
    <cellStyle name="표준 3 2 2" xfId="507" xr:uid="{00000000-0005-0000-0000-0000FB010000}"/>
    <cellStyle name="표준 3 2 2 2" xfId="508" xr:uid="{00000000-0005-0000-0000-0000FC010000}"/>
    <cellStyle name="표준 3 2 3" xfId="509" xr:uid="{00000000-0005-0000-0000-0000FD010000}"/>
    <cellStyle name="표준 4" xfId="510" xr:uid="{00000000-0005-0000-0000-0000FE010000}"/>
    <cellStyle name="표준 4 2" xfId="511" xr:uid="{00000000-0005-0000-0000-0000FF010000}"/>
    <cellStyle name="표준 4 2 2" xfId="512" xr:uid="{00000000-0005-0000-0000-000000020000}"/>
    <cellStyle name="표준 4 2 2 2" xfId="513" xr:uid="{00000000-0005-0000-0000-000001020000}"/>
    <cellStyle name="표준 4 2 3" xfId="514" xr:uid="{00000000-0005-0000-0000-000002020000}"/>
    <cellStyle name="표준 4_18.  손익계산서" xfId="515" xr:uid="{00000000-0005-0000-0000-000003020000}"/>
    <cellStyle name="표준 5" xfId="516" xr:uid="{00000000-0005-0000-0000-000004020000}"/>
    <cellStyle name="표준 5 2" xfId="517" xr:uid="{00000000-0005-0000-0000-000005020000}"/>
    <cellStyle name="표준 6" xfId="518" xr:uid="{00000000-0005-0000-0000-000006020000}"/>
    <cellStyle name="표준 7" xfId="519" xr:uid="{00000000-0005-0000-0000-000007020000}"/>
    <cellStyle name="표준 8" xfId="520" xr:uid="{00000000-0005-0000-0000-000008020000}"/>
    <cellStyle name="표준 9" xfId="521" xr:uid="{00000000-0005-0000-0000-000009020000}"/>
    <cellStyle name="標準_Akia(F）-8" xfId="522" xr:uid="{00000000-0005-0000-0000-00000A020000}"/>
    <cellStyle name="하이퍼링크" xfId="523" builtinId="8"/>
    <cellStyle name="합산" xfId="524" xr:uid="{00000000-0005-0000-0000-00000C020000}"/>
    <cellStyle name="화폐기호" xfId="525" xr:uid="{00000000-0005-0000-0000-00000D020000}"/>
    <cellStyle name="화폐기호0" xfId="526" xr:uid="{00000000-0005-0000-0000-00000E0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&#54364;&#51648;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#&#54364;&#51648;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hyperlink" Target="#&#54364;&#51648;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#&#54364;&#51648;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hyperlink" Target="#&#54364;&#51648;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hyperlink" Target="#&#54364;&#51648;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hyperlink" Target="#&#54364;&#51648;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hyperlink" Target="#&#54364;&#51648;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hyperlink" Target="#&#54364;&#51648;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hyperlink" Target="#&#54364;&#51648;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hyperlink" Target="#&#54364;&#51648;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hyperlink" Target="#&#54364;&#51648;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hyperlink" Target="#&#54364;&#51648;!A1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hyperlink" Target="#&#54364;&#51648;!A1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hyperlink" Target="#&#54364;&#51648;!A1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hyperlink" Target="#&#54364;&#51648;!A1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hyperlink" Target="#&#54364;&#51648;!A1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hyperlink" Target="#&#54364;&#51648;!A1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hyperlink" Target="#&#54364;&#51648;!A1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hyperlink" Target="#&#54364;&#51648;!A1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hyperlink" Target="#&#54364;&#51648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1047750</xdr:colOff>
      <xdr:row>44</xdr:row>
      <xdr:rowOff>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AC9B1B99-BDB9-406A-BF0A-74C67991FD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3828" t="1685" r="11475" b="6519"/>
        <a:stretch/>
      </xdr:blipFill>
      <xdr:spPr>
        <a:xfrm>
          <a:off x="0" y="0"/>
          <a:ext cx="21859875" cy="164306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20</xdr:col>
      <xdr:colOff>95250</xdr:colOff>
      <xdr:row>44</xdr:row>
      <xdr:rowOff>-1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1843A41B-CBBC-4FA7-9545-E0EA7779030C}"/>
            </a:ext>
          </a:extLst>
        </xdr:cNvPr>
        <xdr:cNvSpPr/>
      </xdr:nvSpPr>
      <xdr:spPr>
        <a:xfrm>
          <a:off x="0" y="0"/>
          <a:ext cx="22002750" cy="16430624"/>
        </a:xfrm>
        <a:prstGeom prst="rect">
          <a:avLst/>
        </a:prstGeom>
        <a:gradFill flip="none" rotWithShape="1">
          <a:gsLst>
            <a:gs pos="28319">
              <a:srgbClr val="182330">
                <a:alpha val="0"/>
              </a:srgbClr>
            </a:gs>
            <a:gs pos="19000">
              <a:srgbClr val="182330">
                <a:alpha val="35000"/>
              </a:srgbClr>
            </a:gs>
            <a:gs pos="0">
              <a:srgbClr val="182330">
                <a:alpha val="70000"/>
              </a:srgbClr>
            </a:gs>
            <a:gs pos="12000">
              <a:srgbClr val="182330">
                <a:alpha val="58000"/>
              </a:srgbClr>
            </a:gs>
          </a:gsLst>
          <a:lin ang="16200000" scaled="1"/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0</xdr:col>
      <xdr:colOff>0</xdr:colOff>
      <xdr:row>41</xdr:row>
      <xdr:rowOff>37294</xdr:rowOff>
    </xdr:from>
    <xdr:to>
      <xdr:col>20</xdr:col>
      <xdr:colOff>3758</xdr:colOff>
      <xdr:row>41</xdr:row>
      <xdr:rowOff>37294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849299A5-7BD6-47C6-9547-2C510FBE34B7}"/>
            </a:ext>
          </a:extLst>
        </xdr:cNvPr>
        <xdr:cNvCxnSpPr>
          <a:cxnSpLocks/>
        </xdr:cNvCxnSpPr>
      </xdr:nvCxnSpPr>
      <xdr:spPr>
        <a:xfrm>
          <a:off x="0" y="15340159"/>
          <a:ext cx="21859875" cy="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195532</xdr:colOff>
      <xdr:row>42</xdr:row>
      <xdr:rowOff>30356</xdr:rowOff>
    </xdr:from>
    <xdr:to>
      <xdr:col>21</xdr:col>
      <xdr:colOff>454373</xdr:colOff>
      <xdr:row>43</xdr:row>
      <xdr:rowOff>134533</xdr:rowOff>
    </xdr:to>
    <xdr:sp macro="" textlink="">
      <xdr:nvSpPr>
        <xdr:cNvPr id="4" name="TextBox 13">
          <a:extLst>
            <a:ext uri="{FF2B5EF4-FFF2-40B4-BE49-F238E27FC236}">
              <a16:creationId xmlns:a16="http://schemas.microsoft.com/office/drawing/2014/main" id="{D5B09C0C-A420-4FA2-A915-F54448EA60EF}"/>
            </a:ext>
          </a:extLst>
        </xdr:cNvPr>
        <xdr:cNvSpPr txBox="1"/>
      </xdr:nvSpPr>
      <xdr:spPr>
        <a:xfrm>
          <a:off x="16626157" y="15714856"/>
          <a:ext cx="6831091" cy="485177"/>
        </a:xfrm>
        <a:prstGeom prst="rect">
          <a:avLst/>
        </a:prstGeom>
        <a:noFill/>
      </xdr:spPr>
      <xdr:txBody>
        <a:bodyPr wrap="square" lIns="0" tIns="0" rIns="0" bIns="0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120000"/>
            </a:lnSpc>
          </a:pPr>
          <a:r>
            <a:rPr kumimoji="1" lang="en-US" altLang="ko-KR" sz="1800">
              <a:solidFill>
                <a:schemeClr val="bg1">
                  <a:alpha val="99000"/>
                </a:schemeClr>
              </a:solidFill>
              <a:latin typeface="Yu Gothic UI" panose="020B0500000000000000" pitchFamily="34" charset="-128"/>
              <a:ea typeface="Yu Gothic UI" panose="020B0500000000000000" pitchFamily="34" charset="-128"/>
              <a:cs typeface="Sandoll GothicNeoRound 04 Rg" charset="-127"/>
            </a:rPr>
            <a:t>Copyright </a:t>
          </a:r>
          <a:r>
            <a:rPr kumimoji="1" lang="ko-KR" altLang="en-US" sz="1800" kern="1200">
              <a:solidFill>
                <a:schemeClr val="bg1">
                  <a:alpha val="99000"/>
                </a:schemeClr>
              </a:solidFill>
              <a:latin typeface="한화 L" panose="02020503020101020101" pitchFamily="18" charset="-127"/>
              <a:ea typeface="한화 L" panose="02020503020101020101" pitchFamily="18" charset="-127"/>
              <a:cs typeface="Sandoll GothicNeoRound 04 Rg" charset="-127"/>
            </a:rPr>
            <a:t>ⓒ</a:t>
          </a:r>
          <a:r>
            <a:rPr kumimoji="1" lang="en-US" altLang="ko-KR" sz="1800">
              <a:solidFill>
                <a:schemeClr val="bg1">
                  <a:alpha val="99000"/>
                </a:schemeClr>
              </a:solidFill>
              <a:latin typeface="한화 L" panose="02020503020101020101" pitchFamily="18" charset="-127"/>
              <a:ea typeface="한화 L" panose="02020503020101020101" pitchFamily="18" charset="-127"/>
              <a:cs typeface="Sandoll GothicNeoRound 04 Rg" charset="-127"/>
            </a:rPr>
            <a:t> Hanwha Life</a:t>
          </a:r>
          <a:r>
            <a:rPr kumimoji="1" lang="en-US" altLang="ko-KR" sz="1800">
              <a:solidFill>
                <a:schemeClr val="bg1">
                  <a:alpha val="99000"/>
                </a:schemeClr>
              </a:solidFill>
              <a:latin typeface="Yu Gothic UI" panose="020B0500000000000000" pitchFamily="34" charset="-128"/>
              <a:ea typeface="Yu Gothic UI" panose="020B0500000000000000" pitchFamily="34" charset="-128"/>
              <a:cs typeface="Sandoll GothicNeoRound 04 Rg" charset="-127"/>
            </a:rPr>
            <a:t>. all rights reserved.</a:t>
          </a:r>
        </a:p>
      </xdr:txBody>
    </xdr:sp>
    <xdr:clientData/>
  </xdr:twoCellAnchor>
  <xdr:twoCellAnchor>
    <xdr:from>
      <xdr:col>0</xdr:col>
      <xdr:colOff>518386</xdr:colOff>
      <xdr:row>42</xdr:row>
      <xdr:rowOff>817</xdr:rowOff>
    </xdr:from>
    <xdr:to>
      <xdr:col>3</xdr:col>
      <xdr:colOff>113135</xdr:colOff>
      <xdr:row>43</xdr:row>
      <xdr:rowOff>71740</xdr:rowOff>
    </xdr:to>
    <xdr:sp macro="" textlink="">
      <xdr:nvSpPr>
        <xdr:cNvPr id="6" name="TextBox 15">
          <a:extLst>
            <a:ext uri="{FF2B5EF4-FFF2-40B4-BE49-F238E27FC236}">
              <a16:creationId xmlns:a16="http://schemas.microsoft.com/office/drawing/2014/main" id="{D32AEE25-F097-44E8-856F-F00DB22277A6}"/>
            </a:ext>
          </a:extLst>
        </xdr:cNvPr>
        <xdr:cNvSpPr txBox="1"/>
      </xdr:nvSpPr>
      <xdr:spPr>
        <a:xfrm>
          <a:off x="518386" y="15685317"/>
          <a:ext cx="2880874" cy="451923"/>
        </a:xfrm>
        <a:prstGeom prst="rect">
          <a:avLst/>
        </a:prstGeom>
        <a:noFill/>
      </xdr:spPr>
      <xdr:txBody>
        <a:bodyPr wrap="square" lIns="0" tIns="0" rIns="0" bIns="0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120000"/>
            </a:lnSpc>
          </a:pPr>
          <a:r>
            <a:rPr kumimoji="1" lang="en-US" altLang="ko-KR" sz="1800" b="0">
              <a:solidFill>
                <a:schemeClr val="bg1">
                  <a:alpha val="99000"/>
                </a:schemeClr>
              </a:solidFill>
              <a:latin typeface="Yu Gothic Medium" panose="020B0500000000000000" pitchFamily="34" charset="-128"/>
              <a:ea typeface="Yu Gothic Medium" panose="020B0500000000000000" pitchFamily="34" charset="-128"/>
              <a:cs typeface="Sandoll GothicNeoRound 04 Rg" charset="-127"/>
            </a:rPr>
            <a:t>Investor</a:t>
          </a:r>
          <a:r>
            <a:rPr kumimoji="1" lang="ko-KR" altLang="en-US" sz="1800" b="0">
              <a:solidFill>
                <a:schemeClr val="bg1">
                  <a:alpha val="99000"/>
                </a:schemeClr>
              </a:solidFill>
              <a:latin typeface="Yu Gothic Medium" panose="020B0500000000000000" pitchFamily="34" charset="-128"/>
              <a:ea typeface="YD윤고딕 320" panose="02020603020101020101" pitchFamily="18" charset="-127"/>
              <a:cs typeface="Sandoll GothicNeoRound 04 Rg" charset="-127"/>
            </a:rPr>
            <a:t> </a:t>
          </a:r>
          <a:r>
            <a:rPr kumimoji="1" lang="en-US" altLang="ko-KR" sz="1800" b="0">
              <a:solidFill>
                <a:schemeClr val="bg1">
                  <a:alpha val="99000"/>
                </a:schemeClr>
              </a:solidFill>
              <a:latin typeface="Yu Gothic Medium" panose="020B0500000000000000" pitchFamily="34" charset="-128"/>
              <a:ea typeface="Yu Gothic Medium" panose="020B0500000000000000" pitchFamily="34" charset="-128"/>
              <a:cs typeface="Sandoll GothicNeoRound 04 Rg" charset="-127"/>
            </a:rPr>
            <a:t>Relations</a:t>
          </a:r>
        </a:p>
      </xdr:txBody>
    </xdr:sp>
    <xdr:clientData/>
  </xdr:twoCellAnchor>
  <xdr:twoCellAnchor>
    <xdr:from>
      <xdr:col>8</xdr:col>
      <xdr:colOff>860498</xdr:colOff>
      <xdr:row>36</xdr:row>
      <xdr:rowOff>136354</xdr:rowOff>
    </xdr:from>
    <xdr:to>
      <xdr:col>19</xdr:col>
      <xdr:colOff>726987</xdr:colOff>
      <xdr:row>40</xdr:row>
      <xdr:rowOff>299356</xdr:rowOff>
    </xdr:to>
    <xdr:sp macro="" textlink="">
      <xdr:nvSpPr>
        <xdr:cNvPr id="7" name="제목 10">
          <a:extLst>
            <a:ext uri="{FF2B5EF4-FFF2-40B4-BE49-F238E27FC236}">
              <a16:creationId xmlns:a16="http://schemas.microsoft.com/office/drawing/2014/main" id="{EEDB9137-C394-49CB-9992-506BB9B530A0}"/>
            </a:ext>
          </a:extLst>
        </xdr:cNvPr>
        <xdr:cNvSpPr>
          <a:spLocks noGrp="1"/>
        </xdr:cNvSpPr>
      </xdr:nvSpPr>
      <xdr:spPr>
        <a:xfrm>
          <a:off x="9677927" y="13689068"/>
          <a:ext cx="11990453" cy="1523717"/>
        </a:xfrm>
        <a:prstGeom prst="rect">
          <a:avLst/>
        </a:prstGeom>
      </xdr:spPr>
      <xdr:txBody>
        <a:bodyPr vert="horz" wrap="square" lIns="0" tIns="0" rIns="0" bIns="0" rtlCol="0" anchor="t">
          <a:noAutofit/>
        </a:bodyPr>
        <a:lstStyle>
          <a:lvl1pPr marL="0" algn="l" defTabSz="914400" rtl="0" eaLnBrk="1" latinLnBrk="1" hangingPunct="1">
            <a:lnSpc>
              <a:spcPct val="110000"/>
            </a:lnSpc>
            <a:spcBef>
              <a:spcPct val="0"/>
            </a:spcBef>
            <a:buNone/>
            <a:defRPr kumimoji="1" lang="en-US" sz="2400" b="1" i="0" kern="1200" spc="0" baseline="0" dirty="0">
              <a:solidFill>
                <a:schemeClr val="tx1"/>
              </a:solidFill>
              <a:latin typeface="YD윤고딕 140" panose="02020603020101020101" pitchFamily="18" charset="-127"/>
              <a:ea typeface="YD윤고딕 140" panose="02020603020101020101" pitchFamily="18" charset="-127"/>
              <a:cs typeface="YD윤고딕 140" panose="02020603020101020101" pitchFamily="18" charset="-127"/>
            </a:defRPr>
          </a:lvl1pPr>
        </a:lstStyle>
        <a:p>
          <a:pPr marL="0" marR="0" lvl="0" indent="0" algn="r" defTabSz="914400" rtl="0" eaLnBrk="1" fontAlgn="auto" latinLnBrk="1" hangingPunct="1">
            <a:lnSpc>
              <a:spcPct val="110000"/>
            </a:lnSpc>
            <a:spcBef>
              <a:spcPct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ko-KR" sz="2400" b="0" i="0" kern="1200" spc="0" baseline="0" dirty="0">
              <a:solidFill>
                <a:schemeClr val="bg1"/>
              </a:solidFill>
              <a:effectLst/>
              <a:latin typeface="한화 R" panose="02020503020101020101" pitchFamily="18" charset="-127"/>
              <a:ea typeface="한화 R" panose="02020503020101020101" pitchFamily="18" charset="-127"/>
              <a:cs typeface="YD윤고딕 140" panose="02020603020101020101" pitchFamily="18" charset="-127"/>
            </a:rPr>
            <a:t>Hanwha Life</a:t>
          </a:r>
          <a:endParaRPr lang="ko-KR" altLang="ko-KR" sz="4400" b="0">
            <a:solidFill>
              <a:schemeClr val="bg1"/>
            </a:solidFill>
            <a:effectLst/>
            <a:latin typeface="한화 R" panose="02020503020101020101" pitchFamily="18" charset="-127"/>
            <a:ea typeface="한화 R" panose="02020503020101020101" pitchFamily="18" charset="-127"/>
          </a:endParaRPr>
        </a:p>
        <a:p>
          <a:pPr algn="r"/>
          <a:r>
            <a:rPr lang="en-US" altLang="ko-KR" sz="4400" b="0">
              <a:solidFill>
                <a:schemeClr val="bg1"/>
              </a:solidFill>
            </a:rPr>
            <a:t>1H26 Fact</a:t>
          </a:r>
          <a:r>
            <a:rPr lang="en-US" altLang="ko-KR" sz="4400" b="0" baseline="0">
              <a:solidFill>
                <a:schemeClr val="bg1"/>
              </a:solidFill>
            </a:rPr>
            <a:t> Sheet</a:t>
          </a:r>
          <a:endParaRPr lang="ko-KR" altLang="en-US" sz="4400" b="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16</xdr:col>
      <xdr:colOff>180975</xdr:colOff>
      <xdr:row>2</xdr:row>
      <xdr:rowOff>171450</xdr:rowOff>
    </xdr:from>
    <xdr:to>
      <xdr:col>18</xdr:col>
      <xdr:colOff>1171575</xdr:colOff>
      <xdr:row>3</xdr:row>
      <xdr:rowOff>352425</xdr:rowOff>
    </xdr:to>
    <xdr:pic>
      <xdr:nvPicPr>
        <xdr:cNvPr id="63479" name="그림 10">
          <a:extLst>
            <a:ext uri="{FF2B5EF4-FFF2-40B4-BE49-F238E27FC236}">
              <a16:creationId xmlns:a16="http://schemas.microsoft.com/office/drawing/2014/main" id="{1DA436F5-09A3-418F-9F7E-CF37A5DE1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06975" y="933450"/>
          <a:ext cx="31051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489857</xdr:colOff>
      <xdr:row>35</xdr:row>
      <xdr:rowOff>40820</xdr:rowOff>
    </xdr:from>
    <xdr:to>
      <xdr:col>13</xdr:col>
      <xdr:colOff>537236</xdr:colOff>
      <xdr:row>41</xdr:row>
      <xdr:rowOff>353784</xdr:rowOff>
    </xdr:to>
    <xdr:sp macro="" textlink="">
      <xdr:nvSpPr>
        <xdr:cNvPr id="10" name="TextBox 10">
          <a:extLst>
            <a:ext uri="{FF2B5EF4-FFF2-40B4-BE49-F238E27FC236}">
              <a16:creationId xmlns:a16="http://schemas.microsoft.com/office/drawing/2014/main" id="{CB1BB3DF-41DE-44D6-8655-33BD155E4FC2}"/>
            </a:ext>
          </a:extLst>
        </xdr:cNvPr>
        <xdr:cNvSpPr txBox="1"/>
      </xdr:nvSpPr>
      <xdr:spPr>
        <a:xfrm>
          <a:off x="489857" y="13212534"/>
          <a:ext cx="14375700" cy="2435679"/>
        </a:xfrm>
        <a:prstGeom prst="rect">
          <a:avLst/>
        </a:prstGeom>
        <a:noFill/>
      </xdr:spPr>
      <xdr:txBody>
        <a:bodyPr vert="horz" wrap="square" lIns="0" tIns="0" rIns="0" bIns="0" rtlCol="0" anchor="ctr">
          <a:norm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4600"/>
            </a:lnSpc>
          </a:pPr>
          <a:r>
            <a:rPr lang="en-US" altLang="ko-KR" sz="3600" b="1" spc="40">
              <a:solidFill>
                <a:schemeClr val="bg1"/>
              </a:solidFill>
              <a:latin typeface="YD윤고딕 140" panose="02020603020101020101" pitchFamily="18" charset="-127"/>
              <a:ea typeface="YD윤고딕 140" panose="02020603020101020101" pitchFamily="18" charset="-127"/>
            </a:rPr>
            <a:t>Your Trusted Partner from Korea</a:t>
          </a:r>
        </a:p>
        <a:p>
          <a:pPr algn="l">
            <a:lnSpc>
              <a:spcPts val="3600"/>
            </a:lnSpc>
          </a:pPr>
          <a:r>
            <a:rPr lang="en-US" altLang="ko-KR" sz="2800" spc="40">
              <a:solidFill>
                <a:schemeClr val="bg1"/>
              </a:solidFill>
              <a:latin typeface="YD윤고딕 320" panose="02020603020101020101" pitchFamily="18" charset="-127"/>
              <a:ea typeface="YD윤고딕 320" panose="02020603020101020101" pitchFamily="18" charset="-127"/>
            </a:rPr>
            <a:t>We’re shaping the future of global finance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292877</xdr:colOff>
      <xdr:row>18</xdr:row>
      <xdr:rowOff>110948</xdr:rowOff>
    </xdr:from>
    <xdr:ext cx="18003684" cy="312991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61A2EB4-F7A9-49BE-B64F-F97019AB965D}"/>
            </a:ext>
          </a:extLst>
        </xdr:cNvPr>
        <xdr:cNvSpPr txBox="1"/>
      </xdr:nvSpPr>
      <xdr:spPr>
        <a:xfrm>
          <a:off x="1395056" y="11377662"/>
          <a:ext cx="18003684" cy="31299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rtl="0" eaLnBrk="1" latinLnBrk="1" hangingPunct="1">
            <a:lnSpc>
              <a:spcPts val="1000"/>
            </a:lnSpc>
          </a:pPr>
          <a:r>
            <a:rPr lang="en-US" altLang="ko-KR" sz="2000" b="1" kern="1200" spc="500" baseline="0">
              <a:solidFill>
                <a:srgbClr val="F37321"/>
              </a:solidFill>
              <a:effectLst/>
              <a:latin typeface="YD윤고딕 140" panose="02020603020101020101" pitchFamily="18" charset="-127"/>
              <a:ea typeface="YD윤고딕 140" panose="02020603020101020101" pitchFamily="18" charset="-127"/>
              <a:cs typeface="+mn-cs"/>
            </a:rPr>
            <a:t>DISCLAIME</a:t>
          </a:r>
          <a:r>
            <a:rPr lang="en-US" altLang="ko-KR" sz="2000" b="0" kern="1200" spc="400" baseline="0">
              <a:solidFill>
                <a:srgbClr val="F37321"/>
              </a:solidFill>
              <a:effectLst/>
              <a:latin typeface="YD윤고딕 140" panose="02020603020101020101" pitchFamily="18" charset="-127"/>
              <a:ea typeface="YD윤고딕 140" panose="02020603020101020101" pitchFamily="18" charset="-127"/>
              <a:cs typeface="+mn-cs"/>
            </a:rPr>
            <a:t>R</a:t>
          </a:r>
        </a:p>
        <a:p>
          <a:pPr rtl="0" eaLnBrk="1" latinLnBrk="1" hangingPunct="1">
            <a:lnSpc>
              <a:spcPts val="1000"/>
            </a:lnSpc>
          </a:pPr>
          <a:endParaRPr lang="en-US" altLang="ko-KR" sz="2000" b="1" kern="1200" spc="0" baseline="0">
            <a:solidFill>
              <a:srgbClr val="F37321"/>
            </a:solidFill>
            <a:effectLst/>
            <a:latin typeface="YD윤고딕 320" panose="02020603020101020101" pitchFamily="18" charset="-127"/>
            <a:ea typeface="YD윤고딕 320" panose="02020603020101020101" pitchFamily="18" charset="-127"/>
            <a:cs typeface="+mn-cs"/>
          </a:endParaRPr>
        </a:p>
        <a:p>
          <a:pPr rtl="0" eaLnBrk="1" latinLnBrk="1" hangingPunct="1">
            <a:lnSpc>
              <a:spcPts val="2600"/>
            </a:lnSpc>
          </a:pPr>
          <a:r>
            <a:rPr lang="ko-KR" altLang="en-US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본 자료는 한화생명보험주식회사</a:t>
          </a:r>
          <a:r>
            <a:rPr lang="en-US" altLang="ko-KR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(</a:t>
          </a:r>
          <a:r>
            <a:rPr lang="ko-KR" altLang="en-US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이하 “회사”</a:t>
          </a:r>
          <a:r>
            <a:rPr lang="en-US" altLang="ko-KR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)</a:t>
          </a:r>
          <a:r>
            <a:rPr lang="ko-KR" altLang="en-US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의 경영현황 및 실적에 대한 이해를 돕기 위한 목적으로 작성된 자료로</a:t>
          </a:r>
          <a:r>
            <a:rPr lang="en-US" altLang="ko-KR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, </a:t>
          </a:r>
          <a:r>
            <a:rPr lang="ko-KR" altLang="en-US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회사의 구두 설명이 없이는 불완전하며 구두 설명과 함께 검토되어야 합니다</a:t>
          </a:r>
          <a:r>
            <a:rPr lang="en-US" altLang="ko-KR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. </a:t>
          </a:r>
          <a:r>
            <a:rPr lang="ko-KR" altLang="en-US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본 자료에 포함된 </a:t>
          </a:r>
          <a:r>
            <a:rPr lang="en-US" altLang="ko-KR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2026</a:t>
          </a:r>
          <a:r>
            <a:rPr lang="ko-KR" altLang="en-US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년 상반기 경영실적은 프레젠테이션 일자를 기준으로 하며 별도 통지 없이 변경될 수 있습니다</a:t>
          </a:r>
          <a:r>
            <a:rPr lang="en-US" altLang="ko-KR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. </a:t>
          </a:r>
          <a:r>
            <a:rPr lang="ko-KR" altLang="en-US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본 자료에 포함된 정보와 의견은 별도의 독립적인 외부 평가나 검증을 거치지 않았습니다</a:t>
          </a:r>
          <a:r>
            <a:rPr lang="en-US" altLang="ko-KR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. </a:t>
          </a:r>
          <a:r>
            <a:rPr lang="ko-KR" altLang="en-US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회사는 본 자료에 포함된 정보의 정확성</a:t>
          </a:r>
          <a:r>
            <a:rPr lang="en-US" altLang="ko-KR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, </a:t>
          </a:r>
          <a:r>
            <a:rPr lang="ko-KR" altLang="en-US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신뢰성</a:t>
          </a:r>
          <a:r>
            <a:rPr lang="en-US" altLang="ko-KR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, </a:t>
          </a:r>
          <a:r>
            <a:rPr lang="ko-KR" altLang="en-US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공정성 또는 완전성에 대하여 명시적 또는 묵시적으로 어떠한 진술이나 보장을 제공하지 않으며</a:t>
          </a:r>
          <a:r>
            <a:rPr lang="en-US" altLang="ko-KR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, </a:t>
          </a:r>
          <a:r>
            <a:rPr lang="ko-KR" altLang="en-US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본 자료의 사용과 관련하여 발생하는 어떠한 손해에 대해서도 법적 책임을 부담하지 않습니다</a:t>
          </a:r>
          <a:r>
            <a:rPr lang="en-US" altLang="ko-KR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. </a:t>
          </a:r>
          <a:r>
            <a:rPr lang="ko-KR" altLang="en-US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본 프레젠테이션은 특정 증권의 취득</a:t>
          </a:r>
          <a:r>
            <a:rPr lang="en-US" altLang="ko-KR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, </a:t>
          </a:r>
          <a:r>
            <a:rPr lang="ko-KR" altLang="en-US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처분 또는 투자 권유를 목적으로 하지 않으며</a:t>
          </a:r>
          <a:r>
            <a:rPr lang="en-US" altLang="ko-KR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, </a:t>
          </a:r>
          <a:r>
            <a:rPr lang="ko-KR" altLang="en-US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투자 판단 및 그에 따른 책임은 전적으로 투자자 본인에게 있습니다</a:t>
          </a:r>
          <a:r>
            <a:rPr lang="en-US" altLang="ko-KR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. </a:t>
          </a:r>
          <a:r>
            <a:rPr lang="ko-KR" altLang="en-US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본 자료에 포함된 과거 실적은 미래 성과를 보장하지 않으며</a:t>
          </a:r>
          <a:r>
            <a:rPr lang="en-US" altLang="ko-KR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, </a:t>
          </a:r>
          <a:r>
            <a:rPr lang="ko-KR" altLang="en-US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회사의 경영계획</a:t>
          </a:r>
          <a:r>
            <a:rPr lang="en-US" altLang="ko-KR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, </a:t>
          </a:r>
          <a:r>
            <a:rPr lang="ko-KR" altLang="en-US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재무전망 및 사업전략 등 미래예측진술이 포함되어있습니다</a:t>
          </a:r>
          <a:r>
            <a:rPr lang="en-US" altLang="ko-KR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. </a:t>
          </a:r>
          <a:r>
            <a:rPr lang="ko-KR" altLang="en-US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이러한 진술은 현재의 가정과 판단에 근거한 것으로</a:t>
          </a:r>
          <a:r>
            <a:rPr lang="en-US" altLang="ko-KR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, </a:t>
          </a:r>
          <a:r>
            <a:rPr lang="ko-KR" altLang="en-US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금리 및 금융시장 변동</a:t>
          </a:r>
          <a:r>
            <a:rPr lang="en-US" altLang="ko-KR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, </a:t>
          </a:r>
          <a:r>
            <a:rPr lang="ko-KR" altLang="en-US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규제 환경 변화</a:t>
          </a:r>
          <a:r>
            <a:rPr lang="en-US" altLang="ko-KR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, </a:t>
          </a:r>
          <a:r>
            <a:rPr lang="ko-KR" altLang="en-US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거시경제 여건 등 다양한 위험요인과 불확실성으로 인해 실제 결과는 예측 내용과 실질적으로 다를 수 있습니다</a:t>
          </a:r>
          <a:r>
            <a:rPr lang="en-US" altLang="ko-KR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. </a:t>
          </a:r>
          <a:r>
            <a:rPr lang="ko-KR" altLang="en-US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회사는 미래예측진술과 관련하여 이후 발생하는 변경사항을 반영하여 이를 수정하거나 업데이트할 의무를 부담하지 않습니다</a:t>
          </a:r>
          <a:r>
            <a:rPr lang="en-US" altLang="ko-KR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. </a:t>
          </a:r>
          <a:r>
            <a:rPr lang="ko-KR" altLang="en-US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본 자료의 저작권은 회사에 있으며</a:t>
          </a:r>
          <a:r>
            <a:rPr lang="en-US" altLang="ko-KR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, </a:t>
          </a:r>
          <a:r>
            <a:rPr lang="ko-KR" altLang="en-US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사전 승인 없이 그 내용의 전부나 일부를 무단으로 인용</a:t>
          </a:r>
          <a:r>
            <a:rPr lang="en-US" altLang="ko-KR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, </a:t>
          </a:r>
          <a:r>
            <a:rPr lang="ko-KR" altLang="en-US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복제</a:t>
          </a:r>
          <a:r>
            <a:rPr lang="en-US" altLang="ko-KR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, </a:t>
          </a:r>
          <a:r>
            <a:rPr lang="ko-KR" altLang="en-US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배포</a:t>
          </a:r>
          <a:r>
            <a:rPr lang="en-US" altLang="ko-KR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, </a:t>
          </a:r>
          <a:r>
            <a:rPr lang="ko-KR" altLang="en-US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편집</a:t>
          </a:r>
          <a:r>
            <a:rPr lang="en-US" altLang="ko-KR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, </a:t>
          </a:r>
          <a:r>
            <a:rPr lang="ko-KR" altLang="en-US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번역</a:t>
          </a:r>
          <a:r>
            <a:rPr lang="en-US" altLang="ko-KR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, </a:t>
          </a:r>
          <a:r>
            <a:rPr lang="ko-KR" altLang="en-US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출판하는 행위는 지식재산권 침해에 해당하며</a:t>
          </a:r>
          <a:r>
            <a:rPr lang="en-US" altLang="ko-KR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, </a:t>
          </a:r>
          <a:r>
            <a:rPr lang="ko-KR" altLang="en-US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위반 시 관련 법령에 따른 법적 책임을 부담할 수 있습니다</a:t>
          </a:r>
          <a:r>
            <a:rPr lang="en-US" altLang="ko-KR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.</a:t>
          </a:r>
        </a:p>
        <a:p>
          <a:pPr rtl="0" eaLnBrk="1" latinLnBrk="1" hangingPunct="1">
            <a:lnSpc>
              <a:spcPts val="1000"/>
            </a:lnSpc>
          </a:pPr>
          <a:endParaRPr lang="en-US" altLang="ko-KR" sz="2000" b="1" kern="1200" spc="0" baseline="0">
            <a:solidFill>
              <a:srgbClr val="F37321"/>
            </a:solidFill>
            <a:effectLst/>
            <a:latin typeface="YD윤고딕 320" panose="02020603020101020101" pitchFamily="18" charset="-127"/>
            <a:ea typeface="YD윤고딕 320" panose="02020603020101020101" pitchFamily="18" charset="-127"/>
            <a:cs typeface="+mn-cs"/>
          </a:endParaRPr>
        </a:p>
      </xdr:txBody>
    </xdr:sp>
    <xdr:clientData/>
  </xdr:oneCellAnchor>
  <xdr:twoCellAnchor>
    <xdr:from>
      <xdr:col>0</xdr:col>
      <xdr:colOff>1095699</xdr:colOff>
      <xdr:row>2</xdr:row>
      <xdr:rowOff>612116</xdr:rowOff>
    </xdr:from>
    <xdr:to>
      <xdr:col>5</xdr:col>
      <xdr:colOff>239299</xdr:colOff>
      <xdr:row>4</xdr:row>
      <xdr:rowOff>2662</xdr:rowOff>
    </xdr:to>
    <xdr:sp macro="" textlink="">
      <xdr:nvSpPr>
        <xdr:cNvPr id="3" name="제목 1">
          <a:extLst>
            <a:ext uri="{FF2B5EF4-FFF2-40B4-BE49-F238E27FC236}">
              <a16:creationId xmlns:a16="http://schemas.microsoft.com/office/drawing/2014/main" id="{45FC8AD3-D9BC-4540-B511-24B02BEC3052}"/>
            </a:ext>
          </a:extLst>
        </xdr:cNvPr>
        <xdr:cNvSpPr txBox="1">
          <a:spLocks/>
        </xdr:cNvSpPr>
      </xdr:nvSpPr>
      <xdr:spPr>
        <a:xfrm>
          <a:off x="1042359" y="1850366"/>
          <a:ext cx="4596261" cy="611284"/>
        </a:xfrm>
        <a:prstGeom prst="rect">
          <a:avLst/>
        </a:prstGeom>
      </xdr:spPr>
      <xdr:txBody>
        <a:bodyPr vert="horz" wrap="square" lIns="91440" tIns="45720" rIns="91440" bIns="45720" rtlCol="0" anchor="ctr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2800" b="1" spc="1550">
              <a:solidFill>
                <a:srgbClr val="F37321"/>
              </a:solidFill>
              <a:latin typeface="YD윤고딕 140" panose="02020603020101020101" pitchFamily="18" charset="-127"/>
              <a:ea typeface="YD윤고딕 140" panose="02020603020101020101" pitchFamily="18" charset="-127"/>
            </a:rPr>
            <a:t>CONTENTS</a:t>
          </a:r>
          <a:endParaRPr lang="ko-KR" altLang="en-US" sz="2800" b="1" spc="1550">
            <a:solidFill>
              <a:srgbClr val="F37321"/>
            </a:solidFill>
            <a:latin typeface="YD윤고딕 140" panose="02020603020101020101" pitchFamily="18" charset="-127"/>
            <a:ea typeface="YD윤고딕 140" panose="02020603020101020101" pitchFamily="18" charset="-127"/>
          </a:endParaRPr>
        </a:p>
      </xdr:txBody>
    </xdr:sp>
    <xdr:clientData/>
  </xdr:twoCellAnchor>
  <xdr:twoCellAnchor editAs="oneCell">
    <xdr:from>
      <xdr:col>17</xdr:col>
      <xdr:colOff>685800</xdr:colOff>
      <xdr:row>0</xdr:row>
      <xdr:rowOff>228600</xdr:rowOff>
    </xdr:from>
    <xdr:to>
      <xdr:col>18</xdr:col>
      <xdr:colOff>1019175</xdr:colOff>
      <xdr:row>1</xdr:row>
      <xdr:rowOff>28575</xdr:rowOff>
    </xdr:to>
    <xdr:pic>
      <xdr:nvPicPr>
        <xdr:cNvPr id="63905" name="그림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AAB6E8-07E0-4AF5-88B5-FA218D8FF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44" t="-9654" r="2"/>
        <a:stretch>
          <a:fillRect/>
        </a:stretch>
      </xdr:blipFill>
      <xdr:spPr bwMode="auto">
        <a:xfrm>
          <a:off x="19983450" y="228600"/>
          <a:ext cx="142875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1343025</xdr:colOff>
      <xdr:row>0</xdr:row>
      <xdr:rowOff>38100</xdr:rowOff>
    </xdr:from>
    <xdr:to>
      <xdr:col>17</xdr:col>
      <xdr:colOff>1</xdr:colOff>
      <xdr:row>1</xdr:row>
      <xdr:rowOff>57150</xdr:rowOff>
    </xdr:to>
    <xdr:pic>
      <xdr:nvPicPr>
        <xdr:cNvPr id="2" name="그림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251967-4EA9-482D-8E2F-697DA0437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44" t="-9654" r="2"/>
        <a:stretch>
          <a:fillRect/>
        </a:stretch>
      </xdr:blipFill>
      <xdr:spPr bwMode="auto">
        <a:xfrm>
          <a:off x="15059025" y="38100"/>
          <a:ext cx="118110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1133475</xdr:colOff>
      <xdr:row>0</xdr:row>
      <xdr:rowOff>47625</xdr:rowOff>
    </xdr:from>
    <xdr:to>
      <xdr:col>16</xdr:col>
      <xdr:colOff>0</xdr:colOff>
      <xdr:row>1</xdr:row>
      <xdr:rowOff>66675</xdr:rowOff>
    </xdr:to>
    <xdr:pic>
      <xdr:nvPicPr>
        <xdr:cNvPr id="2" name="그림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32903C-C919-4B31-8CD3-07B6C188D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44" t="-9654" r="2"/>
        <a:stretch>
          <a:fillRect/>
        </a:stretch>
      </xdr:blipFill>
      <xdr:spPr bwMode="auto">
        <a:xfrm>
          <a:off x="15049500" y="47625"/>
          <a:ext cx="10953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1343025</xdr:colOff>
      <xdr:row>0</xdr:row>
      <xdr:rowOff>38100</xdr:rowOff>
    </xdr:from>
    <xdr:to>
      <xdr:col>17</xdr:col>
      <xdr:colOff>0</xdr:colOff>
      <xdr:row>1</xdr:row>
      <xdr:rowOff>57150</xdr:rowOff>
    </xdr:to>
    <xdr:pic>
      <xdr:nvPicPr>
        <xdr:cNvPr id="3513" name="그림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EE36D7-CB33-42FE-AC99-A0EC6C154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44" t="-9654" r="2"/>
        <a:stretch>
          <a:fillRect/>
        </a:stretch>
      </xdr:blipFill>
      <xdr:spPr bwMode="auto">
        <a:xfrm>
          <a:off x="15059025" y="38100"/>
          <a:ext cx="118110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1133475</xdr:colOff>
      <xdr:row>0</xdr:row>
      <xdr:rowOff>47625</xdr:rowOff>
    </xdr:from>
    <xdr:to>
      <xdr:col>15</xdr:col>
      <xdr:colOff>1095375</xdr:colOff>
      <xdr:row>1</xdr:row>
      <xdr:rowOff>66675</xdr:rowOff>
    </xdr:to>
    <xdr:pic>
      <xdr:nvPicPr>
        <xdr:cNvPr id="4537" name="그림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D054E5-BE5D-4BFF-A62B-BB67538DB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44" t="-9654" r="2"/>
        <a:stretch>
          <a:fillRect/>
        </a:stretch>
      </xdr:blipFill>
      <xdr:spPr bwMode="auto">
        <a:xfrm>
          <a:off x="15049500" y="47625"/>
          <a:ext cx="10953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1133475</xdr:colOff>
      <xdr:row>0</xdr:row>
      <xdr:rowOff>47625</xdr:rowOff>
    </xdr:from>
    <xdr:to>
      <xdr:col>15</xdr:col>
      <xdr:colOff>1095375</xdr:colOff>
      <xdr:row>1</xdr:row>
      <xdr:rowOff>76200</xdr:rowOff>
    </xdr:to>
    <xdr:pic>
      <xdr:nvPicPr>
        <xdr:cNvPr id="5561" name="그림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355353-9599-4544-859A-2EAFAF33F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44" t="-9654" r="2"/>
        <a:stretch>
          <a:fillRect/>
        </a:stretch>
      </xdr:blipFill>
      <xdr:spPr bwMode="auto">
        <a:xfrm>
          <a:off x="15049500" y="47625"/>
          <a:ext cx="10953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1123950</xdr:colOff>
      <xdr:row>0</xdr:row>
      <xdr:rowOff>47625</xdr:rowOff>
    </xdr:from>
    <xdr:to>
      <xdr:col>35</xdr:col>
      <xdr:colOff>0</xdr:colOff>
      <xdr:row>1</xdr:row>
      <xdr:rowOff>66675</xdr:rowOff>
    </xdr:to>
    <xdr:pic>
      <xdr:nvPicPr>
        <xdr:cNvPr id="6585" name="그림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7BAACC-3E4D-42B8-8085-D20BBF2BE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44" t="-9654" r="2"/>
        <a:stretch>
          <a:fillRect/>
        </a:stretch>
      </xdr:blipFill>
      <xdr:spPr bwMode="auto">
        <a:xfrm>
          <a:off x="27089100" y="47625"/>
          <a:ext cx="10953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1123950</xdr:colOff>
      <xdr:row>0</xdr:row>
      <xdr:rowOff>19050</xdr:rowOff>
    </xdr:from>
    <xdr:to>
      <xdr:col>15</xdr:col>
      <xdr:colOff>1095375</xdr:colOff>
      <xdr:row>1</xdr:row>
      <xdr:rowOff>38100</xdr:rowOff>
    </xdr:to>
    <xdr:pic>
      <xdr:nvPicPr>
        <xdr:cNvPr id="7609" name="그림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5C42B4-5D78-4CBF-9A8E-E2D2AE712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44" t="-9654" r="2"/>
        <a:stretch>
          <a:fillRect/>
        </a:stretch>
      </xdr:blipFill>
      <xdr:spPr bwMode="auto">
        <a:xfrm>
          <a:off x="15049500" y="19050"/>
          <a:ext cx="10953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1123950</xdr:colOff>
      <xdr:row>0</xdr:row>
      <xdr:rowOff>38100</xdr:rowOff>
    </xdr:from>
    <xdr:to>
      <xdr:col>16</xdr:col>
      <xdr:colOff>19050</xdr:colOff>
      <xdr:row>1</xdr:row>
      <xdr:rowOff>57150</xdr:rowOff>
    </xdr:to>
    <xdr:pic>
      <xdr:nvPicPr>
        <xdr:cNvPr id="8633" name="그림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8D35FB-19B2-4991-904D-572F18CB8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44" t="-9654" r="2"/>
        <a:stretch>
          <a:fillRect/>
        </a:stretch>
      </xdr:blipFill>
      <xdr:spPr bwMode="auto">
        <a:xfrm>
          <a:off x="15049500" y="38100"/>
          <a:ext cx="11144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1133475</xdr:colOff>
      <xdr:row>0</xdr:row>
      <xdr:rowOff>19050</xdr:rowOff>
    </xdr:from>
    <xdr:to>
      <xdr:col>15</xdr:col>
      <xdr:colOff>1095375</xdr:colOff>
      <xdr:row>1</xdr:row>
      <xdr:rowOff>38100</xdr:rowOff>
    </xdr:to>
    <xdr:pic>
      <xdr:nvPicPr>
        <xdr:cNvPr id="9657" name="그림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11D751-412C-4AE6-8F45-B4033896C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44" t="-9654" r="2"/>
        <a:stretch>
          <a:fillRect/>
        </a:stretch>
      </xdr:blipFill>
      <xdr:spPr bwMode="auto">
        <a:xfrm>
          <a:off x="15049500" y="19050"/>
          <a:ext cx="10953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1133475</xdr:colOff>
      <xdr:row>0</xdr:row>
      <xdr:rowOff>19050</xdr:rowOff>
    </xdr:from>
    <xdr:to>
      <xdr:col>15</xdr:col>
      <xdr:colOff>1095375</xdr:colOff>
      <xdr:row>1</xdr:row>
      <xdr:rowOff>38100</xdr:rowOff>
    </xdr:to>
    <xdr:pic>
      <xdr:nvPicPr>
        <xdr:cNvPr id="10681" name="그림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28BA1E-7146-4C9B-B1F7-EC44EA91F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44" t="-9654" r="2"/>
        <a:stretch>
          <a:fillRect/>
        </a:stretch>
      </xdr:blipFill>
      <xdr:spPr bwMode="auto">
        <a:xfrm>
          <a:off x="15049500" y="19050"/>
          <a:ext cx="10953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1133475</xdr:colOff>
      <xdr:row>0</xdr:row>
      <xdr:rowOff>38100</xdr:rowOff>
    </xdr:from>
    <xdr:to>
      <xdr:col>15</xdr:col>
      <xdr:colOff>1095375</xdr:colOff>
      <xdr:row>1</xdr:row>
      <xdr:rowOff>66675</xdr:rowOff>
    </xdr:to>
    <xdr:pic>
      <xdr:nvPicPr>
        <xdr:cNvPr id="11705" name="그림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AED9AE-8814-4EE1-B23A-CEFE367B6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44" t="-9654" r="2"/>
        <a:stretch>
          <a:fillRect/>
        </a:stretch>
      </xdr:blipFill>
      <xdr:spPr bwMode="auto">
        <a:xfrm>
          <a:off x="15049500" y="38100"/>
          <a:ext cx="10953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1133475</xdr:colOff>
      <xdr:row>0</xdr:row>
      <xdr:rowOff>38100</xdr:rowOff>
    </xdr:from>
    <xdr:to>
      <xdr:col>15</xdr:col>
      <xdr:colOff>1095375</xdr:colOff>
      <xdr:row>1</xdr:row>
      <xdr:rowOff>66675</xdr:rowOff>
    </xdr:to>
    <xdr:pic>
      <xdr:nvPicPr>
        <xdr:cNvPr id="12729" name="그림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DD4BDC-134C-4C31-9C51-84F19BE57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44" t="-9654" r="2"/>
        <a:stretch>
          <a:fillRect/>
        </a:stretch>
      </xdr:blipFill>
      <xdr:spPr bwMode="auto">
        <a:xfrm>
          <a:off x="15049500" y="38100"/>
          <a:ext cx="10953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1133475</xdr:colOff>
      <xdr:row>0</xdr:row>
      <xdr:rowOff>38100</xdr:rowOff>
    </xdr:from>
    <xdr:to>
      <xdr:col>15</xdr:col>
      <xdr:colOff>1095375</xdr:colOff>
      <xdr:row>1</xdr:row>
      <xdr:rowOff>66675</xdr:rowOff>
    </xdr:to>
    <xdr:pic>
      <xdr:nvPicPr>
        <xdr:cNvPr id="13753" name="그림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EECE7D-C958-4301-9284-9BD1CADA9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44" t="-9654" r="2"/>
        <a:stretch>
          <a:fillRect/>
        </a:stretch>
      </xdr:blipFill>
      <xdr:spPr bwMode="auto">
        <a:xfrm>
          <a:off x="15049500" y="38100"/>
          <a:ext cx="10953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1054553</xdr:colOff>
      <xdr:row>0</xdr:row>
      <xdr:rowOff>38100</xdr:rowOff>
    </xdr:from>
    <xdr:to>
      <xdr:col>18</xdr:col>
      <xdr:colOff>1054553</xdr:colOff>
      <xdr:row>1</xdr:row>
      <xdr:rowOff>66675</xdr:rowOff>
    </xdr:to>
    <xdr:pic>
      <xdr:nvPicPr>
        <xdr:cNvPr id="14777" name="그림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7D7E27-5E2C-4965-9A22-6D7693ABF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44" t="-9654" r="2"/>
        <a:stretch>
          <a:fillRect/>
        </a:stretch>
      </xdr:blipFill>
      <xdr:spPr bwMode="auto">
        <a:xfrm>
          <a:off x="19342553" y="38100"/>
          <a:ext cx="1102179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2" name="Rectangle 7" descr="□ 보험회사의 리스크 종류&#10;">
          <a:extLst>
            <a:ext uri="{FF2B5EF4-FFF2-40B4-BE49-F238E27FC236}">
              <a16:creationId xmlns:a16="http://schemas.microsoft.com/office/drawing/2014/main" id="{B4D43703-903A-4442-8783-AFC801B86709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3" name="Rectangle 7" descr="□ 보험회사의 리스크 종류&#10;">
          <a:extLst>
            <a:ext uri="{FF2B5EF4-FFF2-40B4-BE49-F238E27FC236}">
              <a16:creationId xmlns:a16="http://schemas.microsoft.com/office/drawing/2014/main" id="{F2020701-1290-4C2F-A006-4CAAEB14344E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4" name="Rectangle 7" descr="□ 보험회사의 리스크 종류&#10;">
          <a:extLst>
            <a:ext uri="{FF2B5EF4-FFF2-40B4-BE49-F238E27FC236}">
              <a16:creationId xmlns:a16="http://schemas.microsoft.com/office/drawing/2014/main" id="{E0711768-0A37-4DB1-AE5A-D7F5314CE555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5" name="Rectangle 7" descr="□ 보험회사의 리스크 종류&#10;">
          <a:extLst>
            <a:ext uri="{FF2B5EF4-FFF2-40B4-BE49-F238E27FC236}">
              <a16:creationId xmlns:a16="http://schemas.microsoft.com/office/drawing/2014/main" id="{B400F08E-366D-4A68-8988-64FFA8025581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6" name="Rectangle 7" descr="□ 보험회사의 리스크 종류&#10;">
          <a:extLst>
            <a:ext uri="{FF2B5EF4-FFF2-40B4-BE49-F238E27FC236}">
              <a16:creationId xmlns:a16="http://schemas.microsoft.com/office/drawing/2014/main" id="{70B8306A-2DB5-4D38-84F4-E11B3659DE34}"/>
            </a:ext>
          </a:extLst>
        </xdr:cNvPr>
        <xdr:cNvSpPr>
          <a:spLocks noChangeArrowheads="1"/>
        </xdr:cNvSpPr>
      </xdr:nvSpPr>
      <xdr:spPr bwMode="auto">
        <a:xfrm>
          <a:off x="801734" y="5334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7" name="Rectangle 7" descr="□ 보험회사의 리스크 종류&#10;">
          <a:extLst>
            <a:ext uri="{FF2B5EF4-FFF2-40B4-BE49-F238E27FC236}">
              <a16:creationId xmlns:a16="http://schemas.microsoft.com/office/drawing/2014/main" id="{40CCC6DD-975F-4EDD-8339-82D5E454D586}"/>
            </a:ext>
          </a:extLst>
        </xdr:cNvPr>
        <xdr:cNvSpPr>
          <a:spLocks noChangeArrowheads="1"/>
        </xdr:cNvSpPr>
      </xdr:nvSpPr>
      <xdr:spPr bwMode="auto">
        <a:xfrm>
          <a:off x="801734" y="5334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8" name="Rectangle 7" descr="□ 보험회사의 리스크 종류&#10;">
          <a:extLst>
            <a:ext uri="{FF2B5EF4-FFF2-40B4-BE49-F238E27FC236}">
              <a16:creationId xmlns:a16="http://schemas.microsoft.com/office/drawing/2014/main" id="{19C0B2C6-8904-4045-B13B-3B553EFF89BE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9" name="Rectangle 7" descr="□ 보험회사의 리스크 종류&#10;">
          <a:extLst>
            <a:ext uri="{FF2B5EF4-FFF2-40B4-BE49-F238E27FC236}">
              <a16:creationId xmlns:a16="http://schemas.microsoft.com/office/drawing/2014/main" id="{BF4022E6-3B5B-435A-9FF8-53FB4EC32EFE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0" name="Rectangle 7" descr="□ 보험회사의 리스크 종류&#10;">
          <a:extLst>
            <a:ext uri="{FF2B5EF4-FFF2-40B4-BE49-F238E27FC236}">
              <a16:creationId xmlns:a16="http://schemas.microsoft.com/office/drawing/2014/main" id="{3FF1234C-9BE0-4B77-B9C2-D9EFBAD41FE5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1" name="Rectangle 7" descr="□ 보험회사의 리스크 종류&#10;">
          <a:extLst>
            <a:ext uri="{FF2B5EF4-FFF2-40B4-BE49-F238E27FC236}">
              <a16:creationId xmlns:a16="http://schemas.microsoft.com/office/drawing/2014/main" id="{27ACBA83-FEBF-4A02-9FBB-16956DFC5B01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12" name="Rectangle 7" descr="□ 보험회사의 리스크 종류&#10;">
          <a:extLst>
            <a:ext uri="{FF2B5EF4-FFF2-40B4-BE49-F238E27FC236}">
              <a16:creationId xmlns:a16="http://schemas.microsoft.com/office/drawing/2014/main" id="{4532CB1C-CDB7-43CD-A0D5-D61D4344F330}"/>
            </a:ext>
          </a:extLst>
        </xdr:cNvPr>
        <xdr:cNvSpPr>
          <a:spLocks noChangeArrowheads="1"/>
        </xdr:cNvSpPr>
      </xdr:nvSpPr>
      <xdr:spPr bwMode="auto">
        <a:xfrm>
          <a:off x="801734" y="5334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13" name="Rectangle 7" descr="□ 보험회사의 리스크 종류&#10;">
          <a:extLst>
            <a:ext uri="{FF2B5EF4-FFF2-40B4-BE49-F238E27FC236}">
              <a16:creationId xmlns:a16="http://schemas.microsoft.com/office/drawing/2014/main" id="{AEE80896-9C11-45E5-A491-653D5FF28D32}"/>
            </a:ext>
          </a:extLst>
        </xdr:cNvPr>
        <xdr:cNvSpPr>
          <a:spLocks noChangeArrowheads="1"/>
        </xdr:cNvSpPr>
      </xdr:nvSpPr>
      <xdr:spPr bwMode="auto">
        <a:xfrm>
          <a:off x="801734" y="5334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4" name="Rectangle 7" descr="□ 보험회사의 리스크 종류&#10;">
          <a:extLst>
            <a:ext uri="{FF2B5EF4-FFF2-40B4-BE49-F238E27FC236}">
              <a16:creationId xmlns:a16="http://schemas.microsoft.com/office/drawing/2014/main" id="{980356C0-C588-4D2A-94D2-B5DBC93315B9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5" name="Rectangle 7" descr="□ 보험회사의 리스크 종류&#10;">
          <a:extLst>
            <a:ext uri="{FF2B5EF4-FFF2-40B4-BE49-F238E27FC236}">
              <a16:creationId xmlns:a16="http://schemas.microsoft.com/office/drawing/2014/main" id="{091FDCBF-8413-4038-A9CE-919CD4247D16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6" name="Rectangle 7" descr="□ 보험회사의 리스크 종류&#10;">
          <a:extLst>
            <a:ext uri="{FF2B5EF4-FFF2-40B4-BE49-F238E27FC236}">
              <a16:creationId xmlns:a16="http://schemas.microsoft.com/office/drawing/2014/main" id="{91096615-3712-4A2D-8EDA-9147145BFF4C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7" name="Rectangle 7" descr="□ 보험회사의 리스크 종류&#10;">
          <a:extLst>
            <a:ext uri="{FF2B5EF4-FFF2-40B4-BE49-F238E27FC236}">
              <a16:creationId xmlns:a16="http://schemas.microsoft.com/office/drawing/2014/main" id="{4055F09C-D7AA-4A3B-A3A0-DCD6A875A3EC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18" name="Rectangle 7" descr="□ 보험회사의 리스크 종류&#10;">
          <a:extLst>
            <a:ext uri="{FF2B5EF4-FFF2-40B4-BE49-F238E27FC236}">
              <a16:creationId xmlns:a16="http://schemas.microsoft.com/office/drawing/2014/main" id="{74E5E748-B125-46BD-8C4F-AE9464E19C47}"/>
            </a:ext>
          </a:extLst>
        </xdr:cNvPr>
        <xdr:cNvSpPr>
          <a:spLocks noChangeArrowheads="1"/>
        </xdr:cNvSpPr>
      </xdr:nvSpPr>
      <xdr:spPr bwMode="auto">
        <a:xfrm>
          <a:off x="801734" y="5334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19" name="Rectangle 7" descr="□ 보험회사의 리스크 종류&#10;">
          <a:extLst>
            <a:ext uri="{FF2B5EF4-FFF2-40B4-BE49-F238E27FC236}">
              <a16:creationId xmlns:a16="http://schemas.microsoft.com/office/drawing/2014/main" id="{C8FB9251-41B2-4C97-9023-BF2ED04BDA9C}"/>
            </a:ext>
          </a:extLst>
        </xdr:cNvPr>
        <xdr:cNvSpPr>
          <a:spLocks noChangeArrowheads="1"/>
        </xdr:cNvSpPr>
      </xdr:nvSpPr>
      <xdr:spPr bwMode="auto">
        <a:xfrm>
          <a:off x="801734" y="5334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20" name="Rectangle 7" descr="□ 보험회사의 리스크 종류&#10;">
          <a:extLst>
            <a:ext uri="{FF2B5EF4-FFF2-40B4-BE49-F238E27FC236}">
              <a16:creationId xmlns:a16="http://schemas.microsoft.com/office/drawing/2014/main" id="{101B1896-479B-4BA5-B21B-2DAAE6CDBB67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21" name="Rectangle 7" descr="□ 보험회사의 리스크 종류&#10;">
          <a:extLst>
            <a:ext uri="{FF2B5EF4-FFF2-40B4-BE49-F238E27FC236}">
              <a16:creationId xmlns:a16="http://schemas.microsoft.com/office/drawing/2014/main" id="{F437B63A-B050-4FC8-82EF-D022829CF57B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22" name="Rectangle 7" descr="□ 보험회사의 리스크 종류&#10;">
          <a:extLst>
            <a:ext uri="{FF2B5EF4-FFF2-40B4-BE49-F238E27FC236}">
              <a16:creationId xmlns:a16="http://schemas.microsoft.com/office/drawing/2014/main" id="{D2545082-BF32-4E1A-86A8-93A5E22BF39B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23" name="Rectangle 7" descr="□ 보험회사의 리스크 종류&#10;">
          <a:extLst>
            <a:ext uri="{FF2B5EF4-FFF2-40B4-BE49-F238E27FC236}">
              <a16:creationId xmlns:a16="http://schemas.microsoft.com/office/drawing/2014/main" id="{287FB057-AE5A-4022-874D-9B9DFEA7FCD1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24" name="Rectangle 7" descr="□ 보험회사의 리스크 종류&#10;">
          <a:extLst>
            <a:ext uri="{FF2B5EF4-FFF2-40B4-BE49-F238E27FC236}">
              <a16:creationId xmlns:a16="http://schemas.microsoft.com/office/drawing/2014/main" id="{3A177C48-C466-42D0-8508-BC3BE71D8697}"/>
            </a:ext>
          </a:extLst>
        </xdr:cNvPr>
        <xdr:cNvSpPr>
          <a:spLocks noChangeArrowheads="1"/>
        </xdr:cNvSpPr>
      </xdr:nvSpPr>
      <xdr:spPr bwMode="auto">
        <a:xfrm>
          <a:off x="801734" y="5334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25" name="Rectangle 7" descr="□ 보험회사의 리스크 종류&#10;">
          <a:extLst>
            <a:ext uri="{FF2B5EF4-FFF2-40B4-BE49-F238E27FC236}">
              <a16:creationId xmlns:a16="http://schemas.microsoft.com/office/drawing/2014/main" id="{12D2BA4C-62D5-42BC-B3D3-743675651E7A}"/>
            </a:ext>
          </a:extLst>
        </xdr:cNvPr>
        <xdr:cNvSpPr>
          <a:spLocks noChangeArrowheads="1"/>
        </xdr:cNvSpPr>
      </xdr:nvSpPr>
      <xdr:spPr bwMode="auto">
        <a:xfrm>
          <a:off x="801734" y="5334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26" name="Rectangle 7" descr="□ 보험회사의 리스크 종류&#10;">
          <a:extLst>
            <a:ext uri="{FF2B5EF4-FFF2-40B4-BE49-F238E27FC236}">
              <a16:creationId xmlns:a16="http://schemas.microsoft.com/office/drawing/2014/main" id="{A902075D-A438-4CF8-BDC9-AA9F6782CEC5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27" name="Rectangle 7" descr="□ 보험회사의 리스크 종류&#10;">
          <a:extLst>
            <a:ext uri="{FF2B5EF4-FFF2-40B4-BE49-F238E27FC236}">
              <a16:creationId xmlns:a16="http://schemas.microsoft.com/office/drawing/2014/main" id="{07E69E18-A714-472D-A27F-0D388BDC8336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28" name="Rectangle 7" descr="□ 보험회사의 리스크 종류&#10;">
          <a:extLst>
            <a:ext uri="{FF2B5EF4-FFF2-40B4-BE49-F238E27FC236}">
              <a16:creationId xmlns:a16="http://schemas.microsoft.com/office/drawing/2014/main" id="{A615BEE3-A618-4B48-8A12-BFBB45D37044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29" name="Rectangle 7" descr="□ 보험회사의 리스크 종류&#10;">
          <a:extLst>
            <a:ext uri="{FF2B5EF4-FFF2-40B4-BE49-F238E27FC236}">
              <a16:creationId xmlns:a16="http://schemas.microsoft.com/office/drawing/2014/main" id="{FFC0AEF7-A4F7-4530-847A-CAA6A91A4927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30" name="Rectangle 7" descr="□ 보험회사의 리스크 종류&#10;">
          <a:extLst>
            <a:ext uri="{FF2B5EF4-FFF2-40B4-BE49-F238E27FC236}">
              <a16:creationId xmlns:a16="http://schemas.microsoft.com/office/drawing/2014/main" id="{6C4B67AC-B439-4A7D-8639-88B4A47D2DD2}"/>
            </a:ext>
          </a:extLst>
        </xdr:cNvPr>
        <xdr:cNvSpPr>
          <a:spLocks noChangeArrowheads="1"/>
        </xdr:cNvSpPr>
      </xdr:nvSpPr>
      <xdr:spPr bwMode="auto">
        <a:xfrm>
          <a:off x="801734" y="5334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31" name="Rectangle 7" descr="□ 보험회사의 리스크 종류&#10;">
          <a:extLst>
            <a:ext uri="{FF2B5EF4-FFF2-40B4-BE49-F238E27FC236}">
              <a16:creationId xmlns:a16="http://schemas.microsoft.com/office/drawing/2014/main" id="{5A69FDF5-3930-470D-AC8E-B5C3C31FB6E8}"/>
            </a:ext>
          </a:extLst>
        </xdr:cNvPr>
        <xdr:cNvSpPr>
          <a:spLocks noChangeArrowheads="1"/>
        </xdr:cNvSpPr>
      </xdr:nvSpPr>
      <xdr:spPr bwMode="auto">
        <a:xfrm>
          <a:off x="801734" y="5334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32" name="Rectangle 7" descr="□ 보험회사의 리스크 종류&#10;">
          <a:extLst>
            <a:ext uri="{FF2B5EF4-FFF2-40B4-BE49-F238E27FC236}">
              <a16:creationId xmlns:a16="http://schemas.microsoft.com/office/drawing/2014/main" id="{3CE007FA-CE32-4D3E-B85B-E80EBFC49F09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33" name="Rectangle 7" descr="□ 보험회사의 리스크 종류&#10;">
          <a:extLst>
            <a:ext uri="{FF2B5EF4-FFF2-40B4-BE49-F238E27FC236}">
              <a16:creationId xmlns:a16="http://schemas.microsoft.com/office/drawing/2014/main" id="{EF5CA673-C3A7-420D-815F-1A4C0280A4DE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34" name="Rectangle 7" descr="□ 보험회사의 리스크 종류&#10;">
          <a:extLst>
            <a:ext uri="{FF2B5EF4-FFF2-40B4-BE49-F238E27FC236}">
              <a16:creationId xmlns:a16="http://schemas.microsoft.com/office/drawing/2014/main" id="{E0007124-3834-4BDF-B109-01729D3AEE46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35" name="Rectangle 7" descr="□ 보험회사의 리스크 종류&#10;">
          <a:extLst>
            <a:ext uri="{FF2B5EF4-FFF2-40B4-BE49-F238E27FC236}">
              <a16:creationId xmlns:a16="http://schemas.microsoft.com/office/drawing/2014/main" id="{3CA6B835-82E5-4A3D-B2F4-C87C404435B9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36" name="Rectangle 7" descr="□ 보험회사의 리스크 종류&#10;">
          <a:extLst>
            <a:ext uri="{FF2B5EF4-FFF2-40B4-BE49-F238E27FC236}">
              <a16:creationId xmlns:a16="http://schemas.microsoft.com/office/drawing/2014/main" id="{1988A4BC-2010-4224-9A79-9D71A9F7D83A}"/>
            </a:ext>
          </a:extLst>
        </xdr:cNvPr>
        <xdr:cNvSpPr>
          <a:spLocks noChangeArrowheads="1"/>
        </xdr:cNvSpPr>
      </xdr:nvSpPr>
      <xdr:spPr bwMode="auto">
        <a:xfrm>
          <a:off x="801734" y="5334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37" name="Rectangle 7" descr="□ 보험회사의 리스크 종류&#10;">
          <a:extLst>
            <a:ext uri="{FF2B5EF4-FFF2-40B4-BE49-F238E27FC236}">
              <a16:creationId xmlns:a16="http://schemas.microsoft.com/office/drawing/2014/main" id="{5FC2ECC8-1D33-43A0-85E5-91485B0E7155}"/>
            </a:ext>
          </a:extLst>
        </xdr:cNvPr>
        <xdr:cNvSpPr>
          <a:spLocks noChangeArrowheads="1"/>
        </xdr:cNvSpPr>
      </xdr:nvSpPr>
      <xdr:spPr bwMode="auto">
        <a:xfrm>
          <a:off x="801734" y="5334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38" name="Rectangle 7" descr="□ 보험회사의 리스크 종류&#10;">
          <a:extLst>
            <a:ext uri="{FF2B5EF4-FFF2-40B4-BE49-F238E27FC236}">
              <a16:creationId xmlns:a16="http://schemas.microsoft.com/office/drawing/2014/main" id="{241184C7-FA1E-4F21-B676-D2EA6DF3F50D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39" name="Rectangle 7" descr="□ 보험회사의 리스크 종류&#10;">
          <a:extLst>
            <a:ext uri="{FF2B5EF4-FFF2-40B4-BE49-F238E27FC236}">
              <a16:creationId xmlns:a16="http://schemas.microsoft.com/office/drawing/2014/main" id="{B6514188-39F9-4F1C-9881-CF635396ED72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40" name="Rectangle 7" descr="□ 보험회사의 리스크 종류&#10;">
          <a:extLst>
            <a:ext uri="{FF2B5EF4-FFF2-40B4-BE49-F238E27FC236}">
              <a16:creationId xmlns:a16="http://schemas.microsoft.com/office/drawing/2014/main" id="{5C151418-7B8F-4B68-A3B5-C57F18A26635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41" name="Rectangle 7" descr="□ 보험회사의 리스크 종류&#10;">
          <a:extLst>
            <a:ext uri="{FF2B5EF4-FFF2-40B4-BE49-F238E27FC236}">
              <a16:creationId xmlns:a16="http://schemas.microsoft.com/office/drawing/2014/main" id="{A52A7E82-059F-4467-9061-D6D3FE8967E7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42" name="Rectangle 7" descr="□ 보험회사의 리스크 종류&#10;">
          <a:extLst>
            <a:ext uri="{FF2B5EF4-FFF2-40B4-BE49-F238E27FC236}">
              <a16:creationId xmlns:a16="http://schemas.microsoft.com/office/drawing/2014/main" id="{34D7B44D-72C7-4F8F-8F00-6A2A81E2600C}"/>
            </a:ext>
          </a:extLst>
        </xdr:cNvPr>
        <xdr:cNvSpPr>
          <a:spLocks noChangeArrowheads="1"/>
        </xdr:cNvSpPr>
      </xdr:nvSpPr>
      <xdr:spPr bwMode="auto">
        <a:xfrm>
          <a:off x="801734" y="5334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43" name="Rectangle 7" descr="□ 보험회사의 리스크 종류&#10;">
          <a:extLst>
            <a:ext uri="{FF2B5EF4-FFF2-40B4-BE49-F238E27FC236}">
              <a16:creationId xmlns:a16="http://schemas.microsoft.com/office/drawing/2014/main" id="{76696C7B-47ED-488A-A62A-C5AC0C934925}"/>
            </a:ext>
          </a:extLst>
        </xdr:cNvPr>
        <xdr:cNvSpPr>
          <a:spLocks noChangeArrowheads="1"/>
        </xdr:cNvSpPr>
      </xdr:nvSpPr>
      <xdr:spPr bwMode="auto">
        <a:xfrm>
          <a:off x="801734" y="5334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44" name="Rectangle 7" descr="□ 보험회사의 리스크 종류&#10;">
          <a:extLst>
            <a:ext uri="{FF2B5EF4-FFF2-40B4-BE49-F238E27FC236}">
              <a16:creationId xmlns:a16="http://schemas.microsoft.com/office/drawing/2014/main" id="{49FD3D52-BC7D-4FC1-A834-257C4998B98B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45" name="Rectangle 7" descr="□ 보험회사의 리스크 종류&#10;">
          <a:extLst>
            <a:ext uri="{FF2B5EF4-FFF2-40B4-BE49-F238E27FC236}">
              <a16:creationId xmlns:a16="http://schemas.microsoft.com/office/drawing/2014/main" id="{6D7E1F4C-3039-4121-A682-06B41BEAD6C7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46" name="Rectangle 7" descr="□ 보험회사의 리스크 종류&#10;">
          <a:extLst>
            <a:ext uri="{FF2B5EF4-FFF2-40B4-BE49-F238E27FC236}">
              <a16:creationId xmlns:a16="http://schemas.microsoft.com/office/drawing/2014/main" id="{422BA06B-B358-4029-ADCE-12F7E7539621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47" name="Rectangle 7" descr="□ 보험회사의 리스크 종류&#10;">
          <a:extLst>
            <a:ext uri="{FF2B5EF4-FFF2-40B4-BE49-F238E27FC236}">
              <a16:creationId xmlns:a16="http://schemas.microsoft.com/office/drawing/2014/main" id="{A5F0D302-FA74-4247-AAB6-A148CF8DF1D2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48" name="Rectangle 7" descr="□ 보험회사의 리스크 종류&#10;">
          <a:extLst>
            <a:ext uri="{FF2B5EF4-FFF2-40B4-BE49-F238E27FC236}">
              <a16:creationId xmlns:a16="http://schemas.microsoft.com/office/drawing/2014/main" id="{F7FD7D97-AF3C-486E-9F83-68F7211BD865}"/>
            </a:ext>
          </a:extLst>
        </xdr:cNvPr>
        <xdr:cNvSpPr>
          <a:spLocks noChangeArrowheads="1"/>
        </xdr:cNvSpPr>
      </xdr:nvSpPr>
      <xdr:spPr bwMode="auto">
        <a:xfrm>
          <a:off x="801734" y="5334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49" name="Rectangle 7" descr="□ 보험회사의 리스크 종류&#10;">
          <a:extLst>
            <a:ext uri="{FF2B5EF4-FFF2-40B4-BE49-F238E27FC236}">
              <a16:creationId xmlns:a16="http://schemas.microsoft.com/office/drawing/2014/main" id="{654EDDBE-422C-405F-97BE-7E921158D93A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50" name="Rectangle 7" descr="□ 보험회사의 리스크 종류&#10;">
          <a:extLst>
            <a:ext uri="{FF2B5EF4-FFF2-40B4-BE49-F238E27FC236}">
              <a16:creationId xmlns:a16="http://schemas.microsoft.com/office/drawing/2014/main" id="{E1069687-10D1-4181-BFB4-32239F503CBC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51" name="Rectangle 7" descr="□ 보험회사의 리스크 종류&#10;">
          <a:extLst>
            <a:ext uri="{FF2B5EF4-FFF2-40B4-BE49-F238E27FC236}">
              <a16:creationId xmlns:a16="http://schemas.microsoft.com/office/drawing/2014/main" id="{229401D0-08FC-446A-BBB8-0E119F3253FE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52" name="Rectangle 7" descr="□ 보험회사의 리스크 종류&#10;">
          <a:extLst>
            <a:ext uri="{FF2B5EF4-FFF2-40B4-BE49-F238E27FC236}">
              <a16:creationId xmlns:a16="http://schemas.microsoft.com/office/drawing/2014/main" id="{13F79B43-B573-41F6-9A06-C685DF2C1FA7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53" name="Rectangle 7" descr="□ 보험회사의 리스크 종류&#10;">
          <a:extLst>
            <a:ext uri="{FF2B5EF4-FFF2-40B4-BE49-F238E27FC236}">
              <a16:creationId xmlns:a16="http://schemas.microsoft.com/office/drawing/2014/main" id="{6583FFC1-2FA8-423C-BA8A-4A8C00343395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54" name="Rectangle 7" descr="□ 보험회사의 리스크 종류&#10;">
          <a:extLst>
            <a:ext uri="{FF2B5EF4-FFF2-40B4-BE49-F238E27FC236}">
              <a16:creationId xmlns:a16="http://schemas.microsoft.com/office/drawing/2014/main" id="{0AB0C5E2-103C-47FF-BCB1-712D9ED5FC67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55" name="Rectangle 7" descr="□ 보험회사의 리스크 종류&#10;">
          <a:extLst>
            <a:ext uri="{FF2B5EF4-FFF2-40B4-BE49-F238E27FC236}">
              <a16:creationId xmlns:a16="http://schemas.microsoft.com/office/drawing/2014/main" id="{86C023DD-D96D-4AFF-9761-1A933C30A4ED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56" name="Rectangle 7" descr="□ 보험회사의 리스크 종류&#10;">
          <a:extLst>
            <a:ext uri="{FF2B5EF4-FFF2-40B4-BE49-F238E27FC236}">
              <a16:creationId xmlns:a16="http://schemas.microsoft.com/office/drawing/2014/main" id="{6137C410-D6D9-4ED8-B2F0-ACD708AD84DD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</a:t>
          </a:r>
          <a:r>
            <a:rPr lang="en-US" altLang="ko-KR" sz="1200" b="0" i="0" u="none" strike="noStrike" baseline="0">
              <a:solidFill>
                <a:srgbClr val="FFFFFF"/>
              </a:solidFill>
              <a:latin typeface="SLI 파트너 EB"/>
            </a:rPr>
            <a:t>/</a:t>
          </a: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 editAs="oneCell">
    <xdr:from>
      <xdr:col>5</xdr:col>
      <xdr:colOff>1460500</xdr:colOff>
      <xdr:row>0</xdr:row>
      <xdr:rowOff>0</xdr:rowOff>
    </xdr:from>
    <xdr:to>
      <xdr:col>6</xdr:col>
      <xdr:colOff>186417</xdr:colOff>
      <xdr:row>1</xdr:row>
      <xdr:rowOff>19050</xdr:rowOff>
    </xdr:to>
    <xdr:pic>
      <xdr:nvPicPr>
        <xdr:cNvPr id="58" name="그림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7D825A-1298-47BA-A648-0335F53B8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44" t="-9654" r="2"/>
        <a:stretch>
          <a:fillRect/>
        </a:stretch>
      </xdr:blipFill>
      <xdr:spPr bwMode="auto">
        <a:xfrm>
          <a:off x="7858125" y="0"/>
          <a:ext cx="1091292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59" name="Rectangle 7" descr="□ 보험회사의 리스크 종류&#10;">
          <a:extLst>
            <a:ext uri="{FF2B5EF4-FFF2-40B4-BE49-F238E27FC236}">
              <a16:creationId xmlns:a16="http://schemas.microsoft.com/office/drawing/2014/main" id="{624BC3AB-1F5D-4E80-BF9F-8691A00B8151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60" name="Rectangle 7" descr="□ 보험회사의 리스크 종류&#10;">
          <a:extLst>
            <a:ext uri="{FF2B5EF4-FFF2-40B4-BE49-F238E27FC236}">
              <a16:creationId xmlns:a16="http://schemas.microsoft.com/office/drawing/2014/main" id="{3F24FFD8-CE4C-4AFE-9FF5-A774A502ABA7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61" name="Rectangle 7" descr="□ 보험회사의 리스크 종류&#10;">
          <a:extLst>
            <a:ext uri="{FF2B5EF4-FFF2-40B4-BE49-F238E27FC236}">
              <a16:creationId xmlns:a16="http://schemas.microsoft.com/office/drawing/2014/main" id="{93061411-19A8-4867-999F-8B5383B14C19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62" name="Rectangle 7" descr="□ 보험회사의 리스크 종류&#10;">
          <a:extLst>
            <a:ext uri="{FF2B5EF4-FFF2-40B4-BE49-F238E27FC236}">
              <a16:creationId xmlns:a16="http://schemas.microsoft.com/office/drawing/2014/main" id="{33EFEBAE-CE8C-46E5-8F97-5834ADBC2994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63" name="Rectangle 7" descr="□ 보험회사의 리스크 종류&#10;">
          <a:extLst>
            <a:ext uri="{FF2B5EF4-FFF2-40B4-BE49-F238E27FC236}">
              <a16:creationId xmlns:a16="http://schemas.microsoft.com/office/drawing/2014/main" id="{11966B5B-4CB7-4FB1-8369-B7C74246A9E4}"/>
            </a:ext>
          </a:extLst>
        </xdr:cNvPr>
        <xdr:cNvSpPr>
          <a:spLocks noChangeArrowheads="1"/>
        </xdr:cNvSpPr>
      </xdr:nvSpPr>
      <xdr:spPr bwMode="auto">
        <a:xfrm>
          <a:off x="801734" y="5334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64" name="Rectangle 7" descr="□ 보험회사의 리스크 종류&#10;">
          <a:extLst>
            <a:ext uri="{FF2B5EF4-FFF2-40B4-BE49-F238E27FC236}">
              <a16:creationId xmlns:a16="http://schemas.microsoft.com/office/drawing/2014/main" id="{19129487-6AE7-4B17-B3C0-CDEF32F46072}"/>
            </a:ext>
          </a:extLst>
        </xdr:cNvPr>
        <xdr:cNvSpPr>
          <a:spLocks noChangeArrowheads="1"/>
        </xdr:cNvSpPr>
      </xdr:nvSpPr>
      <xdr:spPr bwMode="auto">
        <a:xfrm>
          <a:off x="801734" y="5334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65" name="Rectangle 7" descr="□ 보험회사의 리스크 종류&#10;">
          <a:extLst>
            <a:ext uri="{FF2B5EF4-FFF2-40B4-BE49-F238E27FC236}">
              <a16:creationId xmlns:a16="http://schemas.microsoft.com/office/drawing/2014/main" id="{1244C6CF-AFCD-4FD2-81C2-CC33F988733F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66" name="Rectangle 7" descr="□ 보험회사의 리스크 종류&#10;">
          <a:extLst>
            <a:ext uri="{FF2B5EF4-FFF2-40B4-BE49-F238E27FC236}">
              <a16:creationId xmlns:a16="http://schemas.microsoft.com/office/drawing/2014/main" id="{955500CA-B247-45D2-AA12-F017A2F413F2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67" name="Rectangle 7" descr="□ 보험회사의 리스크 종류&#10;">
          <a:extLst>
            <a:ext uri="{FF2B5EF4-FFF2-40B4-BE49-F238E27FC236}">
              <a16:creationId xmlns:a16="http://schemas.microsoft.com/office/drawing/2014/main" id="{C0C90A0F-06A0-4C5C-953B-A65011A85186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68" name="Rectangle 7" descr="□ 보험회사의 리스크 종류&#10;">
          <a:extLst>
            <a:ext uri="{FF2B5EF4-FFF2-40B4-BE49-F238E27FC236}">
              <a16:creationId xmlns:a16="http://schemas.microsoft.com/office/drawing/2014/main" id="{44C656FA-95EC-481F-94CD-E2266C5C60D4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69" name="Rectangle 7" descr="□ 보험회사의 리스크 종류&#10;">
          <a:extLst>
            <a:ext uri="{FF2B5EF4-FFF2-40B4-BE49-F238E27FC236}">
              <a16:creationId xmlns:a16="http://schemas.microsoft.com/office/drawing/2014/main" id="{D17DAB0E-3A71-4942-87AC-7ED0A1A78483}"/>
            </a:ext>
          </a:extLst>
        </xdr:cNvPr>
        <xdr:cNvSpPr>
          <a:spLocks noChangeArrowheads="1"/>
        </xdr:cNvSpPr>
      </xdr:nvSpPr>
      <xdr:spPr bwMode="auto">
        <a:xfrm>
          <a:off x="801734" y="5334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70" name="Rectangle 7" descr="□ 보험회사의 리스크 종류&#10;">
          <a:extLst>
            <a:ext uri="{FF2B5EF4-FFF2-40B4-BE49-F238E27FC236}">
              <a16:creationId xmlns:a16="http://schemas.microsoft.com/office/drawing/2014/main" id="{67333A31-6808-4022-AB94-248CC2AB5960}"/>
            </a:ext>
          </a:extLst>
        </xdr:cNvPr>
        <xdr:cNvSpPr>
          <a:spLocks noChangeArrowheads="1"/>
        </xdr:cNvSpPr>
      </xdr:nvSpPr>
      <xdr:spPr bwMode="auto">
        <a:xfrm>
          <a:off x="801734" y="5334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71" name="Rectangle 7" descr="□ 보험회사의 리스크 종류&#10;">
          <a:extLst>
            <a:ext uri="{FF2B5EF4-FFF2-40B4-BE49-F238E27FC236}">
              <a16:creationId xmlns:a16="http://schemas.microsoft.com/office/drawing/2014/main" id="{95267707-837C-4F2A-9525-168C0DF0932E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72" name="Rectangle 7" descr="□ 보험회사의 리스크 종류&#10;">
          <a:extLst>
            <a:ext uri="{FF2B5EF4-FFF2-40B4-BE49-F238E27FC236}">
              <a16:creationId xmlns:a16="http://schemas.microsoft.com/office/drawing/2014/main" id="{C9C5D341-4CF3-466E-BCA3-F34F10280A03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73" name="Rectangle 7" descr="□ 보험회사의 리스크 종류&#10;">
          <a:extLst>
            <a:ext uri="{FF2B5EF4-FFF2-40B4-BE49-F238E27FC236}">
              <a16:creationId xmlns:a16="http://schemas.microsoft.com/office/drawing/2014/main" id="{AA6314C5-9087-493D-9F6B-46E97CC2447B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74" name="Rectangle 7" descr="□ 보험회사의 리스크 종류&#10;">
          <a:extLst>
            <a:ext uri="{FF2B5EF4-FFF2-40B4-BE49-F238E27FC236}">
              <a16:creationId xmlns:a16="http://schemas.microsoft.com/office/drawing/2014/main" id="{3FF39DB1-FEED-432E-B441-9094C17BF23D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75" name="Rectangle 7" descr="□ 보험회사의 리스크 종류&#10;">
          <a:extLst>
            <a:ext uri="{FF2B5EF4-FFF2-40B4-BE49-F238E27FC236}">
              <a16:creationId xmlns:a16="http://schemas.microsoft.com/office/drawing/2014/main" id="{779E3586-2AAA-46E7-8465-6015024F0C7B}"/>
            </a:ext>
          </a:extLst>
        </xdr:cNvPr>
        <xdr:cNvSpPr>
          <a:spLocks noChangeArrowheads="1"/>
        </xdr:cNvSpPr>
      </xdr:nvSpPr>
      <xdr:spPr bwMode="auto">
        <a:xfrm>
          <a:off x="801734" y="5334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76" name="Rectangle 7" descr="□ 보험회사의 리스크 종류&#10;">
          <a:extLst>
            <a:ext uri="{FF2B5EF4-FFF2-40B4-BE49-F238E27FC236}">
              <a16:creationId xmlns:a16="http://schemas.microsoft.com/office/drawing/2014/main" id="{3D556C98-DEA9-49A4-BAAD-EA5DA5B964B2}"/>
            </a:ext>
          </a:extLst>
        </xdr:cNvPr>
        <xdr:cNvSpPr>
          <a:spLocks noChangeArrowheads="1"/>
        </xdr:cNvSpPr>
      </xdr:nvSpPr>
      <xdr:spPr bwMode="auto">
        <a:xfrm>
          <a:off x="801734" y="5334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77" name="Rectangle 7" descr="□ 보험회사의 리스크 종류&#10;">
          <a:extLst>
            <a:ext uri="{FF2B5EF4-FFF2-40B4-BE49-F238E27FC236}">
              <a16:creationId xmlns:a16="http://schemas.microsoft.com/office/drawing/2014/main" id="{7C028C6D-C8FA-4012-857A-D003A3377021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78" name="Rectangle 7" descr="□ 보험회사의 리스크 종류&#10;">
          <a:extLst>
            <a:ext uri="{FF2B5EF4-FFF2-40B4-BE49-F238E27FC236}">
              <a16:creationId xmlns:a16="http://schemas.microsoft.com/office/drawing/2014/main" id="{57FD61EA-03B6-48BB-ADE2-D730A1ABE9D5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79" name="Rectangle 7" descr="□ 보험회사의 리스크 종류&#10;">
          <a:extLst>
            <a:ext uri="{FF2B5EF4-FFF2-40B4-BE49-F238E27FC236}">
              <a16:creationId xmlns:a16="http://schemas.microsoft.com/office/drawing/2014/main" id="{C4A39CE4-02F9-4ACC-9AF1-1439024F352E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80" name="Rectangle 7" descr="□ 보험회사의 리스크 종류&#10;">
          <a:extLst>
            <a:ext uri="{FF2B5EF4-FFF2-40B4-BE49-F238E27FC236}">
              <a16:creationId xmlns:a16="http://schemas.microsoft.com/office/drawing/2014/main" id="{795564C5-0A13-4677-B2B6-0D1E7622F51D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81" name="Rectangle 7" descr="□ 보험회사의 리스크 종류&#10;">
          <a:extLst>
            <a:ext uri="{FF2B5EF4-FFF2-40B4-BE49-F238E27FC236}">
              <a16:creationId xmlns:a16="http://schemas.microsoft.com/office/drawing/2014/main" id="{069F0163-CF4A-46E8-B54C-6E7224F5BC01}"/>
            </a:ext>
          </a:extLst>
        </xdr:cNvPr>
        <xdr:cNvSpPr>
          <a:spLocks noChangeArrowheads="1"/>
        </xdr:cNvSpPr>
      </xdr:nvSpPr>
      <xdr:spPr bwMode="auto">
        <a:xfrm>
          <a:off x="801734" y="5334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82" name="Rectangle 7" descr="□ 보험회사의 리스크 종류&#10;">
          <a:extLst>
            <a:ext uri="{FF2B5EF4-FFF2-40B4-BE49-F238E27FC236}">
              <a16:creationId xmlns:a16="http://schemas.microsoft.com/office/drawing/2014/main" id="{649269FC-A048-46B1-9209-DAD161A2F3D4}"/>
            </a:ext>
          </a:extLst>
        </xdr:cNvPr>
        <xdr:cNvSpPr>
          <a:spLocks noChangeArrowheads="1"/>
        </xdr:cNvSpPr>
      </xdr:nvSpPr>
      <xdr:spPr bwMode="auto">
        <a:xfrm>
          <a:off x="801734" y="5334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83" name="Rectangle 7" descr="□ 보험회사의 리스크 종류&#10;">
          <a:extLst>
            <a:ext uri="{FF2B5EF4-FFF2-40B4-BE49-F238E27FC236}">
              <a16:creationId xmlns:a16="http://schemas.microsoft.com/office/drawing/2014/main" id="{0ABBE2F7-A374-4D6E-A634-A0E639471976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84" name="Rectangle 7" descr="□ 보험회사의 리스크 종류&#10;">
          <a:extLst>
            <a:ext uri="{FF2B5EF4-FFF2-40B4-BE49-F238E27FC236}">
              <a16:creationId xmlns:a16="http://schemas.microsoft.com/office/drawing/2014/main" id="{786B9C20-7156-4A0E-8F30-9906D116FAC5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85" name="Rectangle 7" descr="□ 보험회사의 리스크 종류&#10;">
          <a:extLst>
            <a:ext uri="{FF2B5EF4-FFF2-40B4-BE49-F238E27FC236}">
              <a16:creationId xmlns:a16="http://schemas.microsoft.com/office/drawing/2014/main" id="{6BB747B7-E140-4EF1-896F-3AB0AD6862E1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86" name="Rectangle 7" descr="□ 보험회사의 리스크 종류&#10;">
          <a:extLst>
            <a:ext uri="{FF2B5EF4-FFF2-40B4-BE49-F238E27FC236}">
              <a16:creationId xmlns:a16="http://schemas.microsoft.com/office/drawing/2014/main" id="{3D1A3941-97F2-49F6-802C-9D67AA7A1BC7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87" name="Rectangle 7" descr="□ 보험회사의 리스크 종류&#10;">
          <a:extLst>
            <a:ext uri="{FF2B5EF4-FFF2-40B4-BE49-F238E27FC236}">
              <a16:creationId xmlns:a16="http://schemas.microsoft.com/office/drawing/2014/main" id="{45BAAD5E-7097-4193-A016-8FA7F06ABF75}"/>
            </a:ext>
          </a:extLst>
        </xdr:cNvPr>
        <xdr:cNvSpPr>
          <a:spLocks noChangeArrowheads="1"/>
        </xdr:cNvSpPr>
      </xdr:nvSpPr>
      <xdr:spPr bwMode="auto">
        <a:xfrm>
          <a:off x="801734" y="5334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88" name="Rectangle 7" descr="□ 보험회사의 리스크 종류&#10;">
          <a:extLst>
            <a:ext uri="{FF2B5EF4-FFF2-40B4-BE49-F238E27FC236}">
              <a16:creationId xmlns:a16="http://schemas.microsoft.com/office/drawing/2014/main" id="{4AEC4326-9F1C-44A2-8B08-5E7B34F0183C}"/>
            </a:ext>
          </a:extLst>
        </xdr:cNvPr>
        <xdr:cNvSpPr>
          <a:spLocks noChangeArrowheads="1"/>
        </xdr:cNvSpPr>
      </xdr:nvSpPr>
      <xdr:spPr bwMode="auto">
        <a:xfrm>
          <a:off x="801734" y="5334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89" name="Rectangle 7" descr="□ 보험회사의 리스크 종류&#10;">
          <a:extLst>
            <a:ext uri="{FF2B5EF4-FFF2-40B4-BE49-F238E27FC236}">
              <a16:creationId xmlns:a16="http://schemas.microsoft.com/office/drawing/2014/main" id="{CE230C65-9F03-4C73-9503-5E116E79E935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90" name="Rectangle 7" descr="□ 보험회사의 리스크 종류&#10;">
          <a:extLst>
            <a:ext uri="{FF2B5EF4-FFF2-40B4-BE49-F238E27FC236}">
              <a16:creationId xmlns:a16="http://schemas.microsoft.com/office/drawing/2014/main" id="{75A00BF4-162F-4B5A-AD65-7BCF3C5C20E2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91" name="Rectangle 7" descr="□ 보험회사의 리스크 종류&#10;">
          <a:extLst>
            <a:ext uri="{FF2B5EF4-FFF2-40B4-BE49-F238E27FC236}">
              <a16:creationId xmlns:a16="http://schemas.microsoft.com/office/drawing/2014/main" id="{EFBBA630-96CE-4936-8885-D82F2581EBEA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92" name="Rectangle 7" descr="□ 보험회사의 리스크 종류&#10;">
          <a:extLst>
            <a:ext uri="{FF2B5EF4-FFF2-40B4-BE49-F238E27FC236}">
              <a16:creationId xmlns:a16="http://schemas.microsoft.com/office/drawing/2014/main" id="{8EA91690-A41B-4E73-9656-CC31142FDAF5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93" name="Rectangle 7" descr="□ 보험회사의 리스크 종류&#10;">
          <a:extLst>
            <a:ext uri="{FF2B5EF4-FFF2-40B4-BE49-F238E27FC236}">
              <a16:creationId xmlns:a16="http://schemas.microsoft.com/office/drawing/2014/main" id="{BE89B030-3E96-4A54-BB54-40EBF2C47D0A}"/>
            </a:ext>
          </a:extLst>
        </xdr:cNvPr>
        <xdr:cNvSpPr>
          <a:spLocks noChangeArrowheads="1"/>
        </xdr:cNvSpPr>
      </xdr:nvSpPr>
      <xdr:spPr bwMode="auto">
        <a:xfrm>
          <a:off x="801734" y="5334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94" name="Rectangle 7" descr="□ 보험회사의 리스크 종류&#10;">
          <a:extLst>
            <a:ext uri="{FF2B5EF4-FFF2-40B4-BE49-F238E27FC236}">
              <a16:creationId xmlns:a16="http://schemas.microsoft.com/office/drawing/2014/main" id="{78448E7E-3F7A-4DFD-9F0B-4FD3430F4FA5}"/>
            </a:ext>
          </a:extLst>
        </xdr:cNvPr>
        <xdr:cNvSpPr>
          <a:spLocks noChangeArrowheads="1"/>
        </xdr:cNvSpPr>
      </xdr:nvSpPr>
      <xdr:spPr bwMode="auto">
        <a:xfrm>
          <a:off x="801734" y="5334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95" name="Rectangle 7" descr="□ 보험회사의 리스크 종류&#10;">
          <a:extLst>
            <a:ext uri="{FF2B5EF4-FFF2-40B4-BE49-F238E27FC236}">
              <a16:creationId xmlns:a16="http://schemas.microsoft.com/office/drawing/2014/main" id="{298F1DD9-3E99-4B57-9131-F06B5174D2A5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96" name="Rectangle 7" descr="□ 보험회사의 리스크 종류&#10;">
          <a:extLst>
            <a:ext uri="{FF2B5EF4-FFF2-40B4-BE49-F238E27FC236}">
              <a16:creationId xmlns:a16="http://schemas.microsoft.com/office/drawing/2014/main" id="{7E8A544B-BE0C-45D8-BD93-5BBCF32BA844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97" name="Rectangle 7" descr="□ 보험회사의 리스크 종류&#10;">
          <a:extLst>
            <a:ext uri="{FF2B5EF4-FFF2-40B4-BE49-F238E27FC236}">
              <a16:creationId xmlns:a16="http://schemas.microsoft.com/office/drawing/2014/main" id="{9E430B1D-8729-4BBF-8B58-DD6D58A89D4A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98" name="Rectangle 7" descr="□ 보험회사의 리스크 종류&#10;">
          <a:extLst>
            <a:ext uri="{FF2B5EF4-FFF2-40B4-BE49-F238E27FC236}">
              <a16:creationId xmlns:a16="http://schemas.microsoft.com/office/drawing/2014/main" id="{8726D73A-5FA5-4B5D-B9DD-8A6432742A6F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99" name="Rectangle 7" descr="□ 보험회사의 리스크 종류&#10;">
          <a:extLst>
            <a:ext uri="{FF2B5EF4-FFF2-40B4-BE49-F238E27FC236}">
              <a16:creationId xmlns:a16="http://schemas.microsoft.com/office/drawing/2014/main" id="{B3158282-2673-4A05-BA60-22860A6A1B4E}"/>
            </a:ext>
          </a:extLst>
        </xdr:cNvPr>
        <xdr:cNvSpPr>
          <a:spLocks noChangeArrowheads="1"/>
        </xdr:cNvSpPr>
      </xdr:nvSpPr>
      <xdr:spPr bwMode="auto">
        <a:xfrm>
          <a:off x="801734" y="5334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100" name="Rectangle 7" descr="□ 보험회사의 리스크 종류&#10;">
          <a:extLst>
            <a:ext uri="{FF2B5EF4-FFF2-40B4-BE49-F238E27FC236}">
              <a16:creationId xmlns:a16="http://schemas.microsoft.com/office/drawing/2014/main" id="{65B3A9A2-4983-49CC-965A-A79B0288B0CF}"/>
            </a:ext>
          </a:extLst>
        </xdr:cNvPr>
        <xdr:cNvSpPr>
          <a:spLocks noChangeArrowheads="1"/>
        </xdr:cNvSpPr>
      </xdr:nvSpPr>
      <xdr:spPr bwMode="auto">
        <a:xfrm>
          <a:off x="801734" y="5334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01" name="Rectangle 7" descr="□ 보험회사의 리스크 종류&#10;">
          <a:extLst>
            <a:ext uri="{FF2B5EF4-FFF2-40B4-BE49-F238E27FC236}">
              <a16:creationId xmlns:a16="http://schemas.microsoft.com/office/drawing/2014/main" id="{9CFA04CF-647C-4B72-91B7-1997DA1BC43B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02" name="Rectangle 7" descr="□ 보험회사의 리스크 종류&#10;">
          <a:extLst>
            <a:ext uri="{FF2B5EF4-FFF2-40B4-BE49-F238E27FC236}">
              <a16:creationId xmlns:a16="http://schemas.microsoft.com/office/drawing/2014/main" id="{CEB4D702-7910-4F98-8ECF-8293D85B34FA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03" name="Rectangle 7" descr="□ 보험회사의 리스크 종류&#10;">
          <a:extLst>
            <a:ext uri="{FF2B5EF4-FFF2-40B4-BE49-F238E27FC236}">
              <a16:creationId xmlns:a16="http://schemas.microsoft.com/office/drawing/2014/main" id="{E2592285-2B07-4B5D-AA8B-8C11A06C32F9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04" name="Rectangle 7" descr="□ 보험회사의 리스크 종류&#10;">
          <a:extLst>
            <a:ext uri="{FF2B5EF4-FFF2-40B4-BE49-F238E27FC236}">
              <a16:creationId xmlns:a16="http://schemas.microsoft.com/office/drawing/2014/main" id="{6541A21C-C38B-47D7-A04E-9ABD2304AC6B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105" name="Rectangle 7" descr="□ 보험회사의 리스크 종류&#10;">
          <a:extLst>
            <a:ext uri="{FF2B5EF4-FFF2-40B4-BE49-F238E27FC236}">
              <a16:creationId xmlns:a16="http://schemas.microsoft.com/office/drawing/2014/main" id="{0B529481-125E-4237-8B74-C1B9905FAED4}"/>
            </a:ext>
          </a:extLst>
        </xdr:cNvPr>
        <xdr:cNvSpPr>
          <a:spLocks noChangeArrowheads="1"/>
        </xdr:cNvSpPr>
      </xdr:nvSpPr>
      <xdr:spPr bwMode="auto">
        <a:xfrm>
          <a:off x="801734" y="5334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06" name="Rectangle 7" descr="□ 보험회사의 리스크 종류&#10;">
          <a:extLst>
            <a:ext uri="{FF2B5EF4-FFF2-40B4-BE49-F238E27FC236}">
              <a16:creationId xmlns:a16="http://schemas.microsoft.com/office/drawing/2014/main" id="{63D48A1A-4F87-4D8A-A949-41E45713C873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07" name="Rectangle 7" descr="□ 보험회사의 리스크 종류&#10;">
          <a:extLst>
            <a:ext uri="{FF2B5EF4-FFF2-40B4-BE49-F238E27FC236}">
              <a16:creationId xmlns:a16="http://schemas.microsoft.com/office/drawing/2014/main" id="{4AFB1169-00B4-49F5-A02B-C9A641EA9850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08" name="Rectangle 7" descr="□ 보험회사의 리스크 종류&#10;">
          <a:extLst>
            <a:ext uri="{FF2B5EF4-FFF2-40B4-BE49-F238E27FC236}">
              <a16:creationId xmlns:a16="http://schemas.microsoft.com/office/drawing/2014/main" id="{97B297CF-1383-4327-8C7D-152C4DE92CCE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09" name="Rectangle 7" descr="□ 보험회사의 리스크 종류&#10;">
          <a:extLst>
            <a:ext uri="{FF2B5EF4-FFF2-40B4-BE49-F238E27FC236}">
              <a16:creationId xmlns:a16="http://schemas.microsoft.com/office/drawing/2014/main" id="{156A38BC-4590-46D8-BB40-AFE3DFF87B14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10" name="Rectangle 7" descr="□ 보험회사의 리스크 종류&#10;">
          <a:extLst>
            <a:ext uri="{FF2B5EF4-FFF2-40B4-BE49-F238E27FC236}">
              <a16:creationId xmlns:a16="http://schemas.microsoft.com/office/drawing/2014/main" id="{286D4356-A7E9-45AE-9FD9-1FFB84D29D9C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11" name="Rectangle 7" descr="□ 보험회사의 리스크 종류&#10;">
          <a:extLst>
            <a:ext uri="{FF2B5EF4-FFF2-40B4-BE49-F238E27FC236}">
              <a16:creationId xmlns:a16="http://schemas.microsoft.com/office/drawing/2014/main" id="{1DF9780E-7739-43AB-8124-D4175BFE7982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12" name="Rectangle 7" descr="□ 보험회사의 리스크 종류&#10;">
          <a:extLst>
            <a:ext uri="{FF2B5EF4-FFF2-40B4-BE49-F238E27FC236}">
              <a16:creationId xmlns:a16="http://schemas.microsoft.com/office/drawing/2014/main" id="{8E8AE634-CBEF-4E37-A6C0-44F576ED7968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13" name="Rectangle 7" descr="□ 보험회사의 리스크 종류&#10;">
          <a:extLst>
            <a:ext uri="{FF2B5EF4-FFF2-40B4-BE49-F238E27FC236}">
              <a16:creationId xmlns:a16="http://schemas.microsoft.com/office/drawing/2014/main" id="{E567E394-3BE7-4942-986A-69F71A9082D2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</a:t>
          </a:r>
          <a:r>
            <a:rPr lang="en-US" altLang="ko-KR" sz="1200" b="0" i="0" u="none" strike="noStrike" baseline="0">
              <a:solidFill>
                <a:srgbClr val="FFFFFF"/>
              </a:solidFill>
              <a:latin typeface="SLI 파트너 EB"/>
            </a:rPr>
            <a:t>/</a:t>
          </a: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2" name="Rectangle 7" descr="□ 보험회사의 리스크 종류&#10;">
          <a:extLst>
            <a:ext uri="{FF2B5EF4-FFF2-40B4-BE49-F238E27FC236}">
              <a16:creationId xmlns:a16="http://schemas.microsoft.com/office/drawing/2014/main" id="{5CE9B8E3-5FF5-4123-AB23-634057FE594C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3" name="Rectangle 7" descr="□ 보험회사의 리스크 종류&#10;">
          <a:extLst>
            <a:ext uri="{FF2B5EF4-FFF2-40B4-BE49-F238E27FC236}">
              <a16:creationId xmlns:a16="http://schemas.microsoft.com/office/drawing/2014/main" id="{0DCA7476-0337-4746-AC62-473507A3D06F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4" name="Rectangle 7" descr="□ 보험회사의 리스크 종류&#10;">
          <a:extLst>
            <a:ext uri="{FF2B5EF4-FFF2-40B4-BE49-F238E27FC236}">
              <a16:creationId xmlns:a16="http://schemas.microsoft.com/office/drawing/2014/main" id="{A3360A13-0BC2-41E2-91DD-C7E1707A07FD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5" name="Rectangle 7" descr="□ 보험회사의 리스크 종류&#10;">
          <a:extLst>
            <a:ext uri="{FF2B5EF4-FFF2-40B4-BE49-F238E27FC236}">
              <a16:creationId xmlns:a16="http://schemas.microsoft.com/office/drawing/2014/main" id="{AEB73386-5950-4426-9CE0-08AA2B2E811B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14</xdr:row>
      <xdr:rowOff>0</xdr:rowOff>
    </xdr:from>
    <xdr:to>
      <xdr:col>6</xdr:col>
      <xdr:colOff>839</xdr:colOff>
      <xdr:row>14</xdr:row>
      <xdr:rowOff>0</xdr:rowOff>
    </xdr:to>
    <xdr:sp macro="" textlink="">
      <xdr:nvSpPr>
        <xdr:cNvPr id="6" name="Rectangle 7" descr="□ 보험회사의 리스크 종류&#10;">
          <a:extLst>
            <a:ext uri="{FF2B5EF4-FFF2-40B4-BE49-F238E27FC236}">
              <a16:creationId xmlns:a16="http://schemas.microsoft.com/office/drawing/2014/main" id="{86C4E1EA-7335-49DF-BE5F-DC8BB9EDAECD}"/>
            </a:ext>
          </a:extLst>
        </xdr:cNvPr>
        <xdr:cNvSpPr>
          <a:spLocks noChangeArrowheads="1"/>
        </xdr:cNvSpPr>
      </xdr:nvSpPr>
      <xdr:spPr bwMode="auto">
        <a:xfrm>
          <a:off x="803063" y="5334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14</xdr:row>
      <xdr:rowOff>0</xdr:rowOff>
    </xdr:from>
    <xdr:to>
      <xdr:col>6</xdr:col>
      <xdr:colOff>839</xdr:colOff>
      <xdr:row>14</xdr:row>
      <xdr:rowOff>0</xdr:rowOff>
    </xdr:to>
    <xdr:sp macro="" textlink="">
      <xdr:nvSpPr>
        <xdr:cNvPr id="7" name="Rectangle 7" descr="□ 보험회사의 리스크 종류&#10;">
          <a:extLst>
            <a:ext uri="{FF2B5EF4-FFF2-40B4-BE49-F238E27FC236}">
              <a16:creationId xmlns:a16="http://schemas.microsoft.com/office/drawing/2014/main" id="{F9DFCC14-8312-4C12-920B-41248C64AE17}"/>
            </a:ext>
          </a:extLst>
        </xdr:cNvPr>
        <xdr:cNvSpPr>
          <a:spLocks noChangeArrowheads="1"/>
        </xdr:cNvSpPr>
      </xdr:nvSpPr>
      <xdr:spPr bwMode="auto">
        <a:xfrm>
          <a:off x="803063" y="5334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8" name="Rectangle 7" descr="□ 보험회사의 리스크 종류&#10;">
          <a:extLst>
            <a:ext uri="{FF2B5EF4-FFF2-40B4-BE49-F238E27FC236}">
              <a16:creationId xmlns:a16="http://schemas.microsoft.com/office/drawing/2014/main" id="{3A0D9DB2-AEE5-4D9F-BFE6-66F3CAAEC0BA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9" name="Rectangle 7" descr="□ 보험회사의 리스크 종류&#10;">
          <a:extLst>
            <a:ext uri="{FF2B5EF4-FFF2-40B4-BE49-F238E27FC236}">
              <a16:creationId xmlns:a16="http://schemas.microsoft.com/office/drawing/2014/main" id="{7C8624A0-BADB-4DD0-93EC-40C6C4AC9853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10" name="Rectangle 7" descr="□ 보험회사의 리스크 종류&#10;">
          <a:extLst>
            <a:ext uri="{FF2B5EF4-FFF2-40B4-BE49-F238E27FC236}">
              <a16:creationId xmlns:a16="http://schemas.microsoft.com/office/drawing/2014/main" id="{45C707AD-5B41-4453-ABA9-EDD6F4E88CB3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11" name="Rectangle 7" descr="□ 보험회사의 리스크 종류&#10;">
          <a:extLst>
            <a:ext uri="{FF2B5EF4-FFF2-40B4-BE49-F238E27FC236}">
              <a16:creationId xmlns:a16="http://schemas.microsoft.com/office/drawing/2014/main" id="{F5D1B8C0-B904-41E6-8C85-8BAAC6E4005F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14</xdr:row>
      <xdr:rowOff>0</xdr:rowOff>
    </xdr:from>
    <xdr:to>
      <xdr:col>6</xdr:col>
      <xdr:colOff>839</xdr:colOff>
      <xdr:row>14</xdr:row>
      <xdr:rowOff>0</xdr:rowOff>
    </xdr:to>
    <xdr:sp macro="" textlink="">
      <xdr:nvSpPr>
        <xdr:cNvPr id="12" name="Rectangle 7" descr="□ 보험회사의 리스크 종류&#10;">
          <a:extLst>
            <a:ext uri="{FF2B5EF4-FFF2-40B4-BE49-F238E27FC236}">
              <a16:creationId xmlns:a16="http://schemas.microsoft.com/office/drawing/2014/main" id="{2AE399C0-94B5-4350-ABB7-B6A3B63AA706}"/>
            </a:ext>
          </a:extLst>
        </xdr:cNvPr>
        <xdr:cNvSpPr>
          <a:spLocks noChangeArrowheads="1"/>
        </xdr:cNvSpPr>
      </xdr:nvSpPr>
      <xdr:spPr bwMode="auto">
        <a:xfrm>
          <a:off x="803063" y="5334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14</xdr:row>
      <xdr:rowOff>0</xdr:rowOff>
    </xdr:from>
    <xdr:to>
      <xdr:col>6</xdr:col>
      <xdr:colOff>839</xdr:colOff>
      <xdr:row>14</xdr:row>
      <xdr:rowOff>0</xdr:rowOff>
    </xdr:to>
    <xdr:sp macro="" textlink="">
      <xdr:nvSpPr>
        <xdr:cNvPr id="13" name="Rectangle 7" descr="□ 보험회사의 리스크 종류&#10;">
          <a:extLst>
            <a:ext uri="{FF2B5EF4-FFF2-40B4-BE49-F238E27FC236}">
              <a16:creationId xmlns:a16="http://schemas.microsoft.com/office/drawing/2014/main" id="{B93B3DBF-E098-45A6-810F-315DBC88FC97}"/>
            </a:ext>
          </a:extLst>
        </xdr:cNvPr>
        <xdr:cNvSpPr>
          <a:spLocks noChangeArrowheads="1"/>
        </xdr:cNvSpPr>
      </xdr:nvSpPr>
      <xdr:spPr bwMode="auto">
        <a:xfrm>
          <a:off x="803063" y="5334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14" name="Rectangle 7" descr="□ 보험회사의 리스크 종류&#10;">
          <a:extLst>
            <a:ext uri="{FF2B5EF4-FFF2-40B4-BE49-F238E27FC236}">
              <a16:creationId xmlns:a16="http://schemas.microsoft.com/office/drawing/2014/main" id="{EF3CC163-69EF-4F6D-A4EF-5383B63731E4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15" name="Rectangle 7" descr="□ 보험회사의 리스크 종류&#10;">
          <a:extLst>
            <a:ext uri="{FF2B5EF4-FFF2-40B4-BE49-F238E27FC236}">
              <a16:creationId xmlns:a16="http://schemas.microsoft.com/office/drawing/2014/main" id="{F088A1A2-39AB-4AED-8202-91F3CA3F45D3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16" name="Rectangle 7" descr="□ 보험회사의 리스크 종류&#10;">
          <a:extLst>
            <a:ext uri="{FF2B5EF4-FFF2-40B4-BE49-F238E27FC236}">
              <a16:creationId xmlns:a16="http://schemas.microsoft.com/office/drawing/2014/main" id="{8B6177B2-E9E4-4383-B75E-83BAEE59FFE0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17" name="Rectangle 7" descr="□ 보험회사의 리스크 종류&#10;">
          <a:extLst>
            <a:ext uri="{FF2B5EF4-FFF2-40B4-BE49-F238E27FC236}">
              <a16:creationId xmlns:a16="http://schemas.microsoft.com/office/drawing/2014/main" id="{40FB17EF-FCFB-42DD-8E72-403A2144583C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14</xdr:row>
      <xdr:rowOff>0</xdr:rowOff>
    </xdr:from>
    <xdr:to>
      <xdr:col>6</xdr:col>
      <xdr:colOff>839</xdr:colOff>
      <xdr:row>14</xdr:row>
      <xdr:rowOff>0</xdr:rowOff>
    </xdr:to>
    <xdr:sp macro="" textlink="">
      <xdr:nvSpPr>
        <xdr:cNvPr id="18" name="Rectangle 7" descr="□ 보험회사의 리스크 종류&#10;">
          <a:extLst>
            <a:ext uri="{FF2B5EF4-FFF2-40B4-BE49-F238E27FC236}">
              <a16:creationId xmlns:a16="http://schemas.microsoft.com/office/drawing/2014/main" id="{73330DA5-575A-4E47-9B93-B825D4B1BA9D}"/>
            </a:ext>
          </a:extLst>
        </xdr:cNvPr>
        <xdr:cNvSpPr>
          <a:spLocks noChangeArrowheads="1"/>
        </xdr:cNvSpPr>
      </xdr:nvSpPr>
      <xdr:spPr bwMode="auto">
        <a:xfrm>
          <a:off x="803063" y="5334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14</xdr:row>
      <xdr:rowOff>0</xdr:rowOff>
    </xdr:from>
    <xdr:to>
      <xdr:col>6</xdr:col>
      <xdr:colOff>839</xdr:colOff>
      <xdr:row>14</xdr:row>
      <xdr:rowOff>0</xdr:rowOff>
    </xdr:to>
    <xdr:sp macro="" textlink="">
      <xdr:nvSpPr>
        <xdr:cNvPr id="19" name="Rectangle 7" descr="□ 보험회사의 리스크 종류&#10;">
          <a:extLst>
            <a:ext uri="{FF2B5EF4-FFF2-40B4-BE49-F238E27FC236}">
              <a16:creationId xmlns:a16="http://schemas.microsoft.com/office/drawing/2014/main" id="{00EE07D8-103B-4831-9988-D435C1880501}"/>
            </a:ext>
          </a:extLst>
        </xdr:cNvPr>
        <xdr:cNvSpPr>
          <a:spLocks noChangeArrowheads="1"/>
        </xdr:cNvSpPr>
      </xdr:nvSpPr>
      <xdr:spPr bwMode="auto">
        <a:xfrm>
          <a:off x="803063" y="5334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20" name="Rectangle 7" descr="□ 보험회사의 리스크 종류&#10;">
          <a:extLst>
            <a:ext uri="{FF2B5EF4-FFF2-40B4-BE49-F238E27FC236}">
              <a16:creationId xmlns:a16="http://schemas.microsoft.com/office/drawing/2014/main" id="{D4EAE833-FAA1-417F-AD34-29E70C07FED9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21" name="Rectangle 7" descr="□ 보험회사의 리스크 종류&#10;">
          <a:extLst>
            <a:ext uri="{FF2B5EF4-FFF2-40B4-BE49-F238E27FC236}">
              <a16:creationId xmlns:a16="http://schemas.microsoft.com/office/drawing/2014/main" id="{CF081B1F-A245-46A3-8232-010666315344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22" name="Rectangle 7" descr="□ 보험회사의 리스크 종류&#10;">
          <a:extLst>
            <a:ext uri="{FF2B5EF4-FFF2-40B4-BE49-F238E27FC236}">
              <a16:creationId xmlns:a16="http://schemas.microsoft.com/office/drawing/2014/main" id="{7ED0920B-EBCA-4786-94CE-0EB2010A7248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23" name="Rectangle 7" descr="□ 보험회사의 리스크 종류&#10;">
          <a:extLst>
            <a:ext uri="{FF2B5EF4-FFF2-40B4-BE49-F238E27FC236}">
              <a16:creationId xmlns:a16="http://schemas.microsoft.com/office/drawing/2014/main" id="{9A9DA646-97F6-43CC-AA4C-A377D4774B17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14</xdr:row>
      <xdr:rowOff>0</xdr:rowOff>
    </xdr:from>
    <xdr:to>
      <xdr:col>6</xdr:col>
      <xdr:colOff>839</xdr:colOff>
      <xdr:row>14</xdr:row>
      <xdr:rowOff>0</xdr:rowOff>
    </xdr:to>
    <xdr:sp macro="" textlink="">
      <xdr:nvSpPr>
        <xdr:cNvPr id="24" name="Rectangle 7" descr="□ 보험회사의 리스크 종류&#10;">
          <a:extLst>
            <a:ext uri="{FF2B5EF4-FFF2-40B4-BE49-F238E27FC236}">
              <a16:creationId xmlns:a16="http://schemas.microsoft.com/office/drawing/2014/main" id="{C5E0D47D-8D28-4A13-B99E-58F6289FBFC7}"/>
            </a:ext>
          </a:extLst>
        </xdr:cNvPr>
        <xdr:cNvSpPr>
          <a:spLocks noChangeArrowheads="1"/>
        </xdr:cNvSpPr>
      </xdr:nvSpPr>
      <xdr:spPr bwMode="auto">
        <a:xfrm>
          <a:off x="803063" y="5334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14</xdr:row>
      <xdr:rowOff>0</xdr:rowOff>
    </xdr:from>
    <xdr:to>
      <xdr:col>6</xdr:col>
      <xdr:colOff>839</xdr:colOff>
      <xdr:row>14</xdr:row>
      <xdr:rowOff>0</xdr:rowOff>
    </xdr:to>
    <xdr:sp macro="" textlink="">
      <xdr:nvSpPr>
        <xdr:cNvPr id="25" name="Rectangle 7" descr="□ 보험회사의 리스크 종류&#10;">
          <a:extLst>
            <a:ext uri="{FF2B5EF4-FFF2-40B4-BE49-F238E27FC236}">
              <a16:creationId xmlns:a16="http://schemas.microsoft.com/office/drawing/2014/main" id="{FA115140-9953-4FC5-A925-532EF86AE7AA}"/>
            </a:ext>
          </a:extLst>
        </xdr:cNvPr>
        <xdr:cNvSpPr>
          <a:spLocks noChangeArrowheads="1"/>
        </xdr:cNvSpPr>
      </xdr:nvSpPr>
      <xdr:spPr bwMode="auto">
        <a:xfrm>
          <a:off x="803063" y="5334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26" name="Rectangle 7" descr="□ 보험회사의 리스크 종류&#10;">
          <a:extLst>
            <a:ext uri="{FF2B5EF4-FFF2-40B4-BE49-F238E27FC236}">
              <a16:creationId xmlns:a16="http://schemas.microsoft.com/office/drawing/2014/main" id="{1DC05563-B359-48A2-873D-941A63F0C62E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27" name="Rectangle 7" descr="□ 보험회사의 리스크 종류&#10;">
          <a:extLst>
            <a:ext uri="{FF2B5EF4-FFF2-40B4-BE49-F238E27FC236}">
              <a16:creationId xmlns:a16="http://schemas.microsoft.com/office/drawing/2014/main" id="{E4EAE245-D0FC-494E-B9EB-A35AD00FB5C6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28" name="Rectangle 7" descr="□ 보험회사의 리스크 종류&#10;">
          <a:extLst>
            <a:ext uri="{FF2B5EF4-FFF2-40B4-BE49-F238E27FC236}">
              <a16:creationId xmlns:a16="http://schemas.microsoft.com/office/drawing/2014/main" id="{2ED89590-3381-46FB-8E65-04F892A9F3D1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29" name="Rectangle 7" descr="□ 보험회사의 리스크 종류&#10;">
          <a:extLst>
            <a:ext uri="{FF2B5EF4-FFF2-40B4-BE49-F238E27FC236}">
              <a16:creationId xmlns:a16="http://schemas.microsoft.com/office/drawing/2014/main" id="{D155AE36-F51E-4576-832C-B74A1FF8831E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14</xdr:row>
      <xdr:rowOff>0</xdr:rowOff>
    </xdr:from>
    <xdr:to>
      <xdr:col>6</xdr:col>
      <xdr:colOff>839</xdr:colOff>
      <xdr:row>14</xdr:row>
      <xdr:rowOff>0</xdr:rowOff>
    </xdr:to>
    <xdr:sp macro="" textlink="">
      <xdr:nvSpPr>
        <xdr:cNvPr id="30" name="Rectangle 7" descr="□ 보험회사의 리스크 종류&#10;">
          <a:extLst>
            <a:ext uri="{FF2B5EF4-FFF2-40B4-BE49-F238E27FC236}">
              <a16:creationId xmlns:a16="http://schemas.microsoft.com/office/drawing/2014/main" id="{FF22BBA0-5072-4BA7-9919-2916E09F8F3D}"/>
            </a:ext>
          </a:extLst>
        </xdr:cNvPr>
        <xdr:cNvSpPr>
          <a:spLocks noChangeArrowheads="1"/>
        </xdr:cNvSpPr>
      </xdr:nvSpPr>
      <xdr:spPr bwMode="auto">
        <a:xfrm>
          <a:off x="803063" y="5334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14</xdr:row>
      <xdr:rowOff>0</xdr:rowOff>
    </xdr:from>
    <xdr:to>
      <xdr:col>6</xdr:col>
      <xdr:colOff>839</xdr:colOff>
      <xdr:row>14</xdr:row>
      <xdr:rowOff>0</xdr:rowOff>
    </xdr:to>
    <xdr:sp macro="" textlink="">
      <xdr:nvSpPr>
        <xdr:cNvPr id="31" name="Rectangle 7" descr="□ 보험회사의 리스크 종류&#10;">
          <a:extLst>
            <a:ext uri="{FF2B5EF4-FFF2-40B4-BE49-F238E27FC236}">
              <a16:creationId xmlns:a16="http://schemas.microsoft.com/office/drawing/2014/main" id="{A2524B82-0C1F-4C37-B3C4-D7941ECB43C0}"/>
            </a:ext>
          </a:extLst>
        </xdr:cNvPr>
        <xdr:cNvSpPr>
          <a:spLocks noChangeArrowheads="1"/>
        </xdr:cNvSpPr>
      </xdr:nvSpPr>
      <xdr:spPr bwMode="auto">
        <a:xfrm>
          <a:off x="803063" y="5334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32" name="Rectangle 7" descr="□ 보험회사의 리스크 종류&#10;">
          <a:extLst>
            <a:ext uri="{FF2B5EF4-FFF2-40B4-BE49-F238E27FC236}">
              <a16:creationId xmlns:a16="http://schemas.microsoft.com/office/drawing/2014/main" id="{8EA0D7CA-A4FA-4E38-AAC8-7014263D75DF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33" name="Rectangle 7" descr="□ 보험회사의 리스크 종류&#10;">
          <a:extLst>
            <a:ext uri="{FF2B5EF4-FFF2-40B4-BE49-F238E27FC236}">
              <a16:creationId xmlns:a16="http://schemas.microsoft.com/office/drawing/2014/main" id="{12315DF4-1A68-4369-92E8-02EC7ADC31C7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34" name="Rectangle 7" descr="□ 보험회사의 리스크 종류&#10;">
          <a:extLst>
            <a:ext uri="{FF2B5EF4-FFF2-40B4-BE49-F238E27FC236}">
              <a16:creationId xmlns:a16="http://schemas.microsoft.com/office/drawing/2014/main" id="{90470C27-C5BC-4978-B9AE-9B0BB63A7F64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35" name="Rectangle 7" descr="□ 보험회사의 리스크 종류&#10;">
          <a:extLst>
            <a:ext uri="{FF2B5EF4-FFF2-40B4-BE49-F238E27FC236}">
              <a16:creationId xmlns:a16="http://schemas.microsoft.com/office/drawing/2014/main" id="{3C1EF907-10FF-45BD-BBD1-A8F163AD9FA2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14</xdr:row>
      <xdr:rowOff>0</xdr:rowOff>
    </xdr:from>
    <xdr:to>
      <xdr:col>6</xdr:col>
      <xdr:colOff>839</xdr:colOff>
      <xdr:row>14</xdr:row>
      <xdr:rowOff>0</xdr:rowOff>
    </xdr:to>
    <xdr:sp macro="" textlink="">
      <xdr:nvSpPr>
        <xdr:cNvPr id="36" name="Rectangle 7" descr="□ 보험회사의 리스크 종류&#10;">
          <a:extLst>
            <a:ext uri="{FF2B5EF4-FFF2-40B4-BE49-F238E27FC236}">
              <a16:creationId xmlns:a16="http://schemas.microsoft.com/office/drawing/2014/main" id="{B409A682-CAA2-4ABA-AFB5-CBDEC85750F5}"/>
            </a:ext>
          </a:extLst>
        </xdr:cNvPr>
        <xdr:cNvSpPr>
          <a:spLocks noChangeArrowheads="1"/>
        </xdr:cNvSpPr>
      </xdr:nvSpPr>
      <xdr:spPr bwMode="auto">
        <a:xfrm>
          <a:off x="803063" y="5334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14</xdr:row>
      <xdr:rowOff>0</xdr:rowOff>
    </xdr:from>
    <xdr:to>
      <xdr:col>6</xdr:col>
      <xdr:colOff>839</xdr:colOff>
      <xdr:row>14</xdr:row>
      <xdr:rowOff>0</xdr:rowOff>
    </xdr:to>
    <xdr:sp macro="" textlink="">
      <xdr:nvSpPr>
        <xdr:cNvPr id="37" name="Rectangle 7" descr="□ 보험회사의 리스크 종류&#10;">
          <a:extLst>
            <a:ext uri="{FF2B5EF4-FFF2-40B4-BE49-F238E27FC236}">
              <a16:creationId xmlns:a16="http://schemas.microsoft.com/office/drawing/2014/main" id="{7762EE11-2261-4D29-8AC5-D19B824EC537}"/>
            </a:ext>
          </a:extLst>
        </xdr:cNvPr>
        <xdr:cNvSpPr>
          <a:spLocks noChangeArrowheads="1"/>
        </xdr:cNvSpPr>
      </xdr:nvSpPr>
      <xdr:spPr bwMode="auto">
        <a:xfrm>
          <a:off x="803063" y="5334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38" name="Rectangle 7" descr="□ 보험회사의 리스크 종류&#10;">
          <a:extLst>
            <a:ext uri="{FF2B5EF4-FFF2-40B4-BE49-F238E27FC236}">
              <a16:creationId xmlns:a16="http://schemas.microsoft.com/office/drawing/2014/main" id="{71CC4AE8-EC88-492C-BDC3-2F21411346C4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39" name="Rectangle 7" descr="□ 보험회사의 리스크 종류&#10;">
          <a:extLst>
            <a:ext uri="{FF2B5EF4-FFF2-40B4-BE49-F238E27FC236}">
              <a16:creationId xmlns:a16="http://schemas.microsoft.com/office/drawing/2014/main" id="{7CCE4348-D0E7-430E-BDB9-DEBAB7BD5171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40" name="Rectangle 7" descr="□ 보험회사의 리스크 종류&#10;">
          <a:extLst>
            <a:ext uri="{FF2B5EF4-FFF2-40B4-BE49-F238E27FC236}">
              <a16:creationId xmlns:a16="http://schemas.microsoft.com/office/drawing/2014/main" id="{F6A53FA0-6561-4684-AC2A-8CE093086A51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41" name="Rectangle 7" descr="□ 보험회사의 리스크 종류&#10;">
          <a:extLst>
            <a:ext uri="{FF2B5EF4-FFF2-40B4-BE49-F238E27FC236}">
              <a16:creationId xmlns:a16="http://schemas.microsoft.com/office/drawing/2014/main" id="{F0CFBC71-845D-4F56-AF11-811DAD00649F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14</xdr:row>
      <xdr:rowOff>0</xdr:rowOff>
    </xdr:from>
    <xdr:to>
      <xdr:col>6</xdr:col>
      <xdr:colOff>839</xdr:colOff>
      <xdr:row>14</xdr:row>
      <xdr:rowOff>0</xdr:rowOff>
    </xdr:to>
    <xdr:sp macro="" textlink="">
      <xdr:nvSpPr>
        <xdr:cNvPr id="42" name="Rectangle 7" descr="□ 보험회사의 리스크 종류&#10;">
          <a:extLst>
            <a:ext uri="{FF2B5EF4-FFF2-40B4-BE49-F238E27FC236}">
              <a16:creationId xmlns:a16="http://schemas.microsoft.com/office/drawing/2014/main" id="{5E17D8BA-1D77-46E4-9DE0-54EAD6A66435}"/>
            </a:ext>
          </a:extLst>
        </xdr:cNvPr>
        <xdr:cNvSpPr>
          <a:spLocks noChangeArrowheads="1"/>
        </xdr:cNvSpPr>
      </xdr:nvSpPr>
      <xdr:spPr bwMode="auto">
        <a:xfrm>
          <a:off x="803063" y="5334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14</xdr:row>
      <xdr:rowOff>0</xdr:rowOff>
    </xdr:from>
    <xdr:to>
      <xdr:col>6</xdr:col>
      <xdr:colOff>839</xdr:colOff>
      <xdr:row>14</xdr:row>
      <xdr:rowOff>0</xdr:rowOff>
    </xdr:to>
    <xdr:sp macro="" textlink="">
      <xdr:nvSpPr>
        <xdr:cNvPr id="43" name="Rectangle 7" descr="□ 보험회사의 리스크 종류&#10;">
          <a:extLst>
            <a:ext uri="{FF2B5EF4-FFF2-40B4-BE49-F238E27FC236}">
              <a16:creationId xmlns:a16="http://schemas.microsoft.com/office/drawing/2014/main" id="{B8FB81C6-71AA-4401-9CBE-1C75F714D9C6}"/>
            </a:ext>
          </a:extLst>
        </xdr:cNvPr>
        <xdr:cNvSpPr>
          <a:spLocks noChangeArrowheads="1"/>
        </xdr:cNvSpPr>
      </xdr:nvSpPr>
      <xdr:spPr bwMode="auto">
        <a:xfrm>
          <a:off x="803063" y="5334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44" name="Rectangle 7" descr="□ 보험회사의 리스크 종류&#10;">
          <a:extLst>
            <a:ext uri="{FF2B5EF4-FFF2-40B4-BE49-F238E27FC236}">
              <a16:creationId xmlns:a16="http://schemas.microsoft.com/office/drawing/2014/main" id="{D8623D61-40E9-4C37-8E2F-60668ED7E689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45" name="Rectangle 7" descr="□ 보험회사의 리스크 종류&#10;">
          <a:extLst>
            <a:ext uri="{FF2B5EF4-FFF2-40B4-BE49-F238E27FC236}">
              <a16:creationId xmlns:a16="http://schemas.microsoft.com/office/drawing/2014/main" id="{38061D72-41CB-4794-BE41-3E10D4A872B9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46" name="Rectangle 7" descr="□ 보험회사의 리스크 종류&#10;">
          <a:extLst>
            <a:ext uri="{FF2B5EF4-FFF2-40B4-BE49-F238E27FC236}">
              <a16:creationId xmlns:a16="http://schemas.microsoft.com/office/drawing/2014/main" id="{C1867B80-F658-43D8-95E6-448121D4FEE9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47" name="Rectangle 7" descr="□ 보험회사의 리스크 종류&#10;">
          <a:extLst>
            <a:ext uri="{FF2B5EF4-FFF2-40B4-BE49-F238E27FC236}">
              <a16:creationId xmlns:a16="http://schemas.microsoft.com/office/drawing/2014/main" id="{44CD5CDE-1579-40AD-B863-B942014C7A2C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49" name="Rectangle 7" descr="□ 보험회사의 리스크 종류&#10;">
          <a:extLst>
            <a:ext uri="{FF2B5EF4-FFF2-40B4-BE49-F238E27FC236}">
              <a16:creationId xmlns:a16="http://schemas.microsoft.com/office/drawing/2014/main" id="{806C297E-5F24-431E-94AA-F1F0DDDCE284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50" name="Rectangle 7" descr="□ 보험회사의 리스크 종류&#10;">
          <a:extLst>
            <a:ext uri="{FF2B5EF4-FFF2-40B4-BE49-F238E27FC236}">
              <a16:creationId xmlns:a16="http://schemas.microsoft.com/office/drawing/2014/main" id="{1CB6AC27-F7ED-4540-BD73-CCDF689B7DB4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51" name="Rectangle 7" descr="□ 보험회사의 리스크 종류&#10;">
          <a:extLst>
            <a:ext uri="{FF2B5EF4-FFF2-40B4-BE49-F238E27FC236}">
              <a16:creationId xmlns:a16="http://schemas.microsoft.com/office/drawing/2014/main" id="{811BEB30-F5FF-42FB-ABD8-9F5672E300D6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52" name="Rectangle 7" descr="□ 보험회사의 리스크 종류&#10;">
          <a:extLst>
            <a:ext uri="{FF2B5EF4-FFF2-40B4-BE49-F238E27FC236}">
              <a16:creationId xmlns:a16="http://schemas.microsoft.com/office/drawing/2014/main" id="{C8A796EB-E9C1-475E-92D3-FD97C4FF0315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53" name="Rectangle 7" descr="□ 보험회사의 리스크 종류&#10;">
          <a:extLst>
            <a:ext uri="{FF2B5EF4-FFF2-40B4-BE49-F238E27FC236}">
              <a16:creationId xmlns:a16="http://schemas.microsoft.com/office/drawing/2014/main" id="{10FFEE55-878F-4569-BF1D-8C35B65B47A3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54" name="Rectangle 7" descr="□ 보험회사의 리스크 종류&#10;">
          <a:extLst>
            <a:ext uri="{FF2B5EF4-FFF2-40B4-BE49-F238E27FC236}">
              <a16:creationId xmlns:a16="http://schemas.microsoft.com/office/drawing/2014/main" id="{BC0E7043-4C24-472E-B692-01E6932BCC65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55" name="Rectangle 7" descr="□ 보험회사의 리스크 종류&#10;">
          <a:extLst>
            <a:ext uri="{FF2B5EF4-FFF2-40B4-BE49-F238E27FC236}">
              <a16:creationId xmlns:a16="http://schemas.microsoft.com/office/drawing/2014/main" id="{37355BF9-59B4-4921-9AF5-CD43EA1F60E6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56" name="Rectangle 7" descr="□ 보험회사의 리스크 종류&#10;">
          <a:extLst>
            <a:ext uri="{FF2B5EF4-FFF2-40B4-BE49-F238E27FC236}">
              <a16:creationId xmlns:a16="http://schemas.microsoft.com/office/drawing/2014/main" id="{013F317E-975B-4114-A754-9311A0491F5B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 editAs="oneCell">
    <xdr:from>
      <xdr:col>5</xdr:col>
      <xdr:colOff>1508125</xdr:colOff>
      <xdr:row>0</xdr:row>
      <xdr:rowOff>0</xdr:rowOff>
    </xdr:from>
    <xdr:to>
      <xdr:col>6</xdr:col>
      <xdr:colOff>234042</xdr:colOff>
      <xdr:row>1</xdr:row>
      <xdr:rowOff>19050</xdr:rowOff>
    </xdr:to>
    <xdr:pic>
      <xdr:nvPicPr>
        <xdr:cNvPr id="58" name="그림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5A98E2-A2CD-456C-AFD7-8D292E5E9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44" t="-9654" r="2"/>
        <a:stretch>
          <a:fillRect/>
        </a:stretch>
      </xdr:blipFill>
      <xdr:spPr bwMode="auto">
        <a:xfrm>
          <a:off x="8524875" y="0"/>
          <a:ext cx="1091292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57" name="Rectangle 7" descr="□ 보험회사의 리스크 종류&#10;">
          <a:extLst>
            <a:ext uri="{FF2B5EF4-FFF2-40B4-BE49-F238E27FC236}">
              <a16:creationId xmlns:a16="http://schemas.microsoft.com/office/drawing/2014/main" id="{E94FFEE2-8E49-4573-A133-7A8C7DA3ADDC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59" name="Rectangle 7" descr="□ 보험회사의 리스크 종류&#10;">
          <a:extLst>
            <a:ext uri="{FF2B5EF4-FFF2-40B4-BE49-F238E27FC236}">
              <a16:creationId xmlns:a16="http://schemas.microsoft.com/office/drawing/2014/main" id="{2D2F9A1E-57EE-46A5-934A-81AFCC0DEF12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60" name="Rectangle 7" descr="□ 보험회사의 리스크 종류&#10;">
          <a:extLst>
            <a:ext uri="{FF2B5EF4-FFF2-40B4-BE49-F238E27FC236}">
              <a16:creationId xmlns:a16="http://schemas.microsoft.com/office/drawing/2014/main" id="{9E9ADCC5-5B68-4D61-BD9D-A770FA70206A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61" name="Rectangle 7" descr="□ 보험회사의 리스크 종류&#10;">
          <a:extLst>
            <a:ext uri="{FF2B5EF4-FFF2-40B4-BE49-F238E27FC236}">
              <a16:creationId xmlns:a16="http://schemas.microsoft.com/office/drawing/2014/main" id="{24A24AA1-0544-4D03-8ECD-E3F606FDD484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14</xdr:row>
      <xdr:rowOff>0</xdr:rowOff>
    </xdr:from>
    <xdr:to>
      <xdr:col>6</xdr:col>
      <xdr:colOff>839</xdr:colOff>
      <xdr:row>14</xdr:row>
      <xdr:rowOff>0</xdr:rowOff>
    </xdr:to>
    <xdr:sp macro="" textlink="">
      <xdr:nvSpPr>
        <xdr:cNvPr id="62" name="Rectangle 7" descr="□ 보험회사의 리스크 종류&#10;">
          <a:extLst>
            <a:ext uri="{FF2B5EF4-FFF2-40B4-BE49-F238E27FC236}">
              <a16:creationId xmlns:a16="http://schemas.microsoft.com/office/drawing/2014/main" id="{2929A203-67C3-4F3C-804B-C0D6414A3942}"/>
            </a:ext>
          </a:extLst>
        </xdr:cNvPr>
        <xdr:cNvSpPr>
          <a:spLocks noChangeArrowheads="1"/>
        </xdr:cNvSpPr>
      </xdr:nvSpPr>
      <xdr:spPr bwMode="auto">
        <a:xfrm>
          <a:off x="803063" y="5334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14</xdr:row>
      <xdr:rowOff>0</xdr:rowOff>
    </xdr:from>
    <xdr:to>
      <xdr:col>6</xdr:col>
      <xdr:colOff>839</xdr:colOff>
      <xdr:row>14</xdr:row>
      <xdr:rowOff>0</xdr:rowOff>
    </xdr:to>
    <xdr:sp macro="" textlink="">
      <xdr:nvSpPr>
        <xdr:cNvPr id="63" name="Rectangle 7" descr="□ 보험회사의 리스크 종류&#10;">
          <a:extLst>
            <a:ext uri="{FF2B5EF4-FFF2-40B4-BE49-F238E27FC236}">
              <a16:creationId xmlns:a16="http://schemas.microsoft.com/office/drawing/2014/main" id="{D8BB6F1A-35FA-4393-A86F-351A67C645EF}"/>
            </a:ext>
          </a:extLst>
        </xdr:cNvPr>
        <xdr:cNvSpPr>
          <a:spLocks noChangeArrowheads="1"/>
        </xdr:cNvSpPr>
      </xdr:nvSpPr>
      <xdr:spPr bwMode="auto">
        <a:xfrm>
          <a:off x="803063" y="5334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64" name="Rectangle 7" descr="□ 보험회사의 리스크 종류&#10;">
          <a:extLst>
            <a:ext uri="{FF2B5EF4-FFF2-40B4-BE49-F238E27FC236}">
              <a16:creationId xmlns:a16="http://schemas.microsoft.com/office/drawing/2014/main" id="{96CD963E-518C-488A-B0AB-3C8D9E5DB09F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65" name="Rectangle 7" descr="□ 보험회사의 리스크 종류&#10;">
          <a:extLst>
            <a:ext uri="{FF2B5EF4-FFF2-40B4-BE49-F238E27FC236}">
              <a16:creationId xmlns:a16="http://schemas.microsoft.com/office/drawing/2014/main" id="{EC118C77-CA0B-4D71-9692-E8E494645B19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66" name="Rectangle 7" descr="□ 보험회사의 리스크 종류&#10;">
          <a:extLst>
            <a:ext uri="{FF2B5EF4-FFF2-40B4-BE49-F238E27FC236}">
              <a16:creationId xmlns:a16="http://schemas.microsoft.com/office/drawing/2014/main" id="{0D2321C9-1E5A-4C2C-B7AB-BEA6A5375905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67" name="Rectangle 7" descr="□ 보험회사의 리스크 종류&#10;">
          <a:extLst>
            <a:ext uri="{FF2B5EF4-FFF2-40B4-BE49-F238E27FC236}">
              <a16:creationId xmlns:a16="http://schemas.microsoft.com/office/drawing/2014/main" id="{A67B12A5-B158-44C8-BBF0-752B1EB9C732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14</xdr:row>
      <xdr:rowOff>0</xdr:rowOff>
    </xdr:from>
    <xdr:to>
      <xdr:col>6</xdr:col>
      <xdr:colOff>839</xdr:colOff>
      <xdr:row>14</xdr:row>
      <xdr:rowOff>0</xdr:rowOff>
    </xdr:to>
    <xdr:sp macro="" textlink="">
      <xdr:nvSpPr>
        <xdr:cNvPr id="68" name="Rectangle 7" descr="□ 보험회사의 리스크 종류&#10;">
          <a:extLst>
            <a:ext uri="{FF2B5EF4-FFF2-40B4-BE49-F238E27FC236}">
              <a16:creationId xmlns:a16="http://schemas.microsoft.com/office/drawing/2014/main" id="{0B474FD4-7745-4404-AAE2-55475A087920}"/>
            </a:ext>
          </a:extLst>
        </xdr:cNvPr>
        <xdr:cNvSpPr>
          <a:spLocks noChangeArrowheads="1"/>
        </xdr:cNvSpPr>
      </xdr:nvSpPr>
      <xdr:spPr bwMode="auto">
        <a:xfrm>
          <a:off x="803063" y="5334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14</xdr:row>
      <xdr:rowOff>0</xdr:rowOff>
    </xdr:from>
    <xdr:to>
      <xdr:col>6</xdr:col>
      <xdr:colOff>839</xdr:colOff>
      <xdr:row>14</xdr:row>
      <xdr:rowOff>0</xdr:rowOff>
    </xdr:to>
    <xdr:sp macro="" textlink="">
      <xdr:nvSpPr>
        <xdr:cNvPr id="69" name="Rectangle 7" descr="□ 보험회사의 리스크 종류&#10;">
          <a:extLst>
            <a:ext uri="{FF2B5EF4-FFF2-40B4-BE49-F238E27FC236}">
              <a16:creationId xmlns:a16="http://schemas.microsoft.com/office/drawing/2014/main" id="{DA09B34E-1522-463F-A879-319D832EE48B}"/>
            </a:ext>
          </a:extLst>
        </xdr:cNvPr>
        <xdr:cNvSpPr>
          <a:spLocks noChangeArrowheads="1"/>
        </xdr:cNvSpPr>
      </xdr:nvSpPr>
      <xdr:spPr bwMode="auto">
        <a:xfrm>
          <a:off x="803063" y="5334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70" name="Rectangle 7" descr="□ 보험회사의 리스크 종류&#10;">
          <a:extLst>
            <a:ext uri="{FF2B5EF4-FFF2-40B4-BE49-F238E27FC236}">
              <a16:creationId xmlns:a16="http://schemas.microsoft.com/office/drawing/2014/main" id="{E7B5DF20-5872-4642-BDDE-8BAC4CAA3041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71" name="Rectangle 7" descr="□ 보험회사의 리스크 종류&#10;">
          <a:extLst>
            <a:ext uri="{FF2B5EF4-FFF2-40B4-BE49-F238E27FC236}">
              <a16:creationId xmlns:a16="http://schemas.microsoft.com/office/drawing/2014/main" id="{843B5E4E-CC2A-4FF7-94D8-D4EF4F35CE27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72" name="Rectangle 7" descr="□ 보험회사의 리스크 종류&#10;">
          <a:extLst>
            <a:ext uri="{FF2B5EF4-FFF2-40B4-BE49-F238E27FC236}">
              <a16:creationId xmlns:a16="http://schemas.microsoft.com/office/drawing/2014/main" id="{39622CEE-C187-4378-931E-A92E84101B55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73" name="Rectangle 7" descr="□ 보험회사의 리스크 종류&#10;">
          <a:extLst>
            <a:ext uri="{FF2B5EF4-FFF2-40B4-BE49-F238E27FC236}">
              <a16:creationId xmlns:a16="http://schemas.microsoft.com/office/drawing/2014/main" id="{9E802156-CAC1-4B6A-9FA4-F6C0A48864CC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14</xdr:row>
      <xdr:rowOff>0</xdr:rowOff>
    </xdr:from>
    <xdr:to>
      <xdr:col>6</xdr:col>
      <xdr:colOff>839</xdr:colOff>
      <xdr:row>14</xdr:row>
      <xdr:rowOff>0</xdr:rowOff>
    </xdr:to>
    <xdr:sp macro="" textlink="">
      <xdr:nvSpPr>
        <xdr:cNvPr id="74" name="Rectangle 7" descr="□ 보험회사의 리스크 종류&#10;">
          <a:extLst>
            <a:ext uri="{FF2B5EF4-FFF2-40B4-BE49-F238E27FC236}">
              <a16:creationId xmlns:a16="http://schemas.microsoft.com/office/drawing/2014/main" id="{A2A6A748-9AC4-43B6-B323-BF4CF241C3D2}"/>
            </a:ext>
          </a:extLst>
        </xdr:cNvPr>
        <xdr:cNvSpPr>
          <a:spLocks noChangeArrowheads="1"/>
        </xdr:cNvSpPr>
      </xdr:nvSpPr>
      <xdr:spPr bwMode="auto">
        <a:xfrm>
          <a:off x="803063" y="5334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14</xdr:row>
      <xdr:rowOff>0</xdr:rowOff>
    </xdr:from>
    <xdr:to>
      <xdr:col>6</xdr:col>
      <xdr:colOff>839</xdr:colOff>
      <xdr:row>14</xdr:row>
      <xdr:rowOff>0</xdr:rowOff>
    </xdr:to>
    <xdr:sp macro="" textlink="">
      <xdr:nvSpPr>
        <xdr:cNvPr id="75" name="Rectangle 7" descr="□ 보험회사의 리스크 종류&#10;">
          <a:extLst>
            <a:ext uri="{FF2B5EF4-FFF2-40B4-BE49-F238E27FC236}">
              <a16:creationId xmlns:a16="http://schemas.microsoft.com/office/drawing/2014/main" id="{1DAB14F4-77A7-4E1D-82DC-93B7148B5464}"/>
            </a:ext>
          </a:extLst>
        </xdr:cNvPr>
        <xdr:cNvSpPr>
          <a:spLocks noChangeArrowheads="1"/>
        </xdr:cNvSpPr>
      </xdr:nvSpPr>
      <xdr:spPr bwMode="auto">
        <a:xfrm>
          <a:off x="803063" y="5334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76" name="Rectangle 7" descr="□ 보험회사의 리스크 종류&#10;">
          <a:extLst>
            <a:ext uri="{FF2B5EF4-FFF2-40B4-BE49-F238E27FC236}">
              <a16:creationId xmlns:a16="http://schemas.microsoft.com/office/drawing/2014/main" id="{514827A5-30F6-4182-9216-1D6169AE8AAC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77" name="Rectangle 7" descr="□ 보험회사의 리스크 종류&#10;">
          <a:extLst>
            <a:ext uri="{FF2B5EF4-FFF2-40B4-BE49-F238E27FC236}">
              <a16:creationId xmlns:a16="http://schemas.microsoft.com/office/drawing/2014/main" id="{64103EC4-5CD5-4438-B9C8-35B44974551B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78" name="Rectangle 7" descr="□ 보험회사의 리스크 종류&#10;">
          <a:extLst>
            <a:ext uri="{FF2B5EF4-FFF2-40B4-BE49-F238E27FC236}">
              <a16:creationId xmlns:a16="http://schemas.microsoft.com/office/drawing/2014/main" id="{A1F4AC1B-85E0-4B40-85B3-FEAE75B9997D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79" name="Rectangle 7" descr="□ 보험회사의 리스크 종류&#10;">
          <a:extLst>
            <a:ext uri="{FF2B5EF4-FFF2-40B4-BE49-F238E27FC236}">
              <a16:creationId xmlns:a16="http://schemas.microsoft.com/office/drawing/2014/main" id="{D08DF4DD-CDD0-4DBB-9369-2B01F551CE43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14</xdr:row>
      <xdr:rowOff>0</xdr:rowOff>
    </xdr:from>
    <xdr:to>
      <xdr:col>6</xdr:col>
      <xdr:colOff>839</xdr:colOff>
      <xdr:row>14</xdr:row>
      <xdr:rowOff>0</xdr:rowOff>
    </xdr:to>
    <xdr:sp macro="" textlink="">
      <xdr:nvSpPr>
        <xdr:cNvPr id="80" name="Rectangle 7" descr="□ 보험회사의 리스크 종류&#10;">
          <a:extLst>
            <a:ext uri="{FF2B5EF4-FFF2-40B4-BE49-F238E27FC236}">
              <a16:creationId xmlns:a16="http://schemas.microsoft.com/office/drawing/2014/main" id="{511584DC-C975-4E0A-A3F1-83307BCE3C9C}"/>
            </a:ext>
          </a:extLst>
        </xdr:cNvPr>
        <xdr:cNvSpPr>
          <a:spLocks noChangeArrowheads="1"/>
        </xdr:cNvSpPr>
      </xdr:nvSpPr>
      <xdr:spPr bwMode="auto">
        <a:xfrm>
          <a:off x="803063" y="5334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14</xdr:row>
      <xdr:rowOff>0</xdr:rowOff>
    </xdr:from>
    <xdr:to>
      <xdr:col>6</xdr:col>
      <xdr:colOff>839</xdr:colOff>
      <xdr:row>14</xdr:row>
      <xdr:rowOff>0</xdr:rowOff>
    </xdr:to>
    <xdr:sp macro="" textlink="">
      <xdr:nvSpPr>
        <xdr:cNvPr id="81" name="Rectangle 7" descr="□ 보험회사의 리스크 종류&#10;">
          <a:extLst>
            <a:ext uri="{FF2B5EF4-FFF2-40B4-BE49-F238E27FC236}">
              <a16:creationId xmlns:a16="http://schemas.microsoft.com/office/drawing/2014/main" id="{7ECC8529-A9AB-4DC6-A7BF-E442C8AC7A65}"/>
            </a:ext>
          </a:extLst>
        </xdr:cNvPr>
        <xdr:cNvSpPr>
          <a:spLocks noChangeArrowheads="1"/>
        </xdr:cNvSpPr>
      </xdr:nvSpPr>
      <xdr:spPr bwMode="auto">
        <a:xfrm>
          <a:off x="803063" y="5334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82" name="Rectangle 7" descr="□ 보험회사의 리스크 종류&#10;">
          <a:extLst>
            <a:ext uri="{FF2B5EF4-FFF2-40B4-BE49-F238E27FC236}">
              <a16:creationId xmlns:a16="http://schemas.microsoft.com/office/drawing/2014/main" id="{3CDE4FFE-C802-4E1D-9F4B-18AFC41FF4F8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83" name="Rectangle 7" descr="□ 보험회사의 리스크 종류&#10;">
          <a:extLst>
            <a:ext uri="{FF2B5EF4-FFF2-40B4-BE49-F238E27FC236}">
              <a16:creationId xmlns:a16="http://schemas.microsoft.com/office/drawing/2014/main" id="{3864F625-8DBE-4CA3-8C02-7BC97CFF6631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84" name="Rectangle 7" descr="□ 보험회사의 리스크 종류&#10;">
          <a:extLst>
            <a:ext uri="{FF2B5EF4-FFF2-40B4-BE49-F238E27FC236}">
              <a16:creationId xmlns:a16="http://schemas.microsoft.com/office/drawing/2014/main" id="{C3A3F6C5-7F69-4D46-A446-2C73A2086BE1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85" name="Rectangle 7" descr="□ 보험회사의 리스크 종류&#10;">
          <a:extLst>
            <a:ext uri="{FF2B5EF4-FFF2-40B4-BE49-F238E27FC236}">
              <a16:creationId xmlns:a16="http://schemas.microsoft.com/office/drawing/2014/main" id="{A56AC8AE-2F1E-4123-B967-1DC41E730A45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14</xdr:row>
      <xdr:rowOff>0</xdr:rowOff>
    </xdr:from>
    <xdr:to>
      <xdr:col>6</xdr:col>
      <xdr:colOff>839</xdr:colOff>
      <xdr:row>14</xdr:row>
      <xdr:rowOff>0</xdr:rowOff>
    </xdr:to>
    <xdr:sp macro="" textlink="">
      <xdr:nvSpPr>
        <xdr:cNvPr id="86" name="Rectangle 7" descr="□ 보험회사의 리스크 종류&#10;">
          <a:extLst>
            <a:ext uri="{FF2B5EF4-FFF2-40B4-BE49-F238E27FC236}">
              <a16:creationId xmlns:a16="http://schemas.microsoft.com/office/drawing/2014/main" id="{665ED9CF-E4DC-4DA0-A360-F09B0C6B8B85}"/>
            </a:ext>
          </a:extLst>
        </xdr:cNvPr>
        <xdr:cNvSpPr>
          <a:spLocks noChangeArrowheads="1"/>
        </xdr:cNvSpPr>
      </xdr:nvSpPr>
      <xdr:spPr bwMode="auto">
        <a:xfrm>
          <a:off x="803063" y="5334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14</xdr:row>
      <xdr:rowOff>0</xdr:rowOff>
    </xdr:from>
    <xdr:to>
      <xdr:col>6</xdr:col>
      <xdr:colOff>839</xdr:colOff>
      <xdr:row>14</xdr:row>
      <xdr:rowOff>0</xdr:rowOff>
    </xdr:to>
    <xdr:sp macro="" textlink="">
      <xdr:nvSpPr>
        <xdr:cNvPr id="87" name="Rectangle 7" descr="□ 보험회사의 리스크 종류&#10;">
          <a:extLst>
            <a:ext uri="{FF2B5EF4-FFF2-40B4-BE49-F238E27FC236}">
              <a16:creationId xmlns:a16="http://schemas.microsoft.com/office/drawing/2014/main" id="{FB690EA1-12E3-49F6-A879-56B9687A6E03}"/>
            </a:ext>
          </a:extLst>
        </xdr:cNvPr>
        <xdr:cNvSpPr>
          <a:spLocks noChangeArrowheads="1"/>
        </xdr:cNvSpPr>
      </xdr:nvSpPr>
      <xdr:spPr bwMode="auto">
        <a:xfrm>
          <a:off x="803063" y="5334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88" name="Rectangle 7" descr="□ 보험회사의 리스크 종류&#10;">
          <a:extLst>
            <a:ext uri="{FF2B5EF4-FFF2-40B4-BE49-F238E27FC236}">
              <a16:creationId xmlns:a16="http://schemas.microsoft.com/office/drawing/2014/main" id="{9E365BCB-51F2-485E-A664-07FF9DAC5B96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89" name="Rectangle 7" descr="□ 보험회사의 리스크 종류&#10;">
          <a:extLst>
            <a:ext uri="{FF2B5EF4-FFF2-40B4-BE49-F238E27FC236}">
              <a16:creationId xmlns:a16="http://schemas.microsoft.com/office/drawing/2014/main" id="{A7822AC3-164D-4B29-BAEE-3CF63D31A6DC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90" name="Rectangle 7" descr="□ 보험회사의 리스크 종류&#10;">
          <a:extLst>
            <a:ext uri="{FF2B5EF4-FFF2-40B4-BE49-F238E27FC236}">
              <a16:creationId xmlns:a16="http://schemas.microsoft.com/office/drawing/2014/main" id="{D3964417-65E3-4226-844D-C3E2639DEB37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91" name="Rectangle 7" descr="□ 보험회사의 리스크 종류&#10;">
          <a:extLst>
            <a:ext uri="{FF2B5EF4-FFF2-40B4-BE49-F238E27FC236}">
              <a16:creationId xmlns:a16="http://schemas.microsoft.com/office/drawing/2014/main" id="{0592DF12-312F-434B-B4FD-BEADE3FD5201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14</xdr:row>
      <xdr:rowOff>0</xdr:rowOff>
    </xdr:from>
    <xdr:to>
      <xdr:col>6</xdr:col>
      <xdr:colOff>839</xdr:colOff>
      <xdr:row>14</xdr:row>
      <xdr:rowOff>0</xdr:rowOff>
    </xdr:to>
    <xdr:sp macro="" textlink="">
      <xdr:nvSpPr>
        <xdr:cNvPr id="92" name="Rectangle 7" descr="□ 보험회사의 리스크 종류&#10;">
          <a:extLst>
            <a:ext uri="{FF2B5EF4-FFF2-40B4-BE49-F238E27FC236}">
              <a16:creationId xmlns:a16="http://schemas.microsoft.com/office/drawing/2014/main" id="{98CD2029-3F7C-42E6-ADDA-4E6CE5197CE5}"/>
            </a:ext>
          </a:extLst>
        </xdr:cNvPr>
        <xdr:cNvSpPr>
          <a:spLocks noChangeArrowheads="1"/>
        </xdr:cNvSpPr>
      </xdr:nvSpPr>
      <xdr:spPr bwMode="auto">
        <a:xfrm>
          <a:off x="803063" y="5334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14</xdr:row>
      <xdr:rowOff>0</xdr:rowOff>
    </xdr:from>
    <xdr:to>
      <xdr:col>6</xdr:col>
      <xdr:colOff>839</xdr:colOff>
      <xdr:row>14</xdr:row>
      <xdr:rowOff>0</xdr:rowOff>
    </xdr:to>
    <xdr:sp macro="" textlink="">
      <xdr:nvSpPr>
        <xdr:cNvPr id="93" name="Rectangle 7" descr="□ 보험회사의 리스크 종류&#10;">
          <a:extLst>
            <a:ext uri="{FF2B5EF4-FFF2-40B4-BE49-F238E27FC236}">
              <a16:creationId xmlns:a16="http://schemas.microsoft.com/office/drawing/2014/main" id="{8DD48521-DB83-46E8-9CE3-A922DB7C9D83}"/>
            </a:ext>
          </a:extLst>
        </xdr:cNvPr>
        <xdr:cNvSpPr>
          <a:spLocks noChangeArrowheads="1"/>
        </xdr:cNvSpPr>
      </xdr:nvSpPr>
      <xdr:spPr bwMode="auto">
        <a:xfrm>
          <a:off x="803063" y="5334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94" name="Rectangle 7" descr="□ 보험회사의 리스크 종류&#10;">
          <a:extLst>
            <a:ext uri="{FF2B5EF4-FFF2-40B4-BE49-F238E27FC236}">
              <a16:creationId xmlns:a16="http://schemas.microsoft.com/office/drawing/2014/main" id="{A2615F29-9096-4082-B22C-223116E6CB4A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95" name="Rectangle 7" descr="□ 보험회사의 리스크 종류&#10;">
          <a:extLst>
            <a:ext uri="{FF2B5EF4-FFF2-40B4-BE49-F238E27FC236}">
              <a16:creationId xmlns:a16="http://schemas.microsoft.com/office/drawing/2014/main" id="{5F4A42EF-E55B-40AF-949A-579CC57F13B1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96" name="Rectangle 7" descr="□ 보험회사의 리스크 종류&#10;">
          <a:extLst>
            <a:ext uri="{FF2B5EF4-FFF2-40B4-BE49-F238E27FC236}">
              <a16:creationId xmlns:a16="http://schemas.microsoft.com/office/drawing/2014/main" id="{16B8C196-14D6-47FC-8FED-54F0619C48F5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97" name="Rectangle 7" descr="□ 보험회사의 리스크 종류&#10;">
          <a:extLst>
            <a:ext uri="{FF2B5EF4-FFF2-40B4-BE49-F238E27FC236}">
              <a16:creationId xmlns:a16="http://schemas.microsoft.com/office/drawing/2014/main" id="{8861BC0B-2782-4B85-9AEE-D45266439251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14</xdr:row>
      <xdr:rowOff>0</xdr:rowOff>
    </xdr:from>
    <xdr:to>
      <xdr:col>6</xdr:col>
      <xdr:colOff>839</xdr:colOff>
      <xdr:row>14</xdr:row>
      <xdr:rowOff>0</xdr:rowOff>
    </xdr:to>
    <xdr:sp macro="" textlink="">
      <xdr:nvSpPr>
        <xdr:cNvPr id="98" name="Rectangle 7" descr="□ 보험회사의 리스크 종류&#10;">
          <a:extLst>
            <a:ext uri="{FF2B5EF4-FFF2-40B4-BE49-F238E27FC236}">
              <a16:creationId xmlns:a16="http://schemas.microsoft.com/office/drawing/2014/main" id="{C57A6E6E-464B-4925-9057-3EA379A11190}"/>
            </a:ext>
          </a:extLst>
        </xdr:cNvPr>
        <xdr:cNvSpPr>
          <a:spLocks noChangeArrowheads="1"/>
        </xdr:cNvSpPr>
      </xdr:nvSpPr>
      <xdr:spPr bwMode="auto">
        <a:xfrm>
          <a:off x="803063" y="5334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14</xdr:row>
      <xdr:rowOff>0</xdr:rowOff>
    </xdr:from>
    <xdr:to>
      <xdr:col>6</xdr:col>
      <xdr:colOff>839</xdr:colOff>
      <xdr:row>14</xdr:row>
      <xdr:rowOff>0</xdr:rowOff>
    </xdr:to>
    <xdr:sp macro="" textlink="">
      <xdr:nvSpPr>
        <xdr:cNvPr id="99" name="Rectangle 7" descr="□ 보험회사의 리스크 종류&#10;">
          <a:extLst>
            <a:ext uri="{FF2B5EF4-FFF2-40B4-BE49-F238E27FC236}">
              <a16:creationId xmlns:a16="http://schemas.microsoft.com/office/drawing/2014/main" id="{C5BA9CEB-B2A0-4CA9-BDBA-6B13C4D603A5}"/>
            </a:ext>
          </a:extLst>
        </xdr:cNvPr>
        <xdr:cNvSpPr>
          <a:spLocks noChangeArrowheads="1"/>
        </xdr:cNvSpPr>
      </xdr:nvSpPr>
      <xdr:spPr bwMode="auto">
        <a:xfrm>
          <a:off x="803063" y="5334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100" name="Rectangle 7" descr="□ 보험회사의 리스크 종류&#10;">
          <a:extLst>
            <a:ext uri="{FF2B5EF4-FFF2-40B4-BE49-F238E27FC236}">
              <a16:creationId xmlns:a16="http://schemas.microsoft.com/office/drawing/2014/main" id="{14EE4110-BD7E-46A7-9BC8-F0C5E6E2DF66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101" name="Rectangle 7" descr="□ 보험회사의 리스크 종류&#10;">
          <a:extLst>
            <a:ext uri="{FF2B5EF4-FFF2-40B4-BE49-F238E27FC236}">
              <a16:creationId xmlns:a16="http://schemas.microsoft.com/office/drawing/2014/main" id="{FB77F558-F70F-4903-8084-08B79A3A05DB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102" name="Rectangle 7" descr="□ 보험회사의 리스크 종류&#10;">
          <a:extLst>
            <a:ext uri="{FF2B5EF4-FFF2-40B4-BE49-F238E27FC236}">
              <a16:creationId xmlns:a16="http://schemas.microsoft.com/office/drawing/2014/main" id="{517D7BD3-1AED-4C43-88FA-A31DABC0772E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103" name="Rectangle 7" descr="□ 보험회사의 리스크 종류&#10;">
          <a:extLst>
            <a:ext uri="{FF2B5EF4-FFF2-40B4-BE49-F238E27FC236}">
              <a16:creationId xmlns:a16="http://schemas.microsoft.com/office/drawing/2014/main" id="{473DD114-AA80-4A8E-BD9F-14FE2FFE5465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104" name="Rectangle 7" descr="□ 보험회사의 리스크 종류&#10;">
          <a:extLst>
            <a:ext uri="{FF2B5EF4-FFF2-40B4-BE49-F238E27FC236}">
              <a16:creationId xmlns:a16="http://schemas.microsoft.com/office/drawing/2014/main" id="{95888FA0-83AB-4198-A887-77898D66A858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105" name="Rectangle 7" descr="□ 보험회사의 리스크 종류&#10;">
          <a:extLst>
            <a:ext uri="{FF2B5EF4-FFF2-40B4-BE49-F238E27FC236}">
              <a16:creationId xmlns:a16="http://schemas.microsoft.com/office/drawing/2014/main" id="{3596EC01-3487-497A-9320-01487F89A52B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106" name="Rectangle 7" descr="□ 보험회사의 리스크 종류&#10;">
          <a:extLst>
            <a:ext uri="{FF2B5EF4-FFF2-40B4-BE49-F238E27FC236}">
              <a16:creationId xmlns:a16="http://schemas.microsoft.com/office/drawing/2014/main" id="{A1DA55C8-F22C-44E0-8A61-E2CE60058B1D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107" name="Rectangle 7" descr="□ 보험회사의 리스크 종류&#10;">
          <a:extLst>
            <a:ext uri="{FF2B5EF4-FFF2-40B4-BE49-F238E27FC236}">
              <a16:creationId xmlns:a16="http://schemas.microsoft.com/office/drawing/2014/main" id="{2C59E678-50C8-4011-A3E4-BF4CD0C8991B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108" name="Rectangle 7" descr="□ 보험회사의 리스크 종류&#10;">
          <a:extLst>
            <a:ext uri="{FF2B5EF4-FFF2-40B4-BE49-F238E27FC236}">
              <a16:creationId xmlns:a16="http://schemas.microsoft.com/office/drawing/2014/main" id="{A4A43ADE-F324-49DC-9285-5778D44700C5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109" name="Rectangle 7" descr="□ 보험회사의 리스크 종류&#10;">
          <a:extLst>
            <a:ext uri="{FF2B5EF4-FFF2-40B4-BE49-F238E27FC236}">
              <a16:creationId xmlns:a16="http://schemas.microsoft.com/office/drawing/2014/main" id="{D0D810BA-0D7A-443A-AE50-B1856C1FB52B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110" name="Rectangle 7" descr="□ 보험회사의 리스크 종류&#10;">
          <a:extLst>
            <a:ext uri="{FF2B5EF4-FFF2-40B4-BE49-F238E27FC236}">
              <a16:creationId xmlns:a16="http://schemas.microsoft.com/office/drawing/2014/main" id="{86980D43-83FE-4C8C-B2C9-85D5AAD5FAC5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111" name="Rectangle 7" descr="□ 보험회사의 리스크 종류&#10;">
          <a:extLst>
            <a:ext uri="{FF2B5EF4-FFF2-40B4-BE49-F238E27FC236}">
              <a16:creationId xmlns:a16="http://schemas.microsoft.com/office/drawing/2014/main" id="{A3AF944D-09D5-4B29-8EED-9760CBF776EA}"/>
            </a:ext>
          </a:extLst>
        </xdr:cNvPr>
        <xdr:cNvSpPr>
          <a:spLocks noChangeArrowheads="1"/>
        </xdr:cNvSpPr>
      </xdr:nvSpPr>
      <xdr:spPr bwMode="auto">
        <a:xfrm>
          <a:off x="803063" y="4953000"/>
          <a:ext cx="857990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2" name="Rectangle 7" descr="□ 보험회사의 리스크 종류&#10;">
          <a:extLst>
            <a:ext uri="{FF2B5EF4-FFF2-40B4-BE49-F238E27FC236}">
              <a16:creationId xmlns:a16="http://schemas.microsoft.com/office/drawing/2014/main" id="{EAB4E722-196E-4356-B988-AA46413FEA0B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3" name="Rectangle 7" descr="□ 보험회사의 리스크 종류&#10;">
          <a:extLst>
            <a:ext uri="{FF2B5EF4-FFF2-40B4-BE49-F238E27FC236}">
              <a16:creationId xmlns:a16="http://schemas.microsoft.com/office/drawing/2014/main" id="{02514991-A93B-405E-BD84-A94EC17B6159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4" name="Rectangle 7" descr="□ 보험회사의 리스크 종류&#10;">
          <a:extLst>
            <a:ext uri="{FF2B5EF4-FFF2-40B4-BE49-F238E27FC236}">
              <a16:creationId xmlns:a16="http://schemas.microsoft.com/office/drawing/2014/main" id="{7756D513-E161-49E2-8257-E0440565762F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5" name="Rectangle 7" descr="□ 보험회사의 리스크 종류&#10;">
          <a:extLst>
            <a:ext uri="{FF2B5EF4-FFF2-40B4-BE49-F238E27FC236}">
              <a16:creationId xmlns:a16="http://schemas.microsoft.com/office/drawing/2014/main" id="{C96234FB-44DE-47A3-A9BB-CF4CED5F34A0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6" name="Rectangle 7" descr="□ 보험회사의 리스크 종류&#10;">
          <a:extLst>
            <a:ext uri="{FF2B5EF4-FFF2-40B4-BE49-F238E27FC236}">
              <a16:creationId xmlns:a16="http://schemas.microsoft.com/office/drawing/2014/main" id="{A58D8419-0EE1-46D2-8A24-2104EF8C3C4C}"/>
            </a:ext>
          </a:extLst>
        </xdr:cNvPr>
        <xdr:cNvSpPr>
          <a:spLocks noChangeArrowheads="1"/>
        </xdr:cNvSpPr>
      </xdr:nvSpPr>
      <xdr:spPr bwMode="auto">
        <a:xfrm>
          <a:off x="664029" y="5838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7" name="Rectangle 7" descr="□ 보험회사의 리스크 종류&#10;">
          <a:extLst>
            <a:ext uri="{FF2B5EF4-FFF2-40B4-BE49-F238E27FC236}">
              <a16:creationId xmlns:a16="http://schemas.microsoft.com/office/drawing/2014/main" id="{2A5509D7-5C62-45E9-B744-C55E5BF30A52}"/>
            </a:ext>
          </a:extLst>
        </xdr:cNvPr>
        <xdr:cNvSpPr>
          <a:spLocks noChangeArrowheads="1"/>
        </xdr:cNvSpPr>
      </xdr:nvSpPr>
      <xdr:spPr bwMode="auto">
        <a:xfrm>
          <a:off x="664029" y="5838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8" name="Rectangle 7" descr="□ 보험회사의 리스크 종류&#10;">
          <a:extLst>
            <a:ext uri="{FF2B5EF4-FFF2-40B4-BE49-F238E27FC236}">
              <a16:creationId xmlns:a16="http://schemas.microsoft.com/office/drawing/2014/main" id="{8484BACA-4011-48EA-B55C-343A01C6ABD1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9" name="Rectangle 7" descr="□ 보험회사의 리스크 종류&#10;">
          <a:extLst>
            <a:ext uri="{FF2B5EF4-FFF2-40B4-BE49-F238E27FC236}">
              <a16:creationId xmlns:a16="http://schemas.microsoft.com/office/drawing/2014/main" id="{43E7D379-D640-4E85-8B23-2D08BFB5C51F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0" name="Rectangle 7" descr="□ 보험회사의 리스크 종류&#10;">
          <a:extLst>
            <a:ext uri="{FF2B5EF4-FFF2-40B4-BE49-F238E27FC236}">
              <a16:creationId xmlns:a16="http://schemas.microsoft.com/office/drawing/2014/main" id="{891E82D9-3502-4EEC-9F0F-4BEEEB14AF8C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1" name="Rectangle 7" descr="□ 보험회사의 리스크 종류&#10;">
          <a:extLst>
            <a:ext uri="{FF2B5EF4-FFF2-40B4-BE49-F238E27FC236}">
              <a16:creationId xmlns:a16="http://schemas.microsoft.com/office/drawing/2014/main" id="{0D100D84-6887-492D-81BF-6104F85A5667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12" name="Rectangle 7" descr="□ 보험회사의 리스크 종류&#10;">
          <a:extLst>
            <a:ext uri="{FF2B5EF4-FFF2-40B4-BE49-F238E27FC236}">
              <a16:creationId xmlns:a16="http://schemas.microsoft.com/office/drawing/2014/main" id="{3FF66226-924D-4325-A322-BBB6E91ECF4B}"/>
            </a:ext>
          </a:extLst>
        </xdr:cNvPr>
        <xdr:cNvSpPr>
          <a:spLocks noChangeArrowheads="1"/>
        </xdr:cNvSpPr>
      </xdr:nvSpPr>
      <xdr:spPr bwMode="auto">
        <a:xfrm>
          <a:off x="664029" y="5838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13" name="Rectangle 7" descr="□ 보험회사의 리스크 종류&#10;">
          <a:extLst>
            <a:ext uri="{FF2B5EF4-FFF2-40B4-BE49-F238E27FC236}">
              <a16:creationId xmlns:a16="http://schemas.microsoft.com/office/drawing/2014/main" id="{EE79EFD5-8E1B-4CCA-9B87-0BE1D07C976F}"/>
            </a:ext>
          </a:extLst>
        </xdr:cNvPr>
        <xdr:cNvSpPr>
          <a:spLocks noChangeArrowheads="1"/>
        </xdr:cNvSpPr>
      </xdr:nvSpPr>
      <xdr:spPr bwMode="auto">
        <a:xfrm>
          <a:off x="664029" y="5838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4" name="Rectangle 7" descr="□ 보험회사의 리스크 종류&#10;">
          <a:extLst>
            <a:ext uri="{FF2B5EF4-FFF2-40B4-BE49-F238E27FC236}">
              <a16:creationId xmlns:a16="http://schemas.microsoft.com/office/drawing/2014/main" id="{13ECEC30-AECB-493D-B466-42A3B7DEFBCD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5" name="Rectangle 7" descr="□ 보험회사의 리스크 종류&#10;">
          <a:extLst>
            <a:ext uri="{FF2B5EF4-FFF2-40B4-BE49-F238E27FC236}">
              <a16:creationId xmlns:a16="http://schemas.microsoft.com/office/drawing/2014/main" id="{0BFE01B0-D43F-4DD2-9B4D-A4D8C7781362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6" name="Rectangle 7" descr="□ 보험회사의 리스크 종류&#10;">
          <a:extLst>
            <a:ext uri="{FF2B5EF4-FFF2-40B4-BE49-F238E27FC236}">
              <a16:creationId xmlns:a16="http://schemas.microsoft.com/office/drawing/2014/main" id="{81ED1C67-51DE-4C43-A799-3863CB49B7B7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7" name="Rectangle 7" descr="□ 보험회사의 리스크 종류&#10;">
          <a:extLst>
            <a:ext uri="{FF2B5EF4-FFF2-40B4-BE49-F238E27FC236}">
              <a16:creationId xmlns:a16="http://schemas.microsoft.com/office/drawing/2014/main" id="{7D15CF34-EE82-4307-BB2D-EA2970EA4B79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18" name="Rectangle 7" descr="□ 보험회사의 리스크 종류&#10;">
          <a:extLst>
            <a:ext uri="{FF2B5EF4-FFF2-40B4-BE49-F238E27FC236}">
              <a16:creationId xmlns:a16="http://schemas.microsoft.com/office/drawing/2014/main" id="{E790B8D7-99EC-4D93-9DC6-1501269CE134}"/>
            </a:ext>
          </a:extLst>
        </xdr:cNvPr>
        <xdr:cNvSpPr>
          <a:spLocks noChangeArrowheads="1"/>
        </xdr:cNvSpPr>
      </xdr:nvSpPr>
      <xdr:spPr bwMode="auto">
        <a:xfrm>
          <a:off x="664029" y="5838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19" name="Rectangle 7" descr="□ 보험회사의 리스크 종류&#10;">
          <a:extLst>
            <a:ext uri="{FF2B5EF4-FFF2-40B4-BE49-F238E27FC236}">
              <a16:creationId xmlns:a16="http://schemas.microsoft.com/office/drawing/2014/main" id="{1DCA470E-8AA4-463A-8FB3-E57E4AB85292}"/>
            </a:ext>
          </a:extLst>
        </xdr:cNvPr>
        <xdr:cNvSpPr>
          <a:spLocks noChangeArrowheads="1"/>
        </xdr:cNvSpPr>
      </xdr:nvSpPr>
      <xdr:spPr bwMode="auto">
        <a:xfrm>
          <a:off x="664029" y="5838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20" name="Rectangle 7" descr="□ 보험회사의 리스크 종류&#10;">
          <a:extLst>
            <a:ext uri="{FF2B5EF4-FFF2-40B4-BE49-F238E27FC236}">
              <a16:creationId xmlns:a16="http://schemas.microsoft.com/office/drawing/2014/main" id="{48B707DF-01D6-46A4-8314-5499C92CF47A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21" name="Rectangle 7" descr="□ 보험회사의 리스크 종류&#10;">
          <a:extLst>
            <a:ext uri="{FF2B5EF4-FFF2-40B4-BE49-F238E27FC236}">
              <a16:creationId xmlns:a16="http://schemas.microsoft.com/office/drawing/2014/main" id="{E6233FCE-8843-4C0C-A9F0-27355A3A516D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22" name="Rectangle 7" descr="□ 보험회사의 리스크 종류&#10;">
          <a:extLst>
            <a:ext uri="{FF2B5EF4-FFF2-40B4-BE49-F238E27FC236}">
              <a16:creationId xmlns:a16="http://schemas.microsoft.com/office/drawing/2014/main" id="{321FEEB1-1749-4C83-B8A6-A4C856CE7964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23" name="Rectangle 7" descr="□ 보험회사의 리스크 종류&#10;">
          <a:extLst>
            <a:ext uri="{FF2B5EF4-FFF2-40B4-BE49-F238E27FC236}">
              <a16:creationId xmlns:a16="http://schemas.microsoft.com/office/drawing/2014/main" id="{A06038B2-ED4E-44E7-A735-C4A6EA17428F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24" name="Rectangle 7" descr="□ 보험회사의 리스크 종류&#10;">
          <a:extLst>
            <a:ext uri="{FF2B5EF4-FFF2-40B4-BE49-F238E27FC236}">
              <a16:creationId xmlns:a16="http://schemas.microsoft.com/office/drawing/2014/main" id="{DB7197D4-F14F-48A0-AB1B-25E676BB41C6}"/>
            </a:ext>
          </a:extLst>
        </xdr:cNvPr>
        <xdr:cNvSpPr>
          <a:spLocks noChangeArrowheads="1"/>
        </xdr:cNvSpPr>
      </xdr:nvSpPr>
      <xdr:spPr bwMode="auto">
        <a:xfrm>
          <a:off x="664029" y="5838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25" name="Rectangle 7" descr="□ 보험회사의 리스크 종류&#10;">
          <a:extLst>
            <a:ext uri="{FF2B5EF4-FFF2-40B4-BE49-F238E27FC236}">
              <a16:creationId xmlns:a16="http://schemas.microsoft.com/office/drawing/2014/main" id="{3CB6C0CB-318D-4CE9-B16B-7C132CEB7486}"/>
            </a:ext>
          </a:extLst>
        </xdr:cNvPr>
        <xdr:cNvSpPr>
          <a:spLocks noChangeArrowheads="1"/>
        </xdr:cNvSpPr>
      </xdr:nvSpPr>
      <xdr:spPr bwMode="auto">
        <a:xfrm>
          <a:off x="664029" y="5838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26" name="Rectangle 7" descr="□ 보험회사의 리스크 종류&#10;">
          <a:extLst>
            <a:ext uri="{FF2B5EF4-FFF2-40B4-BE49-F238E27FC236}">
              <a16:creationId xmlns:a16="http://schemas.microsoft.com/office/drawing/2014/main" id="{4C0FB253-4692-4C77-A1DD-945077DA9E76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27" name="Rectangle 7" descr="□ 보험회사의 리스크 종류&#10;">
          <a:extLst>
            <a:ext uri="{FF2B5EF4-FFF2-40B4-BE49-F238E27FC236}">
              <a16:creationId xmlns:a16="http://schemas.microsoft.com/office/drawing/2014/main" id="{F436CF92-450C-4CA9-B1B0-D5B54AAF64EC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28" name="Rectangle 7" descr="□ 보험회사의 리스크 종류&#10;">
          <a:extLst>
            <a:ext uri="{FF2B5EF4-FFF2-40B4-BE49-F238E27FC236}">
              <a16:creationId xmlns:a16="http://schemas.microsoft.com/office/drawing/2014/main" id="{6707CB75-95D0-47AB-8EE5-81246C7C4AE5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29" name="Rectangle 7" descr="□ 보험회사의 리스크 종류&#10;">
          <a:extLst>
            <a:ext uri="{FF2B5EF4-FFF2-40B4-BE49-F238E27FC236}">
              <a16:creationId xmlns:a16="http://schemas.microsoft.com/office/drawing/2014/main" id="{0EF516E4-1C62-4841-9D9B-25A1E7750273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30" name="Rectangle 7" descr="□ 보험회사의 리스크 종류&#10;">
          <a:extLst>
            <a:ext uri="{FF2B5EF4-FFF2-40B4-BE49-F238E27FC236}">
              <a16:creationId xmlns:a16="http://schemas.microsoft.com/office/drawing/2014/main" id="{B5B5B225-370B-4DC0-BC28-728F6BFEAF75}"/>
            </a:ext>
          </a:extLst>
        </xdr:cNvPr>
        <xdr:cNvSpPr>
          <a:spLocks noChangeArrowheads="1"/>
        </xdr:cNvSpPr>
      </xdr:nvSpPr>
      <xdr:spPr bwMode="auto">
        <a:xfrm>
          <a:off x="664029" y="5838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31" name="Rectangle 7" descr="□ 보험회사의 리스크 종류&#10;">
          <a:extLst>
            <a:ext uri="{FF2B5EF4-FFF2-40B4-BE49-F238E27FC236}">
              <a16:creationId xmlns:a16="http://schemas.microsoft.com/office/drawing/2014/main" id="{2EF3FA07-65B4-46F3-80CC-BCF73CD4E5F8}"/>
            </a:ext>
          </a:extLst>
        </xdr:cNvPr>
        <xdr:cNvSpPr>
          <a:spLocks noChangeArrowheads="1"/>
        </xdr:cNvSpPr>
      </xdr:nvSpPr>
      <xdr:spPr bwMode="auto">
        <a:xfrm>
          <a:off x="664029" y="5838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32" name="Rectangle 7" descr="□ 보험회사의 리스크 종류&#10;">
          <a:extLst>
            <a:ext uri="{FF2B5EF4-FFF2-40B4-BE49-F238E27FC236}">
              <a16:creationId xmlns:a16="http://schemas.microsoft.com/office/drawing/2014/main" id="{A6C481A8-56E1-41C6-8B23-435F3973DA72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33" name="Rectangle 7" descr="□ 보험회사의 리스크 종류&#10;">
          <a:extLst>
            <a:ext uri="{FF2B5EF4-FFF2-40B4-BE49-F238E27FC236}">
              <a16:creationId xmlns:a16="http://schemas.microsoft.com/office/drawing/2014/main" id="{98BCA6D7-EC5A-4478-94F7-7E3DD581DFAA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34" name="Rectangle 7" descr="□ 보험회사의 리스크 종류&#10;">
          <a:extLst>
            <a:ext uri="{FF2B5EF4-FFF2-40B4-BE49-F238E27FC236}">
              <a16:creationId xmlns:a16="http://schemas.microsoft.com/office/drawing/2014/main" id="{0FD74645-4894-4C3C-900B-1F72DC8F29AF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35" name="Rectangle 7" descr="□ 보험회사의 리스크 종류&#10;">
          <a:extLst>
            <a:ext uri="{FF2B5EF4-FFF2-40B4-BE49-F238E27FC236}">
              <a16:creationId xmlns:a16="http://schemas.microsoft.com/office/drawing/2014/main" id="{685ECD5D-47C6-49FC-861D-445AE2FDD8A9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36" name="Rectangle 7" descr="□ 보험회사의 리스크 종류&#10;">
          <a:extLst>
            <a:ext uri="{FF2B5EF4-FFF2-40B4-BE49-F238E27FC236}">
              <a16:creationId xmlns:a16="http://schemas.microsoft.com/office/drawing/2014/main" id="{FFF3ABF9-DC12-4EC6-AF9F-541651B28CBD}"/>
            </a:ext>
          </a:extLst>
        </xdr:cNvPr>
        <xdr:cNvSpPr>
          <a:spLocks noChangeArrowheads="1"/>
        </xdr:cNvSpPr>
      </xdr:nvSpPr>
      <xdr:spPr bwMode="auto">
        <a:xfrm>
          <a:off x="664029" y="5838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37" name="Rectangle 7" descr="□ 보험회사의 리스크 종류&#10;">
          <a:extLst>
            <a:ext uri="{FF2B5EF4-FFF2-40B4-BE49-F238E27FC236}">
              <a16:creationId xmlns:a16="http://schemas.microsoft.com/office/drawing/2014/main" id="{276BFF3D-1B8F-4733-A360-DB033B74B410}"/>
            </a:ext>
          </a:extLst>
        </xdr:cNvPr>
        <xdr:cNvSpPr>
          <a:spLocks noChangeArrowheads="1"/>
        </xdr:cNvSpPr>
      </xdr:nvSpPr>
      <xdr:spPr bwMode="auto">
        <a:xfrm>
          <a:off x="664029" y="5838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38" name="Rectangle 7" descr="□ 보험회사의 리스크 종류&#10;">
          <a:extLst>
            <a:ext uri="{FF2B5EF4-FFF2-40B4-BE49-F238E27FC236}">
              <a16:creationId xmlns:a16="http://schemas.microsoft.com/office/drawing/2014/main" id="{F743D2A6-5081-4FB1-BDE0-D8E83692AC34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39" name="Rectangle 7" descr="□ 보험회사의 리스크 종류&#10;">
          <a:extLst>
            <a:ext uri="{FF2B5EF4-FFF2-40B4-BE49-F238E27FC236}">
              <a16:creationId xmlns:a16="http://schemas.microsoft.com/office/drawing/2014/main" id="{57269629-CCB7-47EE-91F7-B758937A7348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40" name="Rectangle 7" descr="□ 보험회사의 리스크 종류&#10;">
          <a:extLst>
            <a:ext uri="{FF2B5EF4-FFF2-40B4-BE49-F238E27FC236}">
              <a16:creationId xmlns:a16="http://schemas.microsoft.com/office/drawing/2014/main" id="{05D8C1D9-41E6-4283-83AD-4CFAFE6E92EF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41" name="Rectangle 7" descr="□ 보험회사의 리스크 종류&#10;">
          <a:extLst>
            <a:ext uri="{FF2B5EF4-FFF2-40B4-BE49-F238E27FC236}">
              <a16:creationId xmlns:a16="http://schemas.microsoft.com/office/drawing/2014/main" id="{E4864989-E4DF-48D1-ABFD-9F18E401EB53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42" name="Rectangle 7" descr="□ 보험회사의 리스크 종류&#10;">
          <a:extLst>
            <a:ext uri="{FF2B5EF4-FFF2-40B4-BE49-F238E27FC236}">
              <a16:creationId xmlns:a16="http://schemas.microsoft.com/office/drawing/2014/main" id="{682DAF93-5C14-480C-9400-A8B6E6932F22}"/>
            </a:ext>
          </a:extLst>
        </xdr:cNvPr>
        <xdr:cNvSpPr>
          <a:spLocks noChangeArrowheads="1"/>
        </xdr:cNvSpPr>
      </xdr:nvSpPr>
      <xdr:spPr bwMode="auto">
        <a:xfrm>
          <a:off x="664029" y="5838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43" name="Rectangle 7" descr="□ 보험회사의 리스크 종류&#10;">
          <a:extLst>
            <a:ext uri="{FF2B5EF4-FFF2-40B4-BE49-F238E27FC236}">
              <a16:creationId xmlns:a16="http://schemas.microsoft.com/office/drawing/2014/main" id="{1E309F6C-8315-4038-83C8-E1105650DDAB}"/>
            </a:ext>
          </a:extLst>
        </xdr:cNvPr>
        <xdr:cNvSpPr>
          <a:spLocks noChangeArrowheads="1"/>
        </xdr:cNvSpPr>
      </xdr:nvSpPr>
      <xdr:spPr bwMode="auto">
        <a:xfrm>
          <a:off x="664029" y="5838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44" name="Rectangle 7" descr="□ 보험회사의 리스크 종류&#10;">
          <a:extLst>
            <a:ext uri="{FF2B5EF4-FFF2-40B4-BE49-F238E27FC236}">
              <a16:creationId xmlns:a16="http://schemas.microsoft.com/office/drawing/2014/main" id="{7F66505A-5C0C-43BE-8A84-479AE64C2660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45" name="Rectangle 7" descr="□ 보험회사의 리스크 종류&#10;">
          <a:extLst>
            <a:ext uri="{FF2B5EF4-FFF2-40B4-BE49-F238E27FC236}">
              <a16:creationId xmlns:a16="http://schemas.microsoft.com/office/drawing/2014/main" id="{AEF7B2A7-D65A-4C44-AC0D-AF57F6FA1363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46" name="Rectangle 7" descr="□ 보험회사의 리스크 종류&#10;">
          <a:extLst>
            <a:ext uri="{FF2B5EF4-FFF2-40B4-BE49-F238E27FC236}">
              <a16:creationId xmlns:a16="http://schemas.microsoft.com/office/drawing/2014/main" id="{E2F9E30F-A87B-4336-A2A9-DA194E7A3BC4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47" name="Rectangle 7" descr="□ 보험회사의 리스크 종류&#10;">
          <a:extLst>
            <a:ext uri="{FF2B5EF4-FFF2-40B4-BE49-F238E27FC236}">
              <a16:creationId xmlns:a16="http://schemas.microsoft.com/office/drawing/2014/main" id="{61319D31-770E-42BB-AC2C-DFFD6C4D7D7A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48" name="Rectangle 7" descr="□ 보험회사의 리스크 종류&#10;">
          <a:extLst>
            <a:ext uri="{FF2B5EF4-FFF2-40B4-BE49-F238E27FC236}">
              <a16:creationId xmlns:a16="http://schemas.microsoft.com/office/drawing/2014/main" id="{9A6A0ABE-FC84-426F-8633-A5CE81117623}"/>
            </a:ext>
          </a:extLst>
        </xdr:cNvPr>
        <xdr:cNvSpPr>
          <a:spLocks noChangeArrowheads="1"/>
        </xdr:cNvSpPr>
      </xdr:nvSpPr>
      <xdr:spPr bwMode="auto">
        <a:xfrm>
          <a:off x="664029" y="5838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49" name="Rectangle 7" descr="□ 보험회사의 리스크 종류&#10;">
          <a:extLst>
            <a:ext uri="{FF2B5EF4-FFF2-40B4-BE49-F238E27FC236}">
              <a16:creationId xmlns:a16="http://schemas.microsoft.com/office/drawing/2014/main" id="{33E3B624-3B03-4B25-A96F-06D4C5B63DC6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50" name="Rectangle 7" descr="□ 보험회사의 리스크 종류&#10;">
          <a:extLst>
            <a:ext uri="{FF2B5EF4-FFF2-40B4-BE49-F238E27FC236}">
              <a16:creationId xmlns:a16="http://schemas.microsoft.com/office/drawing/2014/main" id="{8CB3320E-0526-4991-B252-03E13EDCE908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51" name="Rectangle 7" descr="□ 보험회사의 리스크 종류&#10;">
          <a:extLst>
            <a:ext uri="{FF2B5EF4-FFF2-40B4-BE49-F238E27FC236}">
              <a16:creationId xmlns:a16="http://schemas.microsoft.com/office/drawing/2014/main" id="{5B683915-B553-4035-8205-D24DAA06E8AC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52" name="Rectangle 7" descr="□ 보험회사의 리스크 종류&#10;">
          <a:extLst>
            <a:ext uri="{FF2B5EF4-FFF2-40B4-BE49-F238E27FC236}">
              <a16:creationId xmlns:a16="http://schemas.microsoft.com/office/drawing/2014/main" id="{5AD3D842-BAB6-4988-8B3E-458C6C3972FC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53" name="Rectangle 7" descr="□ 보험회사의 리스크 종류&#10;">
          <a:extLst>
            <a:ext uri="{FF2B5EF4-FFF2-40B4-BE49-F238E27FC236}">
              <a16:creationId xmlns:a16="http://schemas.microsoft.com/office/drawing/2014/main" id="{42012700-A36B-4989-9970-29678C2A041C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54" name="Rectangle 7" descr="□ 보험회사의 리스크 종류&#10;">
          <a:extLst>
            <a:ext uri="{FF2B5EF4-FFF2-40B4-BE49-F238E27FC236}">
              <a16:creationId xmlns:a16="http://schemas.microsoft.com/office/drawing/2014/main" id="{CB5D5405-9076-499C-9B94-FC1FDF81FA92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55" name="Rectangle 7" descr="□ 보험회사의 리스크 종류&#10;">
          <a:extLst>
            <a:ext uri="{FF2B5EF4-FFF2-40B4-BE49-F238E27FC236}">
              <a16:creationId xmlns:a16="http://schemas.microsoft.com/office/drawing/2014/main" id="{53167C04-F392-4878-8D3A-73EF0A2791A2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56" name="Rectangle 7" descr="□ 보험회사의 리스크 종류&#10;">
          <a:extLst>
            <a:ext uri="{FF2B5EF4-FFF2-40B4-BE49-F238E27FC236}">
              <a16:creationId xmlns:a16="http://schemas.microsoft.com/office/drawing/2014/main" id="{CE055202-77A2-467F-8DE2-BF5741A4308A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</a:t>
          </a:r>
          <a:r>
            <a:rPr lang="en-US" altLang="ko-KR" sz="1200" b="0" i="0" u="none" strike="noStrike" baseline="0">
              <a:solidFill>
                <a:srgbClr val="FFFFFF"/>
              </a:solidFill>
              <a:latin typeface="SLI 파트너 EB"/>
            </a:rPr>
            <a:t>/</a:t>
          </a: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 editAs="oneCell">
    <xdr:from>
      <xdr:col>5</xdr:col>
      <xdr:colOff>1466850</xdr:colOff>
      <xdr:row>0</xdr:row>
      <xdr:rowOff>0</xdr:rowOff>
    </xdr:from>
    <xdr:to>
      <xdr:col>6</xdr:col>
      <xdr:colOff>200025</xdr:colOff>
      <xdr:row>1</xdr:row>
      <xdr:rowOff>19050</xdr:rowOff>
    </xdr:to>
    <xdr:pic>
      <xdr:nvPicPr>
        <xdr:cNvPr id="79447" name="그림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D795B4-46DE-4AA5-99FE-15C488758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44" t="-9654" r="2"/>
        <a:stretch>
          <a:fillRect/>
        </a:stretch>
      </xdr:blipFill>
      <xdr:spPr bwMode="auto">
        <a:xfrm>
          <a:off x="7867650" y="0"/>
          <a:ext cx="10953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13" name="Rectangle 7" descr="□ 보험회사의 리스크 종류&#10;">
          <a:extLst>
            <a:ext uri="{FF2B5EF4-FFF2-40B4-BE49-F238E27FC236}">
              <a16:creationId xmlns:a16="http://schemas.microsoft.com/office/drawing/2014/main" id="{1E9F1D64-5402-4060-94A4-19E71C3AABB4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14" name="Rectangle 7" descr="□ 보험회사의 리스크 종류&#10;">
          <a:extLst>
            <a:ext uri="{FF2B5EF4-FFF2-40B4-BE49-F238E27FC236}">
              <a16:creationId xmlns:a16="http://schemas.microsoft.com/office/drawing/2014/main" id="{B9524B51-97B1-4A4B-92CF-5C3C137259F5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15" name="Rectangle 7" descr="□ 보험회사의 리스크 종류&#10;">
          <a:extLst>
            <a:ext uri="{FF2B5EF4-FFF2-40B4-BE49-F238E27FC236}">
              <a16:creationId xmlns:a16="http://schemas.microsoft.com/office/drawing/2014/main" id="{4C4D6429-A864-469A-A973-EF6A0A224156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16" name="Rectangle 7" descr="□ 보험회사의 리스크 종류&#10;">
          <a:extLst>
            <a:ext uri="{FF2B5EF4-FFF2-40B4-BE49-F238E27FC236}">
              <a16:creationId xmlns:a16="http://schemas.microsoft.com/office/drawing/2014/main" id="{74ECE333-A397-461C-AC57-2FD9AD874D0A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117" name="Rectangle 7" descr="□ 보험회사의 리스크 종류&#10;">
          <a:extLst>
            <a:ext uri="{FF2B5EF4-FFF2-40B4-BE49-F238E27FC236}">
              <a16:creationId xmlns:a16="http://schemas.microsoft.com/office/drawing/2014/main" id="{06FC0C6B-F393-4C66-8533-8D347D7C52DF}"/>
            </a:ext>
          </a:extLst>
        </xdr:cNvPr>
        <xdr:cNvSpPr>
          <a:spLocks noChangeArrowheads="1"/>
        </xdr:cNvSpPr>
      </xdr:nvSpPr>
      <xdr:spPr bwMode="auto">
        <a:xfrm>
          <a:off x="801734" y="5334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118" name="Rectangle 7" descr="□ 보험회사의 리스크 종류&#10;">
          <a:extLst>
            <a:ext uri="{FF2B5EF4-FFF2-40B4-BE49-F238E27FC236}">
              <a16:creationId xmlns:a16="http://schemas.microsoft.com/office/drawing/2014/main" id="{E08E5910-7E2B-4460-A741-24560E7320BE}"/>
            </a:ext>
          </a:extLst>
        </xdr:cNvPr>
        <xdr:cNvSpPr>
          <a:spLocks noChangeArrowheads="1"/>
        </xdr:cNvSpPr>
      </xdr:nvSpPr>
      <xdr:spPr bwMode="auto">
        <a:xfrm>
          <a:off x="801734" y="5334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19" name="Rectangle 7" descr="□ 보험회사의 리스크 종류&#10;">
          <a:extLst>
            <a:ext uri="{FF2B5EF4-FFF2-40B4-BE49-F238E27FC236}">
              <a16:creationId xmlns:a16="http://schemas.microsoft.com/office/drawing/2014/main" id="{7420DAB2-4FC1-426F-88A0-7656E16F7A00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20" name="Rectangle 7" descr="□ 보험회사의 리스크 종류&#10;">
          <a:extLst>
            <a:ext uri="{FF2B5EF4-FFF2-40B4-BE49-F238E27FC236}">
              <a16:creationId xmlns:a16="http://schemas.microsoft.com/office/drawing/2014/main" id="{0E5967EE-DE2E-407A-8E42-CC4E50444332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21" name="Rectangle 7" descr="□ 보험회사의 리스크 종류&#10;">
          <a:extLst>
            <a:ext uri="{FF2B5EF4-FFF2-40B4-BE49-F238E27FC236}">
              <a16:creationId xmlns:a16="http://schemas.microsoft.com/office/drawing/2014/main" id="{71F55ECF-BB1D-4A09-A89E-84FB87B783FC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22" name="Rectangle 7" descr="□ 보험회사의 리스크 종류&#10;">
          <a:extLst>
            <a:ext uri="{FF2B5EF4-FFF2-40B4-BE49-F238E27FC236}">
              <a16:creationId xmlns:a16="http://schemas.microsoft.com/office/drawing/2014/main" id="{A4046E2A-8879-4E2D-85E3-4D0CEE906916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123" name="Rectangle 7" descr="□ 보험회사의 리스크 종류&#10;">
          <a:extLst>
            <a:ext uri="{FF2B5EF4-FFF2-40B4-BE49-F238E27FC236}">
              <a16:creationId xmlns:a16="http://schemas.microsoft.com/office/drawing/2014/main" id="{C13AC11E-A7DE-461D-B8FD-EE9A78F03537}"/>
            </a:ext>
          </a:extLst>
        </xdr:cNvPr>
        <xdr:cNvSpPr>
          <a:spLocks noChangeArrowheads="1"/>
        </xdr:cNvSpPr>
      </xdr:nvSpPr>
      <xdr:spPr bwMode="auto">
        <a:xfrm>
          <a:off x="801734" y="5334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124" name="Rectangle 7" descr="□ 보험회사의 리스크 종류&#10;">
          <a:extLst>
            <a:ext uri="{FF2B5EF4-FFF2-40B4-BE49-F238E27FC236}">
              <a16:creationId xmlns:a16="http://schemas.microsoft.com/office/drawing/2014/main" id="{A062D1BE-D1AC-4557-8BA5-E1F208BD160E}"/>
            </a:ext>
          </a:extLst>
        </xdr:cNvPr>
        <xdr:cNvSpPr>
          <a:spLocks noChangeArrowheads="1"/>
        </xdr:cNvSpPr>
      </xdr:nvSpPr>
      <xdr:spPr bwMode="auto">
        <a:xfrm>
          <a:off x="801734" y="5334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25" name="Rectangle 7" descr="□ 보험회사의 리스크 종류&#10;">
          <a:extLst>
            <a:ext uri="{FF2B5EF4-FFF2-40B4-BE49-F238E27FC236}">
              <a16:creationId xmlns:a16="http://schemas.microsoft.com/office/drawing/2014/main" id="{38E7EB71-B821-4B20-8003-16F045DA7C33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26" name="Rectangle 7" descr="□ 보험회사의 리스크 종류&#10;">
          <a:extLst>
            <a:ext uri="{FF2B5EF4-FFF2-40B4-BE49-F238E27FC236}">
              <a16:creationId xmlns:a16="http://schemas.microsoft.com/office/drawing/2014/main" id="{10E02C0D-115D-4928-8A66-7B4546DF9291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27" name="Rectangle 7" descr="□ 보험회사의 리스크 종류&#10;">
          <a:extLst>
            <a:ext uri="{FF2B5EF4-FFF2-40B4-BE49-F238E27FC236}">
              <a16:creationId xmlns:a16="http://schemas.microsoft.com/office/drawing/2014/main" id="{68AF93F3-8502-4171-AA43-40EECA5A5DB1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28" name="Rectangle 7" descr="□ 보험회사의 리스크 종류&#10;">
          <a:extLst>
            <a:ext uri="{FF2B5EF4-FFF2-40B4-BE49-F238E27FC236}">
              <a16:creationId xmlns:a16="http://schemas.microsoft.com/office/drawing/2014/main" id="{B65418BD-AD19-434D-83BE-1C93B2CCA12B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129" name="Rectangle 7" descr="□ 보험회사의 리스크 종류&#10;">
          <a:extLst>
            <a:ext uri="{FF2B5EF4-FFF2-40B4-BE49-F238E27FC236}">
              <a16:creationId xmlns:a16="http://schemas.microsoft.com/office/drawing/2014/main" id="{21BA282C-24D2-4F60-A88E-58AE61DD0B3A}"/>
            </a:ext>
          </a:extLst>
        </xdr:cNvPr>
        <xdr:cNvSpPr>
          <a:spLocks noChangeArrowheads="1"/>
        </xdr:cNvSpPr>
      </xdr:nvSpPr>
      <xdr:spPr bwMode="auto">
        <a:xfrm>
          <a:off x="801734" y="5334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130" name="Rectangle 7" descr="□ 보험회사의 리스크 종류&#10;">
          <a:extLst>
            <a:ext uri="{FF2B5EF4-FFF2-40B4-BE49-F238E27FC236}">
              <a16:creationId xmlns:a16="http://schemas.microsoft.com/office/drawing/2014/main" id="{8FB08F38-D75F-4A15-B350-0A45780E4A10}"/>
            </a:ext>
          </a:extLst>
        </xdr:cNvPr>
        <xdr:cNvSpPr>
          <a:spLocks noChangeArrowheads="1"/>
        </xdr:cNvSpPr>
      </xdr:nvSpPr>
      <xdr:spPr bwMode="auto">
        <a:xfrm>
          <a:off x="801734" y="5334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31" name="Rectangle 7" descr="□ 보험회사의 리스크 종류&#10;">
          <a:extLst>
            <a:ext uri="{FF2B5EF4-FFF2-40B4-BE49-F238E27FC236}">
              <a16:creationId xmlns:a16="http://schemas.microsoft.com/office/drawing/2014/main" id="{6768A608-35D6-4454-B0B6-2EA0AD5A2729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32" name="Rectangle 7" descr="□ 보험회사의 리스크 종류&#10;">
          <a:extLst>
            <a:ext uri="{FF2B5EF4-FFF2-40B4-BE49-F238E27FC236}">
              <a16:creationId xmlns:a16="http://schemas.microsoft.com/office/drawing/2014/main" id="{33EE6A9A-9552-47E2-B8BB-555E236F6036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33" name="Rectangle 7" descr="□ 보험회사의 리스크 종류&#10;">
          <a:extLst>
            <a:ext uri="{FF2B5EF4-FFF2-40B4-BE49-F238E27FC236}">
              <a16:creationId xmlns:a16="http://schemas.microsoft.com/office/drawing/2014/main" id="{4C9FD6AC-9685-443C-90CC-A55718181EBA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34" name="Rectangle 7" descr="□ 보험회사의 리스크 종류&#10;">
          <a:extLst>
            <a:ext uri="{FF2B5EF4-FFF2-40B4-BE49-F238E27FC236}">
              <a16:creationId xmlns:a16="http://schemas.microsoft.com/office/drawing/2014/main" id="{5DCACACE-25B4-486E-B85A-88D4B8FFD138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135" name="Rectangle 7" descr="□ 보험회사의 리스크 종류&#10;">
          <a:extLst>
            <a:ext uri="{FF2B5EF4-FFF2-40B4-BE49-F238E27FC236}">
              <a16:creationId xmlns:a16="http://schemas.microsoft.com/office/drawing/2014/main" id="{D46F2C82-EC49-4346-A438-BBC7763957B4}"/>
            </a:ext>
          </a:extLst>
        </xdr:cNvPr>
        <xdr:cNvSpPr>
          <a:spLocks noChangeArrowheads="1"/>
        </xdr:cNvSpPr>
      </xdr:nvSpPr>
      <xdr:spPr bwMode="auto">
        <a:xfrm>
          <a:off x="801734" y="5334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136" name="Rectangle 7" descr="□ 보험회사의 리스크 종류&#10;">
          <a:extLst>
            <a:ext uri="{FF2B5EF4-FFF2-40B4-BE49-F238E27FC236}">
              <a16:creationId xmlns:a16="http://schemas.microsoft.com/office/drawing/2014/main" id="{81C54371-5A12-4246-BF62-39DD21380D36}"/>
            </a:ext>
          </a:extLst>
        </xdr:cNvPr>
        <xdr:cNvSpPr>
          <a:spLocks noChangeArrowheads="1"/>
        </xdr:cNvSpPr>
      </xdr:nvSpPr>
      <xdr:spPr bwMode="auto">
        <a:xfrm>
          <a:off x="801734" y="5334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37" name="Rectangle 7" descr="□ 보험회사의 리스크 종류&#10;">
          <a:extLst>
            <a:ext uri="{FF2B5EF4-FFF2-40B4-BE49-F238E27FC236}">
              <a16:creationId xmlns:a16="http://schemas.microsoft.com/office/drawing/2014/main" id="{979C739A-06AF-4EE5-A91A-3B86B1E0EC43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38" name="Rectangle 7" descr="□ 보험회사의 리스크 종류&#10;">
          <a:extLst>
            <a:ext uri="{FF2B5EF4-FFF2-40B4-BE49-F238E27FC236}">
              <a16:creationId xmlns:a16="http://schemas.microsoft.com/office/drawing/2014/main" id="{33CACC18-7599-4A10-81F9-4297243DEF04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39" name="Rectangle 7" descr="□ 보험회사의 리스크 종류&#10;">
          <a:extLst>
            <a:ext uri="{FF2B5EF4-FFF2-40B4-BE49-F238E27FC236}">
              <a16:creationId xmlns:a16="http://schemas.microsoft.com/office/drawing/2014/main" id="{276217C4-B9AC-4B8A-BAED-14DE97626D8F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40" name="Rectangle 7" descr="□ 보험회사의 리스크 종류&#10;">
          <a:extLst>
            <a:ext uri="{FF2B5EF4-FFF2-40B4-BE49-F238E27FC236}">
              <a16:creationId xmlns:a16="http://schemas.microsoft.com/office/drawing/2014/main" id="{A874890E-EA4D-47C0-8932-362E86E445E7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141" name="Rectangle 7" descr="□ 보험회사의 리스크 종류&#10;">
          <a:extLst>
            <a:ext uri="{FF2B5EF4-FFF2-40B4-BE49-F238E27FC236}">
              <a16:creationId xmlns:a16="http://schemas.microsoft.com/office/drawing/2014/main" id="{43288A28-D02E-42CA-BB47-CC59911A07FC}"/>
            </a:ext>
          </a:extLst>
        </xdr:cNvPr>
        <xdr:cNvSpPr>
          <a:spLocks noChangeArrowheads="1"/>
        </xdr:cNvSpPr>
      </xdr:nvSpPr>
      <xdr:spPr bwMode="auto">
        <a:xfrm>
          <a:off x="801734" y="5334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142" name="Rectangle 7" descr="□ 보험회사의 리스크 종류&#10;">
          <a:extLst>
            <a:ext uri="{FF2B5EF4-FFF2-40B4-BE49-F238E27FC236}">
              <a16:creationId xmlns:a16="http://schemas.microsoft.com/office/drawing/2014/main" id="{F0D3300F-519B-4679-ACB8-32683F49C1C3}"/>
            </a:ext>
          </a:extLst>
        </xdr:cNvPr>
        <xdr:cNvSpPr>
          <a:spLocks noChangeArrowheads="1"/>
        </xdr:cNvSpPr>
      </xdr:nvSpPr>
      <xdr:spPr bwMode="auto">
        <a:xfrm>
          <a:off x="801734" y="5334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43" name="Rectangle 7" descr="□ 보험회사의 리스크 종류&#10;">
          <a:extLst>
            <a:ext uri="{FF2B5EF4-FFF2-40B4-BE49-F238E27FC236}">
              <a16:creationId xmlns:a16="http://schemas.microsoft.com/office/drawing/2014/main" id="{43E8DE80-3121-4500-B806-9FE314A68065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44" name="Rectangle 7" descr="□ 보험회사의 리스크 종류&#10;">
          <a:extLst>
            <a:ext uri="{FF2B5EF4-FFF2-40B4-BE49-F238E27FC236}">
              <a16:creationId xmlns:a16="http://schemas.microsoft.com/office/drawing/2014/main" id="{03CDC2B8-7D61-4051-AB23-9231AE3225FC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45" name="Rectangle 7" descr="□ 보험회사의 리스크 종류&#10;">
          <a:extLst>
            <a:ext uri="{FF2B5EF4-FFF2-40B4-BE49-F238E27FC236}">
              <a16:creationId xmlns:a16="http://schemas.microsoft.com/office/drawing/2014/main" id="{29A77623-09BA-4D12-8F39-38D113438BCE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46" name="Rectangle 7" descr="□ 보험회사의 리스크 종류&#10;">
          <a:extLst>
            <a:ext uri="{FF2B5EF4-FFF2-40B4-BE49-F238E27FC236}">
              <a16:creationId xmlns:a16="http://schemas.microsoft.com/office/drawing/2014/main" id="{F189613F-A257-4C9A-BE1D-2415B28EA680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147" name="Rectangle 7" descr="□ 보험회사의 리스크 종류&#10;">
          <a:extLst>
            <a:ext uri="{FF2B5EF4-FFF2-40B4-BE49-F238E27FC236}">
              <a16:creationId xmlns:a16="http://schemas.microsoft.com/office/drawing/2014/main" id="{CF89ED58-2B58-4AA9-9E7F-D3CD6B1B19FC}"/>
            </a:ext>
          </a:extLst>
        </xdr:cNvPr>
        <xdr:cNvSpPr>
          <a:spLocks noChangeArrowheads="1"/>
        </xdr:cNvSpPr>
      </xdr:nvSpPr>
      <xdr:spPr bwMode="auto">
        <a:xfrm>
          <a:off x="801734" y="5334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148" name="Rectangle 7" descr="□ 보험회사의 리스크 종류&#10;">
          <a:extLst>
            <a:ext uri="{FF2B5EF4-FFF2-40B4-BE49-F238E27FC236}">
              <a16:creationId xmlns:a16="http://schemas.microsoft.com/office/drawing/2014/main" id="{994F67F3-0300-4950-8358-86EC63E0307F}"/>
            </a:ext>
          </a:extLst>
        </xdr:cNvPr>
        <xdr:cNvSpPr>
          <a:spLocks noChangeArrowheads="1"/>
        </xdr:cNvSpPr>
      </xdr:nvSpPr>
      <xdr:spPr bwMode="auto">
        <a:xfrm>
          <a:off x="801734" y="5334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49" name="Rectangle 7" descr="□ 보험회사의 리스크 종류&#10;">
          <a:extLst>
            <a:ext uri="{FF2B5EF4-FFF2-40B4-BE49-F238E27FC236}">
              <a16:creationId xmlns:a16="http://schemas.microsoft.com/office/drawing/2014/main" id="{4FAB79E8-9C8C-4A00-A275-C48164875A8B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50" name="Rectangle 7" descr="□ 보험회사의 리스크 종류&#10;">
          <a:extLst>
            <a:ext uri="{FF2B5EF4-FFF2-40B4-BE49-F238E27FC236}">
              <a16:creationId xmlns:a16="http://schemas.microsoft.com/office/drawing/2014/main" id="{F8366D0B-59D9-4B4E-BBC4-C35932D137FB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51" name="Rectangle 7" descr="□ 보험회사의 리스크 종류&#10;">
          <a:extLst>
            <a:ext uri="{FF2B5EF4-FFF2-40B4-BE49-F238E27FC236}">
              <a16:creationId xmlns:a16="http://schemas.microsoft.com/office/drawing/2014/main" id="{4868F59E-A0A9-4048-BE78-638A0C6E9E5F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52" name="Rectangle 7" descr="□ 보험회사의 리스크 종류&#10;">
          <a:extLst>
            <a:ext uri="{FF2B5EF4-FFF2-40B4-BE49-F238E27FC236}">
              <a16:creationId xmlns:a16="http://schemas.microsoft.com/office/drawing/2014/main" id="{B7C6A11A-121C-4258-AB65-39E3D1CC2097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153" name="Rectangle 7" descr="□ 보험회사의 리스크 종류&#10;">
          <a:extLst>
            <a:ext uri="{FF2B5EF4-FFF2-40B4-BE49-F238E27FC236}">
              <a16:creationId xmlns:a16="http://schemas.microsoft.com/office/drawing/2014/main" id="{7F9F6112-E87E-4114-8B48-96973815E8D3}"/>
            </a:ext>
          </a:extLst>
        </xdr:cNvPr>
        <xdr:cNvSpPr>
          <a:spLocks noChangeArrowheads="1"/>
        </xdr:cNvSpPr>
      </xdr:nvSpPr>
      <xdr:spPr bwMode="auto">
        <a:xfrm>
          <a:off x="801734" y="5334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154" name="Rectangle 7" descr="□ 보험회사의 리스크 종류&#10;">
          <a:extLst>
            <a:ext uri="{FF2B5EF4-FFF2-40B4-BE49-F238E27FC236}">
              <a16:creationId xmlns:a16="http://schemas.microsoft.com/office/drawing/2014/main" id="{DA758A99-89D4-4DF1-98B2-BABE0173CDA0}"/>
            </a:ext>
          </a:extLst>
        </xdr:cNvPr>
        <xdr:cNvSpPr>
          <a:spLocks noChangeArrowheads="1"/>
        </xdr:cNvSpPr>
      </xdr:nvSpPr>
      <xdr:spPr bwMode="auto">
        <a:xfrm>
          <a:off x="801734" y="5334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55" name="Rectangle 7" descr="□ 보험회사의 리스크 종류&#10;">
          <a:extLst>
            <a:ext uri="{FF2B5EF4-FFF2-40B4-BE49-F238E27FC236}">
              <a16:creationId xmlns:a16="http://schemas.microsoft.com/office/drawing/2014/main" id="{2CAE0E33-7865-4AB9-84AB-DA7FB62EAC93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56" name="Rectangle 7" descr="□ 보험회사의 리스크 종류&#10;">
          <a:extLst>
            <a:ext uri="{FF2B5EF4-FFF2-40B4-BE49-F238E27FC236}">
              <a16:creationId xmlns:a16="http://schemas.microsoft.com/office/drawing/2014/main" id="{3CF12767-FE32-4656-9BEF-5A37A65AA1EE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57" name="Rectangle 7" descr="□ 보험회사의 리스크 종류&#10;">
          <a:extLst>
            <a:ext uri="{FF2B5EF4-FFF2-40B4-BE49-F238E27FC236}">
              <a16:creationId xmlns:a16="http://schemas.microsoft.com/office/drawing/2014/main" id="{A13EDBE7-84C6-4825-8680-0DC7BD76D739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58" name="Rectangle 7" descr="□ 보험회사의 리스크 종류&#10;">
          <a:extLst>
            <a:ext uri="{FF2B5EF4-FFF2-40B4-BE49-F238E27FC236}">
              <a16:creationId xmlns:a16="http://schemas.microsoft.com/office/drawing/2014/main" id="{1BFB1F70-043A-460D-A6E7-156404C3A7EC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159" name="Rectangle 7" descr="□ 보험회사의 리스크 종류&#10;">
          <a:extLst>
            <a:ext uri="{FF2B5EF4-FFF2-40B4-BE49-F238E27FC236}">
              <a16:creationId xmlns:a16="http://schemas.microsoft.com/office/drawing/2014/main" id="{754C65A1-3A0F-40F2-9488-3777ACBA5084}"/>
            </a:ext>
          </a:extLst>
        </xdr:cNvPr>
        <xdr:cNvSpPr>
          <a:spLocks noChangeArrowheads="1"/>
        </xdr:cNvSpPr>
      </xdr:nvSpPr>
      <xdr:spPr bwMode="auto">
        <a:xfrm>
          <a:off x="801734" y="5334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60" name="Rectangle 7" descr="□ 보험회사의 리스크 종류&#10;">
          <a:extLst>
            <a:ext uri="{FF2B5EF4-FFF2-40B4-BE49-F238E27FC236}">
              <a16:creationId xmlns:a16="http://schemas.microsoft.com/office/drawing/2014/main" id="{760DE401-9C33-4673-88C3-311A3BC7B3F1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61" name="Rectangle 7" descr="□ 보험회사의 리스크 종류&#10;">
          <a:extLst>
            <a:ext uri="{FF2B5EF4-FFF2-40B4-BE49-F238E27FC236}">
              <a16:creationId xmlns:a16="http://schemas.microsoft.com/office/drawing/2014/main" id="{8578FA69-CCA2-46E0-A3B6-23B3F3C41908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62" name="Rectangle 7" descr="□ 보험회사의 리스크 종류&#10;">
          <a:extLst>
            <a:ext uri="{FF2B5EF4-FFF2-40B4-BE49-F238E27FC236}">
              <a16:creationId xmlns:a16="http://schemas.microsoft.com/office/drawing/2014/main" id="{00A7B295-7FE4-49D4-8125-274A97D089E7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63" name="Rectangle 7" descr="□ 보험회사의 리스크 종류&#10;">
          <a:extLst>
            <a:ext uri="{FF2B5EF4-FFF2-40B4-BE49-F238E27FC236}">
              <a16:creationId xmlns:a16="http://schemas.microsoft.com/office/drawing/2014/main" id="{7CFC99CA-C69E-412E-ABD3-CB732A39BBC9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64" name="Rectangle 7" descr="□ 보험회사의 리스크 종류&#10;">
          <a:extLst>
            <a:ext uri="{FF2B5EF4-FFF2-40B4-BE49-F238E27FC236}">
              <a16:creationId xmlns:a16="http://schemas.microsoft.com/office/drawing/2014/main" id="{2F7BA80F-6325-4D60-976D-A477DA60BCAD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65" name="Rectangle 7" descr="□ 보험회사의 리스크 종류&#10;">
          <a:extLst>
            <a:ext uri="{FF2B5EF4-FFF2-40B4-BE49-F238E27FC236}">
              <a16:creationId xmlns:a16="http://schemas.microsoft.com/office/drawing/2014/main" id="{FEB845D5-B501-4FDD-B98F-6E7384450227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66" name="Rectangle 7" descr="□ 보험회사의 리스크 종류&#10;">
          <a:extLst>
            <a:ext uri="{FF2B5EF4-FFF2-40B4-BE49-F238E27FC236}">
              <a16:creationId xmlns:a16="http://schemas.microsoft.com/office/drawing/2014/main" id="{8D62CF87-8638-4810-8AEF-DE1DDC8AB754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67" name="Rectangle 7" descr="□ 보험회사의 리스크 종류&#10;">
          <a:extLst>
            <a:ext uri="{FF2B5EF4-FFF2-40B4-BE49-F238E27FC236}">
              <a16:creationId xmlns:a16="http://schemas.microsoft.com/office/drawing/2014/main" id="{5C58963F-DC35-4E49-B9A6-69A441964EDC}"/>
            </a:ext>
          </a:extLst>
        </xdr:cNvPr>
        <xdr:cNvSpPr>
          <a:spLocks noChangeArrowheads="1"/>
        </xdr:cNvSpPr>
      </xdr:nvSpPr>
      <xdr:spPr bwMode="auto">
        <a:xfrm>
          <a:off x="801734" y="4953000"/>
          <a:ext cx="7961600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</a:t>
          </a:r>
          <a:r>
            <a:rPr lang="en-US" altLang="ko-KR" sz="1200" b="0" i="0" u="none" strike="noStrike" baseline="0">
              <a:solidFill>
                <a:srgbClr val="FFFFFF"/>
              </a:solidFill>
              <a:latin typeface="SLI 파트너 EB"/>
            </a:rPr>
            <a:t>/</a:t>
          </a: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2" name="Rectangle 7" descr="□ 보험회사의 리스크 종류&#10;">
          <a:extLst>
            <a:ext uri="{FF2B5EF4-FFF2-40B4-BE49-F238E27FC236}">
              <a16:creationId xmlns:a16="http://schemas.microsoft.com/office/drawing/2014/main" id="{89C4CDA9-32CB-4CAC-9B2C-0A2AE00E782C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3" name="Rectangle 7" descr="□ 보험회사의 리스크 종류&#10;">
          <a:extLst>
            <a:ext uri="{FF2B5EF4-FFF2-40B4-BE49-F238E27FC236}">
              <a16:creationId xmlns:a16="http://schemas.microsoft.com/office/drawing/2014/main" id="{04F3D362-8923-48D3-BE1F-149DE5204076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4" name="Rectangle 7" descr="□ 보험회사의 리스크 종류&#10;">
          <a:extLst>
            <a:ext uri="{FF2B5EF4-FFF2-40B4-BE49-F238E27FC236}">
              <a16:creationId xmlns:a16="http://schemas.microsoft.com/office/drawing/2014/main" id="{CDBA342E-0C13-4D91-BC01-23DB1C086092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5" name="Rectangle 7" descr="□ 보험회사의 리스크 종류&#10;">
          <a:extLst>
            <a:ext uri="{FF2B5EF4-FFF2-40B4-BE49-F238E27FC236}">
              <a16:creationId xmlns:a16="http://schemas.microsoft.com/office/drawing/2014/main" id="{A6870F2C-CED3-40F2-8E60-7B72A0942646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14</xdr:row>
      <xdr:rowOff>0</xdr:rowOff>
    </xdr:from>
    <xdr:to>
      <xdr:col>6</xdr:col>
      <xdr:colOff>839</xdr:colOff>
      <xdr:row>14</xdr:row>
      <xdr:rowOff>0</xdr:rowOff>
    </xdr:to>
    <xdr:sp macro="" textlink="">
      <xdr:nvSpPr>
        <xdr:cNvPr id="6" name="Rectangle 7" descr="□ 보험회사의 리스크 종류&#10;">
          <a:extLst>
            <a:ext uri="{FF2B5EF4-FFF2-40B4-BE49-F238E27FC236}">
              <a16:creationId xmlns:a16="http://schemas.microsoft.com/office/drawing/2014/main" id="{93F8C429-4754-4230-9C11-6E889535E49E}"/>
            </a:ext>
          </a:extLst>
        </xdr:cNvPr>
        <xdr:cNvSpPr>
          <a:spLocks noChangeArrowheads="1"/>
        </xdr:cNvSpPr>
      </xdr:nvSpPr>
      <xdr:spPr bwMode="auto">
        <a:xfrm>
          <a:off x="664029" y="5838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14</xdr:row>
      <xdr:rowOff>0</xdr:rowOff>
    </xdr:from>
    <xdr:to>
      <xdr:col>6</xdr:col>
      <xdr:colOff>839</xdr:colOff>
      <xdr:row>14</xdr:row>
      <xdr:rowOff>0</xdr:rowOff>
    </xdr:to>
    <xdr:sp macro="" textlink="">
      <xdr:nvSpPr>
        <xdr:cNvPr id="7" name="Rectangle 7" descr="□ 보험회사의 리스크 종류&#10;">
          <a:extLst>
            <a:ext uri="{FF2B5EF4-FFF2-40B4-BE49-F238E27FC236}">
              <a16:creationId xmlns:a16="http://schemas.microsoft.com/office/drawing/2014/main" id="{77A81EFF-949B-40F5-AFD7-63CDDE645942}"/>
            </a:ext>
          </a:extLst>
        </xdr:cNvPr>
        <xdr:cNvSpPr>
          <a:spLocks noChangeArrowheads="1"/>
        </xdr:cNvSpPr>
      </xdr:nvSpPr>
      <xdr:spPr bwMode="auto">
        <a:xfrm>
          <a:off x="664029" y="5838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8" name="Rectangle 7" descr="□ 보험회사의 리스크 종류&#10;">
          <a:extLst>
            <a:ext uri="{FF2B5EF4-FFF2-40B4-BE49-F238E27FC236}">
              <a16:creationId xmlns:a16="http://schemas.microsoft.com/office/drawing/2014/main" id="{E18866FF-EDD8-4CDB-BBFF-B631688AD2FB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9" name="Rectangle 7" descr="□ 보험회사의 리스크 종류&#10;">
          <a:extLst>
            <a:ext uri="{FF2B5EF4-FFF2-40B4-BE49-F238E27FC236}">
              <a16:creationId xmlns:a16="http://schemas.microsoft.com/office/drawing/2014/main" id="{88C3E294-1401-4798-92BB-16F68FD19A03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10" name="Rectangle 7" descr="□ 보험회사의 리스크 종류&#10;">
          <a:extLst>
            <a:ext uri="{FF2B5EF4-FFF2-40B4-BE49-F238E27FC236}">
              <a16:creationId xmlns:a16="http://schemas.microsoft.com/office/drawing/2014/main" id="{7014F375-FA83-4AD3-BAAD-90B7AC2EDBDB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11" name="Rectangle 7" descr="□ 보험회사의 리스크 종류&#10;">
          <a:extLst>
            <a:ext uri="{FF2B5EF4-FFF2-40B4-BE49-F238E27FC236}">
              <a16:creationId xmlns:a16="http://schemas.microsoft.com/office/drawing/2014/main" id="{1169488A-90CA-4A7F-B14E-83378FC065E4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14</xdr:row>
      <xdr:rowOff>0</xdr:rowOff>
    </xdr:from>
    <xdr:to>
      <xdr:col>6</xdr:col>
      <xdr:colOff>839</xdr:colOff>
      <xdr:row>14</xdr:row>
      <xdr:rowOff>0</xdr:rowOff>
    </xdr:to>
    <xdr:sp macro="" textlink="">
      <xdr:nvSpPr>
        <xdr:cNvPr id="12" name="Rectangle 7" descr="□ 보험회사의 리스크 종류&#10;">
          <a:extLst>
            <a:ext uri="{FF2B5EF4-FFF2-40B4-BE49-F238E27FC236}">
              <a16:creationId xmlns:a16="http://schemas.microsoft.com/office/drawing/2014/main" id="{0FC937B8-C239-4CAC-A8CA-C17EF5F7C183}"/>
            </a:ext>
          </a:extLst>
        </xdr:cNvPr>
        <xdr:cNvSpPr>
          <a:spLocks noChangeArrowheads="1"/>
        </xdr:cNvSpPr>
      </xdr:nvSpPr>
      <xdr:spPr bwMode="auto">
        <a:xfrm>
          <a:off x="664029" y="5838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14</xdr:row>
      <xdr:rowOff>0</xdr:rowOff>
    </xdr:from>
    <xdr:to>
      <xdr:col>6</xdr:col>
      <xdr:colOff>839</xdr:colOff>
      <xdr:row>14</xdr:row>
      <xdr:rowOff>0</xdr:rowOff>
    </xdr:to>
    <xdr:sp macro="" textlink="">
      <xdr:nvSpPr>
        <xdr:cNvPr id="13" name="Rectangle 7" descr="□ 보험회사의 리스크 종류&#10;">
          <a:extLst>
            <a:ext uri="{FF2B5EF4-FFF2-40B4-BE49-F238E27FC236}">
              <a16:creationId xmlns:a16="http://schemas.microsoft.com/office/drawing/2014/main" id="{FED2CE73-148C-4EA1-AC58-4C0EA95FC267}"/>
            </a:ext>
          </a:extLst>
        </xdr:cNvPr>
        <xdr:cNvSpPr>
          <a:spLocks noChangeArrowheads="1"/>
        </xdr:cNvSpPr>
      </xdr:nvSpPr>
      <xdr:spPr bwMode="auto">
        <a:xfrm>
          <a:off x="664029" y="5838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14" name="Rectangle 7" descr="□ 보험회사의 리스크 종류&#10;">
          <a:extLst>
            <a:ext uri="{FF2B5EF4-FFF2-40B4-BE49-F238E27FC236}">
              <a16:creationId xmlns:a16="http://schemas.microsoft.com/office/drawing/2014/main" id="{C0FB4DEF-8FCF-4131-B6F9-EECAD8278495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15" name="Rectangle 7" descr="□ 보험회사의 리스크 종류&#10;">
          <a:extLst>
            <a:ext uri="{FF2B5EF4-FFF2-40B4-BE49-F238E27FC236}">
              <a16:creationId xmlns:a16="http://schemas.microsoft.com/office/drawing/2014/main" id="{4621157B-643C-4201-8F56-0527CAD7E349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16" name="Rectangle 7" descr="□ 보험회사의 리스크 종류&#10;">
          <a:extLst>
            <a:ext uri="{FF2B5EF4-FFF2-40B4-BE49-F238E27FC236}">
              <a16:creationId xmlns:a16="http://schemas.microsoft.com/office/drawing/2014/main" id="{15FB4222-F66F-4FD0-8E31-240357CF0479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17" name="Rectangle 7" descr="□ 보험회사의 리스크 종류&#10;">
          <a:extLst>
            <a:ext uri="{FF2B5EF4-FFF2-40B4-BE49-F238E27FC236}">
              <a16:creationId xmlns:a16="http://schemas.microsoft.com/office/drawing/2014/main" id="{5D5144FE-86C6-4E5D-86E7-6B816376E720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14</xdr:row>
      <xdr:rowOff>0</xdr:rowOff>
    </xdr:from>
    <xdr:to>
      <xdr:col>6</xdr:col>
      <xdr:colOff>839</xdr:colOff>
      <xdr:row>14</xdr:row>
      <xdr:rowOff>0</xdr:rowOff>
    </xdr:to>
    <xdr:sp macro="" textlink="">
      <xdr:nvSpPr>
        <xdr:cNvPr id="18" name="Rectangle 7" descr="□ 보험회사의 리스크 종류&#10;">
          <a:extLst>
            <a:ext uri="{FF2B5EF4-FFF2-40B4-BE49-F238E27FC236}">
              <a16:creationId xmlns:a16="http://schemas.microsoft.com/office/drawing/2014/main" id="{0C8306E7-7556-4F63-B22D-360AC5C3BEDB}"/>
            </a:ext>
          </a:extLst>
        </xdr:cNvPr>
        <xdr:cNvSpPr>
          <a:spLocks noChangeArrowheads="1"/>
        </xdr:cNvSpPr>
      </xdr:nvSpPr>
      <xdr:spPr bwMode="auto">
        <a:xfrm>
          <a:off x="664029" y="5838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14</xdr:row>
      <xdr:rowOff>0</xdr:rowOff>
    </xdr:from>
    <xdr:to>
      <xdr:col>6</xdr:col>
      <xdr:colOff>839</xdr:colOff>
      <xdr:row>14</xdr:row>
      <xdr:rowOff>0</xdr:rowOff>
    </xdr:to>
    <xdr:sp macro="" textlink="">
      <xdr:nvSpPr>
        <xdr:cNvPr id="19" name="Rectangle 7" descr="□ 보험회사의 리스크 종류&#10;">
          <a:extLst>
            <a:ext uri="{FF2B5EF4-FFF2-40B4-BE49-F238E27FC236}">
              <a16:creationId xmlns:a16="http://schemas.microsoft.com/office/drawing/2014/main" id="{5DBF4BDD-B0CF-4A5D-8EAD-8E42E45AFFB4}"/>
            </a:ext>
          </a:extLst>
        </xdr:cNvPr>
        <xdr:cNvSpPr>
          <a:spLocks noChangeArrowheads="1"/>
        </xdr:cNvSpPr>
      </xdr:nvSpPr>
      <xdr:spPr bwMode="auto">
        <a:xfrm>
          <a:off x="664029" y="5838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20" name="Rectangle 7" descr="□ 보험회사의 리스크 종류&#10;">
          <a:extLst>
            <a:ext uri="{FF2B5EF4-FFF2-40B4-BE49-F238E27FC236}">
              <a16:creationId xmlns:a16="http://schemas.microsoft.com/office/drawing/2014/main" id="{955E1C04-F15B-414C-BA93-CDA3FCE58066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21" name="Rectangle 7" descr="□ 보험회사의 리스크 종류&#10;">
          <a:extLst>
            <a:ext uri="{FF2B5EF4-FFF2-40B4-BE49-F238E27FC236}">
              <a16:creationId xmlns:a16="http://schemas.microsoft.com/office/drawing/2014/main" id="{66A08989-A142-4E81-A1DF-947EE2810F95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22" name="Rectangle 7" descr="□ 보험회사의 리스크 종류&#10;">
          <a:extLst>
            <a:ext uri="{FF2B5EF4-FFF2-40B4-BE49-F238E27FC236}">
              <a16:creationId xmlns:a16="http://schemas.microsoft.com/office/drawing/2014/main" id="{FF8DF920-C3B6-4871-817A-12DDD204F6AB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23" name="Rectangle 7" descr="□ 보험회사의 리스크 종류&#10;">
          <a:extLst>
            <a:ext uri="{FF2B5EF4-FFF2-40B4-BE49-F238E27FC236}">
              <a16:creationId xmlns:a16="http://schemas.microsoft.com/office/drawing/2014/main" id="{DB3D0037-4C0B-46DD-9BCC-12A0F942B4A1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14</xdr:row>
      <xdr:rowOff>0</xdr:rowOff>
    </xdr:from>
    <xdr:to>
      <xdr:col>6</xdr:col>
      <xdr:colOff>839</xdr:colOff>
      <xdr:row>14</xdr:row>
      <xdr:rowOff>0</xdr:rowOff>
    </xdr:to>
    <xdr:sp macro="" textlink="">
      <xdr:nvSpPr>
        <xdr:cNvPr id="24" name="Rectangle 7" descr="□ 보험회사의 리스크 종류&#10;">
          <a:extLst>
            <a:ext uri="{FF2B5EF4-FFF2-40B4-BE49-F238E27FC236}">
              <a16:creationId xmlns:a16="http://schemas.microsoft.com/office/drawing/2014/main" id="{D837A799-AEEB-43EB-8A57-83D3D091A359}"/>
            </a:ext>
          </a:extLst>
        </xdr:cNvPr>
        <xdr:cNvSpPr>
          <a:spLocks noChangeArrowheads="1"/>
        </xdr:cNvSpPr>
      </xdr:nvSpPr>
      <xdr:spPr bwMode="auto">
        <a:xfrm>
          <a:off x="664029" y="5838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14</xdr:row>
      <xdr:rowOff>0</xdr:rowOff>
    </xdr:from>
    <xdr:to>
      <xdr:col>6</xdr:col>
      <xdr:colOff>839</xdr:colOff>
      <xdr:row>14</xdr:row>
      <xdr:rowOff>0</xdr:rowOff>
    </xdr:to>
    <xdr:sp macro="" textlink="">
      <xdr:nvSpPr>
        <xdr:cNvPr id="25" name="Rectangle 7" descr="□ 보험회사의 리스크 종류&#10;">
          <a:extLst>
            <a:ext uri="{FF2B5EF4-FFF2-40B4-BE49-F238E27FC236}">
              <a16:creationId xmlns:a16="http://schemas.microsoft.com/office/drawing/2014/main" id="{719A876F-9FD2-4E55-A55F-CE4A1FCE3D98}"/>
            </a:ext>
          </a:extLst>
        </xdr:cNvPr>
        <xdr:cNvSpPr>
          <a:spLocks noChangeArrowheads="1"/>
        </xdr:cNvSpPr>
      </xdr:nvSpPr>
      <xdr:spPr bwMode="auto">
        <a:xfrm>
          <a:off x="664029" y="5838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26" name="Rectangle 7" descr="□ 보험회사의 리스크 종류&#10;">
          <a:extLst>
            <a:ext uri="{FF2B5EF4-FFF2-40B4-BE49-F238E27FC236}">
              <a16:creationId xmlns:a16="http://schemas.microsoft.com/office/drawing/2014/main" id="{1217A2B6-5160-4F84-8F08-CECC5B68AF03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27" name="Rectangle 7" descr="□ 보험회사의 리스크 종류&#10;">
          <a:extLst>
            <a:ext uri="{FF2B5EF4-FFF2-40B4-BE49-F238E27FC236}">
              <a16:creationId xmlns:a16="http://schemas.microsoft.com/office/drawing/2014/main" id="{12F010DB-33E4-422A-BE89-1911CFDD4589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28" name="Rectangle 7" descr="□ 보험회사의 리스크 종류&#10;">
          <a:extLst>
            <a:ext uri="{FF2B5EF4-FFF2-40B4-BE49-F238E27FC236}">
              <a16:creationId xmlns:a16="http://schemas.microsoft.com/office/drawing/2014/main" id="{49C73143-376B-41D0-84C3-FE481487D0A8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29" name="Rectangle 7" descr="□ 보험회사의 리스크 종류&#10;">
          <a:extLst>
            <a:ext uri="{FF2B5EF4-FFF2-40B4-BE49-F238E27FC236}">
              <a16:creationId xmlns:a16="http://schemas.microsoft.com/office/drawing/2014/main" id="{17A6FE85-7F82-40A4-9BC4-77103AA2A95B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14</xdr:row>
      <xdr:rowOff>0</xdr:rowOff>
    </xdr:from>
    <xdr:to>
      <xdr:col>6</xdr:col>
      <xdr:colOff>839</xdr:colOff>
      <xdr:row>14</xdr:row>
      <xdr:rowOff>0</xdr:rowOff>
    </xdr:to>
    <xdr:sp macro="" textlink="">
      <xdr:nvSpPr>
        <xdr:cNvPr id="30" name="Rectangle 7" descr="□ 보험회사의 리스크 종류&#10;">
          <a:extLst>
            <a:ext uri="{FF2B5EF4-FFF2-40B4-BE49-F238E27FC236}">
              <a16:creationId xmlns:a16="http://schemas.microsoft.com/office/drawing/2014/main" id="{C6242412-81D8-44EA-857D-D17ABA34A465}"/>
            </a:ext>
          </a:extLst>
        </xdr:cNvPr>
        <xdr:cNvSpPr>
          <a:spLocks noChangeArrowheads="1"/>
        </xdr:cNvSpPr>
      </xdr:nvSpPr>
      <xdr:spPr bwMode="auto">
        <a:xfrm>
          <a:off x="664029" y="5838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14</xdr:row>
      <xdr:rowOff>0</xdr:rowOff>
    </xdr:from>
    <xdr:to>
      <xdr:col>6</xdr:col>
      <xdr:colOff>839</xdr:colOff>
      <xdr:row>14</xdr:row>
      <xdr:rowOff>0</xdr:rowOff>
    </xdr:to>
    <xdr:sp macro="" textlink="">
      <xdr:nvSpPr>
        <xdr:cNvPr id="31" name="Rectangle 7" descr="□ 보험회사의 리스크 종류&#10;">
          <a:extLst>
            <a:ext uri="{FF2B5EF4-FFF2-40B4-BE49-F238E27FC236}">
              <a16:creationId xmlns:a16="http://schemas.microsoft.com/office/drawing/2014/main" id="{4751D0F8-55D5-4726-857F-1AA36B5B6284}"/>
            </a:ext>
          </a:extLst>
        </xdr:cNvPr>
        <xdr:cNvSpPr>
          <a:spLocks noChangeArrowheads="1"/>
        </xdr:cNvSpPr>
      </xdr:nvSpPr>
      <xdr:spPr bwMode="auto">
        <a:xfrm>
          <a:off x="664029" y="5838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32" name="Rectangle 7" descr="□ 보험회사의 리스크 종류&#10;">
          <a:extLst>
            <a:ext uri="{FF2B5EF4-FFF2-40B4-BE49-F238E27FC236}">
              <a16:creationId xmlns:a16="http://schemas.microsoft.com/office/drawing/2014/main" id="{52F41622-4827-4645-B114-161DD16909C4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33" name="Rectangle 7" descr="□ 보험회사의 리스크 종류&#10;">
          <a:extLst>
            <a:ext uri="{FF2B5EF4-FFF2-40B4-BE49-F238E27FC236}">
              <a16:creationId xmlns:a16="http://schemas.microsoft.com/office/drawing/2014/main" id="{F6F0AA6F-B03C-42BE-B39C-28532B0653D5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34" name="Rectangle 7" descr="□ 보험회사의 리스크 종류&#10;">
          <a:extLst>
            <a:ext uri="{FF2B5EF4-FFF2-40B4-BE49-F238E27FC236}">
              <a16:creationId xmlns:a16="http://schemas.microsoft.com/office/drawing/2014/main" id="{C354E0B3-2C3A-46C3-A05B-4A1B6B87BE0F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35" name="Rectangle 7" descr="□ 보험회사의 리스크 종류&#10;">
          <a:extLst>
            <a:ext uri="{FF2B5EF4-FFF2-40B4-BE49-F238E27FC236}">
              <a16:creationId xmlns:a16="http://schemas.microsoft.com/office/drawing/2014/main" id="{F31AF318-6A2E-483E-B58C-89299F99BBA0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14</xdr:row>
      <xdr:rowOff>0</xdr:rowOff>
    </xdr:from>
    <xdr:to>
      <xdr:col>6</xdr:col>
      <xdr:colOff>839</xdr:colOff>
      <xdr:row>14</xdr:row>
      <xdr:rowOff>0</xdr:rowOff>
    </xdr:to>
    <xdr:sp macro="" textlink="">
      <xdr:nvSpPr>
        <xdr:cNvPr id="36" name="Rectangle 7" descr="□ 보험회사의 리스크 종류&#10;">
          <a:extLst>
            <a:ext uri="{FF2B5EF4-FFF2-40B4-BE49-F238E27FC236}">
              <a16:creationId xmlns:a16="http://schemas.microsoft.com/office/drawing/2014/main" id="{13029EDB-CD46-4A49-9527-3E99CBC0A4A1}"/>
            </a:ext>
          </a:extLst>
        </xdr:cNvPr>
        <xdr:cNvSpPr>
          <a:spLocks noChangeArrowheads="1"/>
        </xdr:cNvSpPr>
      </xdr:nvSpPr>
      <xdr:spPr bwMode="auto">
        <a:xfrm>
          <a:off x="664029" y="5838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14</xdr:row>
      <xdr:rowOff>0</xdr:rowOff>
    </xdr:from>
    <xdr:to>
      <xdr:col>6</xdr:col>
      <xdr:colOff>839</xdr:colOff>
      <xdr:row>14</xdr:row>
      <xdr:rowOff>0</xdr:rowOff>
    </xdr:to>
    <xdr:sp macro="" textlink="">
      <xdr:nvSpPr>
        <xdr:cNvPr id="37" name="Rectangle 7" descr="□ 보험회사의 리스크 종류&#10;">
          <a:extLst>
            <a:ext uri="{FF2B5EF4-FFF2-40B4-BE49-F238E27FC236}">
              <a16:creationId xmlns:a16="http://schemas.microsoft.com/office/drawing/2014/main" id="{1A729E38-D339-4295-84F3-3BD9B1D3112F}"/>
            </a:ext>
          </a:extLst>
        </xdr:cNvPr>
        <xdr:cNvSpPr>
          <a:spLocks noChangeArrowheads="1"/>
        </xdr:cNvSpPr>
      </xdr:nvSpPr>
      <xdr:spPr bwMode="auto">
        <a:xfrm>
          <a:off x="664029" y="5838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38" name="Rectangle 7" descr="□ 보험회사의 리스크 종류&#10;">
          <a:extLst>
            <a:ext uri="{FF2B5EF4-FFF2-40B4-BE49-F238E27FC236}">
              <a16:creationId xmlns:a16="http://schemas.microsoft.com/office/drawing/2014/main" id="{67AADCFB-0B93-4C54-859F-93F9372B64A7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39" name="Rectangle 7" descr="□ 보험회사의 리스크 종류&#10;">
          <a:extLst>
            <a:ext uri="{FF2B5EF4-FFF2-40B4-BE49-F238E27FC236}">
              <a16:creationId xmlns:a16="http://schemas.microsoft.com/office/drawing/2014/main" id="{92C5403D-5F04-4AEB-87CF-59F1494C980B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40" name="Rectangle 7" descr="□ 보험회사의 리스크 종류&#10;">
          <a:extLst>
            <a:ext uri="{FF2B5EF4-FFF2-40B4-BE49-F238E27FC236}">
              <a16:creationId xmlns:a16="http://schemas.microsoft.com/office/drawing/2014/main" id="{8BB7C86A-6330-44FD-B570-99D735E42E3C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41" name="Rectangle 7" descr="□ 보험회사의 리스크 종류&#10;">
          <a:extLst>
            <a:ext uri="{FF2B5EF4-FFF2-40B4-BE49-F238E27FC236}">
              <a16:creationId xmlns:a16="http://schemas.microsoft.com/office/drawing/2014/main" id="{278BB14F-0E84-4B13-8284-12247FCDD71F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14</xdr:row>
      <xdr:rowOff>0</xdr:rowOff>
    </xdr:from>
    <xdr:to>
      <xdr:col>6</xdr:col>
      <xdr:colOff>839</xdr:colOff>
      <xdr:row>14</xdr:row>
      <xdr:rowOff>0</xdr:rowOff>
    </xdr:to>
    <xdr:sp macro="" textlink="">
      <xdr:nvSpPr>
        <xdr:cNvPr id="42" name="Rectangle 7" descr="□ 보험회사의 리스크 종류&#10;">
          <a:extLst>
            <a:ext uri="{FF2B5EF4-FFF2-40B4-BE49-F238E27FC236}">
              <a16:creationId xmlns:a16="http://schemas.microsoft.com/office/drawing/2014/main" id="{217F3302-20FA-414F-9E04-B59289729F3E}"/>
            </a:ext>
          </a:extLst>
        </xdr:cNvPr>
        <xdr:cNvSpPr>
          <a:spLocks noChangeArrowheads="1"/>
        </xdr:cNvSpPr>
      </xdr:nvSpPr>
      <xdr:spPr bwMode="auto">
        <a:xfrm>
          <a:off x="664029" y="5838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14</xdr:row>
      <xdr:rowOff>0</xdr:rowOff>
    </xdr:from>
    <xdr:to>
      <xdr:col>6</xdr:col>
      <xdr:colOff>839</xdr:colOff>
      <xdr:row>14</xdr:row>
      <xdr:rowOff>0</xdr:rowOff>
    </xdr:to>
    <xdr:sp macro="" textlink="">
      <xdr:nvSpPr>
        <xdr:cNvPr id="43" name="Rectangle 7" descr="□ 보험회사의 리스크 종류&#10;">
          <a:extLst>
            <a:ext uri="{FF2B5EF4-FFF2-40B4-BE49-F238E27FC236}">
              <a16:creationId xmlns:a16="http://schemas.microsoft.com/office/drawing/2014/main" id="{19FA6D38-63BE-42E0-9789-0799B45F7638}"/>
            </a:ext>
          </a:extLst>
        </xdr:cNvPr>
        <xdr:cNvSpPr>
          <a:spLocks noChangeArrowheads="1"/>
        </xdr:cNvSpPr>
      </xdr:nvSpPr>
      <xdr:spPr bwMode="auto">
        <a:xfrm>
          <a:off x="664029" y="5838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44" name="Rectangle 7" descr="□ 보험회사의 리스크 종류&#10;">
          <a:extLst>
            <a:ext uri="{FF2B5EF4-FFF2-40B4-BE49-F238E27FC236}">
              <a16:creationId xmlns:a16="http://schemas.microsoft.com/office/drawing/2014/main" id="{E2D257A7-0B60-49D7-A891-682609E0C0CF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45" name="Rectangle 7" descr="□ 보험회사의 리스크 종류&#10;">
          <a:extLst>
            <a:ext uri="{FF2B5EF4-FFF2-40B4-BE49-F238E27FC236}">
              <a16:creationId xmlns:a16="http://schemas.microsoft.com/office/drawing/2014/main" id="{7B0E3FB2-2DDE-4586-9532-4EC5174C0F00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46" name="Rectangle 7" descr="□ 보험회사의 리스크 종류&#10;">
          <a:extLst>
            <a:ext uri="{FF2B5EF4-FFF2-40B4-BE49-F238E27FC236}">
              <a16:creationId xmlns:a16="http://schemas.microsoft.com/office/drawing/2014/main" id="{1F3D775F-B4DF-4F48-886B-A1161AFD0F29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47" name="Rectangle 7" descr="□ 보험회사의 리스크 종류&#10;">
          <a:extLst>
            <a:ext uri="{FF2B5EF4-FFF2-40B4-BE49-F238E27FC236}">
              <a16:creationId xmlns:a16="http://schemas.microsoft.com/office/drawing/2014/main" id="{29B03005-286D-4E07-8A4C-6A569A37107D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14</xdr:row>
      <xdr:rowOff>0</xdr:rowOff>
    </xdr:from>
    <xdr:to>
      <xdr:col>6</xdr:col>
      <xdr:colOff>839</xdr:colOff>
      <xdr:row>14</xdr:row>
      <xdr:rowOff>0</xdr:rowOff>
    </xdr:to>
    <xdr:sp macro="" textlink="">
      <xdr:nvSpPr>
        <xdr:cNvPr id="48" name="Rectangle 7" descr="□ 보험회사의 리스크 종류&#10;">
          <a:extLst>
            <a:ext uri="{FF2B5EF4-FFF2-40B4-BE49-F238E27FC236}">
              <a16:creationId xmlns:a16="http://schemas.microsoft.com/office/drawing/2014/main" id="{A120E8B1-BD4E-49A8-B710-A5CC63BA1CA8}"/>
            </a:ext>
          </a:extLst>
        </xdr:cNvPr>
        <xdr:cNvSpPr>
          <a:spLocks noChangeArrowheads="1"/>
        </xdr:cNvSpPr>
      </xdr:nvSpPr>
      <xdr:spPr bwMode="auto">
        <a:xfrm>
          <a:off x="664029" y="5838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49" name="Rectangle 7" descr="□ 보험회사의 리스크 종류&#10;">
          <a:extLst>
            <a:ext uri="{FF2B5EF4-FFF2-40B4-BE49-F238E27FC236}">
              <a16:creationId xmlns:a16="http://schemas.microsoft.com/office/drawing/2014/main" id="{B53126B3-D6FD-4E02-859F-BD82B9A855A9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50" name="Rectangle 7" descr="□ 보험회사의 리스크 종류&#10;">
          <a:extLst>
            <a:ext uri="{FF2B5EF4-FFF2-40B4-BE49-F238E27FC236}">
              <a16:creationId xmlns:a16="http://schemas.microsoft.com/office/drawing/2014/main" id="{BE366FF4-9F45-42D8-AC4C-E95ECCA6717F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51" name="Rectangle 7" descr="□ 보험회사의 리스크 종류&#10;">
          <a:extLst>
            <a:ext uri="{FF2B5EF4-FFF2-40B4-BE49-F238E27FC236}">
              <a16:creationId xmlns:a16="http://schemas.microsoft.com/office/drawing/2014/main" id="{EB5BC085-F48C-40C3-925B-B370CD0B62D9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52" name="Rectangle 7" descr="□ 보험회사의 리스크 종류&#10;">
          <a:extLst>
            <a:ext uri="{FF2B5EF4-FFF2-40B4-BE49-F238E27FC236}">
              <a16:creationId xmlns:a16="http://schemas.microsoft.com/office/drawing/2014/main" id="{ACFF5ECD-9406-4F72-8867-2D7D4FAC78EC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53" name="Rectangle 7" descr="□ 보험회사의 리스크 종류&#10;">
          <a:extLst>
            <a:ext uri="{FF2B5EF4-FFF2-40B4-BE49-F238E27FC236}">
              <a16:creationId xmlns:a16="http://schemas.microsoft.com/office/drawing/2014/main" id="{236CC038-DE41-431F-85AB-F9D86DBC3230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54" name="Rectangle 7" descr="□ 보험회사의 리스크 종류&#10;">
          <a:extLst>
            <a:ext uri="{FF2B5EF4-FFF2-40B4-BE49-F238E27FC236}">
              <a16:creationId xmlns:a16="http://schemas.microsoft.com/office/drawing/2014/main" id="{32057E29-7B4A-4073-9D2B-DCE70470EF55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55" name="Rectangle 7" descr="□ 보험회사의 리스크 종류&#10;">
          <a:extLst>
            <a:ext uri="{FF2B5EF4-FFF2-40B4-BE49-F238E27FC236}">
              <a16:creationId xmlns:a16="http://schemas.microsoft.com/office/drawing/2014/main" id="{27A9DD68-D3BA-409D-817B-1E916CC2F7F6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56" name="Rectangle 7" descr="□ 보험회사의 리스크 종류&#10;">
          <a:extLst>
            <a:ext uri="{FF2B5EF4-FFF2-40B4-BE49-F238E27FC236}">
              <a16:creationId xmlns:a16="http://schemas.microsoft.com/office/drawing/2014/main" id="{395EFD14-52C1-412F-893A-0069E43E7DAA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 editAs="oneCell">
    <xdr:from>
      <xdr:col>5</xdr:col>
      <xdr:colOff>1466850</xdr:colOff>
      <xdr:row>0</xdr:row>
      <xdr:rowOff>28575</xdr:rowOff>
    </xdr:from>
    <xdr:to>
      <xdr:col>6</xdr:col>
      <xdr:colOff>190500</xdr:colOff>
      <xdr:row>1</xdr:row>
      <xdr:rowOff>47625</xdr:rowOff>
    </xdr:to>
    <xdr:pic>
      <xdr:nvPicPr>
        <xdr:cNvPr id="80471" name="그림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FFF8CC-DC6A-40A5-87E7-A1DF68784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44" t="-9654" r="2"/>
        <a:stretch>
          <a:fillRect/>
        </a:stretch>
      </xdr:blipFill>
      <xdr:spPr bwMode="auto">
        <a:xfrm>
          <a:off x="8486775" y="28575"/>
          <a:ext cx="10858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1466850</xdr:colOff>
      <xdr:row>0</xdr:row>
      <xdr:rowOff>19050</xdr:rowOff>
    </xdr:from>
    <xdr:to>
      <xdr:col>6</xdr:col>
      <xdr:colOff>190500</xdr:colOff>
      <xdr:row>1</xdr:row>
      <xdr:rowOff>38100</xdr:rowOff>
    </xdr:to>
    <xdr:pic>
      <xdr:nvPicPr>
        <xdr:cNvPr id="17849" name="그림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2D51D8-664B-4547-B0C8-BDC1D4151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44" t="-9654" r="2"/>
        <a:stretch>
          <a:fillRect/>
        </a:stretch>
      </xdr:blipFill>
      <xdr:spPr bwMode="auto">
        <a:xfrm>
          <a:off x="8001000" y="19050"/>
          <a:ext cx="10858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1466850</xdr:colOff>
      <xdr:row>0</xdr:row>
      <xdr:rowOff>38100</xdr:rowOff>
    </xdr:from>
    <xdr:to>
      <xdr:col>6</xdr:col>
      <xdr:colOff>190500</xdr:colOff>
      <xdr:row>1</xdr:row>
      <xdr:rowOff>57150</xdr:rowOff>
    </xdr:to>
    <xdr:pic>
      <xdr:nvPicPr>
        <xdr:cNvPr id="18873" name="그림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76E587-437B-4883-B701-75B222611A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44" t="-9654" r="2"/>
        <a:stretch>
          <a:fillRect/>
        </a:stretch>
      </xdr:blipFill>
      <xdr:spPr bwMode="auto">
        <a:xfrm>
          <a:off x="8001000" y="38100"/>
          <a:ext cx="10858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44"/>
  <sheetViews>
    <sheetView showGridLines="0" tabSelected="1" defaultGridColor="0" view="pageBreakPreview" colorId="53" zoomScale="55" zoomScaleNormal="60" zoomScaleSheetLayoutView="55" zoomScalePageLayoutView="25" workbookViewId="0">
      <selection activeCell="G10" sqref="G10:I12"/>
    </sheetView>
  </sheetViews>
  <sheetFormatPr defaultColWidth="12.77734375" defaultRowHeight="30" customHeight="1"/>
  <cols>
    <col min="1" max="15" width="12.77734375" style="1" customWidth="1"/>
    <col min="16" max="16" width="12.77734375" style="2" customWidth="1"/>
    <col min="17" max="16384" width="12.77734375" style="1"/>
  </cols>
  <sheetData>
    <row r="1" spans="1:32" ht="30" customHeight="1">
      <c r="A1" s="1" t="s">
        <v>291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32" ht="30" customHeight="1">
      <c r="C2" s="1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32" s="10" customFormat="1" ht="30" customHeight="1">
      <c r="N3" s="23"/>
      <c r="O3" s="1"/>
      <c r="P3" s="2"/>
      <c r="Q3" s="23"/>
    </row>
    <row r="4" spans="1:32" ht="30" customHeight="1">
      <c r="D4" s="25"/>
      <c r="E4" s="25"/>
      <c r="J4" s="26"/>
      <c r="K4" s="26"/>
      <c r="L4" s="27"/>
      <c r="M4" s="27"/>
      <c r="N4" s="27"/>
      <c r="P4" s="752"/>
      <c r="Q4" s="753"/>
    </row>
    <row r="5" spans="1:32" ht="30" customHeight="1">
      <c r="D5" s="28"/>
      <c r="N5" s="25"/>
      <c r="O5" s="25"/>
      <c r="P5" s="752"/>
      <c r="Q5" s="753"/>
    </row>
    <row r="6" spans="1:32" ht="30" customHeight="1">
      <c r="C6" s="29"/>
      <c r="N6" s="25"/>
      <c r="O6" s="25"/>
      <c r="P6" s="11"/>
      <c r="Q6" s="13"/>
      <c r="U6" s="30"/>
      <c r="V6" s="30"/>
      <c r="W6" s="30"/>
      <c r="X6" s="30"/>
      <c r="Y6" s="30"/>
      <c r="Z6" s="30"/>
      <c r="AA6" s="3"/>
      <c r="AB6" s="3"/>
      <c r="AC6" s="3"/>
      <c r="AD6" s="3"/>
      <c r="AE6" s="3"/>
      <c r="AF6" s="3"/>
    </row>
    <row r="7" spans="1:32" ht="30" customHeight="1">
      <c r="C7" s="29"/>
      <c r="D7" s="31"/>
      <c r="E7" s="25"/>
      <c r="F7" s="2"/>
      <c r="G7" s="25"/>
      <c r="H7" s="25"/>
      <c r="I7" s="25"/>
      <c r="J7" s="25"/>
      <c r="K7" s="25"/>
      <c r="L7" s="25"/>
      <c r="M7" s="25"/>
      <c r="N7" s="25"/>
      <c r="O7" s="25"/>
      <c r="P7" s="11"/>
      <c r="Q7" s="13"/>
      <c r="U7" s="30"/>
      <c r="V7" s="30"/>
      <c r="W7" s="30"/>
      <c r="X7" s="30"/>
      <c r="Y7" s="30"/>
      <c r="Z7" s="30"/>
      <c r="AA7" s="3"/>
      <c r="AB7" s="3"/>
      <c r="AC7" s="3"/>
      <c r="AD7" s="3"/>
      <c r="AE7" s="3"/>
      <c r="AF7" s="3"/>
    </row>
    <row r="8" spans="1:32" ht="30" customHeight="1">
      <c r="C8" s="29"/>
      <c r="D8" s="31"/>
      <c r="E8" s="32"/>
      <c r="F8" s="32"/>
      <c r="G8" s="32"/>
      <c r="H8" s="32"/>
      <c r="I8" s="32"/>
      <c r="J8" s="25"/>
      <c r="K8" s="25"/>
      <c r="L8" s="25"/>
      <c r="M8" s="25"/>
      <c r="N8" s="25"/>
      <c r="O8" s="25"/>
      <c r="P8" s="11"/>
      <c r="Q8" s="13"/>
      <c r="U8" s="30"/>
      <c r="V8" s="30"/>
      <c r="W8" s="30"/>
      <c r="X8" s="30"/>
      <c r="Y8" s="30"/>
      <c r="Z8" s="30"/>
      <c r="AA8" s="4"/>
      <c r="AB8" s="4"/>
      <c r="AC8" s="4"/>
      <c r="AD8" s="4"/>
      <c r="AE8" s="4"/>
      <c r="AF8" s="4"/>
    </row>
    <row r="9" spans="1:32" ht="30" customHeight="1">
      <c r="C9" s="29"/>
      <c r="D9" s="31"/>
      <c r="E9" s="25"/>
      <c r="G9" s="25"/>
      <c r="H9" s="25"/>
      <c r="I9" s="25"/>
      <c r="J9" s="25"/>
      <c r="K9" s="25"/>
      <c r="L9" s="25"/>
      <c r="M9" s="25"/>
      <c r="N9" s="25"/>
      <c r="O9" s="25"/>
      <c r="P9" s="11"/>
      <c r="Q9" s="13"/>
      <c r="U9" s="30"/>
      <c r="V9" s="30"/>
      <c r="W9" s="30"/>
      <c r="X9" s="30"/>
      <c r="Y9" s="30"/>
      <c r="Z9" s="30"/>
      <c r="AA9" s="5"/>
      <c r="AB9" s="5"/>
      <c r="AC9" s="5"/>
      <c r="AD9" s="5"/>
      <c r="AE9" s="5"/>
      <c r="AF9" s="5"/>
    </row>
    <row r="10" spans="1:32" ht="30" customHeight="1">
      <c r="C10" s="29"/>
      <c r="D10" s="25"/>
      <c r="E10" s="25"/>
      <c r="G10" s="25"/>
      <c r="H10" s="25"/>
      <c r="I10" s="25"/>
      <c r="J10" s="25"/>
      <c r="K10" s="25"/>
      <c r="L10" s="25"/>
      <c r="M10" s="25"/>
      <c r="N10" s="25"/>
      <c r="O10" s="25"/>
      <c r="P10" s="11"/>
      <c r="Q10" s="13"/>
      <c r="S10" s="4"/>
      <c r="T10" s="15"/>
      <c r="U10" s="30"/>
      <c r="V10" s="30"/>
      <c r="W10" s="30"/>
      <c r="X10" s="30"/>
      <c r="Y10" s="30"/>
      <c r="Z10" s="30"/>
    </row>
    <row r="11" spans="1:32" ht="30" customHeight="1">
      <c r="C11" s="29"/>
      <c r="D11" s="25"/>
      <c r="E11" s="25"/>
      <c r="G11" s="25"/>
      <c r="L11" s="25"/>
      <c r="M11" s="25"/>
      <c r="N11" s="25"/>
      <c r="O11" s="25"/>
      <c r="P11" s="11"/>
      <c r="Q11" s="13"/>
      <c r="T11" s="15"/>
      <c r="U11" s="30"/>
      <c r="V11" s="30"/>
      <c r="W11" s="30"/>
      <c r="X11" s="30"/>
      <c r="Y11" s="30"/>
      <c r="Z11" s="30"/>
    </row>
    <row r="12" spans="1:32" ht="30" customHeight="1">
      <c r="C12" s="33"/>
      <c r="D12" s="25"/>
      <c r="E12" s="25"/>
      <c r="G12" s="25"/>
      <c r="L12" s="25"/>
      <c r="M12" s="25"/>
      <c r="N12" s="25"/>
      <c r="O12" s="25"/>
      <c r="P12" s="11"/>
      <c r="Q12" s="13"/>
      <c r="T12" s="15"/>
      <c r="U12" s="30"/>
      <c r="V12" s="30"/>
      <c r="W12" s="30"/>
      <c r="X12" s="30"/>
      <c r="Y12" s="30"/>
      <c r="Z12" s="30"/>
    </row>
    <row r="13" spans="1:32" ht="30" customHeight="1">
      <c r="C13" s="34"/>
      <c r="D13" s="25"/>
      <c r="E13" s="25"/>
      <c r="G13" s="25"/>
      <c r="L13" s="25"/>
      <c r="M13" s="25"/>
      <c r="N13" s="25"/>
      <c r="O13" s="25"/>
      <c r="P13" s="14"/>
      <c r="Q13" s="13"/>
      <c r="U13" s="30"/>
      <c r="V13" s="30"/>
      <c r="W13" s="30"/>
      <c r="X13" s="30"/>
      <c r="Y13" s="30"/>
      <c r="Z13" s="30"/>
    </row>
    <row r="14" spans="1:32" ht="30" customHeight="1">
      <c r="C14" s="34"/>
      <c r="D14" s="25"/>
      <c r="E14" s="35"/>
      <c r="G14" s="25"/>
      <c r="H14" s="25"/>
      <c r="I14" s="25"/>
      <c r="J14" s="25"/>
      <c r="K14" s="25"/>
      <c r="L14" s="25"/>
      <c r="M14" s="25"/>
      <c r="N14" s="25"/>
      <c r="O14" s="25"/>
      <c r="P14" s="24"/>
      <c r="Q14" s="13"/>
      <c r="U14" s="30"/>
      <c r="V14" s="30"/>
      <c r="W14" s="30"/>
      <c r="X14" s="30"/>
      <c r="Y14" s="30"/>
      <c r="Z14" s="30"/>
    </row>
    <row r="15" spans="1:32" ht="30" customHeight="1">
      <c r="C15" s="34"/>
      <c r="D15" s="25"/>
      <c r="E15" s="25"/>
      <c r="F15" s="34"/>
      <c r="G15" s="25"/>
      <c r="H15" s="25"/>
      <c r="I15" s="25"/>
      <c r="J15" s="25"/>
      <c r="K15" s="25"/>
      <c r="L15" s="25"/>
      <c r="M15" s="25"/>
      <c r="N15" s="25"/>
      <c r="O15" s="25"/>
      <c r="P15" s="24"/>
      <c r="Q15" s="15"/>
      <c r="U15" s="30"/>
      <c r="V15" s="30"/>
      <c r="W15" s="30"/>
      <c r="X15" s="30"/>
      <c r="Y15" s="30"/>
      <c r="Z15" s="30"/>
    </row>
    <row r="16" spans="1:32" ht="30" customHeight="1">
      <c r="D16" s="31"/>
      <c r="E16" s="754"/>
      <c r="F16" s="754"/>
      <c r="G16" s="754"/>
      <c r="H16" s="754"/>
      <c r="I16" s="754"/>
      <c r="J16" s="754"/>
      <c r="K16" s="754"/>
      <c r="L16" s="754"/>
      <c r="M16" s="754"/>
      <c r="N16" s="754"/>
      <c r="O16" s="25"/>
      <c r="P16" s="24"/>
      <c r="Q16" s="15"/>
      <c r="U16" s="30"/>
      <c r="V16" s="30"/>
      <c r="W16" s="30"/>
      <c r="X16" s="30"/>
      <c r="Y16" s="30"/>
      <c r="Z16" s="30"/>
    </row>
    <row r="17" spans="2:26" ht="30" customHeight="1">
      <c r="D17" s="31"/>
      <c r="E17" s="754"/>
      <c r="F17" s="754"/>
      <c r="G17" s="754"/>
      <c r="H17" s="754"/>
      <c r="I17" s="754"/>
      <c r="J17" s="754"/>
      <c r="K17" s="754"/>
      <c r="L17" s="754"/>
      <c r="M17" s="754"/>
      <c r="N17" s="754"/>
      <c r="O17" s="3"/>
      <c r="P17" s="24"/>
      <c r="Q17" s="15"/>
      <c r="U17" s="30"/>
      <c r="V17" s="30"/>
      <c r="W17" s="30"/>
      <c r="X17" s="30"/>
      <c r="Y17" s="30"/>
      <c r="Z17" s="30"/>
    </row>
    <row r="18" spans="2:26" ht="30" customHeight="1">
      <c r="C18" s="34"/>
      <c r="D18" s="31"/>
      <c r="E18" s="754"/>
      <c r="F18" s="754"/>
      <c r="G18" s="754"/>
      <c r="H18" s="754"/>
      <c r="I18" s="754"/>
      <c r="J18" s="754"/>
      <c r="K18" s="754"/>
      <c r="L18" s="754"/>
      <c r="M18" s="754"/>
      <c r="N18" s="754"/>
      <c r="O18" s="3"/>
      <c r="P18" s="24"/>
      <c r="Q18" s="15"/>
    </row>
    <row r="19" spans="2:26" ht="30" customHeight="1">
      <c r="C19" s="34"/>
      <c r="D19" s="34"/>
      <c r="E19" s="34"/>
      <c r="F19" s="34"/>
      <c r="G19" s="34"/>
      <c r="H19" s="34"/>
      <c r="I19" s="18"/>
      <c r="J19" s="3"/>
      <c r="K19" s="3"/>
      <c r="L19" s="3"/>
      <c r="M19" s="3"/>
      <c r="N19" s="3"/>
      <c r="O19" s="3"/>
      <c r="P19" s="24"/>
      <c r="Q19" s="15"/>
    </row>
    <row r="20" spans="2:26" ht="30" customHeight="1">
      <c r="C20" s="34"/>
      <c r="E20" s="34"/>
      <c r="F20" s="34"/>
      <c r="G20" s="34"/>
      <c r="H20" s="34"/>
      <c r="I20" s="18"/>
      <c r="J20" s="3"/>
      <c r="K20" s="3"/>
      <c r="L20" s="3"/>
      <c r="M20" s="3"/>
      <c r="N20" s="3"/>
      <c r="O20" s="3"/>
      <c r="P20" s="24"/>
      <c r="Q20" s="15"/>
    </row>
    <row r="21" spans="2:26" ht="30" customHeight="1">
      <c r="C21" s="34"/>
      <c r="D21" s="34"/>
      <c r="E21" s="34"/>
      <c r="F21" s="34"/>
      <c r="G21" s="34"/>
      <c r="H21" s="34"/>
      <c r="I21" s="18"/>
      <c r="J21" s="3"/>
      <c r="K21" s="3"/>
      <c r="L21" s="3"/>
      <c r="M21" s="3"/>
      <c r="N21" s="3"/>
      <c r="O21" s="3"/>
      <c r="P21" s="24"/>
      <c r="Q21" s="15"/>
    </row>
    <row r="22" spans="2:26" ht="30" customHeight="1">
      <c r="C22" s="34"/>
      <c r="D22" s="28"/>
      <c r="E22" s="34"/>
      <c r="F22" s="34"/>
      <c r="G22" s="34"/>
      <c r="H22" s="34"/>
      <c r="I22" s="18"/>
      <c r="J22" s="3"/>
      <c r="K22" s="3"/>
      <c r="L22" s="3"/>
      <c r="M22" s="3"/>
      <c r="N22" s="3"/>
      <c r="O22" s="3"/>
      <c r="P22" s="24"/>
      <c r="Q22" s="15"/>
    </row>
    <row r="23" spans="2:26" ht="30" customHeight="1">
      <c r="C23" s="34"/>
      <c r="D23" s="34"/>
      <c r="E23" s="34"/>
      <c r="F23" s="34"/>
      <c r="G23" s="34"/>
      <c r="H23" s="34"/>
      <c r="I23" s="18"/>
      <c r="J23" s="3"/>
      <c r="K23" s="3"/>
      <c r="L23" s="3"/>
      <c r="M23" s="3"/>
      <c r="N23" s="3"/>
      <c r="O23" s="3"/>
      <c r="P23" s="36"/>
      <c r="Q23" s="15"/>
    </row>
    <row r="24" spans="2:26" ht="30" customHeight="1">
      <c r="C24" s="29"/>
      <c r="G24" s="20"/>
      <c r="I24" s="17"/>
      <c r="J24" s="3"/>
      <c r="K24" s="3"/>
      <c r="L24" s="3"/>
      <c r="M24" s="3"/>
      <c r="N24" s="3"/>
      <c r="O24" s="3"/>
      <c r="P24" s="24"/>
      <c r="Q24" s="15"/>
    </row>
    <row r="25" spans="2:26" ht="30" customHeight="1">
      <c r="I25" s="17"/>
      <c r="J25" s="3"/>
      <c r="K25" s="3"/>
      <c r="L25" s="3"/>
      <c r="M25" s="3"/>
      <c r="N25" s="3"/>
      <c r="O25" s="3"/>
      <c r="P25" s="24"/>
      <c r="Q25" s="15"/>
    </row>
    <row r="26" spans="2:26" ht="17.25">
      <c r="C26" s="29"/>
      <c r="I26" s="17"/>
      <c r="J26" s="3"/>
      <c r="K26" s="3"/>
      <c r="L26" s="3"/>
      <c r="M26" s="3"/>
      <c r="N26" s="3"/>
      <c r="O26" s="3"/>
      <c r="P26" s="24"/>
      <c r="Q26" s="15"/>
    </row>
    <row r="27" spans="2:26" ht="30" customHeight="1">
      <c r="I27" s="17"/>
      <c r="J27" s="3"/>
      <c r="K27" s="3"/>
      <c r="L27" s="3"/>
      <c r="M27" s="3"/>
      <c r="N27" s="3"/>
      <c r="O27" s="3"/>
      <c r="P27" s="24"/>
      <c r="Q27" s="15"/>
    </row>
    <row r="28" spans="2:26" ht="30" customHeight="1">
      <c r="C28" s="29"/>
      <c r="I28" s="17"/>
      <c r="J28" s="16"/>
      <c r="K28" s="16"/>
      <c r="L28" s="3"/>
      <c r="M28" s="3"/>
      <c r="N28" s="3"/>
      <c r="O28" s="3"/>
      <c r="P28" s="24"/>
      <c r="Q28" s="15"/>
    </row>
    <row r="29" spans="2:26" ht="30" customHeight="1">
      <c r="C29" s="29"/>
      <c r="D29" s="34"/>
      <c r="E29" s="34"/>
      <c r="F29" s="34"/>
      <c r="G29" s="34"/>
      <c r="I29" s="21"/>
      <c r="J29" s="16"/>
      <c r="K29" s="16"/>
      <c r="L29" s="12"/>
      <c r="M29" s="12"/>
      <c r="N29" s="12"/>
      <c r="O29" s="11"/>
      <c r="P29" s="14"/>
      <c r="Q29" s="13"/>
    </row>
    <row r="30" spans="2:26" s="7" customFormat="1" ht="30" customHeight="1">
      <c r="B30" s="37"/>
      <c r="C30" s="29"/>
      <c r="D30" s="1"/>
      <c r="E30" s="1"/>
      <c r="P30" s="38"/>
    </row>
    <row r="31" spans="2:26" s="7" customFormat="1" ht="30" customHeight="1">
      <c r="P31" s="38"/>
    </row>
    <row r="34" spans="10:20" ht="30" customHeight="1">
      <c r="J34" s="3"/>
      <c r="K34" s="3"/>
      <c r="L34" s="3"/>
      <c r="M34" s="3"/>
    </row>
    <row r="35" spans="10:20" ht="30" customHeight="1">
      <c r="J35" s="3"/>
      <c r="K35" s="3"/>
      <c r="L35" s="3"/>
      <c r="M35" s="3"/>
    </row>
    <row r="36" spans="10:20" ht="30" customHeight="1">
      <c r="O36" s="39"/>
    </row>
    <row r="37" spans="10:20" ht="17.25"/>
    <row r="44" spans="10:20" ht="30" customHeight="1">
      <c r="T44" s="23"/>
    </row>
  </sheetData>
  <mergeCells count="3">
    <mergeCell ref="P4:P5"/>
    <mergeCell ref="Q4:Q5"/>
    <mergeCell ref="E16:N18"/>
  </mergeCells>
  <phoneticPr fontId="4" type="noConversion"/>
  <printOptions horizontalCentered="1"/>
  <pageMargins left="0.39370078740157483" right="0.39370078740157483" top="0.39370078740157483" bottom="0.39370078740157483" header="0.51181102362204722" footer="0.15748031496062992"/>
  <pageSetup paperSize="9" scale="41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B37"/>
  <sheetViews>
    <sheetView showGridLines="0" defaultGridColor="0" view="pageBreakPreview" colorId="53" zoomScale="70" zoomScaleNormal="60" zoomScaleSheetLayoutView="70" workbookViewId="0"/>
  </sheetViews>
  <sheetFormatPr defaultColWidth="12.77734375" defaultRowHeight="50.1" customHeight="1"/>
  <cols>
    <col min="1" max="9" width="12.77734375" style="40"/>
    <col min="10" max="10" width="17.21875" style="40" customWidth="1"/>
    <col min="11" max="15" width="12.77734375" style="40"/>
    <col min="16" max="16" width="16.21875" style="40" customWidth="1"/>
    <col min="17" max="16384" width="12.77734375" style="40"/>
  </cols>
  <sheetData>
    <row r="1" spans="1:28" ht="50.1" customHeight="1">
      <c r="B1" s="41"/>
      <c r="C1" s="41"/>
      <c r="D1" s="41"/>
      <c r="H1" s="42"/>
      <c r="I1" s="42"/>
      <c r="J1" s="42"/>
      <c r="K1" s="42"/>
      <c r="L1" s="42"/>
      <c r="M1" s="42"/>
    </row>
    <row r="2" spans="1:28" ht="49.5" customHeight="1"/>
    <row r="3" spans="1:28" ht="50.1" customHeight="1">
      <c r="B3" s="43"/>
    </row>
    <row r="4" spans="1:28" ht="50.1" customHeight="1">
      <c r="B4" s="44"/>
    </row>
    <row r="5" spans="1:28" ht="50.1" customHeight="1">
      <c r="Q5" s="45"/>
      <c r="R5" s="45"/>
      <c r="S5" s="45"/>
      <c r="T5" s="45"/>
      <c r="U5" s="45"/>
      <c r="V5" s="45"/>
      <c r="W5" s="46"/>
      <c r="X5" s="46"/>
      <c r="Y5" s="46"/>
      <c r="Z5" s="46"/>
      <c r="AA5" s="46"/>
      <c r="AB5" s="46"/>
    </row>
    <row r="6" spans="1:28" ht="50.1" customHeight="1" thickBot="1">
      <c r="B6" s="755" t="s">
        <v>484</v>
      </c>
      <c r="C6" s="755"/>
      <c r="D6" s="755"/>
      <c r="E6" s="755"/>
      <c r="F6" s="47"/>
      <c r="G6" s="47"/>
      <c r="H6" s="755" t="s">
        <v>305</v>
      </c>
      <c r="I6" s="755"/>
      <c r="J6" s="755"/>
      <c r="K6" s="755"/>
      <c r="L6" s="47"/>
      <c r="M6" s="47"/>
      <c r="N6" s="755" t="s">
        <v>304</v>
      </c>
      <c r="O6" s="755"/>
      <c r="P6" s="755"/>
      <c r="Q6" s="755"/>
      <c r="R6" s="45"/>
      <c r="S6" s="45"/>
      <c r="T6" s="45"/>
      <c r="U6" s="45"/>
      <c r="V6" s="45"/>
      <c r="W6" s="46"/>
      <c r="X6" s="46"/>
      <c r="Y6" s="46"/>
      <c r="Z6" s="46"/>
      <c r="AA6" s="46"/>
      <c r="AB6" s="46"/>
    </row>
    <row r="7" spans="1:28" ht="50.1" customHeight="1">
      <c r="A7" s="48"/>
      <c r="B7" s="603" t="s">
        <v>645</v>
      </c>
      <c r="C7" s="50"/>
      <c r="D7" s="50"/>
      <c r="E7" s="51">
        <v>1</v>
      </c>
      <c r="F7" s="52"/>
      <c r="G7" s="52"/>
      <c r="H7" s="53" t="s">
        <v>292</v>
      </c>
      <c r="I7" s="54"/>
      <c r="J7" s="54"/>
      <c r="K7" s="51">
        <v>9</v>
      </c>
      <c r="L7" s="52"/>
      <c r="M7" s="52"/>
      <c r="N7" s="53" t="s">
        <v>490</v>
      </c>
      <c r="O7" s="54"/>
      <c r="P7" s="54"/>
      <c r="Q7" s="51">
        <v>14</v>
      </c>
      <c r="R7" s="45"/>
      <c r="S7" s="45"/>
      <c r="T7" s="45"/>
      <c r="U7" s="45"/>
      <c r="V7" s="45"/>
      <c r="W7" s="46"/>
      <c r="X7" s="46"/>
      <c r="Y7" s="46"/>
      <c r="Z7" s="46"/>
      <c r="AA7" s="46"/>
      <c r="AB7" s="46"/>
    </row>
    <row r="8" spans="1:28" ht="50.1" customHeight="1">
      <c r="A8" s="48"/>
      <c r="B8" s="53" t="s">
        <v>646</v>
      </c>
      <c r="C8" s="50"/>
      <c r="D8" s="50"/>
      <c r="E8" s="51">
        <v>2</v>
      </c>
      <c r="F8" s="52"/>
      <c r="G8" s="50"/>
      <c r="H8" s="53" t="s">
        <v>293</v>
      </c>
      <c r="I8" s="54"/>
      <c r="J8" s="54"/>
      <c r="K8" s="51">
        <v>10</v>
      </c>
      <c r="L8" s="50"/>
      <c r="M8" s="50"/>
      <c r="N8" s="51"/>
      <c r="O8" s="50"/>
      <c r="P8" s="50"/>
      <c r="Q8" s="51"/>
      <c r="R8" s="45"/>
      <c r="S8" s="45"/>
      <c r="T8" s="45"/>
      <c r="U8" s="45"/>
      <c r="V8" s="45"/>
      <c r="W8" s="46"/>
      <c r="X8" s="46"/>
      <c r="Y8" s="46"/>
      <c r="Z8" s="46"/>
      <c r="AA8" s="46"/>
      <c r="AB8" s="46"/>
    </row>
    <row r="9" spans="1:28" ht="50.1" customHeight="1">
      <c r="B9" s="603" t="s">
        <v>488</v>
      </c>
      <c r="C9" s="50"/>
      <c r="D9" s="50"/>
      <c r="E9" s="51">
        <v>3</v>
      </c>
      <c r="F9" s="55"/>
      <c r="G9" s="55"/>
      <c r="H9" s="53" t="s">
        <v>468</v>
      </c>
      <c r="I9" s="54"/>
      <c r="J9" s="54"/>
      <c r="K9" s="51">
        <v>11</v>
      </c>
      <c r="L9" s="50"/>
      <c r="M9" s="52"/>
      <c r="N9" s="51"/>
      <c r="O9" s="52"/>
      <c r="P9" s="52"/>
      <c r="Q9" s="51"/>
      <c r="R9" s="45"/>
      <c r="S9" s="45"/>
      <c r="T9" s="45"/>
      <c r="U9" s="45"/>
      <c r="V9" s="45"/>
      <c r="W9" s="56"/>
      <c r="X9" s="56"/>
      <c r="Y9" s="56"/>
      <c r="Z9" s="56"/>
      <c r="AA9" s="56"/>
      <c r="AB9" s="56"/>
    </row>
    <row r="10" spans="1:28" ht="50.1" customHeight="1">
      <c r="B10" s="49" t="s">
        <v>489</v>
      </c>
      <c r="C10" s="50"/>
      <c r="D10" s="50"/>
      <c r="E10" s="51">
        <v>4</v>
      </c>
      <c r="F10" s="55"/>
      <c r="G10" s="55"/>
      <c r="H10" s="57"/>
      <c r="I10" s="54"/>
      <c r="J10" s="54"/>
      <c r="K10" s="51"/>
      <c r="L10" s="50"/>
      <c r="M10" s="52"/>
      <c r="N10" s="51"/>
      <c r="O10" s="52"/>
      <c r="P10" s="52"/>
      <c r="Q10" s="51"/>
      <c r="R10" s="45"/>
      <c r="S10" s="45"/>
      <c r="T10" s="45"/>
      <c r="U10" s="45"/>
      <c r="V10" s="45"/>
      <c r="W10" s="56"/>
      <c r="X10" s="56"/>
      <c r="Y10" s="56"/>
      <c r="Z10" s="56"/>
      <c r="AA10" s="56"/>
      <c r="AB10" s="56"/>
    </row>
    <row r="11" spans="1:28" ht="50.1" customHeight="1">
      <c r="B11" s="52"/>
      <c r="C11" s="55"/>
      <c r="D11" s="55"/>
      <c r="E11" s="55"/>
      <c r="F11" s="55"/>
      <c r="G11" s="55"/>
      <c r="H11" s="55"/>
      <c r="I11" s="54"/>
      <c r="J11" s="54"/>
      <c r="K11" s="51"/>
      <c r="L11" s="50"/>
      <c r="M11" s="52"/>
      <c r="N11" s="51"/>
      <c r="O11" s="52"/>
      <c r="P11" s="52"/>
      <c r="Q11" s="51"/>
      <c r="R11" s="45"/>
      <c r="S11" s="45"/>
      <c r="T11" s="45"/>
      <c r="U11" s="45"/>
      <c r="V11" s="45"/>
      <c r="W11" s="56"/>
      <c r="X11" s="56"/>
      <c r="Y11" s="56"/>
      <c r="Z11" s="56"/>
      <c r="AA11" s="56"/>
      <c r="AB11" s="56"/>
    </row>
    <row r="12" spans="1:28" ht="50.1" customHeight="1" thickBot="1">
      <c r="B12" s="755" t="s">
        <v>307</v>
      </c>
      <c r="C12" s="755"/>
      <c r="D12" s="755"/>
      <c r="E12" s="755"/>
      <c r="F12" s="58"/>
      <c r="G12" s="58"/>
      <c r="H12" s="755" t="s">
        <v>306</v>
      </c>
      <c r="I12" s="755"/>
      <c r="J12" s="755"/>
      <c r="K12" s="755"/>
      <c r="L12" s="58"/>
      <c r="M12" s="58"/>
      <c r="N12" s="755" t="s">
        <v>303</v>
      </c>
      <c r="O12" s="755"/>
      <c r="P12" s="755"/>
      <c r="Q12" s="755"/>
      <c r="T12" s="59"/>
      <c r="U12" s="59"/>
      <c r="V12" s="59"/>
      <c r="W12" s="59"/>
      <c r="X12" s="59"/>
      <c r="Y12" s="59"/>
      <c r="Z12" s="59"/>
      <c r="AA12" s="59"/>
      <c r="AB12" s="59"/>
    </row>
    <row r="13" spans="1:28" ht="50.1" customHeight="1">
      <c r="B13" s="53" t="s">
        <v>299</v>
      </c>
      <c r="C13" s="50"/>
      <c r="D13" s="50"/>
      <c r="E13" s="51">
        <v>5</v>
      </c>
      <c r="F13" s="52"/>
      <c r="G13" s="52"/>
      <c r="H13" s="53" t="s">
        <v>27</v>
      </c>
      <c r="I13" s="50"/>
      <c r="J13" s="50"/>
      <c r="K13" s="51">
        <v>12</v>
      </c>
      <c r="L13" s="50"/>
      <c r="M13" s="52"/>
      <c r="N13" s="53" t="s">
        <v>647</v>
      </c>
      <c r="O13" s="54"/>
      <c r="P13" s="54"/>
      <c r="Q13" s="51">
        <v>15</v>
      </c>
    </row>
    <row r="14" spans="1:28" ht="50.1" customHeight="1">
      <c r="B14" s="53" t="s">
        <v>300</v>
      </c>
      <c r="C14" s="50"/>
      <c r="D14" s="50"/>
      <c r="E14" s="51">
        <v>6</v>
      </c>
      <c r="F14" s="52"/>
      <c r="G14" s="52"/>
      <c r="H14" s="53" t="s">
        <v>298</v>
      </c>
      <c r="I14" s="50"/>
      <c r="J14" s="50"/>
      <c r="K14" s="51">
        <v>13</v>
      </c>
      <c r="L14" s="50"/>
      <c r="M14" s="52"/>
      <c r="N14" s="53" t="s">
        <v>648</v>
      </c>
      <c r="O14" s="50"/>
      <c r="P14" s="50"/>
      <c r="Q14" s="51">
        <v>16</v>
      </c>
    </row>
    <row r="15" spans="1:28" ht="50.1" customHeight="1">
      <c r="B15" s="53" t="s">
        <v>301</v>
      </c>
      <c r="C15" s="50"/>
      <c r="D15" s="50"/>
      <c r="E15" s="51">
        <v>7</v>
      </c>
      <c r="F15" s="50"/>
      <c r="G15" s="52"/>
      <c r="H15" s="50"/>
      <c r="I15" s="52"/>
      <c r="J15" s="52"/>
      <c r="K15" s="52"/>
      <c r="L15" s="50"/>
      <c r="M15" s="52"/>
      <c r="N15" s="53" t="s">
        <v>294</v>
      </c>
      <c r="O15" s="54"/>
      <c r="P15" s="54"/>
      <c r="Q15" s="51">
        <v>17</v>
      </c>
    </row>
    <row r="16" spans="1:28" ht="50.1" customHeight="1">
      <c r="B16" s="53" t="s">
        <v>302</v>
      </c>
      <c r="C16" s="50"/>
      <c r="D16" s="50"/>
      <c r="E16" s="51">
        <v>8</v>
      </c>
      <c r="F16" s="50"/>
      <c r="G16" s="52"/>
      <c r="H16" s="52"/>
      <c r="I16" s="52"/>
      <c r="J16" s="52"/>
      <c r="K16" s="52"/>
      <c r="L16" s="50"/>
      <c r="M16" s="52"/>
      <c r="N16" s="53" t="s">
        <v>295</v>
      </c>
      <c r="O16" s="50"/>
      <c r="P16" s="50"/>
      <c r="Q16" s="51">
        <v>18</v>
      </c>
    </row>
    <row r="17" spans="1:23" ht="50.1" customHeight="1">
      <c r="B17" s="51"/>
      <c r="C17" s="50"/>
      <c r="D17" s="50"/>
      <c r="E17" s="51"/>
      <c r="F17" s="50"/>
      <c r="G17" s="52"/>
      <c r="H17" s="50"/>
      <c r="I17" s="50"/>
      <c r="J17" s="50"/>
      <c r="K17" s="50"/>
      <c r="L17" s="50"/>
      <c r="M17" s="52"/>
      <c r="N17" s="53" t="s">
        <v>296</v>
      </c>
      <c r="O17" s="50"/>
      <c r="P17" s="50"/>
      <c r="Q17" s="51">
        <v>19</v>
      </c>
    </row>
    <row r="18" spans="1:23" ht="50.1" customHeight="1">
      <c r="B18" s="51"/>
      <c r="C18" s="50"/>
      <c r="D18" s="50"/>
      <c r="E18" s="51"/>
      <c r="F18" s="52"/>
      <c r="G18" s="52"/>
      <c r="H18" s="50"/>
      <c r="I18" s="50"/>
      <c r="J18" s="50"/>
      <c r="K18" s="50"/>
      <c r="L18" s="50"/>
      <c r="M18" s="52"/>
      <c r="N18" s="53" t="s">
        <v>297</v>
      </c>
      <c r="O18" s="50"/>
      <c r="P18" s="50"/>
      <c r="Q18" s="51">
        <v>20</v>
      </c>
    </row>
    <row r="19" spans="1:23" ht="50.1" customHeight="1">
      <c r="A19" s="60"/>
      <c r="B19" s="61"/>
      <c r="C19" s="60"/>
      <c r="D19" s="60"/>
      <c r="E19" s="60"/>
      <c r="F19" s="60"/>
      <c r="G19" s="60"/>
      <c r="H19" s="46"/>
      <c r="I19" s="46"/>
      <c r="J19" s="46"/>
      <c r="K19" s="46"/>
      <c r="L19" s="46"/>
      <c r="M19" s="46"/>
      <c r="U19" s="59"/>
      <c r="V19" s="59"/>
      <c r="W19" s="59"/>
    </row>
    <row r="20" spans="1:23" ht="50.1" customHeight="1">
      <c r="A20" s="60"/>
      <c r="B20" s="61"/>
      <c r="C20" s="60"/>
      <c r="D20" s="60"/>
      <c r="E20" s="60"/>
      <c r="F20" s="60"/>
      <c r="G20" s="60"/>
      <c r="H20" s="46"/>
      <c r="I20" s="46"/>
      <c r="J20" s="46"/>
      <c r="K20" s="46"/>
      <c r="L20" s="46"/>
      <c r="M20" s="46"/>
    </row>
    <row r="21" spans="1:23" ht="50.1" customHeight="1">
      <c r="A21" s="48"/>
      <c r="B21" s="62"/>
      <c r="C21" s="60"/>
      <c r="D21" s="60"/>
      <c r="E21" s="60"/>
      <c r="F21" s="60"/>
      <c r="G21" s="60"/>
      <c r="H21" s="63"/>
      <c r="I21" s="63"/>
      <c r="J21" s="63"/>
      <c r="K21" s="63"/>
      <c r="L21" s="63"/>
      <c r="M21" s="63"/>
    </row>
    <row r="22" spans="1:23" s="64" customFormat="1" ht="50.1" customHeight="1"/>
    <row r="23" spans="1:23" s="64" customFormat="1" ht="50.1" customHeight="1"/>
    <row r="26" spans="1:23" ht="19.5">
      <c r="H26" s="46"/>
      <c r="I26" s="46"/>
      <c r="J26" s="46"/>
      <c r="K26" s="46"/>
      <c r="L26" s="46"/>
      <c r="M26" s="46"/>
    </row>
    <row r="27" spans="1:23" ht="50.1" customHeight="1">
      <c r="H27" s="46"/>
      <c r="I27" s="46"/>
      <c r="J27" s="46"/>
      <c r="K27" s="46"/>
      <c r="L27" s="46"/>
      <c r="M27" s="46"/>
    </row>
    <row r="37" ht="19.5"/>
  </sheetData>
  <mergeCells count="6">
    <mergeCell ref="B6:E6"/>
    <mergeCell ref="H6:K6"/>
    <mergeCell ref="N6:Q6"/>
    <mergeCell ref="B12:E12"/>
    <mergeCell ref="H12:K12"/>
    <mergeCell ref="N12:Q12"/>
  </mergeCells>
  <phoneticPr fontId="4" type="noConversion"/>
  <hyperlinks>
    <hyperlink ref="B10" location="'요약 손익계산서'!A1" display="    요약 손익계산서" xr:uid="{00000000-0004-0000-0100-000000000000}"/>
    <hyperlink ref="B13" location="'신계약 CSM 및 수익성'!A1" display="    신계약 CSM 및 수익성" xr:uid="{00000000-0004-0000-0100-000001000000}"/>
    <hyperlink ref="B14" location="'보험부채 Movement'!A1" display="    보험부채 Movement" xr:uid="{00000000-0004-0000-0100-000002000000}"/>
    <hyperlink ref="B15" location="효율지표!A1" display="    효율지표" xr:uid="{00000000-0004-0000-0100-000003000000}"/>
    <hyperlink ref="B16" location="재무안전성!A1" display="    재무안전성(K-ICS)" xr:uid="{00000000-0004-0000-0100-000004000000}"/>
    <hyperlink ref="H7" location="'수입보험료 및 월초보험료'!A1" display="    수입보험료 및 월초보험료" xr:uid="{00000000-0004-0000-0100-000005000000}"/>
    <hyperlink ref="H8" location="'APE(상품 및 채널별)'!A1" display="    APE(상품 및 채널별)" xr:uid="{00000000-0004-0000-0100-000006000000}"/>
    <hyperlink ref="H9" location="'판매조직 현황'!A1" display="    판매조직 현황" xr:uid="{00000000-0004-0000-0100-000007000000}"/>
    <hyperlink ref="H13" location="운용자산!A1" display="    운용자산" xr:uid="{00000000-0004-0000-0100-000008000000}"/>
    <hyperlink ref="H14" location="자산건전성!A1" display="    자산건전성" xr:uid="{00000000-0004-0000-0100-000009000000}"/>
    <hyperlink ref="N7" location="'배당 및 발행주식수'!A1" display="    배당/발행주식수" xr:uid="{00000000-0004-0000-0100-00000A000000}"/>
    <hyperlink ref="N15" location="'(별도) 재무상태표(GAAP)'!A1" display="    (별도)재무상태표(GAAP)" xr:uid="{00000000-0004-0000-0100-00000B000000}"/>
    <hyperlink ref="N16" location="'(별도) 손익계산서(GAAP)'!A1" display="    (별도)손익계산서(GAAP)" xr:uid="{00000000-0004-0000-0100-00000C000000}"/>
    <hyperlink ref="N17" location="'(볃도) 재무상태표(SAP)'!A1" display="    (별도)재무상태표(SAP)" xr:uid="{00000000-0004-0000-0100-00000D000000}"/>
    <hyperlink ref="N18" location="'(볃도) 손익계산서(SAP)'!A1" display="    (별도)손익계산서(SAP)" xr:uid="{00000000-0004-0000-0100-00000E000000}"/>
    <hyperlink ref="B9" location="'요약 재무상태표'!A1" display="    별도 재무상태표" xr:uid="{00000000-0004-0000-0100-00000F000000}"/>
    <hyperlink ref="B8" location="'요약 손익계산서'!A1" display="    요약 손익계산서" xr:uid="{FF96C84F-90CC-483F-84D7-7B1072AF6D13}"/>
    <hyperlink ref="B7" location="'요약 재무상태표'!A1" display="    별도 재무상태표" xr:uid="{FDE2FD49-5053-4D69-A1EA-75B6F17F53A3}"/>
    <hyperlink ref="N13" location="'(별도) 재무상태표(GAAP)'!A1" display="    (별도)재무상태표(GAAP)" xr:uid="{D293A5EB-4256-48E7-8D88-04431D917EC4}"/>
    <hyperlink ref="N14" location="'(별도) 손익계산서(GAAP)'!A1" display="    (별도)손익계산서(GAAP)" xr:uid="{3701B886-C9AC-4EC5-8A96-9E84B4381FA6}"/>
  </hyperlinks>
  <printOptions horizontalCentered="1"/>
  <pageMargins left="0.39370078740157483" right="0.39370078740157483" top="0.39370078740157483" bottom="0.39370078740157483" header="0.51181102362204722" footer="0.15748031496062992"/>
  <pageSetup paperSize="9" scale="44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9B1E2-F2FF-4FCE-8183-8BCC3C252E77}">
  <sheetPr>
    <pageSetUpPr fitToPage="1"/>
  </sheetPr>
  <dimension ref="A1:AB43"/>
  <sheetViews>
    <sheetView showGridLines="0" defaultGridColor="0" view="pageBreakPreview" colorId="53" zoomScale="70" zoomScaleNormal="40" zoomScaleSheetLayoutView="70" workbookViewId="0"/>
  </sheetViews>
  <sheetFormatPr defaultColWidth="12.77734375" defaultRowHeight="30" customHeight="1"/>
  <cols>
    <col min="1" max="3" width="3.6640625" style="66" customWidth="1"/>
    <col min="4" max="4" width="18.88671875" style="66" customWidth="1"/>
    <col min="5" max="13" width="13.21875" style="66" customWidth="1"/>
    <col min="14" max="14" width="1.77734375" style="130" customWidth="1"/>
    <col min="15" max="15" width="13.77734375" style="66" customWidth="1"/>
    <col min="16" max="16" width="13.77734375" style="74" customWidth="1"/>
    <col min="17" max="17" width="13.77734375" style="66" customWidth="1"/>
    <col min="18" max="18" width="12.77734375" style="66" customWidth="1"/>
    <col min="19" max="16384" width="12.77734375" style="66"/>
  </cols>
  <sheetData>
    <row r="1" spans="1:27" ht="30" customHeight="1">
      <c r="A1" s="134" t="s">
        <v>642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</row>
    <row r="2" spans="1:27" ht="30" customHeight="1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</row>
    <row r="3" spans="1:27" s="71" customFormat="1" ht="30" customHeight="1">
      <c r="A3" s="133" t="s">
        <v>643</v>
      </c>
      <c r="B3" s="70"/>
      <c r="C3" s="70"/>
      <c r="M3" s="72"/>
      <c r="N3" s="73"/>
      <c r="P3" s="74"/>
      <c r="Q3" s="72" t="s">
        <v>5</v>
      </c>
      <c r="R3" s="66"/>
    </row>
    <row r="4" spans="1:27" ht="30" customHeight="1">
      <c r="A4" s="762" t="s">
        <v>308</v>
      </c>
      <c r="B4" s="763"/>
      <c r="C4" s="763"/>
      <c r="D4" s="764"/>
      <c r="E4" s="771">
        <v>2025</v>
      </c>
      <c r="F4" s="772"/>
      <c r="G4" s="772"/>
      <c r="H4" s="773"/>
      <c r="I4" s="771">
        <v>2026</v>
      </c>
      <c r="J4" s="772"/>
      <c r="K4" s="772"/>
      <c r="L4" s="773"/>
      <c r="M4" s="756" t="s">
        <v>12</v>
      </c>
      <c r="N4" s="75"/>
      <c r="O4" s="703">
        <v>2025</v>
      </c>
      <c r="P4" s="703">
        <v>2026</v>
      </c>
      <c r="Q4" s="756" t="s">
        <v>13</v>
      </c>
      <c r="R4" s="604"/>
    </row>
    <row r="5" spans="1:27" ht="30" customHeight="1">
      <c r="A5" s="765"/>
      <c r="B5" s="766"/>
      <c r="C5" s="766"/>
      <c r="D5" s="767"/>
      <c r="E5" s="135" t="s">
        <v>7</v>
      </c>
      <c r="F5" s="136" t="s">
        <v>2</v>
      </c>
      <c r="G5" s="136" t="s">
        <v>1</v>
      </c>
      <c r="H5" s="709" t="s">
        <v>0</v>
      </c>
      <c r="I5" s="135" t="s">
        <v>7</v>
      </c>
      <c r="J5" s="136" t="s">
        <v>2</v>
      </c>
      <c r="K5" s="136" t="s">
        <v>1</v>
      </c>
      <c r="L5" s="709" t="s">
        <v>0</v>
      </c>
      <c r="M5" s="757"/>
      <c r="N5" s="75"/>
      <c r="O5" s="139" t="s">
        <v>424</v>
      </c>
      <c r="P5" s="140" t="s">
        <v>14</v>
      </c>
      <c r="Q5" s="757"/>
      <c r="R5" s="604"/>
    </row>
    <row r="6" spans="1:27" ht="30" customHeight="1" thickBot="1">
      <c r="A6" s="768"/>
      <c r="B6" s="769"/>
      <c r="C6" s="769"/>
      <c r="D6" s="770"/>
      <c r="E6" s="163" t="s">
        <v>494</v>
      </c>
      <c r="F6" s="710" t="s">
        <v>496</v>
      </c>
      <c r="G6" s="710" t="s">
        <v>498</v>
      </c>
      <c r="H6" s="165" t="s">
        <v>500</v>
      </c>
      <c r="I6" s="163" t="s">
        <v>532</v>
      </c>
      <c r="J6" s="710" t="s">
        <v>533</v>
      </c>
      <c r="K6" s="710" t="s">
        <v>534</v>
      </c>
      <c r="L6" s="165" t="s">
        <v>535</v>
      </c>
      <c r="M6" s="758"/>
      <c r="N6" s="75"/>
      <c r="O6" s="167" t="s">
        <v>803</v>
      </c>
      <c r="P6" s="167" t="s">
        <v>804</v>
      </c>
      <c r="Q6" s="758"/>
    </row>
    <row r="7" spans="1:27" ht="30" customHeight="1">
      <c r="A7" s="157" t="s">
        <v>618</v>
      </c>
      <c r="B7" s="158"/>
      <c r="C7" s="77"/>
      <c r="D7" s="159"/>
      <c r="E7" s="160">
        <v>1948.4659999999999</v>
      </c>
      <c r="F7" s="161">
        <v>1948.4659999999999</v>
      </c>
      <c r="G7" s="161">
        <v>2827.41</v>
      </c>
      <c r="H7" s="162">
        <v>3103.1149999999998</v>
      </c>
      <c r="I7" s="161">
        <v>2351.231750298</v>
      </c>
      <c r="J7" s="161">
        <v>3043.93</v>
      </c>
      <c r="K7" s="161"/>
      <c r="L7" s="162"/>
      <c r="M7" s="102">
        <f>IF(OR(I7&lt;=0,J7&lt;=0),"-",J7/I7-1)</f>
        <v>0.29461079266822843</v>
      </c>
      <c r="N7" s="78"/>
      <c r="O7" s="104">
        <f>$F7</f>
        <v>1948.4659999999999</v>
      </c>
      <c r="P7" s="166">
        <f>$J7</f>
        <v>3043.93</v>
      </c>
      <c r="Q7" s="102">
        <f>IF(OR(P7&lt;=0,O7&lt;=0),"-",P7/O7-1)</f>
        <v>0.56221868895839089</v>
      </c>
      <c r="V7" s="3"/>
      <c r="W7" s="3"/>
      <c r="X7" s="3"/>
      <c r="Y7" s="3"/>
      <c r="Z7" s="3"/>
      <c r="AA7" s="3"/>
    </row>
    <row r="8" spans="1:27" ht="30" customHeight="1">
      <c r="A8" s="157" t="s">
        <v>619</v>
      </c>
      <c r="B8" s="81"/>
      <c r="C8" s="81"/>
      <c r="D8" s="82"/>
      <c r="E8" s="83">
        <v>54475.053999999996</v>
      </c>
      <c r="F8" s="84">
        <v>54475.053999999996</v>
      </c>
      <c r="G8" s="84">
        <v>55805.601000000002</v>
      </c>
      <c r="H8" s="85">
        <v>56064.368999999999</v>
      </c>
      <c r="I8" s="84">
        <v>57831.770650749997</v>
      </c>
      <c r="J8" s="84">
        <v>56879.495000000003</v>
      </c>
      <c r="K8" s="84"/>
      <c r="L8" s="85"/>
      <c r="M8" s="86">
        <f t="shared" ref="M8:M32" si="0">IF(OR(I8&lt;=0,J8&lt;=0),"-",J8/I8-1)</f>
        <v>-1.6466306323229318E-2</v>
      </c>
      <c r="N8" s="78"/>
      <c r="O8" s="87">
        <f t="shared" ref="O8:O35" si="1">$F8</f>
        <v>54475.053999999996</v>
      </c>
      <c r="P8" s="87">
        <f t="shared" ref="P8:P35" si="2">$J8</f>
        <v>56879.495000000003</v>
      </c>
      <c r="Q8" s="86">
        <f t="shared" ref="Q8:Q35" si="3">IF(OR(P8&lt;=0,O8&lt;=0),"-",P8/O8-1)</f>
        <v>4.4138386719176248E-2</v>
      </c>
      <c r="V8" s="3"/>
      <c r="W8" s="3"/>
      <c r="X8" s="3"/>
      <c r="Y8" s="3"/>
      <c r="Z8" s="3"/>
      <c r="AA8" s="3"/>
    </row>
    <row r="9" spans="1:27" ht="30" customHeight="1">
      <c r="A9" s="157" t="s">
        <v>620</v>
      </c>
      <c r="B9" s="81"/>
      <c r="C9" s="81"/>
      <c r="D9" s="81"/>
      <c r="E9" s="83">
        <v>61747.500999999997</v>
      </c>
      <c r="F9" s="84">
        <v>61747.500999999997</v>
      </c>
      <c r="G9" s="84">
        <v>63726.813000000002</v>
      </c>
      <c r="H9" s="85">
        <v>61939.817000000003</v>
      </c>
      <c r="I9" s="84">
        <v>59453.316722860996</v>
      </c>
      <c r="J9" s="84">
        <v>59679.502999999997</v>
      </c>
      <c r="K9" s="84"/>
      <c r="L9" s="85"/>
      <c r="M9" s="86">
        <f t="shared" si="0"/>
        <v>3.8044349685881773E-3</v>
      </c>
      <c r="N9" s="78"/>
      <c r="O9" s="87">
        <f t="shared" si="1"/>
        <v>61747.500999999997</v>
      </c>
      <c r="P9" s="87">
        <f t="shared" si="2"/>
        <v>59679.502999999997</v>
      </c>
      <c r="Q9" s="86">
        <f t="shared" si="3"/>
        <v>-3.3491201530568837E-2</v>
      </c>
      <c r="V9" s="3"/>
      <c r="W9" s="3"/>
      <c r="X9" s="3"/>
      <c r="Y9" s="3"/>
      <c r="Z9" s="3"/>
      <c r="AA9" s="3"/>
    </row>
    <row r="10" spans="1:27" ht="30" customHeight="1">
      <c r="A10" s="157" t="s">
        <v>621</v>
      </c>
      <c r="B10" s="81"/>
      <c r="C10" s="81"/>
      <c r="D10" s="81"/>
      <c r="E10" s="83">
        <v>38171.875999999997</v>
      </c>
      <c r="F10" s="84">
        <v>38171.875999999997</v>
      </c>
      <c r="G10" s="84">
        <v>47386.321000000004</v>
      </c>
      <c r="H10" s="85">
        <v>48454.616999999998</v>
      </c>
      <c r="I10" s="84">
        <v>48691.296802450001</v>
      </c>
      <c r="J10" s="84">
        <v>56846.243000000002</v>
      </c>
      <c r="K10" s="84"/>
      <c r="L10" s="85"/>
      <c r="M10" s="86">
        <f t="shared" si="0"/>
        <v>0.16748262488543264</v>
      </c>
      <c r="N10" s="78"/>
      <c r="O10" s="87">
        <f t="shared" si="1"/>
        <v>38171.875999999997</v>
      </c>
      <c r="P10" s="87">
        <f t="shared" si="2"/>
        <v>56846.243000000002</v>
      </c>
      <c r="Q10" s="86">
        <f t="shared" si="3"/>
        <v>0.48921795198119189</v>
      </c>
      <c r="V10" s="1"/>
      <c r="W10" s="1"/>
      <c r="X10" s="1"/>
      <c r="Y10" s="1"/>
      <c r="Z10" s="1"/>
      <c r="AA10" s="1"/>
    </row>
    <row r="11" spans="1:27" ht="30" customHeight="1">
      <c r="A11" s="157" t="s">
        <v>623</v>
      </c>
      <c r="B11" s="81"/>
      <c r="C11" s="81"/>
      <c r="D11" s="81"/>
      <c r="E11" s="83">
        <v>673.755</v>
      </c>
      <c r="F11" s="84">
        <v>673.755</v>
      </c>
      <c r="G11" s="84">
        <v>776.81</v>
      </c>
      <c r="H11" s="85">
        <v>1191.787</v>
      </c>
      <c r="I11" s="84">
        <v>1178.8857637430001</v>
      </c>
      <c r="J11" s="84">
        <v>1178.21</v>
      </c>
      <c r="K11" s="84"/>
      <c r="L11" s="85"/>
      <c r="M11" s="86">
        <f t="shared" si="0"/>
        <v>-5.7322241372603777E-4</v>
      </c>
      <c r="N11" s="78"/>
      <c r="O11" s="87">
        <f t="shared" si="1"/>
        <v>673.755</v>
      </c>
      <c r="P11" s="87">
        <f t="shared" si="2"/>
        <v>1178.21</v>
      </c>
      <c r="Q11" s="86">
        <f t="shared" si="3"/>
        <v>0.74872171635089924</v>
      </c>
      <c r="V11" s="1"/>
      <c r="W11" s="1"/>
      <c r="X11" s="1"/>
      <c r="Y11" s="1"/>
      <c r="Z11" s="1"/>
      <c r="AA11" s="1"/>
    </row>
    <row r="12" spans="1:27" ht="30" customHeight="1">
      <c r="A12" s="157" t="s">
        <v>622</v>
      </c>
      <c r="B12" s="81"/>
      <c r="C12" s="81"/>
      <c r="D12" s="81"/>
      <c r="E12" s="83">
        <v>1880.1969999999999</v>
      </c>
      <c r="F12" s="84">
        <v>1880.1969999999999</v>
      </c>
      <c r="G12" s="84">
        <v>1979.335</v>
      </c>
      <c r="H12" s="85">
        <v>2005.7360000000001</v>
      </c>
      <c r="I12" s="84">
        <v>2052.524711127</v>
      </c>
      <c r="J12" s="84">
        <v>2076.8960000000002</v>
      </c>
      <c r="K12" s="84"/>
      <c r="L12" s="85"/>
      <c r="M12" s="86">
        <f t="shared" si="0"/>
        <v>1.1873810210849323E-2</v>
      </c>
      <c r="N12" s="78"/>
      <c r="O12" s="87">
        <f t="shared" si="1"/>
        <v>1880.1969999999999</v>
      </c>
      <c r="P12" s="87">
        <f t="shared" si="2"/>
        <v>2076.8960000000002</v>
      </c>
      <c r="Q12" s="86">
        <f t="shared" si="3"/>
        <v>0.10461616522098494</v>
      </c>
      <c r="V12" s="1"/>
      <c r="W12" s="1"/>
      <c r="X12" s="1"/>
      <c r="Y12" s="1"/>
      <c r="Z12" s="1"/>
      <c r="AA12" s="1"/>
    </row>
    <row r="13" spans="1:27" ht="30" customHeight="1">
      <c r="A13" s="157" t="s">
        <v>624</v>
      </c>
      <c r="B13" s="81"/>
      <c r="C13" s="81"/>
      <c r="D13" s="81"/>
      <c r="E13" s="83">
        <v>2408.2190000000001</v>
      </c>
      <c r="F13" s="84">
        <v>2408.2190000000001</v>
      </c>
      <c r="G13" s="84">
        <v>2352.4769999999999</v>
      </c>
      <c r="H13" s="85">
        <v>2331.9969999999998</v>
      </c>
      <c r="I13" s="84">
        <v>2342.6847714360001</v>
      </c>
      <c r="J13" s="84">
        <v>2780.2429999999999</v>
      </c>
      <c r="K13" s="84"/>
      <c r="L13" s="85"/>
      <c r="M13" s="86">
        <f t="shared" si="0"/>
        <v>0.18677640026480757</v>
      </c>
      <c r="N13" s="78"/>
      <c r="O13" s="87">
        <f t="shared" si="1"/>
        <v>2408.2190000000001</v>
      </c>
      <c r="P13" s="87">
        <f t="shared" si="2"/>
        <v>2780.2429999999999</v>
      </c>
      <c r="Q13" s="86">
        <f t="shared" si="3"/>
        <v>0.15448096705490655</v>
      </c>
      <c r="V13" s="1"/>
      <c r="W13" s="1"/>
      <c r="X13" s="1"/>
      <c r="Y13" s="1"/>
      <c r="Z13" s="1"/>
      <c r="AA13" s="1"/>
    </row>
    <row r="14" spans="1:27" ht="30" customHeight="1">
      <c r="A14" s="157" t="s">
        <v>640</v>
      </c>
      <c r="B14" s="81"/>
      <c r="C14" s="81"/>
      <c r="D14" s="81"/>
      <c r="E14" s="83">
        <v>706.67700000000002</v>
      </c>
      <c r="F14" s="84">
        <v>706.67700000000002</v>
      </c>
      <c r="G14" s="84">
        <v>1140.9590000000001</v>
      </c>
      <c r="H14" s="85">
        <v>1140.8309999999999</v>
      </c>
      <c r="I14" s="84">
        <v>1172.4228603439999</v>
      </c>
      <c r="J14" s="84">
        <v>1159.7729999999999</v>
      </c>
      <c r="K14" s="84"/>
      <c r="L14" s="85"/>
      <c r="M14" s="86">
        <f t="shared" si="0"/>
        <v>-1.0789503319892924E-2</v>
      </c>
      <c r="N14" s="78"/>
      <c r="O14" s="87">
        <f t="shared" si="1"/>
        <v>706.67700000000002</v>
      </c>
      <c r="P14" s="87">
        <f t="shared" si="2"/>
        <v>1159.7729999999999</v>
      </c>
      <c r="Q14" s="86">
        <f t="shared" si="3"/>
        <v>0.6411642093912775</v>
      </c>
      <c r="V14" s="1"/>
      <c r="W14" s="1"/>
      <c r="X14" s="1"/>
      <c r="Y14" s="1"/>
      <c r="Z14" s="1"/>
      <c r="AA14" s="1"/>
    </row>
    <row r="15" spans="1:27" ht="30" customHeight="1">
      <c r="A15" s="157" t="s">
        <v>625</v>
      </c>
      <c r="B15" s="81"/>
      <c r="C15" s="81"/>
      <c r="D15" s="81"/>
      <c r="E15" s="83">
        <v>440.24099999999999</v>
      </c>
      <c r="F15" s="84">
        <v>440.24099999999999</v>
      </c>
      <c r="G15" s="84">
        <v>443.447</v>
      </c>
      <c r="H15" s="85">
        <v>400.56200000000001</v>
      </c>
      <c r="I15" s="84">
        <v>491.95617899799998</v>
      </c>
      <c r="J15" s="84">
        <v>522.25099999999998</v>
      </c>
      <c r="K15" s="84"/>
      <c r="L15" s="85"/>
      <c r="M15" s="86">
        <f t="shared" si="0"/>
        <v>6.1580324214452364E-2</v>
      </c>
      <c r="N15" s="78"/>
      <c r="O15" s="87">
        <f t="shared" si="1"/>
        <v>440.24099999999999</v>
      </c>
      <c r="P15" s="87">
        <f t="shared" si="2"/>
        <v>522.25099999999998</v>
      </c>
      <c r="Q15" s="86">
        <f t="shared" si="3"/>
        <v>0.18628433062799687</v>
      </c>
      <c r="V15" s="1"/>
      <c r="W15" s="1"/>
      <c r="X15" s="1"/>
      <c r="Y15" s="1"/>
      <c r="Z15" s="1"/>
      <c r="AA15" s="1"/>
    </row>
    <row r="16" spans="1:27" ht="30" customHeight="1">
      <c r="A16" s="157" t="s">
        <v>452</v>
      </c>
      <c r="B16" s="81"/>
      <c r="C16" s="81"/>
      <c r="D16" s="82"/>
      <c r="E16" s="83">
        <v>2677.306</v>
      </c>
      <c r="F16" s="84">
        <v>2677.306</v>
      </c>
      <c r="G16" s="84">
        <v>2043.7950000000001</v>
      </c>
      <c r="H16" s="85">
        <v>1901.547</v>
      </c>
      <c r="I16" s="84">
        <v>2222.2068670420267</v>
      </c>
      <c r="J16" s="84">
        <v>2298.2910000000002</v>
      </c>
      <c r="K16" s="84"/>
      <c r="L16" s="85"/>
      <c r="M16" s="86">
        <f t="shared" si="0"/>
        <v>3.4238096410551089E-2</v>
      </c>
      <c r="N16" s="78"/>
      <c r="O16" s="87">
        <f t="shared" si="1"/>
        <v>2677.306</v>
      </c>
      <c r="P16" s="87">
        <f t="shared" si="2"/>
        <v>2298.2910000000002</v>
      </c>
      <c r="Q16" s="86">
        <f t="shared" si="3"/>
        <v>-0.14156581279838754</v>
      </c>
      <c r="V16" s="1"/>
      <c r="W16" s="1"/>
      <c r="X16" s="1"/>
      <c r="Y16" s="1"/>
      <c r="Z16" s="1"/>
      <c r="AA16" s="1"/>
    </row>
    <row r="17" spans="1:28" ht="30" customHeight="1">
      <c r="A17" s="705" t="s">
        <v>387</v>
      </c>
      <c r="B17" s="706"/>
      <c r="C17" s="706"/>
      <c r="D17" s="707"/>
      <c r="E17" s="144">
        <v>165129.29199999999</v>
      </c>
      <c r="F17" s="145">
        <v>165129.29199999999</v>
      </c>
      <c r="G17" s="145">
        <v>178482.96799999999</v>
      </c>
      <c r="H17" s="146">
        <v>178534.378</v>
      </c>
      <c r="I17" s="145">
        <v>177788.29707904899</v>
      </c>
      <c r="J17" s="145">
        <v>186464.83499999996</v>
      </c>
      <c r="K17" s="145"/>
      <c r="L17" s="146"/>
      <c r="M17" s="147">
        <f t="shared" si="0"/>
        <v>4.8802638101050899E-2</v>
      </c>
      <c r="N17" s="78"/>
      <c r="O17" s="148">
        <f t="shared" si="1"/>
        <v>165129.29199999999</v>
      </c>
      <c r="P17" s="148">
        <f t="shared" si="2"/>
        <v>186464.83499999996</v>
      </c>
      <c r="Q17" s="147">
        <f t="shared" si="3"/>
        <v>0.12920507767937361</v>
      </c>
      <c r="V17" s="1"/>
      <c r="W17" s="1"/>
      <c r="X17" s="1"/>
      <c r="Y17" s="1"/>
      <c r="Z17" s="1"/>
      <c r="AA17" s="1"/>
    </row>
    <row r="18" spans="1:28" ht="30" customHeight="1">
      <c r="A18" s="157" t="s">
        <v>626</v>
      </c>
      <c r="B18" s="158"/>
      <c r="C18" s="77"/>
      <c r="D18" s="159"/>
      <c r="E18" s="99">
        <v>118055.41099999999</v>
      </c>
      <c r="F18" s="100">
        <v>118055.41099999999</v>
      </c>
      <c r="G18" s="100">
        <v>117878.68700000001</v>
      </c>
      <c r="H18" s="101">
        <v>113103.08</v>
      </c>
      <c r="I18" s="100">
        <v>107840.755322831</v>
      </c>
      <c r="J18" s="100">
        <v>105749.18</v>
      </c>
      <c r="K18" s="100"/>
      <c r="L18" s="101"/>
      <c r="M18" s="102">
        <f t="shared" si="0"/>
        <v>-1.9395035917262327E-2</v>
      </c>
      <c r="N18" s="103"/>
      <c r="O18" s="104">
        <f t="shared" si="1"/>
        <v>118055.41099999999</v>
      </c>
      <c r="P18" s="105">
        <f t="shared" si="2"/>
        <v>105749.18</v>
      </c>
      <c r="Q18" s="102">
        <f t="shared" si="3"/>
        <v>-0.10424114316962563</v>
      </c>
      <c r="R18" s="79"/>
      <c r="V18" s="1"/>
      <c r="W18" s="1"/>
      <c r="X18" s="1"/>
      <c r="Y18" s="1"/>
      <c r="Z18" s="1"/>
      <c r="AA18" s="1"/>
    </row>
    <row r="19" spans="1:28" ht="30" customHeight="1">
      <c r="A19" s="157" t="s">
        <v>450</v>
      </c>
      <c r="B19" s="81"/>
      <c r="C19" s="81"/>
      <c r="D19" s="81"/>
      <c r="E19" s="108">
        <v>9032.277</v>
      </c>
      <c r="F19" s="109">
        <v>9032.277</v>
      </c>
      <c r="G19" s="109">
        <v>9114.4069999999992</v>
      </c>
      <c r="H19" s="110">
        <v>9979.1679999999997</v>
      </c>
      <c r="I19" s="84">
        <v>9787.7104019300004</v>
      </c>
      <c r="J19" s="84">
        <v>9456.4979999999996</v>
      </c>
      <c r="K19" s="109"/>
      <c r="L19" s="110"/>
      <c r="M19" s="86">
        <f t="shared" si="0"/>
        <v>-3.3839620128594206E-2</v>
      </c>
      <c r="N19" s="103"/>
      <c r="O19" s="87">
        <f t="shared" si="1"/>
        <v>9032.277</v>
      </c>
      <c r="P19" s="111">
        <f t="shared" si="2"/>
        <v>9456.4979999999996</v>
      </c>
      <c r="Q19" s="86">
        <f t="shared" si="3"/>
        <v>4.6967226536564377E-2</v>
      </c>
      <c r="V19" s="1"/>
      <c r="W19" s="1"/>
      <c r="X19" s="1"/>
      <c r="Y19" s="1"/>
      <c r="Z19" s="1"/>
      <c r="AA19" s="1"/>
    </row>
    <row r="20" spans="1:28" ht="30" customHeight="1">
      <c r="A20" s="157" t="s">
        <v>627</v>
      </c>
      <c r="B20" s="81"/>
      <c r="C20" s="81"/>
      <c r="D20" s="81"/>
      <c r="E20" s="108">
        <v>1647.758</v>
      </c>
      <c r="F20" s="109">
        <v>1647.758</v>
      </c>
      <c r="G20" s="109">
        <v>2054.7370000000001</v>
      </c>
      <c r="H20" s="110">
        <v>2453.127</v>
      </c>
      <c r="I20" s="84">
        <v>2998.2940893340001</v>
      </c>
      <c r="J20" s="84">
        <v>2919.4580000000001</v>
      </c>
      <c r="K20" s="109"/>
      <c r="L20" s="110"/>
      <c r="M20" s="86">
        <f t="shared" si="0"/>
        <v>-2.6293647982847279E-2</v>
      </c>
      <c r="N20" s="103"/>
      <c r="O20" s="87">
        <f t="shared" si="1"/>
        <v>1647.758</v>
      </c>
      <c r="P20" s="111">
        <f t="shared" si="2"/>
        <v>2919.4580000000001</v>
      </c>
      <c r="Q20" s="86">
        <f t="shared" si="3"/>
        <v>0.7717759525367196</v>
      </c>
      <c r="V20" s="1"/>
      <c r="W20" s="1"/>
      <c r="X20" s="1"/>
      <c r="Y20" s="1"/>
      <c r="Z20" s="1"/>
      <c r="AA20" s="1"/>
    </row>
    <row r="21" spans="1:28" ht="30" customHeight="1">
      <c r="A21" s="157" t="s">
        <v>628</v>
      </c>
      <c r="B21" s="81"/>
      <c r="C21" s="81"/>
      <c r="D21" s="81"/>
      <c r="E21" s="108">
        <v>13568.572</v>
      </c>
      <c r="F21" s="109">
        <v>13568.572</v>
      </c>
      <c r="G21" s="109">
        <v>19973.434000000001</v>
      </c>
      <c r="H21" s="110">
        <v>21383.391</v>
      </c>
      <c r="I21" s="84">
        <v>21111.334927786</v>
      </c>
      <c r="J21" s="84">
        <v>27079.834999999999</v>
      </c>
      <c r="K21" s="109"/>
      <c r="L21" s="110"/>
      <c r="M21" s="86">
        <f t="shared" si="0"/>
        <v>0.282715427168865</v>
      </c>
      <c r="N21" s="103"/>
      <c r="O21" s="87">
        <f t="shared" si="1"/>
        <v>13568.572</v>
      </c>
      <c r="P21" s="111">
        <f t="shared" si="2"/>
        <v>27079.834999999999</v>
      </c>
      <c r="Q21" s="86">
        <f t="shared" si="3"/>
        <v>0.99577634256574665</v>
      </c>
      <c r="V21" s="1"/>
      <c r="W21" s="1"/>
      <c r="X21" s="1"/>
      <c r="Y21" s="1"/>
      <c r="Z21" s="1"/>
      <c r="AA21" s="1"/>
    </row>
    <row r="22" spans="1:28" ht="30" customHeight="1">
      <c r="A22" s="157" t="s">
        <v>629</v>
      </c>
      <c r="B22" s="81"/>
      <c r="C22" s="81"/>
      <c r="D22" s="81"/>
      <c r="E22" s="108">
        <v>2335.13</v>
      </c>
      <c r="F22" s="109">
        <v>2335.13</v>
      </c>
      <c r="G22" s="109">
        <v>1992.84</v>
      </c>
      <c r="H22" s="110">
        <v>3056.0949999999998</v>
      </c>
      <c r="I22" s="84">
        <v>4925.243332991</v>
      </c>
      <c r="J22" s="84">
        <v>6165.02</v>
      </c>
      <c r="K22" s="109"/>
      <c r="L22" s="110"/>
      <c r="M22" s="86">
        <f t="shared" si="0"/>
        <v>0.25171886609226868</v>
      </c>
      <c r="N22" s="103"/>
      <c r="O22" s="87">
        <f t="shared" si="1"/>
        <v>2335.13</v>
      </c>
      <c r="P22" s="111">
        <f t="shared" si="2"/>
        <v>6165.02</v>
      </c>
      <c r="Q22" s="86">
        <f t="shared" si="3"/>
        <v>1.6401185372977092</v>
      </c>
      <c r="V22" s="1"/>
      <c r="W22" s="1"/>
      <c r="X22" s="1"/>
      <c r="Y22" s="1"/>
      <c r="Z22" s="1"/>
      <c r="AA22" s="1"/>
    </row>
    <row r="23" spans="1:28" ht="30" customHeight="1">
      <c r="A23" s="157" t="s">
        <v>631</v>
      </c>
      <c r="B23" s="81"/>
      <c r="C23" s="81"/>
      <c r="D23" s="81"/>
      <c r="E23" s="108">
        <v>2095.346</v>
      </c>
      <c r="F23" s="109">
        <v>2095.346</v>
      </c>
      <c r="G23" s="109">
        <v>6182.607</v>
      </c>
      <c r="H23" s="110">
        <v>6537.8069999999998</v>
      </c>
      <c r="I23" s="84">
        <v>6897.2991034320003</v>
      </c>
      <c r="J23" s="84">
        <v>8005.1120000000001</v>
      </c>
      <c r="K23" s="109"/>
      <c r="L23" s="110"/>
      <c r="M23" s="86">
        <f t="shared" si="0"/>
        <v>0.16061546410489402</v>
      </c>
      <c r="N23" s="103"/>
      <c r="O23" s="87">
        <f t="shared" si="1"/>
        <v>2095.346</v>
      </c>
      <c r="P23" s="111">
        <f t="shared" si="2"/>
        <v>8005.1120000000001</v>
      </c>
      <c r="Q23" s="86">
        <f t="shared" si="3"/>
        <v>2.8204248844820854</v>
      </c>
      <c r="V23" s="1"/>
      <c r="W23" s="1"/>
      <c r="X23" s="1"/>
      <c r="Y23" s="1"/>
      <c r="Z23" s="1"/>
      <c r="AA23" s="1"/>
    </row>
    <row r="24" spans="1:28" ht="30" customHeight="1">
      <c r="A24" s="157" t="s">
        <v>630</v>
      </c>
      <c r="B24" s="81"/>
      <c r="C24" s="81"/>
      <c r="D24" s="81"/>
      <c r="E24" s="108">
        <v>3060.0479999999998</v>
      </c>
      <c r="F24" s="109">
        <v>3060.0479999999998</v>
      </c>
      <c r="G24" s="109">
        <v>3993.299</v>
      </c>
      <c r="H24" s="110">
        <v>3650.0729999999999</v>
      </c>
      <c r="I24" s="109">
        <v>4281.3535361530003</v>
      </c>
      <c r="J24" s="109">
        <v>5278.5450000000001</v>
      </c>
      <c r="K24" s="595"/>
      <c r="L24" s="110"/>
      <c r="M24" s="86">
        <f t="shared" si="0"/>
        <v>0.23291500116176422</v>
      </c>
      <c r="N24" s="103"/>
      <c r="O24" s="87">
        <f t="shared" si="1"/>
        <v>3060.0479999999998</v>
      </c>
      <c r="P24" s="111">
        <f t="shared" si="2"/>
        <v>5278.5450000000001</v>
      </c>
      <c r="Q24" s="86">
        <f t="shared" si="3"/>
        <v>0.72498764725259224</v>
      </c>
      <c r="V24" s="1"/>
      <c r="W24" s="1"/>
      <c r="X24" s="1"/>
      <c r="Y24" s="1"/>
      <c r="Z24" s="1"/>
      <c r="AA24" s="1"/>
    </row>
    <row r="25" spans="1:28" ht="30" customHeight="1">
      <c r="A25" s="157" t="s">
        <v>632</v>
      </c>
      <c r="B25" s="81"/>
      <c r="C25" s="81"/>
      <c r="D25" s="81"/>
      <c r="E25" s="108">
        <v>560.04899999999998</v>
      </c>
      <c r="F25" s="109">
        <v>560.04899999999998</v>
      </c>
      <c r="G25" s="109">
        <v>670.07600000000002</v>
      </c>
      <c r="H25" s="110">
        <v>959.82100000000003</v>
      </c>
      <c r="I25" s="109">
        <v>1289.2358591080001</v>
      </c>
      <c r="J25" s="109">
        <v>1689.309</v>
      </c>
      <c r="K25" s="595"/>
      <c r="L25" s="110"/>
      <c r="M25" s="86">
        <f t="shared" si="0"/>
        <v>0.31031803689419823</v>
      </c>
      <c r="N25" s="103"/>
      <c r="O25" s="87">
        <f t="shared" si="1"/>
        <v>560.04899999999998</v>
      </c>
      <c r="P25" s="111">
        <f t="shared" si="2"/>
        <v>1689.309</v>
      </c>
      <c r="Q25" s="86">
        <f t="shared" si="3"/>
        <v>2.0163592828484651</v>
      </c>
      <c r="V25" s="1"/>
      <c r="W25" s="1"/>
      <c r="X25" s="1"/>
      <c r="Y25" s="1"/>
      <c r="Z25" s="1"/>
      <c r="AA25" s="1"/>
    </row>
    <row r="26" spans="1:28" ht="30" customHeight="1">
      <c r="A26" s="114" t="s">
        <v>452</v>
      </c>
      <c r="B26" s="115"/>
      <c r="C26" s="115"/>
      <c r="D26" s="116"/>
      <c r="E26" s="108">
        <v>783</v>
      </c>
      <c r="F26" s="109">
        <v>783</v>
      </c>
      <c r="G26" s="109">
        <v>791.01800000000003</v>
      </c>
      <c r="H26" s="110">
        <v>788.43100000000004</v>
      </c>
      <c r="I26" s="109">
        <v>830.89285554594244</v>
      </c>
      <c r="J26" s="109">
        <v>835.21400000000006</v>
      </c>
      <c r="K26" s="109"/>
      <c r="L26" s="110"/>
      <c r="M26" s="86">
        <f t="shared" si="0"/>
        <v>5.2006036942253697E-3</v>
      </c>
      <c r="N26" s="103"/>
      <c r="O26" s="87">
        <f t="shared" si="1"/>
        <v>783</v>
      </c>
      <c r="P26" s="111">
        <f t="shared" si="2"/>
        <v>835.21400000000006</v>
      </c>
      <c r="Q26" s="86">
        <f t="shared" si="3"/>
        <v>6.6684546615581208E-2</v>
      </c>
      <c r="R26" s="79"/>
      <c r="V26" s="1"/>
      <c r="W26" s="1"/>
      <c r="X26" s="1"/>
      <c r="Y26" s="1"/>
      <c r="Z26" s="1"/>
      <c r="AA26" s="1"/>
      <c r="AB26" s="1"/>
    </row>
    <row r="27" spans="1:28" ht="30" customHeight="1">
      <c r="A27" s="759" t="s">
        <v>457</v>
      </c>
      <c r="B27" s="760"/>
      <c r="C27" s="760"/>
      <c r="D27" s="761"/>
      <c r="E27" s="149">
        <v>151137.59099999999</v>
      </c>
      <c r="F27" s="150">
        <v>151137.59099999999</v>
      </c>
      <c r="G27" s="150">
        <v>162651.10500000001</v>
      </c>
      <c r="H27" s="151">
        <v>161910.99299999999</v>
      </c>
      <c r="I27" s="150">
        <v>159962.11942911099</v>
      </c>
      <c r="J27" s="150">
        <v>167178.171</v>
      </c>
      <c r="K27" s="150"/>
      <c r="L27" s="151"/>
      <c r="M27" s="147">
        <f t="shared" si="0"/>
        <v>4.5111002508859022E-2</v>
      </c>
      <c r="N27" s="103"/>
      <c r="O27" s="152">
        <f t="shared" si="1"/>
        <v>151137.59099999999</v>
      </c>
      <c r="P27" s="152">
        <f t="shared" si="2"/>
        <v>167178.171</v>
      </c>
      <c r="Q27" s="147">
        <f t="shared" si="3"/>
        <v>0.10613229901222931</v>
      </c>
      <c r="V27" s="1"/>
      <c r="W27" s="1"/>
      <c r="X27" s="1"/>
      <c r="Y27" s="1"/>
      <c r="Z27" s="1"/>
      <c r="AA27" s="1"/>
    </row>
    <row r="28" spans="1:28" ht="30" customHeight="1">
      <c r="A28" s="76" t="s">
        <v>633</v>
      </c>
      <c r="B28" s="117"/>
      <c r="C28" s="117"/>
      <c r="D28" s="98"/>
      <c r="E28" s="99">
        <v>11545.591</v>
      </c>
      <c r="F28" s="100">
        <v>11545.591</v>
      </c>
      <c r="G28" s="100">
        <v>13094.558999999999</v>
      </c>
      <c r="H28" s="101">
        <v>13875.234</v>
      </c>
      <c r="I28" s="100">
        <v>15011.575796912999</v>
      </c>
      <c r="J28" s="100">
        <v>16253.7</v>
      </c>
      <c r="K28" s="100"/>
      <c r="L28" s="101"/>
      <c r="M28" s="102">
        <f t="shared" si="0"/>
        <v>8.2744424695402996E-2</v>
      </c>
      <c r="N28" s="103"/>
      <c r="O28" s="104">
        <f t="shared" si="1"/>
        <v>11545.591</v>
      </c>
      <c r="P28" s="105">
        <f t="shared" si="2"/>
        <v>16253.7</v>
      </c>
      <c r="Q28" s="102">
        <f t="shared" si="3"/>
        <v>0.4077841489448224</v>
      </c>
      <c r="V28" s="1"/>
      <c r="W28" s="1"/>
      <c r="X28" s="1"/>
      <c r="Y28" s="1"/>
      <c r="Z28" s="1"/>
      <c r="AA28" s="1"/>
    </row>
    <row r="29" spans="1:28" ht="30" customHeight="1">
      <c r="A29" s="80" t="s">
        <v>634</v>
      </c>
      <c r="B29" s="81"/>
      <c r="C29" s="81"/>
      <c r="D29" s="82"/>
      <c r="E29" s="108">
        <v>4342.6499999999996</v>
      </c>
      <c r="F29" s="109">
        <v>4342.6499999999996</v>
      </c>
      <c r="G29" s="109">
        <v>4342.6499999999996</v>
      </c>
      <c r="H29" s="110">
        <v>4342.6499999999996</v>
      </c>
      <c r="I29" s="109">
        <v>4342.6499999999996</v>
      </c>
      <c r="J29" s="109">
        <v>4342.6499999999996</v>
      </c>
      <c r="K29" s="109"/>
      <c r="L29" s="110"/>
      <c r="M29" s="86">
        <f t="shared" si="0"/>
        <v>0</v>
      </c>
      <c r="N29" s="103"/>
      <c r="O29" s="87">
        <f t="shared" si="1"/>
        <v>4342.6499999999996</v>
      </c>
      <c r="P29" s="111">
        <f t="shared" si="2"/>
        <v>4342.6499999999996</v>
      </c>
      <c r="Q29" s="86">
        <f t="shared" si="3"/>
        <v>0</v>
      </c>
      <c r="V29" s="1"/>
      <c r="W29" s="1"/>
      <c r="X29" s="1"/>
      <c r="Y29" s="1"/>
      <c r="Z29" s="1"/>
      <c r="AA29" s="1"/>
    </row>
    <row r="30" spans="1:28" ht="30" customHeight="1">
      <c r="A30" s="80" t="s">
        <v>635</v>
      </c>
      <c r="B30" s="81"/>
      <c r="C30" s="81"/>
      <c r="D30" s="82"/>
      <c r="E30" s="108">
        <v>-264.47000000000003</v>
      </c>
      <c r="F30" s="109">
        <v>-264.47000000000003</v>
      </c>
      <c r="G30" s="109">
        <v>-359.47399999999999</v>
      </c>
      <c r="H30" s="110">
        <v>-374.44400000000002</v>
      </c>
      <c r="I30" s="109">
        <v>-363.11607834300003</v>
      </c>
      <c r="J30" s="109">
        <v>-351.92099999999999</v>
      </c>
      <c r="K30" s="109"/>
      <c r="L30" s="110"/>
      <c r="M30" s="86" t="str">
        <f t="shared" si="0"/>
        <v>-</v>
      </c>
      <c r="N30" s="103"/>
      <c r="O30" s="87">
        <f t="shared" si="1"/>
        <v>-264.47000000000003</v>
      </c>
      <c r="P30" s="111">
        <f t="shared" si="2"/>
        <v>-351.92099999999999</v>
      </c>
      <c r="Q30" s="86" t="str">
        <f t="shared" si="3"/>
        <v>-</v>
      </c>
      <c r="V30" s="1"/>
      <c r="W30" s="1"/>
      <c r="X30" s="1"/>
      <c r="Y30" s="1"/>
      <c r="Z30" s="1"/>
      <c r="AA30" s="1"/>
    </row>
    <row r="31" spans="1:28" ht="30" customHeight="1">
      <c r="A31" s="80" t="s">
        <v>636</v>
      </c>
      <c r="B31" s="81"/>
      <c r="C31" s="81"/>
      <c r="D31" s="82"/>
      <c r="E31" s="108">
        <v>1695.105</v>
      </c>
      <c r="F31" s="109">
        <v>1695.105</v>
      </c>
      <c r="G31" s="109">
        <v>3068.453</v>
      </c>
      <c r="H31" s="110">
        <v>3068.453</v>
      </c>
      <c r="I31" s="109">
        <v>3068.4532765640001</v>
      </c>
      <c r="J31" s="109">
        <v>3068.4679999999998</v>
      </c>
      <c r="K31" s="109"/>
      <c r="L31" s="110"/>
      <c r="M31" s="86">
        <f t="shared" si="0"/>
        <v>4.798324977572932E-6</v>
      </c>
      <c r="N31" s="103"/>
      <c r="O31" s="87">
        <f t="shared" si="1"/>
        <v>1695.105</v>
      </c>
      <c r="P31" s="111">
        <f t="shared" si="2"/>
        <v>3068.4679999999998</v>
      </c>
      <c r="Q31" s="86">
        <f t="shared" si="3"/>
        <v>0.81019346884116317</v>
      </c>
      <c r="V31" s="1"/>
      <c r="W31" s="1"/>
      <c r="X31" s="1"/>
      <c r="Y31" s="1"/>
      <c r="Z31" s="1"/>
      <c r="AA31" s="1"/>
    </row>
    <row r="32" spans="1:28" ht="30" customHeight="1">
      <c r="A32" s="80" t="s">
        <v>637</v>
      </c>
      <c r="B32" s="81"/>
      <c r="C32" s="81"/>
      <c r="D32" s="82"/>
      <c r="E32" s="108">
        <v>-2646.1190000000001</v>
      </c>
      <c r="F32" s="109">
        <v>-2646.1190000000001</v>
      </c>
      <c r="G32" s="109">
        <v>-2733.431</v>
      </c>
      <c r="H32" s="110">
        <v>-1892.6479999999999</v>
      </c>
      <c r="I32" s="109">
        <v>-1071.9140286029999</v>
      </c>
      <c r="J32" s="109">
        <v>-220.06399999999999</v>
      </c>
      <c r="K32" s="109"/>
      <c r="L32" s="110"/>
      <c r="M32" s="86" t="str">
        <f t="shared" si="0"/>
        <v>-</v>
      </c>
      <c r="N32" s="103"/>
      <c r="O32" s="87">
        <f t="shared" si="1"/>
        <v>-2646.1190000000001</v>
      </c>
      <c r="P32" s="111">
        <f t="shared" si="2"/>
        <v>-220.06399999999999</v>
      </c>
      <c r="Q32" s="86"/>
      <c r="V32" s="1"/>
      <c r="W32" s="1"/>
      <c r="X32" s="1"/>
      <c r="Y32" s="1"/>
      <c r="Z32" s="1"/>
      <c r="AA32" s="1"/>
    </row>
    <row r="33" spans="1:27" ht="30" customHeight="1">
      <c r="A33" s="80" t="s">
        <v>638</v>
      </c>
      <c r="B33" s="81"/>
      <c r="C33" s="81"/>
      <c r="D33" s="82"/>
      <c r="E33" s="108">
        <v>8418.4249999999993</v>
      </c>
      <c r="F33" s="109">
        <v>8418.4249999999993</v>
      </c>
      <c r="G33" s="109">
        <v>8776.3610000000008</v>
      </c>
      <c r="H33" s="110">
        <v>8731.223</v>
      </c>
      <c r="I33" s="109">
        <v>9035.5026272949999</v>
      </c>
      <c r="J33" s="109">
        <v>9414.5669999999991</v>
      </c>
      <c r="K33" s="109"/>
      <c r="L33" s="110"/>
      <c r="M33" s="86">
        <f t="shared" ref="M33:M35" si="4">IF(OR(H33&lt;=0,I33&lt;=0),"-",I33/H33-1)</f>
        <v>3.4849599797760256E-2</v>
      </c>
      <c r="N33" s="103"/>
      <c r="O33" s="87">
        <f t="shared" si="1"/>
        <v>8418.4249999999993</v>
      </c>
      <c r="P33" s="111">
        <f t="shared" si="2"/>
        <v>9414.5669999999991</v>
      </c>
      <c r="Q33" s="86">
        <f t="shared" si="3"/>
        <v>0.11832878477862541</v>
      </c>
      <c r="V33" s="1"/>
      <c r="W33" s="1"/>
      <c r="X33" s="1"/>
      <c r="Y33" s="1"/>
      <c r="Z33" s="1"/>
      <c r="AA33" s="1"/>
    </row>
    <row r="34" spans="1:27" ht="30" customHeight="1">
      <c r="A34" s="118" t="s">
        <v>639</v>
      </c>
      <c r="B34" s="90"/>
      <c r="C34" s="77"/>
      <c r="D34" s="91"/>
      <c r="E34" s="119">
        <v>2446.11</v>
      </c>
      <c r="F34" s="120">
        <v>2446.11</v>
      </c>
      <c r="G34" s="121">
        <v>2737.3040000000001</v>
      </c>
      <c r="H34" s="122">
        <v>2748.1509999999998</v>
      </c>
      <c r="I34" s="120">
        <v>2814.6018530249999</v>
      </c>
      <c r="J34" s="120">
        <v>3032.9639999999999</v>
      </c>
      <c r="K34" s="121"/>
      <c r="L34" s="122"/>
      <c r="M34" s="95">
        <f t="shared" si="4"/>
        <v>2.4180204444733899E-2</v>
      </c>
      <c r="N34" s="103"/>
      <c r="O34" s="123">
        <f t="shared" si="1"/>
        <v>2446.11</v>
      </c>
      <c r="P34" s="124">
        <f t="shared" si="2"/>
        <v>3032.9639999999999</v>
      </c>
      <c r="Q34" s="95">
        <f t="shared" si="3"/>
        <v>0.2399131682549025</v>
      </c>
      <c r="V34" s="1"/>
      <c r="W34" s="1"/>
      <c r="X34" s="1"/>
      <c r="Y34" s="1"/>
      <c r="Z34" s="1"/>
      <c r="AA34" s="1"/>
    </row>
    <row r="35" spans="1:27" ht="30" customHeight="1">
      <c r="A35" s="153" t="s">
        <v>464</v>
      </c>
      <c r="B35" s="154"/>
      <c r="C35" s="154"/>
      <c r="D35" s="155"/>
      <c r="E35" s="144">
        <v>13991.700999999999</v>
      </c>
      <c r="F35" s="145">
        <v>13991.700999999999</v>
      </c>
      <c r="G35" s="156">
        <v>15831.862999999999</v>
      </c>
      <c r="H35" s="146">
        <v>16623.384999999998</v>
      </c>
      <c r="I35" s="145">
        <v>17826.177649937999</v>
      </c>
      <c r="J35" s="145">
        <v>19286.664000000001</v>
      </c>
      <c r="K35" s="156"/>
      <c r="L35" s="146"/>
      <c r="M35" s="147">
        <f t="shared" si="4"/>
        <v>7.2355458887464863E-2</v>
      </c>
      <c r="N35" s="78"/>
      <c r="O35" s="148">
        <f t="shared" si="1"/>
        <v>13991.700999999999</v>
      </c>
      <c r="P35" s="148">
        <f t="shared" si="2"/>
        <v>19286.664000000001</v>
      </c>
      <c r="Q35" s="147">
        <f t="shared" si="3"/>
        <v>0.3784359742964778</v>
      </c>
      <c r="V35" s="1"/>
      <c r="W35" s="1"/>
      <c r="X35" s="1"/>
      <c r="Y35" s="1"/>
      <c r="Z35" s="1"/>
      <c r="AA35" s="1"/>
    </row>
    <row r="36" spans="1:27" s="126" customFormat="1" ht="15.75">
      <c r="A36" s="125" t="s">
        <v>641</v>
      </c>
      <c r="D36" s="127"/>
      <c r="E36" s="127"/>
      <c r="F36" s="127"/>
      <c r="G36" s="127"/>
      <c r="H36" s="127"/>
      <c r="N36" s="128"/>
      <c r="O36" s="127"/>
      <c r="P36" s="129"/>
      <c r="Q36" s="127"/>
    </row>
    <row r="37" spans="1:27" ht="15.75">
      <c r="A37" s="125"/>
      <c r="B37" s="126"/>
      <c r="C37" s="126"/>
    </row>
    <row r="38" spans="1:27" ht="15.75" customHeight="1">
      <c r="A38" s="125"/>
    </row>
    <row r="39" spans="1:27" ht="30" customHeight="1">
      <c r="A39" s="131"/>
      <c r="E39" s="79"/>
      <c r="F39" s="79"/>
      <c r="G39" s="79"/>
      <c r="H39" s="79"/>
      <c r="I39" s="79"/>
      <c r="J39" s="79"/>
      <c r="K39" s="79"/>
      <c r="L39" s="79"/>
      <c r="M39" s="79"/>
      <c r="N39" s="132"/>
    </row>
    <row r="40" spans="1:27" ht="30" customHeight="1">
      <c r="A40" s="131"/>
      <c r="E40" s="79"/>
      <c r="F40" s="79"/>
      <c r="G40" s="79"/>
      <c r="H40" s="79"/>
      <c r="I40" s="79"/>
      <c r="J40" s="79"/>
      <c r="K40" s="79"/>
      <c r="L40" s="79"/>
      <c r="M40" s="79"/>
      <c r="N40" s="132"/>
    </row>
    <row r="41" spans="1:27" ht="30" customHeight="1">
      <c r="D41" s="3"/>
      <c r="K41" s="1"/>
      <c r="L41" s="1"/>
      <c r="M41" s="1"/>
      <c r="N41" s="635"/>
      <c r="O41" s="1"/>
      <c r="P41" s="2"/>
    </row>
    <row r="42" spans="1:27" ht="30" customHeight="1">
      <c r="D42" s="3"/>
      <c r="K42" s="1"/>
      <c r="L42" s="1"/>
      <c r="M42" s="1"/>
      <c r="N42" s="635"/>
      <c r="O42" s="1"/>
      <c r="P42" s="2"/>
    </row>
    <row r="43" spans="1:27" ht="30" customHeight="1">
      <c r="D43" s="1"/>
      <c r="E43" s="3"/>
      <c r="F43" s="3"/>
      <c r="G43" s="3"/>
      <c r="H43" s="3"/>
      <c r="I43" s="3"/>
      <c r="J43" s="3"/>
      <c r="K43" s="1"/>
      <c r="L43" s="1"/>
      <c r="M43" s="1"/>
      <c r="N43" s="635"/>
      <c r="O43" s="1"/>
      <c r="P43" s="2"/>
    </row>
  </sheetData>
  <mergeCells count="6">
    <mergeCell ref="Q4:Q6"/>
    <mergeCell ref="A27:D27"/>
    <mergeCell ref="A4:D6"/>
    <mergeCell ref="E4:H4"/>
    <mergeCell ref="I4:L4"/>
    <mergeCell ref="M4:M6"/>
  </mergeCells>
  <phoneticPr fontId="4" type="noConversion"/>
  <printOptions horizontalCentered="1"/>
  <pageMargins left="0.39370078740157483" right="0.39370078740157483" top="0.39370078740157483" bottom="0.39370078740157483" header="0.51181102362204722" footer="0.15748031496062992"/>
  <pageSetup paperSize="9" scale="47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65B47-63AB-442B-A370-2B7730507373}">
  <sheetPr>
    <pageSetUpPr fitToPage="1"/>
  </sheetPr>
  <dimension ref="A1:R26"/>
  <sheetViews>
    <sheetView showGridLines="0" defaultGridColor="0" view="pageBreakPreview" colorId="53" zoomScale="70" zoomScaleNormal="60" zoomScaleSheetLayoutView="70" workbookViewId="0"/>
  </sheetViews>
  <sheetFormatPr defaultColWidth="12.77734375" defaultRowHeight="30" customHeight="1"/>
  <cols>
    <col min="1" max="1" width="3.6640625" style="1" customWidth="1"/>
    <col min="2" max="2" width="12.77734375" style="1" customWidth="1"/>
    <col min="3" max="3" width="16.77734375" style="1" customWidth="1"/>
    <col min="4" max="12" width="12.77734375" style="1" customWidth="1"/>
    <col min="13" max="13" width="1.77734375" style="22" customWidth="1"/>
    <col min="14" max="14" width="12.77734375" style="1" customWidth="1"/>
    <col min="15" max="15" width="12.77734375" style="6" customWidth="1"/>
    <col min="16" max="16384" width="12.77734375" style="1"/>
  </cols>
  <sheetData>
    <row r="1" spans="1:18" ht="30" customHeight="1">
      <c r="A1" s="200" t="s">
        <v>609</v>
      </c>
      <c r="B1" s="168"/>
      <c r="C1" s="168"/>
      <c r="D1" s="168"/>
      <c r="E1" s="168"/>
      <c r="F1" s="168"/>
      <c r="G1" s="168"/>
      <c r="H1" s="65"/>
      <c r="I1" s="168"/>
      <c r="J1" s="168"/>
      <c r="K1" s="168"/>
      <c r="L1" s="168"/>
      <c r="M1" s="168"/>
      <c r="N1" s="168"/>
      <c r="O1" s="168"/>
      <c r="P1" s="168"/>
    </row>
    <row r="2" spans="1:18" ht="30" customHeight="1">
      <c r="A2" s="169"/>
      <c r="B2" s="169"/>
      <c r="C2" s="169"/>
      <c r="D2" s="169"/>
      <c r="E2" s="169"/>
      <c r="F2" s="169"/>
      <c r="G2" s="169"/>
      <c r="H2" s="68"/>
      <c r="I2" s="169"/>
      <c r="J2" s="169"/>
      <c r="K2" s="169"/>
      <c r="L2" s="169"/>
      <c r="M2" s="169"/>
      <c r="N2" s="169"/>
      <c r="O2" s="169"/>
      <c r="P2" s="169"/>
    </row>
    <row r="3" spans="1:18" s="10" customFormat="1" ht="30" customHeight="1">
      <c r="A3" s="133" t="s">
        <v>644</v>
      </c>
      <c r="B3" s="70"/>
      <c r="C3" s="170"/>
      <c r="D3" s="170"/>
      <c r="E3" s="170"/>
      <c r="F3" s="170"/>
      <c r="G3" s="71"/>
      <c r="H3" s="71"/>
      <c r="I3" s="71"/>
      <c r="J3" s="71"/>
      <c r="K3" s="71"/>
      <c r="L3" s="171"/>
      <c r="M3" s="172"/>
      <c r="N3" s="71"/>
      <c r="O3" s="708"/>
      <c r="P3" s="171" t="s">
        <v>5</v>
      </c>
    </row>
    <row r="4" spans="1:18" ht="30" customHeight="1">
      <c r="A4" s="762" t="s">
        <v>308</v>
      </c>
      <c r="B4" s="763"/>
      <c r="C4" s="764"/>
      <c r="D4" s="771">
        <v>2025</v>
      </c>
      <c r="E4" s="772"/>
      <c r="F4" s="772"/>
      <c r="G4" s="773"/>
      <c r="H4" s="771">
        <v>2026</v>
      </c>
      <c r="I4" s="772"/>
      <c r="J4" s="772"/>
      <c r="K4" s="773"/>
      <c r="L4" s="756" t="s">
        <v>12</v>
      </c>
      <c r="M4" s="174"/>
      <c r="N4" s="703">
        <v>2025</v>
      </c>
      <c r="O4" s="703">
        <v>2026</v>
      </c>
      <c r="P4" s="756" t="s">
        <v>13</v>
      </c>
    </row>
    <row r="5" spans="1:18" ht="30" customHeight="1">
      <c r="A5" s="765"/>
      <c r="B5" s="766"/>
      <c r="C5" s="767"/>
      <c r="D5" s="135" t="s">
        <v>7</v>
      </c>
      <c r="E5" s="136" t="s">
        <v>2</v>
      </c>
      <c r="F5" s="136" t="s">
        <v>1</v>
      </c>
      <c r="G5" s="709" t="s">
        <v>0</v>
      </c>
      <c r="H5" s="135" t="s">
        <v>7</v>
      </c>
      <c r="I5" s="136" t="s">
        <v>2</v>
      </c>
      <c r="J5" s="136" t="s">
        <v>1</v>
      </c>
      <c r="K5" s="709" t="s">
        <v>0</v>
      </c>
      <c r="L5" s="757"/>
      <c r="M5" s="174"/>
      <c r="N5" s="139" t="s">
        <v>424</v>
      </c>
      <c r="O5" s="140" t="s">
        <v>14</v>
      </c>
      <c r="P5" s="757"/>
    </row>
    <row r="6" spans="1:18" ht="30" customHeight="1" thickBot="1">
      <c r="A6" s="768"/>
      <c r="B6" s="769"/>
      <c r="C6" s="770"/>
      <c r="D6" s="163" t="s">
        <v>493</v>
      </c>
      <c r="E6" s="710" t="s">
        <v>495</v>
      </c>
      <c r="F6" s="710" t="s">
        <v>497</v>
      </c>
      <c r="G6" s="165" t="s">
        <v>499</v>
      </c>
      <c r="H6" s="163" t="s">
        <v>532</v>
      </c>
      <c r="I6" s="710" t="s">
        <v>533</v>
      </c>
      <c r="J6" s="710" t="s">
        <v>534</v>
      </c>
      <c r="K6" s="165" t="s">
        <v>535</v>
      </c>
      <c r="L6" s="758"/>
      <c r="M6" s="174"/>
      <c r="N6" s="167" t="s">
        <v>803</v>
      </c>
      <c r="O6" s="167" t="s">
        <v>804</v>
      </c>
      <c r="P6" s="758"/>
    </row>
    <row r="7" spans="1:18" ht="30" customHeight="1">
      <c r="A7" s="208" t="s">
        <v>314</v>
      </c>
      <c r="B7" s="209"/>
      <c r="C7" s="210"/>
      <c r="D7" s="211">
        <v>233.35499999999999</v>
      </c>
      <c r="E7" s="212">
        <v>164.57900000000001</v>
      </c>
      <c r="F7" s="212">
        <v>-13.263</v>
      </c>
      <c r="G7" s="213">
        <v>239.20500000000001</v>
      </c>
      <c r="H7" s="211">
        <v>146.18410880599959</v>
      </c>
      <c r="I7" s="211">
        <v>340.41399999999999</v>
      </c>
      <c r="J7" s="212"/>
      <c r="K7" s="213"/>
      <c r="L7" s="214">
        <f>IF(OR(H7&lt;=0,I7&lt;=0),"-",I7/H7-1)</f>
        <v>1.3286662468337251</v>
      </c>
      <c r="M7" s="78"/>
      <c r="N7" s="215">
        <f>$D7+$E7</f>
        <v>397.93399999999997</v>
      </c>
      <c r="O7" s="216">
        <f>$H7+$I7</f>
        <v>486.59810880599957</v>
      </c>
      <c r="P7" s="214">
        <f t="shared" ref="P7:P21" si="0">IF(OR(O7&lt;=0,N7&lt;=0),"-",O7/N7-1)</f>
        <v>0.22281109130157173</v>
      </c>
    </row>
    <row r="8" spans="1:18" ht="30" customHeight="1">
      <c r="A8" s="157"/>
      <c r="B8" s="175" t="s">
        <v>610</v>
      </c>
      <c r="C8" s="175"/>
      <c r="D8" s="160">
        <v>2867.9059999999999</v>
      </c>
      <c r="E8" s="161">
        <v>2960.6930000000002</v>
      </c>
      <c r="F8" s="161">
        <v>3022.99</v>
      </c>
      <c r="G8" s="162">
        <v>3293.5770000000002</v>
      </c>
      <c r="H8" s="160">
        <v>3160.0140846139998</v>
      </c>
      <c r="I8" s="160">
        <v>3259.4070000000002</v>
      </c>
      <c r="J8" s="161"/>
      <c r="K8" s="162"/>
      <c r="L8" s="102">
        <f t="shared" ref="L8:L21" si="1">IF(OR(H8&lt;=0,I8&lt;=0),"-",I8/H8-1)</f>
        <v>3.1453314043738301E-2</v>
      </c>
      <c r="M8" s="78"/>
      <c r="N8" s="104">
        <f t="shared" ref="N8:N21" si="2">$D8+$E8</f>
        <v>5828.5990000000002</v>
      </c>
      <c r="O8" s="104">
        <f t="shared" ref="O8:O21" si="3">$H8+$I8</f>
        <v>6419.4210846139995</v>
      </c>
      <c r="P8" s="102">
        <f t="shared" si="0"/>
        <v>0.10136605462376114</v>
      </c>
      <c r="R8" s="3"/>
    </row>
    <row r="9" spans="1:18" ht="30" customHeight="1">
      <c r="A9" s="80"/>
      <c r="B9" s="704" t="s">
        <v>611</v>
      </c>
      <c r="C9" s="82"/>
      <c r="D9" s="83">
        <v>2634.5509999999999</v>
      </c>
      <c r="E9" s="84">
        <v>2796.114</v>
      </c>
      <c r="F9" s="84">
        <v>3036.2530000000002</v>
      </c>
      <c r="G9" s="85">
        <v>3054.3719999999998</v>
      </c>
      <c r="H9" s="83">
        <v>3013.8299758080002</v>
      </c>
      <c r="I9" s="83">
        <v>2918.9929999999999</v>
      </c>
      <c r="J9" s="84"/>
      <c r="K9" s="85"/>
      <c r="L9" s="86">
        <f t="shared" si="1"/>
        <v>-3.1467261447810979E-2</v>
      </c>
      <c r="M9" s="78"/>
      <c r="N9" s="87">
        <f t="shared" si="2"/>
        <v>5430.665</v>
      </c>
      <c r="O9" s="87">
        <f t="shared" si="3"/>
        <v>5932.8229758079997</v>
      </c>
      <c r="P9" s="86">
        <f t="shared" si="0"/>
        <v>9.2467124340757545E-2</v>
      </c>
    </row>
    <row r="10" spans="1:18" ht="30" customHeight="1">
      <c r="A10" s="705" t="s">
        <v>315</v>
      </c>
      <c r="B10" s="706"/>
      <c r="C10" s="707"/>
      <c r="D10" s="144">
        <v>138.00399999999999</v>
      </c>
      <c r="E10" s="145">
        <v>76.125</v>
      </c>
      <c r="F10" s="145">
        <v>368.15199999999999</v>
      </c>
      <c r="G10" s="146">
        <v>-58.906999999999996</v>
      </c>
      <c r="H10" s="144">
        <v>334.59832868299986</v>
      </c>
      <c r="I10" s="144">
        <v>286.36799999999999</v>
      </c>
      <c r="J10" s="145"/>
      <c r="K10" s="146"/>
      <c r="L10" s="147">
        <f t="shared" si="1"/>
        <v>-0.14414396172520494</v>
      </c>
      <c r="M10" s="78"/>
      <c r="N10" s="148">
        <f t="shared" si="2"/>
        <v>214.12899999999999</v>
      </c>
      <c r="O10" s="148">
        <f t="shared" si="3"/>
        <v>620.9663286829998</v>
      </c>
      <c r="P10" s="147">
        <f t="shared" si="0"/>
        <v>1.8999637073119469</v>
      </c>
    </row>
    <row r="11" spans="1:18" ht="30" customHeight="1">
      <c r="A11" s="711"/>
      <c r="B11" s="712" t="s">
        <v>612</v>
      </c>
      <c r="C11" s="98"/>
      <c r="D11" s="99">
        <v>911.91700000000003</v>
      </c>
      <c r="E11" s="100">
        <v>880.87199999999996</v>
      </c>
      <c r="F11" s="100">
        <v>951.09500000000003</v>
      </c>
      <c r="G11" s="101">
        <v>993.05600000000004</v>
      </c>
      <c r="H11" s="99">
        <v>1027.8751175049999</v>
      </c>
      <c r="I11" s="99">
        <v>1044.72</v>
      </c>
      <c r="J11" s="100"/>
      <c r="K11" s="636"/>
      <c r="L11" s="102">
        <f t="shared" si="1"/>
        <v>1.6388063304702216E-2</v>
      </c>
      <c r="M11" s="103"/>
      <c r="N11" s="104">
        <f t="shared" si="2"/>
        <v>1792.789</v>
      </c>
      <c r="O11" s="105">
        <f t="shared" si="3"/>
        <v>2072.595117505</v>
      </c>
      <c r="P11" s="102">
        <f t="shared" si="0"/>
        <v>0.15607308919510321</v>
      </c>
    </row>
    <row r="12" spans="1:18" ht="30" customHeight="1">
      <c r="A12" s="106"/>
      <c r="B12" s="704" t="s">
        <v>613</v>
      </c>
      <c r="C12" s="82"/>
      <c r="D12" s="109">
        <v>541.84699999999998</v>
      </c>
      <c r="E12" s="109">
        <v>1394.538</v>
      </c>
      <c r="F12" s="109">
        <v>1013.6559999999999</v>
      </c>
      <c r="G12" s="110">
        <v>828.68399999999997</v>
      </c>
      <c r="H12" s="109">
        <v>913.02371385000004</v>
      </c>
      <c r="I12" s="109">
        <v>4104.2700000000004</v>
      </c>
      <c r="J12" s="109"/>
      <c r="K12" s="637"/>
      <c r="L12" s="86">
        <f t="shared" si="1"/>
        <v>3.4952501646351406</v>
      </c>
      <c r="M12" s="605"/>
      <c r="N12" s="87">
        <f t="shared" si="2"/>
        <v>1936.385</v>
      </c>
      <c r="O12" s="111">
        <f t="shared" si="3"/>
        <v>5017.2937138500001</v>
      </c>
      <c r="P12" s="86">
        <f t="shared" si="0"/>
        <v>1.5910620635100976</v>
      </c>
    </row>
    <row r="13" spans="1:18" ht="30" customHeight="1">
      <c r="A13" s="106"/>
      <c r="B13" s="704" t="s">
        <v>614</v>
      </c>
      <c r="C13" s="82"/>
      <c r="D13" s="109">
        <v>-196.989</v>
      </c>
      <c r="E13" s="109">
        <v>726.11</v>
      </c>
      <c r="F13" s="109">
        <v>-955.49300000000005</v>
      </c>
      <c r="G13" s="110">
        <v>-1155.443</v>
      </c>
      <c r="H13" s="109">
        <v>-1759.8381138730001</v>
      </c>
      <c r="I13" s="109">
        <v>-2161.431</v>
      </c>
      <c r="J13" s="109"/>
      <c r="K13" s="637"/>
      <c r="L13" s="86" t="str">
        <f t="shared" si="1"/>
        <v>-</v>
      </c>
      <c r="M13" s="605"/>
      <c r="N13" s="87">
        <f t="shared" si="2"/>
        <v>529.12099999999998</v>
      </c>
      <c r="O13" s="111">
        <f t="shared" si="3"/>
        <v>-3921.2691138730002</v>
      </c>
      <c r="P13" s="86" t="str">
        <f t="shared" si="0"/>
        <v>-</v>
      </c>
    </row>
    <row r="14" spans="1:18" ht="30" customHeight="1">
      <c r="A14" s="106"/>
      <c r="B14" s="704" t="s">
        <v>615</v>
      </c>
      <c r="C14" s="82"/>
      <c r="D14" s="109">
        <v>222.483</v>
      </c>
      <c r="E14" s="109">
        <v>-1374.578</v>
      </c>
      <c r="F14" s="109">
        <v>759.39800000000002</v>
      </c>
      <c r="G14" s="110">
        <v>547.22799999999995</v>
      </c>
      <c r="H14" s="109">
        <v>1271.121012604</v>
      </c>
      <c r="I14" s="109">
        <v>449.55399999999997</v>
      </c>
      <c r="J14" s="109"/>
      <c r="K14" s="637"/>
      <c r="L14" s="86">
        <f t="shared" si="1"/>
        <v>-0.64633265004482132</v>
      </c>
      <c r="M14" s="605"/>
      <c r="N14" s="87">
        <f t="shared" si="2"/>
        <v>-1152.095</v>
      </c>
      <c r="O14" s="111">
        <f t="shared" si="3"/>
        <v>1720.6750126040001</v>
      </c>
      <c r="P14" s="86" t="str">
        <f t="shared" si="0"/>
        <v>-</v>
      </c>
    </row>
    <row r="15" spans="1:18" ht="30" customHeight="1">
      <c r="A15" s="106"/>
      <c r="B15" s="704" t="s">
        <v>616</v>
      </c>
      <c r="C15" s="82"/>
      <c r="D15" s="109">
        <v>-1174.9590000000001</v>
      </c>
      <c r="E15" s="109">
        <v>-1347.6320000000001</v>
      </c>
      <c r="F15" s="109">
        <v>-1180.3119999999999</v>
      </c>
      <c r="G15" s="181">
        <v>-1113.9860000000001</v>
      </c>
      <c r="H15" s="109">
        <v>-954.65296939999996</v>
      </c>
      <c r="I15" s="109">
        <v>-2993.105</v>
      </c>
      <c r="J15" s="182"/>
      <c r="K15" s="638"/>
      <c r="L15" s="102" t="str">
        <f t="shared" si="1"/>
        <v>-</v>
      </c>
      <c r="M15" s="103"/>
      <c r="N15" s="87">
        <f t="shared" si="2"/>
        <v>-2522.5910000000003</v>
      </c>
      <c r="O15" s="111">
        <f t="shared" si="3"/>
        <v>-3947.7579694000001</v>
      </c>
      <c r="P15" s="86" t="str">
        <f t="shared" si="0"/>
        <v>-</v>
      </c>
    </row>
    <row r="16" spans="1:18" ht="30" customHeight="1">
      <c r="A16" s="713"/>
      <c r="B16" s="714" t="s">
        <v>617</v>
      </c>
      <c r="C16" s="715"/>
      <c r="D16" s="109">
        <v>-166.29499999999999</v>
      </c>
      <c r="E16" s="109">
        <v>-203.185</v>
      </c>
      <c r="F16" s="109">
        <v>-220.19200000000001</v>
      </c>
      <c r="G16" s="110">
        <v>-158.446</v>
      </c>
      <c r="H16" s="109">
        <v>-162.93043200299999</v>
      </c>
      <c r="I16" s="109">
        <v>-157.63999999999999</v>
      </c>
      <c r="J16" s="109"/>
      <c r="K16" s="110"/>
      <c r="L16" s="86" t="str">
        <f t="shared" si="1"/>
        <v>-</v>
      </c>
      <c r="M16" s="103"/>
      <c r="N16" s="184">
        <f t="shared" si="2"/>
        <v>-369.48</v>
      </c>
      <c r="O16" s="185">
        <f t="shared" si="3"/>
        <v>-320.57043200299995</v>
      </c>
      <c r="P16" s="186" t="str">
        <f t="shared" si="0"/>
        <v>-</v>
      </c>
    </row>
    <row r="17" spans="1:16" ht="30" customHeight="1">
      <c r="A17" s="187" t="s">
        <v>453</v>
      </c>
      <c r="B17" s="188"/>
      <c r="C17" s="189"/>
      <c r="D17" s="190">
        <v>371.35899999999998</v>
      </c>
      <c r="E17" s="191">
        <v>240.70400000000001</v>
      </c>
      <c r="F17" s="191">
        <v>354.88900000000001</v>
      </c>
      <c r="G17" s="192">
        <v>180.298</v>
      </c>
      <c r="H17" s="190">
        <v>480.78243748899945</v>
      </c>
      <c r="I17" s="190">
        <v>626.78200000000004</v>
      </c>
      <c r="J17" s="191"/>
      <c r="K17" s="192"/>
      <c r="L17" s="193">
        <f t="shared" si="1"/>
        <v>0.30367074819437656</v>
      </c>
      <c r="M17" s="103"/>
      <c r="N17" s="194">
        <f t="shared" si="2"/>
        <v>612.06299999999999</v>
      </c>
      <c r="O17" s="195">
        <f t="shared" si="3"/>
        <v>1107.5644374889994</v>
      </c>
      <c r="P17" s="193">
        <f t="shared" si="0"/>
        <v>0.80955953470312592</v>
      </c>
    </row>
    <row r="18" spans="1:16" ht="30" customHeight="1">
      <c r="A18" s="187" t="s">
        <v>454</v>
      </c>
      <c r="B18" s="188"/>
      <c r="C18" s="189"/>
      <c r="D18" s="190">
        <v>5.8959999999999999</v>
      </c>
      <c r="E18" s="191">
        <v>8.0860000000000003</v>
      </c>
      <c r="F18" s="191">
        <v>-2.5030000000000001</v>
      </c>
      <c r="G18" s="192">
        <v>-26.248999999999999</v>
      </c>
      <c r="H18" s="190">
        <v>3.8212404719999999</v>
      </c>
      <c r="I18" s="190">
        <v>0.53200000000000003</v>
      </c>
      <c r="J18" s="191"/>
      <c r="K18" s="192"/>
      <c r="L18" s="193">
        <f t="shared" si="1"/>
        <v>-0.86077819391419863</v>
      </c>
      <c r="M18" s="103"/>
      <c r="N18" s="194">
        <f t="shared" si="2"/>
        <v>13.981999999999999</v>
      </c>
      <c r="O18" s="195">
        <f t="shared" si="3"/>
        <v>4.3532404719999995</v>
      </c>
      <c r="P18" s="193">
        <f t="shared" si="0"/>
        <v>-0.68865394993563156</v>
      </c>
    </row>
    <row r="19" spans="1:16" ht="30" customHeight="1">
      <c r="A19" s="187" t="s">
        <v>455</v>
      </c>
      <c r="B19" s="188"/>
      <c r="C19" s="189"/>
      <c r="D19" s="190">
        <v>377.255</v>
      </c>
      <c r="E19" s="191">
        <v>248.79</v>
      </c>
      <c r="F19" s="191">
        <v>352.38600000000002</v>
      </c>
      <c r="G19" s="192">
        <v>154.04900000000001</v>
      </c>
      <c r="H19" s="190">
        <v>484.60367796099945</v>
      </c>
      <c r="I19" s="190">
        <v>627.31399999999996</v>
      </c>
      <c r="J19" s="191"/>
      <c r="K19" s="192"/>
      <c r="L19" s="193">
        <f t="shared" si="1"/>
        <v>0.29448873074893522</v>
      </c>
      <c r="M19" s="103"/>
      <c r="N19" s="196">
        <f t="shared" si="2"/>
        <v>626.04499999999996</v>
      </c>
      <c r="O19" s="195">
        <f t="shared" si="3"/>
        <v>1111.9176779609993</v>
      </c>
      <c r="P19" s="193">
        <f t="shared" si="0"/>
        <v>0.77609864779847992</v>
      </c>
    </row>
    <row r="20" spans="1:16" ht="30" customHeight="1">
      <c r="A20" s="203" t="s">
        <v>456</v>
      </c>
      <c r="B20" s="201"/>
      <c r="C20" s="202"/>
      <c r="D20" s="204">
        <v>295.72800000000001</v>
      </c>
      <c r="E20" s="205">
        <v>165.76499999999999</v>
      </c>
      <c r="F20" s="205">
        <v>307.42</v>
      </c>
      <c r="G20" s="206">
        <v>67.406000000000006</v>
      </c>
      <c r="H20" s="204">
        <v>381.581786841</v>
      </c>
      <c r="I20" s="204">
        <v>522.94299999999998</v>
      </c>
      <c r="J20" s="205"/>
      <c r="K20" s="206"/>
      <c r="L20" s="147">
        <f t="shared" si="1"/>
        <v>0.37046111222783096</v>
      </c>
      <c r="M20" s="103"/>
      <c r="N20" s="207">
        <f t="shared" si="2"/>
        <v>461.49299999999999</v>
      </c>
      <c r="O20" s="207">
        <f t="shared" si="3"/>
        <v>904.52478684099992</v>
      </c>
      <c r="P20" s="147">
        <f t="shared" ref="P20" si="4">IF(OR(O20&lt;=0,N20&lt;=0),"-",O20/N20-1)</f>
        <v>0.95999676450347016</v>
      </c>
    </row>
    <row r="21" spans="1:16" ht="30" customHeight="1">
      <c r="A21" s="733"/>
      <c r="B21" s="734" t="s">
        <v>802</v>
      </c>
      <c r="C21" s="735"/>
      <c r="D21" s="190">
        <v>226.06100000000001</v>
      </c>
      <c r="E21" s="191">
        <v>125.095</v>
      </c>
      <c r="F21" s="191">
        <v>266.99400000000003</v>
      </c>
      <c r="G21" s="192">
        <v>23.16</v>
      </c>
      <c r="H21" s="190">
        <v>324.39422459500003</v>
      </c>
      <c r="I21" s="190">
        <v>447.553</v>
      </c>
      <c r="J21" s="191"/>
      <c r="K21" s="192"/>
      <c r="L21" s="193">
        <f t="shared" si="1"/>
        <v>0.37965773144932324</v>
      </c>
      <c r="M21" s="103"/>
      <c r="N21" s="195">
        <f t="shared" si="2"/>
        <v>351.15600000000001</v>
      </c>
      <c r="O21" s="195">
        <f t="shared" si="3"/>
        <v>771.94722459500008</v>
      </c>
      <c r="P21" s="193">
        <f t="shared" si="0"/>
        <v>1.1983028186760301</v>
      </c>
    </row>
    <row r="22" spans="1:16" ht="17.25" customHeight="1">
      <c r="A22" s="197" t="s">
        <v>641</v>
      </c>
      <c r="B22" s="198"/>
      <c r="C22" s="198"/>
      <c r="D22" s="198"/>
      <c r="E22" s="198"/>
      <c r="F22" s="198"/>
      <c r="G22" s="198"/>
      <c r="H22" s="130"/>
      <c r="I22" s="198"/>
      <c r="J22" s="198"/>
      <c r="K22" s="198"/>
      <c r="L22" s="198"/>
      <c r="M22" s="103"/>
      <c r="N22" s="78"/>
      <c r="O22" s="103"/>
      <c r="P22" s="199"/>
    </row>
    <row r="23" spans="1:16" ht="40.5" customHeight="1">
      <c r="A23" s="197"/>
      <c r="B23" s="198"/>
      <c r="C23" s="198"/>
      <c r="D23" s="198"/>
      <c r="E23" s="198"/>
      <c r="F23" s="198"/>
      <c r="G23" s="732"/>
      <c r="H23" s="132"/>
      <c r="I23" s="198"/>
      <c r="J23" s="198"/>
      <c r="K23" s="198"/>
      <c r="L23" s="198"/>
      <c r="M23" s="103"/>
      <c r="N23" s="78"/>
      <c r="O23" s="699"/>
      <c r="P23" s="199"/>
    </row>
    <row r="24" spans="1:16" ht="30" customHeight="1">
      <c r="A24" s="198"/>
      <c r="B24" s="198"/>
      <c r="C24" s="198"/>
      <c r="D24" s="198"/>
      <c r="E24" s="198"/>
      <c r="F24" s="198"/>
      <c r="G24" s="255"/>
      <c r="H24" s="130"/>
      <c r="I24" s="198"/>
      <c r="J24" s="198"/>
      <c r="K24" s="198"/>
      <c r="L24" s="198"/>
      <c r="M24" s="103"/>
      <c r="N24" s="78"/>
      <c r="O24" s="103"/>
      <c r="P24" s="199"/>
    </row>
    <row r="25" spans="1:16" ht="30" customHeight="1">
      <c r="A25" s="198"/>
      <c r="B25" s="198"/>
      <c r="C25" s="198"/>
      <c r="D25" s="198"/>
      <c r="E25" s="198"/>
      <c r="F25" s="198"/>
      <c r="G25" s="198"/>
      <c r="H25" s="130"/>
      <c r="I25" s="198"/>
      <c r="J25" s="198"/>
      <c r="K25" s="227"/>
      <c r="L25" s="198"/>
      <c r="M25" s="103"/>
      <c r="N25" s="78"/>
      <c r="O25" s="103"/>
      <c r="P25" s="199"/>
    </row>
    <row r="26" spans="1:16" ht="30" customHeight="1">
      <c r="A26" s="217"/>
      <c r="B26" s="217"/>
      <c r="C26" s="218"/>
      <c r="D26" s="78"/>
      <c r="E26" s="78"/>
      <c r="F26" s="103"/>
      <c r="G26" s="103"/>
      <c r="H26" s="103"/>
      <c r="I26" s="103"/>
      <c r="J26" s="103"/>
      <c r="K26" s="103"/>
      <c r="L26" s="199"/>
      <c r="M26" s="103"/>
      <c r="N26" s="78"/>
      <c r="O26" s="103"/>
      <c r="P26" s="199"/>
    </row>
  </sheetData>
  <mergeCells count="5">
    <mergeCell ref="A4:C6"/>
    <mergeCell ref="D4:G4"/>
    <mergeCell ref="H4:K4"/>
    <mergeCell ref="L4:L6"/>
    <mergeCell ref="P4:P6"/>
  </mergeCells>
  <phoneticPr fontId="4" type="noConversion"/>
  <printOptions horizontalCentered="1"/>
  <pageMargins left="0.39370078740157483" right="0.39370078740157483" top="0.39370078740157483" bottom="0.39370078740157483" header="0.51181102362204722" footer="0.15748031496062992"/>
  <pageSetup paperSize="9" scale="64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AJ40"/>
  <sheetViews>
    <sheetView showGridLines="0" defaultGridColor="0" view="pageBreakPreview" colorId="53" zoomScale="70" zoomScaleNormal="40" zoomScaleSheetLayoutView="70" workbookViewId="0"/>
  </sheetViews>
  <sheetFormatPr defaultColWidth="12.77734375" defaultRowHeight="30" customHeight="1"/>
  <cols>
    <col min="1" max="3" width="3.6640625" style="66" customWidth="1"/>
    <col min="4" max="4" width="16.33203125" style="66" customWidth="1"/>
    <col min="5" max="13" width="13.21875" style="66" customWidth="1"/>
    <col min="14" max="14" width="1.77734375" style="130" customWidth="1"/>
    <col min="15" max="15" width="13.77734375" style="66" customWidth="1"/>
    <col min="16" max="16" width="13.77734375" style="74" customWidth="1"/>
    <col min="17" max="17" width="13.77734375" style="66" customWidth="1"/>
    <col min="18" max="18" width="12.77734375" style="66"/>
    <col min="19" max="19" width="21.6640625" style="66" bestFit="1" customWidth="1"/>
    <col min="20" max="20" width="20.44140625" style="66" bestFit="1" customWidth="1"/>
    <col min="21" max="16384" width="12.77734375" style="66"/>
  </cols>
  <sheetData>
    <row r="1" spans="1:35" ht="30" customHeight="1">
      <c r="A1" s="134" t="s">
        <v>310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</row>
    <row r="2" spans="1:35" ht="30" customHeight="1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</row>
    <row r="3" spans="1:35" s="71" customFormat="1" ht="30" customHeight="1">
      <c r="A3" s="133" t="s">
        <v>309</v>
      </c>
      <c r="B3" s="70"/>
      <c r="C3" s="70"/>
      <c r="M3" s="72"/>
      <c r="N3" s="73"/>
      <c r="P3" s="74"/>
      <c r="Q3" s="72" t="s">
        <v>5</v>
      </c>
      <c r="R3" s="66"/>
      <c r="S3" s="66"/>
    </row>
    <row r="4" spans="1:35" ht="30" customHeight="1">
      <c r="A4" s="762" t="s">
        <v>308</v>
      </c>
      <c r="B4" s="763"/>
      <c r="C4" s="763"/>
      <c r="D4" s="764"/>
      <c r="E4" s="771">
        <v>2025</v>
      </c>
      <c r="F4" s="772"/>
      <c r="G4" s="772"/>
      <c r="H4" s="773"/>
      <c r="I4" s="771">
        <v>2026</v>
      </c>
      <c r="J4" s="772"/>
      <c r="K4" s="772"/>
      <c r="L4" s="773"/>
      <c r="M4" s="756" t="s">
        <v>12</v>
      </c>
      <c r="N4" s="75"/>
      <c r="O4" s="138">
        <v>2025</v>
      </c>
      <c r="P4" s="138">
        <v>2026</v>
      </c>
      <c r="Q4" s="756" t="s">
        <v>13</v>
      </c>
      <c r="R4" s="604"/>
      <c r="S4" s="79"/>
    </row>
    <row r="5" spans="1:35" ht="30" customHeight="1">
      <c r="A5" s="765"/>
      <c r="B5" s="766"/>
      <c r="C5" s="766"/>
      <c r="D5" s="767"/>
      <c r="E5" s="135" t="s">
        <v>7</v>
      </c>
      <c r="F5" s="136" t="s">
        <v>2</v>
      </c>
      <c r="G5" s="136" t="s">
        <v>1</v>
      </c>
      <c r="H5" s="692" t="s">
        <v>0</v>
      </c>
      <c r="I5" s="135" t="s">
        <v>7</v>
      </c>
      <c r="J5" s="136" t="s">
        <v>2</v>
      </c>
      <c r="K5" s="136" t="s">
        <v>1</v>
      </c>
      <c r="L5" s="137" t="s">
        <v>0</v>
      </c>
      <c r="M5" s="757"/>
      <c r="N5" s="75"/>
      <c r="O5" s="139" t="s">
        <v>424</v>
      </c>
      <c r="P5" s="140" t="s">
        <v>14</v>
      </c>
      <c r="Q5" s="757"/>
      <c r="R5" s="604"/>
      <c r="S5" s="79"/>
    </row>
    <row r="6" spans="1:35" ht="30" customHeight="1" thickBot="1">
      <c r="A6" s="768"/>
      <c r="B6" s="769"/>
      <c r="C6" s="769"/>
      <c r="D6" s="770"/>
      <c r="E6" s="163" t="s">
        <v>494</v>
      </c>
      <c r="F6" s="693" t="s">
        <v>496</v>
      </c>
      <c r="G6" s="693" t="s">
        <v>498</v>
      </c>
      <c r="H6" s="165" t="s">
        <v>500</v>
      </c>
      <c r="I6" s="163" t="s">
        <v>532</v>
      </c>
      <c r="J6" s="164" t="s">
        <v>533</v>
      </c>
      <c r="K6" s="164" t="s">
        <v>534</v>
      </c>
      <c r="L6" s="165" t="s">
        <v>535</v>
      </c>
      <c r="M6" s="758"/>
      <c r="N6" s="75"/>
      <c r="O6" s="167" t="s">
        <v>803</v>
      </c>
      <c r="P6" s="167" t="s">
        <v>804</v>
      </c>
      <c r="Q6" s="758"/>
    </row>
    <row r="7" spans="1:35" ht="30" customHeight="1">
      <c r="A7" s="157" t="s">
        <v>445</v>
      </c>
      <c r="B7" s="158"/>
      <c r="C7" s="77"/>
      <c r="D7" s="159"/>
      <c r="E7" s="160">
        <v>107959.306413522</v>
      </c>
      <c r="F7" s="161">
        <v>108593.218749422</v>
      </c>
      <c r="G7" s="161">
        <v>109414.56861777201</v>
      </c>
      <c r="H7" s="162">
        <v>107601.668043256</v>
      </c>
      <c r="I7" s="161">
        <v>105423.30728433099</v>
      </c>
      <c r="J7" s="161">
        <v>103410.829186552</v>
      </c>
      <c r="K7" s="161"/>
      <c r="L7" s="162"/>
      <c r="M7" s="102">
        <f>IF(OR(I7&lt;=0,J7&lt;=0),"-",J7/I7-1)</f>
        <v>-1.908949879888755E-2</v>
      </c>
      <c r="N7" s="78"/>
      <c r="O7" s="104">
        <f>F7</f>
        <v>108593.218749422</v>
      </c>
      <c r="P7" s="166">
        <f>$J7</f>
        <v>103410.829186552</v>
      </c>
      <c r="Q7" s="102">
        <f>IF(OR(P7&lt;=0,O7&lt;=0),"-",P7/O7-1)</f>
        <v>-4.7722957497266183E-2</v>
      </c>
      <c r="S7" s="604"/>
      <c r="T7" s="79"/>
      <c r="U7" s="1"/>
      <c r="V7" s="1"/>
      <c r="W7" s="1"/>
      <c r="X7" s="1"/>
      <c r="Y7" s="1"/>
      <c r="Z7" s="1"/>
      <c r="AD7" s="3"/>
      <c r="AE7" s="3"/>
      <c r="AF7" s="3"/>
      <c r="AG7" s="3"/>
      <c r="AH7" s="3"/>
      <c r="AI7" s="3"/>
    </row>
    <row r="8" spans="1:35" ht="30" customHeight="1">
      <c r="A8" s="80"/>
      <c r="B8" s="81" t="s">
        <v>429</v>
      </c>
      <c r="C8" s="81"/>
      <c r="D8" s="82"/>
      <c r="E8" s="83">
        <v>1418.1968383999999</v>
      </c>
      <c r="F8" s="84">
        <v>1145.429112645</v>
      </c>
      <c r="G8" s="84">
        <v>1210.1090220660001</v>
      </c>
      <c r="H8" s="85">
        <v>2482.168355363</v>
      </c>
      <c r="I8" s="84">
        <v>1264.9307551209999</v>
      </c>
      <c r="J8" s="84">
        <v>1238.72727265</v>
      </c>
      <c r="K8" s="84"/>
      <c r="L8" s="85"/>
      <c r="M8" s="86">
        <f t="shared" ref="M8:M35" si="0">IF(OR(I8&lt;=0,J8&lt;=0),"-",J8/I8-1)</f>
        <v>-2.0715349330322375E-2</v>
      </c>
      <c r="N8" s="78"/>
      <c r="O8" s="87">
        <f t="shared" ref="O8:O35" si="1">F8</f>
        <v>1145.429112645</v>
      </c>
      <c r="P8" s="87">
        <f t="shared" ref="P8:P35" si="2">$J8</f>
        <v>1238.72727265</v>
      </c>
      <c r="Q8" s="86">
        <f t="shared" ref="Q8:Q35" si="3">IF(OR(P8&lt;=0,O8&lt;=0),"-",P8/O8-1)</f>
        <v>8.1452583119314914E-2</v>
      </c>
      <c r="S8" s="604"/>
      <c r="T8" s="79"/>
      <c r="U8" s="1"/>
      <c r="V8" s="1"/>
      <c r="W8" s="1"/>
      <c r="X8" s="1"/>
      <c r="Y8" s="1"/>
      <c r="Z8" s="1"/>
      <c r="AD8" s="3"/>
      <c r="AE8" s="3"/>
      <c r="AF8" s="3"/>
      <c r="AG8" s="3"/>
      <c r="AH8" s="3"/>
      <c r="AI8" s="3"/>
    </row>
    <row r="9" spans="1:35" ht="30" customHeight="1">
      <c r="A9" s="80"/>
      <c r="B9" s="81" t="s">
        <v>430</v>
      </c>
      <c r="C9" s="81"/>
      <c r="D9" s="81"/>
      <c r="E9" s="83">
        <v>89477.845170201006</v>
      </c>
      <c r="F9" s="84">
        <v>90320.667827805999</v>
      </c>
      <c r="G9" s="84">
        <v>91106.368673657998</v>
      </c>
      <c r="H9" s="85">
        <v>88459.783612030005</v>
      </c>
      <c r="I9" s="84">
        <v>87775.375322527994</v>
      </c>
      <c r="J9" s="84">
        <v>85369.618122888001</v>
      </c>
      <c r="K9" s="84"/>
      <c r="L9" s="85"/>
      <c r="M9" s="86">
        <f t="shared" si="0"/>
        <v>-2.7408110655182116E-2</v>
      </c>
      <c r="N9" s="78"/>
      <c r="O9" s="87">
        <f t="shared" si="1"/>
        <v>90320.667827805999</v>
      </c>
      <c r="P9" s="87">
        <f t="shared" si="2"/>
        <v>85369.618122888001</v>
      </c>
      <c r="Q9" s="86">
        <f t="shared" si="3"/>
        <v>-5.4816354041547277E-2</v>
      </c>
      <c r="S9" s="604"/>
      <c r="T9" s="79"/>
      <c r="U9" s="1"/>
      <c r="V9" s="1"/>
      <c r="W9" s="1"/>
      <c r="X9" s="1"/>
      <c r="Y9" s="1"/>
      <c r="Z9" s="1"/>
      <c r="AD9" s="3"/>
      <c r="AE9" s="3"/>
      <c r="AF9" s="3"/>
      <c r="AG9" s="3"/>
      <c r="AH9" s="3"/>
      <c r="AI9" s="3"/>
    </row>
    <row r="10" spans="1:35" ht="30" customHeight="1">
      <c r="A10" s="80"/>
      <c r="B10" s="81"/>
      <c r="C10" s="81" t="s">
        <v>431</v>
      </c>
      <c r="D10" s="81"/>
      <c r="E10" s="83">
        <v>26100.652079889998</v>
      </c>
      <c r="F10" s="84">
        <v>26072.144022422999</v>
      </c>
      <c r="G10" s="84">
        <v>26222.112461485001</v>
      </c>
      <c r="H10" s="85">
        <v>24941.315893215</v>
      </c>
      <c r="I10" s="84">
        <v>25950.49700471</v>
      </c>
      <c r="J10" s="84">
        <v>23645.848972583</v>
      </c>
      <c r="K10" s="84"/>
      <c r="L10" s="85"/>
      <c r="M10" s="86">
        <f t="shared" si="0"/>
        <v>-8.8809398591044642E-2</v>
      </c>
      <c r="N10" s="78"/>
      <c r="O10" s="87">
        <f t="shared" si="1"/>
        <v>26072.144022422999</v>
      </c>
      <c r="P10" s="87">
        <f t="shared" si="2"/>
        <v>23645.848972583</v>
      </c>
      <c r="Q10" s="86">
        <f t="shared" si="3"/>
        <v>-9.3060818003816492E-2</v>
      </c>
      <c r="S10" s="604"/>
      <c r="T10" s="79"/>
      <c r="U10" s="1"/>
      <c r="V10" s="1"/>
      <c r="W10" s="1"/>
      <c r="X10" s="1"/>
      <c r="Y10" s="1"/>
      <c r="Z10" s="1"/>
      <c r="AD10" s="1"/>
      <c r="AE10" s="1"/>
      <c r="AF10" s="1"/>
      <c r="AG10" s="1"/>
      <c r="AH10" s="1"/>
      <c r="AI10" s="1"/>
    </row>
    <row r="11" spans="1:35" ht="30" customHeight="1">
      <c r="A11" s="80"/>
      <c r="B11" s="81"/>
      <c r="C11" s="81" t="s">
        <v>432</v>
      </c>
      <c r="D11" s="81"/>
      <c r="E11" s="83">
        <v>47946.555188985003</v>
      </c>
      <c r="F11" s="84">
        <v>49324.232597046997</v>
      </c>
      <c r="G11" s="84">
        <v>49717.844937902999</v>
      </c>
      <c r="H11" s="85">
        <v>48218.132733954997</v>
      </c>
      <c r="I11" s="84">
        <v>46287.683229028997</v>
      </c>
      <c r="J11" s="84">
        <v>46077.795616180003</v>
      </c>
      <c r="K11" s="84"/>
      <c r="L11" s="85"/>
      <c r="M11" s="86">
        <f t="shared" si="0"/>
        <v>-4.5344160305125225E-3</v>
      </c>
      <c r="N11" s="78"/>
      <c r="O11" s="87">
        <f t="shared" si="1"/>
        <v>49324.232597046997</v>
      </c>
      <c r="P11" s="87">
        <f t="shared" si="2"/>
        <v>46077.795616180003</v>
      </c>
      <c r="Q11" s="86">
        <f t="shared" si="3"/>
        <v>-6.5818296807345633E-2</v>
      </c>
      <c r="S11" s="604"/>
      <c r="T11" s="79"/>
      <c r="U11" s="1"/>
      <c r="V11" s="1"/>
      <c r="W11" s="1"/>
      <c r="X11" s="1"/>
      <c r="Y11" s="1"/>
      <c r="Z11" s="1"/>
      <c r="AD11" s="1"/>
      <c r="AE11" s="1"/>
      <c r="AF11" s="1"/>
      <c r="AG11" s="1"/>
      <c r="AH11" s="1"/>
      <c r="AI11" s="1"/>
    </row>
    <row r="12" spans="1:35" ht="30" customHeight="1">
      <c r="A12" s="80"/>
      <c r="B12" s="81"/>
      <c r="C12" s="81" t="s">
        <v>433</v>
      </c>
      <c r="D12" s="81"/>
      <c r="E12" s="83">
        <v>11488.647517466001</v>
      </c>
      <c r="F12" s="84">
        <v>10696.274749725</v>
      </c>
      <c r="G12" s="84">
        <v>10671.674624439</v>
      </c>
      <c r="H12" s="85">
        <v>10689.107490414999</v>
      </c>
      <c r="I12" s="84">
        <v>10909.030525267999</v>
      </c>
      <c r="J12" s="84">
        <v>11014.678882423001</v>
      </c>
      <c r="K12" s="84"/>
      <c r="L12" s="85"/>
      <c r="M12" s="86">
        <f t="shared" si="0"/>
        <v>9.6844863446201579E-3</v>
      </c>
      <c r="N12" s="78"/>
      <c r="O12" s="87">
        <f t="shared" si="1"/>
        <v>10696.274749725</v>
      </c>
      <c r="P12" s="87">
        <f t="shared" si="2"/>
        <v>11014.678882423001</v>
      </c>
      <c r="Q12" s="86">
        <f t="shared" si="3"/>
        <v>2.9767759350626921E-2</v>
      </c>
      <c r="S12" s="604"/>
      <c r="T12" s="79"/>
      <c r="U12" s="1"/>
      <c r="V12" s="1"/>
      <c r="W12" s="1"/>
      <c r="X12" s="1"/>
      <c r="Y12" s="1"/>
      <c r="Z12" s="1"/>
      <c r="AD12" s="1"/>
      <c r="AE12" s="1"/>
      <c r="AF12" s="1"/>
      <c r="AG12" s="1"/>
      <c r="AH12" s="1"/>
      <c r="AI12" s="1"/>
    </row>
    <row r="13" spans="1:35" ht="30" customHeight="1">
      <c r="A13" s="80"/>
      <c r="B13" s="81"/>
      <c r="C13" s="81" t="s">
        <v>434</v>
      </c>
      <c r="D13" s="81"/>
      <c r="E13" s="83">
        <v>3941.9903838599998</v>
      </c>
      <c r="F13" s="84">
        <v>4228.0164586110004</v>
      </c>
      <c r="G13" s="84">
        <v>4494.7366498310002</v>
      </c>
      <c r="H13" s="85">
        <v>4611.227494445</v>
      </c>
      <c r="I13" s="84">
        <v>4628.1645635209998</v>
      </c>
      <c r="J13" s="84">
        <v>4631.294651702</v>
      </c>
      <c r="K13" s="84"/>
      <c r="L13" s="85"/>
      <c r="M13" s="86">
        <f t="shared" si="0"/>
        <v>6.7631306926108081E-4</v>
      </c>
      <c r="N13" s="78"/>
      <c r="O13" s="87">
        <f t="shared" si="1"/>
        <v>4228.0164586110004</v>
      </c>
      <c r="P13" s="87">
        <f t="shared" si="2"/>
        <v>4631.294651702</v>
      </c>
      <c r="Q13" s="86">
        <f t="shared" si="3"/>
        <v>9.5382361218027345E-2</v>
      </c>
      <c r="S13" s="604"/>
      <c r="T13" s="79"/>
      <c r="U13" s="1"/>
      <c r="V13" s="1"/>
      <c r="W13" s="1"/>
      <c r="X13" s="1"/>
      <c r="Y13" s="1"/>
      <c r="Z13" s="1"/>
      <c r="AD13" s="1"/>
      <c r="AE13" s="1"/>
      <c r="AF13" s="1"/>
      <c r="AG13" s="1"/>
      <c r="AH13" s="1"/>
      <c r="AI13" s="1"/>
    </row>
    <row r="14" spans="1:35" ht="30" customHeight="1">
      <c r="A14" s="80"/>
      <c r="B14" s="81" t="s">
        <v>435</v>
      </c>
      <c r="C14" s="81"/>
      <c r="D14" s="81"/>
      <c r="E14" s="83">
        <v>14833.299712866001</v>
      </c>
      <c r="F14" s="84">
        <v>14902.079215151</v>
      </c>
      <c r="G14" s="84">
        <v>14871.137839468</v>
      </c>
      <c r="H14" s="85">
        <v>14441.501194697999</v>
      </c>
      <c r="I14" s="84">
        <v>14143.147824369</v>
      </c>
      <c r="J14" s="84">
        <v>14479.400548183001</v>
      </c>
      <c r="K14" s="84"/>
      <c r="L14" s="85"/>
      <c r="M14" s="86">
        <f t="shared" si="0"/>
        <v>2.3774956465818065E-2</v>
      </c>
      <c r="N14" s="78"/>
      <c r="O14" s="87">
        <f t="shared" si="1"/>
        <v>14902.079215151</v>
      </c>
      <c r="P14" s="87">
        <f t="shared" si="2"/>
        <v>14479.400548183001</v>
      </c>
      <c r="Q14" s="86">
        <f t="shared" si="3"/>
        <v>-2.8363737762060692E-2</v>
      </c>
      <c r="S14" s="604"/>
      <c r="T14" s="79"/>
      <c r="U14" s="1"/>
      <c r="V14" s="1"/>
      <c r="W14" s="1"/>
      <c r="X14" s="1"/>
      <c r="Y14" s="1"/>
      <c r="Z14" s="1"/>
      <c r="AD14" s="1"/>
      <c r="AE14" s="1"/>
      <c r="AF14" s="1"/>
      <c r="AG14" s="1"/>
      <c r="AH14" s="1"/>
      <c r="AI14" s="1"/>
    </row>
    <row r="15" spans="1:35" ht="30" customHeight="1">
      <c r="A15" s="80"/>
      <c r="B15" s="81" t="s">
        <v>436</v>
      </c>
      <c r="C15" s="81"/>
      <c r="D15" s="81"/>
      <c r="E15" s="83">
        <v>2229.9646920549999</v>
      </c>
      <c r="F15" s="84">
        <v>2225.0425938200001</v>
      </c>
      <c r="G15" s="84">
        <v>2226.9530825799998</v>
      </c>
      <c r="H15" s="85">
        <v>2218.214881165</v>
      </c>
      <c r="I15" s="84">
        <v>2239.8533823130001</v>
      </c>
      <c r="J15" s="84">
        <v>2323.083242831</v>
      </c>
      <c r="K15" s="84"/>
      <c r="L15" s="85"/>
      <c r="M15" s="86">
        <f t="shared" si="0"/>
        <v>3.7158619923618463E-2</v>
      </c>
      <c r="N15" s="78"/>
      <c r="O15" s="87">
        <f t="shared" si="1"/>
        <v>2225.0425938200001</v>
      </c>
      <c r="P15" s="87">
        <f t="shared" si="2"/>
        <v>2323.083242831</v>
      </c>
      <c r="Q15" s="86">
        <f t="shared" si="3"/>
        <v>4.4062369539938473E-2</v>
      </c>
      <c r="S15" s="604"/>
      <c r="T15" s="79"/>
      <c r="U15" s="1"/>
      <c r="V15" s="1"/>
      <c r="W15" s="1"/>
      <c r="X15" s="1"/>
      <c r="Y15" s="1"/>
      <c r="Z15" s="1"/>
      <c r="AD15" s="1"/>
      <c r="AE15" s="1"/>
      <c r="AF15" s="1"/>
      <c r="AG15" s="1"/>
      <c r="AH15" s="1"/>
      <c r="AI15" s="1"/>
    </row>
    <row r="16" spans="1:35" ht="30" customHeight="1">
      <c r="A16" s="80" t="s">
        <v>446</v>
      </c>
      <c r="B16" s="81"/>
      <c r="C16" s="81"/>
      <c r="D16" s="82"/>
      <c r="E16" s="83">
        <v>3086.375692266</v>
      </c>
      <c r="F16" s="84">
        <v>2718.7702945159999</v>
      </c>
      <c r="G16" s="84">
        <v>2394.9375292959999</v>
      </c>
      <c r="H16" s="85">
        <v>2471.827065808</v>
      </c>
      <c r="I16" s="84">
        <v>2488.4422687744755</v>
      </c>
      <c r="J16" s="84">
        <v>2465.8194274794801</v>
      </c>
      <c r="K16" s="84"/>
      <c r="L16" s="85"/>
      <c r="M16" s="86">
        <f t="shared" si="0"/>
        <v>-9.0911658184205102E-3</v>
      </c>
      <c r="N16" s="78"/>
      <c r="O16" s="87">
        <f t="shared" si="1"/>
        <v>2718.7702945159999</v>
      </c>
      <c r="P16" s="87">
        <f t="shared" si="2"/>
        <v>2465.8194274794801</v>
      </c>
      <c r="Q16" s="86">
        <f t="shared" si="3"/>
        <v>-9.3038704868426803E-2</v>
      </c>
      <c r="S16" s="604"/>
      <c r="T16" s="79"/>
      <c r="U16" s="1"/>
      <c r="V16" s="1"/>
      <c r="W16" s="1"/>
      <c r="X16" s="1"/>
      <c r="Y16" s="1"/>
      <c r="Z16" s="1"/>
      <c r="AD16" s="1"/>
      <c r="AE16" s="1"/>
      <c r="AF16" s="1"/>
      <c r="AG16" s="1"/>
      <c r="AH16" s="1"/>
      <c r="AI16" s="1"/>
    </row>
    <row r="17" spans="1:36" ht="30" customHeight="1">
      <c r="A17" s="80" t="s">
        <v>447</v>
      </c>
      <c r="B17" s="90"/>
      <c r="C17" s="77"/>
      <c r="D17" s="91"/>
      <c r="E17" s="92">
        <v>14715.196372853999</v>
      </c>
      <c r="F17" s="93">
        <v>15485.043017761</v>
      </c>
      <c r="G17" s="93">
        <v>15390.16760501</v>
      </c>
      <c r="H17" s="94">
        <v>15703.086693028001</v>
      </c>
      <c r="I17" s="93">
        <v>16105.941691878999</v>
      </c>
      <c r="J17" s="93">
        <v>18694.340729526</v>
      </c>
      <c r="K17" s="93"/>
      <c r="L17" s="94"/>
      <c r="M17" s="95">
        <f t="shared" si="0"/>
        <v>0.16071081636611995</v>
      </c>
      <c r="N17" s="78"/>
      <c r="O17" s="87">
        <f t="shared" si="1"/>
        <v>15485.043017761</v>
      </c>
      <c r="P17" s="96">
        <f t="shared" si="2"/>
        <v>18694.340729526</v>
      </c>
      <c r="Q17" s="95">
        <f t="shared" si="3"/>
        <v>0.20725145600719408</v>
      </c>
      <c r="S17" s="604"/>
      <c r="T17" s="79"/>
      <c r="U17" s="1"/>
      <c r="V17" s="1"/>
      <c r="W17" s="1"/>
      <c r="X17" s="1"/>
      <c r="Y17" s="1"/>
      <c r="Z17" s="1"/>
      <c r="AD17" s="1"/>
      <c r="AE17" s="1"/>
      <c r="AF17" s="1"/>
      <c r="AG17" s="1"/>
      <c r="AH17" s="1"/>
      <c r="AI17" s="1"/>
    </row>
    <row r="18" spans="1:36" ht="30" customHeight="1">
      <c r="A18" s="141" t="s">
        <v>387</v>
      </c>
      <c r="B18" s="142"/>
      <c r="C18" s="142"/>
      <c r="D18" s="143"/>
      <c r="E18" s="144">
        <v>125760.878478642</v>
      </c>
      <c r="F18" s="145">
        <v>126797.03206169901</v>
      </c>
      <c r="G18" s="145">
        <v>127199.673752078</v>
      </c>
      <c r="H18" s="146">
        <v>125776.581802092</v>
      </c>
      <c r="I18" s="145">
        <v>124017.69124498447</v>
      </c>
      <c r="J18" s="145">
        <v>124570.989343557</v>
      </c>
      <c r="K18" s="145"/>
      <c r="L18" s="146"/>
      <c r="M18" s="147">
        <f t="shared" si="0"/>
        <v>4.4614449198183692E-3</v>
      </c>
      <c r="N18" s="78"/>
      <c r="O18" s="148">
        <f t="shared" si="1"/>
        <v>126797.03206169901</v>
      </c>
      <c r="P18" s="148">
        <f t="shared" si="2"/>
        <v>124570.989343557</v>
      </c>
      <c r="Q18" s="147">
        <f t="shared" si="3"/>
        <v>-1.755595286377698E-2</v>
      </c>
      <c r="S18" s="604"/>
      <c r="T18" s="79"/>
      <c r="U18" s="1"/>
      <c r="V18" s="1"/>
      <c r="W18" s="1"/>
      <c r="X18" s="1"/>
      <c r="Y18" s="1"/>
      <c r="Z18" s="1"/>
      <c r="AD18" s="1"/>
      <c r="AE18" s="1"/>
      <c r="AF18" s="1"/>
      <c r="AG18" s="1"/>
      <c r="AH18" s="1"/>
      <c r="AI18" s="1"/>
    </row>
    <row r="19" spans="1:36" ht="30" customHeight="1">
      <c r="A19" s="80" t="s">
        <v>448</v>
      </c>
      <c r="B19" s="97"/>
      <c r="C19" s="97"/>
      <c r="D19" s="98"/>
      <c r="E19" s="99">
        <v>86969.681576240997</v>
      </c>
      <c r="F19" s="100">
        <v>86109.314240017004</v>
      </c>
      <c r="G19" s="100">
        <v>86269.387027741002</v>
      </c>
      <c r="H19" s="101">
        <v>81759.638610258</v>
      </c>
      <c r="I19" s="100">
        <v>77173.202764221001</v>
      </c>
      <c r="J19" s="100">
        <v>73062.462826232993</v>
      </c>
      <c r="K19" s="100"/>
      <c r="L19" s="101"/>
      <c r="M19" s="102">
        <f t="shared" si="0"/>
        <v>-5.3266416200803635E-2</v>
      </c>
      <c r="N19" s="103"/>
      <c r="O19" s="104">
        <f t="shared" si="1"/>
        <v>86109.314240017004</v>
      </c>
      <c r="P19" s="105">
        <f t="shared" si="2"/>
        <v>73062.462826232993</v>
      </c>
      <c r="Q19" s="102">
        <f t="shared" si="3"/>
        <v>-0.15151498451628398</v>
      </c>
      <c r="R19" s="79"/>
      <c r="S19" s="604"/>
      <c r="T19" s="79"/>
      <c r="U19" s="1"/>
      <c r="V19" s="1"/>
      <c r="W19" s="1"/>
      <c r="X19" s="1"/>
      <c r="Y19" s="1"/>
      <c r="Z19" s="1"/>
      <c r="AD19" s="1"/>
      <c r="AE19" s="1"/>
      <c r="AF19" s="1"/>
      <c r="AG19" s="1"/>
      <c r="AH19" s="1"/>
      <c r="AI19" s="1"/>
    </row>
    <row r="20" spans="1:36" ht="30" customHeight="1">
      <c r="A20" s="106"/>
      <c r="B20" s="774" t="s">
        <v>437</v>
      </c>
      <c r="C20" s="774"/>
      <c r="D20" s="775"/>
      <c r="E20" s="108">
        <v>76233.743589086997</v>
      </c>
      <c r="F20" s="109">
        <v>75343.865969687002</v>
      </c>
      <c r="G20" s="109">
        <v>75245.933801452004</v>
      </c>
      <c r="H20" s="110">
        <v>71046.444205263993</v>
      </c>
      <c r="I20" s="84">
        <v>66192.356065977001</v>
      </c>
      <c r="J20" s="84">
        <v>61935.769380812999</v>
      </c>
      <c r="K20" s="109"/>
      <c r="L20" s="110"/>
      <c r="M20" s="86">
        <f t="shared" si="0"/>
        <v>-6.4306317800823742E-2</v>
      </c>
      <c r="N20" s="103"/>
      <c r="O20" s="87">
        <f t="shared" si="1"/>
        <v>75343.865969687002</v>
      </c>
      <c r="P20" s="111">
        <f t="shared" si="2"/>
        <v>61935.769380812999</v>
      </c>
      <c r="Q20" s="86">
        <f t="shared" si="3"/>
        <v>-0.17795870196345465</v>
      </c>
      <c r="S20" s="604"/>
      <c r="T20" s="79"/>
      <c r="U20" s="1"/>
      <c r="V20" s="1"/>
      <c r="W20" s="1"/>
      <c r="X20" s="1"/>
      <c r="Y20" s="1"/>
      <c r="Z20" s="1"/>
      <c r="AD20" s="1"/>
      <c r="AE20" s="1"/>
      <c r="AF20" s="1"/>
      <c r="AG20" s="1"/>
      <c r="AH20" s="1"/>
      <c r="AI20" s="1"/>
    </row>
    <row r="21" spans="1:36" ht="30" customHeight="1">
      <c r="A21" s="106"/>
      <c r="B21" s="107" t="s">
        <v>438</v>
      </c>
      <c r="C21" s="107"/>
      <c r="D21" s="112"/>
      <c r="E21" s="108">
        <v>8865.7115663980003</v>
      </c>
      <c r="F21" s="109">
        <v>8833.0966360309994</v>
      </c>
      <c r="G21" s="109">
        <v>9059.4013978559997</v>
      </c>
      <c r="H21" s="110">
        <v>8713.6537548809993</v>
      </c>
      <c r="I21" s="84">
        <v>8920.9405594519994</v>
      </c>
      <c r="J21" s="84">
        <v>8928.4647596689992</v>
      </c>
      <c r="K21" s="109"/>
      <c r="L21" s="110"/>
      <c r="M21" s="86">
        <f t="shared" si="0"/>
        <v>8.4343126902997057E-4</v>
      </c>
      <c r="N21" s="103"/>
      <c r="O21" s="87">
        <f t="shared" si="1"/>
        <v>8833.0966360309994</v>
      </c>
      <c r="P21" s="111">
        <f t="shared" si="2"/>
        <v>8928.4647596689992</v>
      </c>
      <c r="Q21" s="86">
        <f t="shared" si="3"/>
        <v>1.0796680662247482E-2</v>
      </c>
      <c r="S21" s="604"/>
      <c r="T21" s="79"/>
      <c r="U21" s="1"/>
      <c r="V21" s="1"/>
      <c r="W21" s="1"/>
      <c r="X21" s="1"/>
      <c r="Y21" s="1"/>
      <c r="Z21" s="1"/>
      <c r="AD21" s="1"/>
      <c r="AE21" s="1"/>
      <c r="AF21" s="1"/>
      <c r="AG21" s="1"/>
      <c r="AH21" s="1"/>
      <c r="AI21" s="1"/>
    </row>
    <row r="22" spans="1:36" ht="30" customHeight="1">
      <c r="A22" s="106"/>
      <c r="B22" s="107" t="s">
        <v>439</v>
      </c>
      <c r="C22" s="113"/>
      <c r="D22" s="112"/>
      <c r="E22" s="108">
        <v>1864.985407099</v>
      </c>
      <c r="F22" s="109">
        <v>1926.479893536</v>
      </c>
      <c r="G22" s="109">
        <v>1956.4202775460001</v>
      </c>
      <c r="H22" s="110">
        <v>1993.903146762</v>
      </c>
      <c r="I22" s="84">
        <v>2053.6290937210001</v>
      </c>
      <c r="J22" s="84">
        <v>2191.896203882</v>
      </c>
      <c r="K22" s="109"/>
      <c r="L22" s="110"/>
      <c r="M22" s="86">
        <f t="shared" si="0"/>
        <v>6.732818043129285E-2</v>
      </c>
      <c r="N22" s="103"/>
      <c r="O22" s="87">
        <f t="shared" si="1"/>
        <v>1926.479893536</v>
      </c>
      <c r="P22" s="111">
        <f t="shared" si="2"/>
        <v>2191.896203882</v>
      </c>
      <c r="Q22" s="86">
        <f t="shared" si="3"/>
        <v>0.13777268646123053</v>
      </c>
      <c r="S22" s="604"/>
      <c r="T22" s="79"/>
      <c r="U22" s="1"/>
      <c r="V22" s="1"/>
      <c r="W22" s="1"/>
      <c r="X22" s="1"/>
      <c r="Y22" s="1"/>
      <c r="Z22" s="1"/>
      <c r="AD22" s="1"/>
      <c r="AE22" s="1"/>
      <c r="AF22" s="1"/>
      <c r="AG22" s="1"/>
      <c r="AH22" s="1"/>
      <c r="AI22" s="1"/>
    </row>
    <row r="23" spans="1:36" ht="30" customHeight="1">
      <c r="A23" s="106"/>
      <c r="B23" s="107" t="s">
        <v>440</v>
      </c>
      <c r="C23" s="113"/>
      <c r="D23" s="112"/>
      <c r="E23" s="108">
        <v>5.2410136569999999</v>
      </c>
      <c r="F23" s="109">
        <v>5.871740763</v>
      </c>
      <c r="G23" s="109">
        <v>7.6315508870000004</v>
      </c>
      <c r="H23" s="110">
        <v>5.6375033510000003</v>
      </c>
      <c r="I23" s="84">
        <v>6.2770450709999999</v>
      </c>
      <c r="J23" s="84">
        <v>6.3324818689952735</v>
      </c>
      <c r="K23" s="109"/>
      <c r="L23" s="110"/>
      <c r="M23" s="86">
        <f t="shared" si="0"/>
        <v>8.8316711714229168E-3</v>
      </c>
      <c r="N23" s="103"/>
      <c r="O23" s="87">
        <f t="shared" si="1"/>
        <v>5.871740763</v>
      </c>
      <c r="P23" s="111">
        <f t="shared" si="2"/>
        <v>6.3324818689952735</v>
      </c>
      <c r="Q23" s="86">
        <f t="shared" si="3"/>
        <v>7.8467548993063962E-2</v>
      </c>
      <c r="S23" s="604"/>
      <c r="T23" s="79"/>
      <c r="U23" s="1"/>
      <c r="V23" s="1"/>
      <c r="W23" s="1"/>
      <c r="X23" s="1"/>
      <c r="Y23" s="1"/>
      <c r="Z23" s="1"/>
      <c r="AD23" s="1"/>
      <c r="AE23" s="1"/>
      <c r="AF23" s="1"/>
      <c r="AG23" s="1"/>
      <c r="AH23" s="1"/>
      <c r="AI23" s="1"/>
    </row>
    <row r="24" spans="1:36" ht="30" customHeight="1">
      <c r="A24" s="106" t="s">
        <v>449</v>
      </c>
      <c r="B24" s="107"/>
      <c r="C24" s="113"/>
      <c r="D24" s="112"/>
      <c r="E24" s="108">
        <v>39.321058166999997</v>
      </c>
      <c r="F24" s="109">
        <v>37.974301228999998</v>
      </c>
      <c r="G24" s="109">
        <v>39.894424012999998</v>
      </c>
      <c r="H24" s="110">
        <v>32.679341770999997</v>
      </c>
      <c r="I24" s="84">
        <v>30.774606802475819</v>
      </c>
      <c r="J24" s="84">
        <v>28.530298362475801</v>
      </c>
      <c r="K24" s="109"/>
      <c r="L24" s="110"/>
      <c r="M24" s="86">
        <f t="shared" si="0"/>
        <v>-7.2927282366430202E-2</v>
      </c>
      <c r="N24" s="103"/>
      <c r="O24" s="87">
        <f t="shared" si="1"/>
        <v>37.974301228999998</v>
      </c>
      <c r="P24" s="111">
        <f t="shared" si="2"/>
        <v>28.530298362475801</v>
      </c>
      <c r="Q24" s="86">
        <f t="shared" si="3"/>
        <v>-0.24869457925171923</v>
      </c>
      <c r="S24" s="604"/>
      <c r="T24" s="79"/>
      <c r="U24" s="1"/>
      <c r="V24" s="1"/>
      <c r="W24" s="1"/>
      <c r="X24" s="1"/>
      <c r="Y24" s="1"/>
      <c r="Z24" s="1"/>
      <c r="AD24" s="1"/>
      <c r="AE24" s="1"/>
      <c r="AF24" s="1"/>
      <c r="AG24" s="1"/>
      <c r="AH24" s="1"/>
      <c r="AI24" s="1"/>
    </row>
    <row r="25" spans="1:36" ht="30" customHeight="1">
      <c r="A25" s="106" t="s">
        <v>450</v>
      </c>
      <c r="B25" s="107"/>
      <c r="C25" s="113"/>
      <c r="D25" s="112"/>
      <c r="E25" s="108">
        <v>9261.1937080530006</v>
      </c>
      <c r="F25" s="109">
        <v>9375.9371106660001</v>
      </c>
      <c r="G25" s="109">
        <v>9327.2766285739999</v>
      </c>
      <c r="H25" s="110">
        <v>10219.265672542</v>
      </c>
      <c r="I25" s="109">
        <v>9994.0011469719993</v>
      </c>
      <c r="J25" s="109">
        <v>9658.5017440779993</v>
      </c>
      <c r="K25" s="595"/>
      <c r="L25" s="110"/>
      <c r="M25" s="86">
        <f t="shared" si="0"/>
        <v>-3.357007848609761E-2</v>
      </c>
      <c r="N25" s="103"/>
      <c r="O25" s="87">
        <f t="shared" si="1"/>
        <v>9375.9371106660001</v>
      </c>
      <c r="P25" s="111">
        <f t="shared" si="2"/>
        <v>9658.5017440779993</v>
      </c>
      <c r="Q25" s="86">
        <f t="shared" si="3"/>
        <v>3.0137215094004466E-2</v>
      </c>
      <c r="S25" s="604"/>
      <c r="T25" s="79"/>
      <c r="U25" s="1"/>
      <c r="V25" s="1"/>
      <c r="W25" s="1"/>
      <c r="X25" s="1"/>
      <c r="Y25" s="1"/>
      <c r="Z25" s="1"/>
      <c r="AD25" s="1"/>
      <c r="AE25" s="1"/>
      <c r="AF25" s="1"/>
      <c r="AG25" s="1"/>
      <c r="AH25" s="1"/>
      <c r="AI25" s="1"/>
    </row>
    <row r="26" spans="1:36" ht="30" customHeight="1">
      <c r="A26" s="114" t="s">
        <v>451</v>
      </c>
      <c r="B26" s="107"/>
      <c r="C26" s="107"/>
      <c r="D26" s="82"/>
      <c r="E26" s="108">
        <v>14737.153157444</v>
      </c>
      <c r="F26" s="109">
        <v>15468.197072022</v>
      </c>
      <c r="G26" s="109">
        <v>15409.416697133</v>
      </c>
      <c r="H26" s="110">
        <v>15727.190708915999</v>
      </c>
      <c r="I26" s="109">
        <v>16112.783553454999</v>
      </c>
      <c r="J26" s="109">
        <v>18696.581050344001</v>
      </c>
      <c r="K26" s="595"/>
      <c r="L26" s="110"/>
      <c r="M26" s="86">
        <f t="shared" si="0"/>
        <v>0.16035699159720718</v>
      </c>
      <c r="N26" s="103"/>
      <c r="O26" s="87">
        <f t="shared" si="1"/>
        <v>15468.197072022</v>
      </c>
      <c r="P26" s="111">
        <f t="shared" si="2"/>
        <v>18696.581050344001</v>
      </c>
      <c r="Q26" s="86">
        <f t="shared" si="3"/>
        <v>0.20871107106343501</v>
      </c>
      <c r="S26" s="604"/>
      <c r="T26" s="79"/>
      <c r="U26" s="1"/>
      <c r="V26" s="1"/>
      <c r="W26" s="1"/>
      <c r="X26" s="1"/>
      <c r="Y26" s="1"/>
      <c r="Z26" s="1"/>
      <c r="AD26" s="1"/>
      <c r="AE26" s="1"/>
      <c r="AF26" s="1"/>
      <c r="AG26" s="1"/>
      <c r="AH26" s="1"/>
      <c r="AI26" s="1"/>
    </row>
    <row r="27" spans="1:36" ht="30" customHeight="1">
      <c r="A27" s="114" t="s">
        <v>452</v>
      </c>
      <c r="B27" s="115"/>
      <c r="C27" s="115"/>
      <c r="D27" s="116"/>
      <c r="E27" s="108">
        <v>4587.6084675510001</v>
      </c>
      <c r="F27" s="109">
        <v>4130.3176031819994</v>
      </c>
      <c r="G27" s="109">
        <v>4440.0831214239997</v>
      </c>
      <c r="H27" s="110">
        <v>5577.2224604510002</v>
      </c>
      <c r="I27" s="109">
        <v>7297.2425073929926</v>
      </c>
      <c r="J27" s="109">
        <v>8781.5180231775303</v>
      </c>
      <c r="K27" s="109"/>
      <c r="L27" s="110"/>
      <c r="M27" s="86">
        <f t="shared" si="0"/>
        <v>0.2034022460238627</v>
      </c>
      <c r="N27" s="103"/>
      <c r="O27" s="87">
        <f t="shared" si="1"/>
        <v>4130.3176031819994</v>
      </c>
      <c r="P27" s="111">
        <f t="shared" si="2"/>
        <v>8781.5180231775303</v>
      </c>
      <c r="Q27" s="86">
        <f t="shared" si="3"/>
        <v>1.1261120492071224</v>
      </c>
      <c r="R27" s="79"/>
      <c r="S27" s="604"/>
      <c r="T27" s="79"/>
      <c r="U27" s="1"/>
      <c r="V27" s="1"/>
      <c r="W27" s="1"/>
      <c r="X27" s="1"/>
      <c r="Y27" s="1"/>
      <c r="Z27" s="1"/>
      <c r="AD27" s="1"/>
      <c r="AE27" s="1"/>
      <c r="AF27" s="1"/>
      <c r="AG27" s="1"/>
      <c r="AH27" s="1"/>
      <c r="AI27" s="1"/>
      <c r="AJ27" s="1"/>
    </row>
    <row r="28" spans="1:36" ht="30" customHeight="1">
      <c r="A28" s="759" t="s">
        <v>457</v>
      </c>
      <c r="B28" s="760"/>
      <c r="C28" s="760"/>
      <c r="D28" s="761"/>
      <c r="E28" s="149">
        <v>115594.95796745599</v>
      </c>
      <c r="F28" s="150">
        <v>115121.740327116</v>
      </c>
      <c r="G28" s="150">
        <v>115486.057898885</v>
      </c>
      <c r="H28" s="151">
        <v>113315.996793938</v>
      </c>
      <c r="I28" s="150">
        <v>110608.00457884347</v>
      </c>
      <c r="J28" s="150">
        <v>110227.593942195</v>
      </c>
      <c r="K28" s="150"/>
      <c r="L28" s="151"/>
      <c r="M28" s="147">
        <f t="shared" si="0"/>
        <v>-3.4392685963093861E-3</v>
      </c>
      <c r="N28" s="103"/>
      <c r="O28" s="152">
        <f t="shared" si="1"/>
        <v>115121.740327116</v>
      </c>
      <c r="P28" s="152">
        <f t="shared" si="2"/>
        <v>110227.593942195</v>
      </c>
      <c r="Q28" s="147">
        <f t="shared" si="3"/>
        <v>-4.2512790121261079E-2</v>
      </c>
      <c r="S28" s="604"/>
      <c r="T28" s="79"/>
      <c r="U28" s="1"/>
      <c r="V28" s="1"/>
      <c r="W28" s="1"/>
      <c r="X28" s="1"/>
      <c r="Y28" s="1"/>
      <c r="Z28" s="1"/>
      <c r="AD28" s="1"/>
      <c r="AE28" s="1"/>
      <c r="AF28" s="1"/>
      <c r="AG28" s="1"/>
      <c r="AH28" s="1"/>
      <c r="AI28" s="1"/>
    </row>
    <row r="29" spans="1:36" ht="30" customHeight="1">
      <c r="A29" s="76" t="s">
        <v>458</v>
      </c>
      <c r="B29" s="117"/>
      <c r="C29" s="117"/>
      <c r="D29" s="98"/>
      <c r="E29" s="99">
        <v>4342.6499999999996</v>
      </c>
      <c r="F29" s="100">
        <v>4342.6499999999996</v>
      </c>
      <c r="G29" s="100">
        <v>4342.6499999999996</v>
      </c>
      <c r="H29" s="101">
        <v>4342.6499999999996</v>
      </c>
      <c r="I29" s="100">
        <v>4342.6499999999996</v>
      </c>
      <c r="J29" s="100">
        <v>4342.6499999999996</v>
      </c>
      <c r="K29" s="100"/>
      <c r="L29" s="101"/>
      <c r="M29" s="102">
        <f t="shared" si="0"/>
        <v>0</v>
      </c>
      <c r="N29" s="103"/>
      <c r="O29" s="104">
        <f t="shared" si="1"/>
        <v>4342.6499999999996</v>
      </c>
      <c r="P29" s="105">
        <f t="shared" si="2"/>
        <v>4342.6499999999996</v>
      </c>
      <c r="Q29" s="102">
        <f t="shared" si="3"/>
        <v>0</v>
      </c>
      <c r="S29" s="604"/>
      <c r="T29" s="79"/>
      <c r="U29" s="1"/>
      <c r="V29" s="1"/>
      <c r="W29" s="1"/>
      <c r="X29" s="1"/>
      <c r="Y29" s="1"/>
      <c r="Z29" s="1"/>
      <c r="AD29" s="1"/>
      <c r="AE29" s="1"/>
      <c r="AF29" s="1"/>
      <c r="AG29" s="1"/>
      <c r="AH29" s="1"/>
      <c r="AI29" s="1"/>
    </row>
    <row r="30" spans="1:36" ht="30" customHeight="1">
      <c r="A30" s="80" t="s">
        <v>459</v>
      </c>
      <c r="B30" s="81"/>
      <c r="C30" s="81"/>
      <c r="D30" s="82"/>
      <c r="E30" s="108">
        <v>485.28104235000001</v>
      </c>
      <c r="F30" s="109">
        <v>485.28104235000001</v>
      </c>
      <c r="G30" s="109">
        <v>485.28104235000001</v>
      </c>
      <c r="H30" s="110">
        <v>485.28104235000001</v>
      </c>
      <c r="I30" s="109">
        <v>485.28104235000001</v>
      </c>
      <c r="J30" s="109">
        <v>485.28104235000001</v>
      </c>
      <c r="K30" s="109"/>
      <c r="L30" s="110"/>
      <c r="M30" s="86">
        <f t="shared" si="0"/>
        <v>0</v>
      </c>
      <c r="N30" s="103"/>
      <c r="O30" s="87">
        <f t="shared" si="1"/>
        <v>485.28104235000001</v>
      </c>
      <c r="P30" s="111">
        <f t="shared" si="2"/>
        <v>485.28104235000001</v>
      </c>
      <c r="Q30" s="86">
        <f t="shared" si="3"/>
        <v>0</v>
      </c>
      <c r="U30" s="1"/>
      <c r="V30" s="1"/>
      <c r="W30" s="1"/>
      <c r="X30" s="1"/>
      <c r="Y30" s="1"/>
      <c r="Z30" s="1"/>
      <c r="AD30" s="1"/>
      <c r="AE30" s="1"/>
      <c r="AF30" s="1"/>
      <c r="AG30" s="1"/>
      <c r="AH30" s="1"/>
      <c r="AI30" s="1"/>
    </row>
    <row r="31" spans="1:36" ht="30" customHeight="1">
      <c r="A31" s="80" t="s">
        <v>460</v>
      </c>
      <c r="B31" s="81"/>
      <c r="C31" s="81"/>
      <c r="D31" s="82"/>
      <c r="E31" s="108">
        <v>1695.10484</v>
      </c>
      <c r="F31" s="109">
        <v>3068.4532765640001</v>
      </c>
      <c r="G31" s="109">
        <v>3068.4532765640001</v>
      </c>
      <c r="H31" s="110">
        <v>3068.4532765640001</v>
      </c>
      <c r="I31" s="109">
        <v>3068.4532765640001</v>
      </c>
      <c r="J31" s="109">
        <v>3068.467592129</v>
      </c>
      <c r="K31" s="109"/>
      <c r="L31" s="110"/>
      <c r="M31" s="86">
        <f t="shared" si="0"/>
        <v>4.6654010048552408E-6</v>
      </c>
      <c r="N31" s="103"/>
      <c r="O31" s="87">
        <f t="shared" si="1"/>
        <v>3068.4532765640001</v>
      </c>
      <c r="P31" s="111">
        <f t="shared" si="2"/>
        <v>3068.467592129</v>
      </c>
      <c r="Q31" s="86">
        <f t="shared" si="3"/>
        <v>4.6654010048552408E-6</v>
      </c>
      <c r="U31" s="1"/>
      <c r="V31" s="1"/>
      <c r="W31" s="1"/>
      <c r="X31" s="1"/>
      <c r="Y31" s="1"/>
      <c r="Z31" s="1"/>
      <c r="AD31" s="1"/>
      <c r="AE31" s="1"/>
      <c r="AF31" s="1"/>
      <c r="AG31" s="1"/>
      <c r="AH31" s="1"/>
      <c r="AI31" s="1"/>
    </row>
    <row r="32" spans="1:36" ht="30" customHeight="1">
      <c r="A32" s="80" t="s">
        <v>461</v>
      </c>
      <c r="B32" s="81"/>
      <c r="C32" s="81"/>
      <c r="D32" s="82"/>
      <c r="E32" s="108">
        <v>6994.8591332120004</v>
      </c>
      <c r="F32" s="109">
        <v>7038.5316848399998</v>
      </c>
      <c r="G32" s="109">
        <v>7154.5307886350001</v>
      </c>
      <c r="H32" s="110">
        <v>7085.3350125939996</v>
      </c>
      <c r="I32" s="109">
        <v>7313.063692621</v>
      </c>
      <c r="J32" s="109">
        <v>7506.9424565709996</v>
      </c>
      <c r="K32" s="109"/>
      <c r="L32" s="110"/>
      <c r="M32" s="86">
        <f t="shared" si="0"/>
        <v>2.6511291587084873E-2</v>
      </c>
      <c r="N32" s="103"/>
      <c r="O32" s="87">
        <f t="shared" si="1"/>
        <v>7038.5316848399998</v>
      </c>
      <c r="P32" s="111">
        <f t="shared" si="2"/>
        <v>7506.9424565709996</v>
      </c>
      <c r="Q32" s="86">
        <f t="shared" si="3"/>
        <v>6.6549501047198589E-2</v>
      </c>
      <c r="U32" s="1"/>
      <c r="V32" s="1"/>
      <c r="W32" s="1"/>
      <c r="X32" s="1"/>
      <c r="Y32" s="1"/>
      <c r="Z32" s="1"/>
      <c r="AD32" s="1"/>
      <c r="AE32" s="1"/>
      <c r="AF32" s="1"/>
      <c r="AG32" s="1"/>
      <c r="AH32" s="1"/>
      <c r="AI32" s="1"/>
    </row>
    <row r="33" spans="1:35" ht="30" customHeight="1">
      <c r="A33" s="80" t="s">
        <v>462</v>
      </c>
      <c r="B33" s="81"/>
      <c r="C33" s="81"/>
      <c r="D33" s="82"/>
      <c r="E33" s="108">
        <v>-1110.1419583310001</v>
      </c>
      <c r="F33" s="109">
        <v>-1106.6960653609999</v>
      </c>
      <c r="G33" s="109">
        <v>-1106.6960653609999</v>
      </c>
      <c r="H33" s="110">
        <v>-1106.809074686</v>
      </c>
      <c r="I33" s="109">
        <v>-1095.4816338860001</v>
      </c>
      <c r="J33" s="109">
        <v>-1084.1541930860001</v>
      </c>
      <c r="K33" s="109"/>
      <c r="L33" s="110"/>
      <c r="M33" s="86" t="str">
        <f t="shared" si="0"/>
        <v>-</v>
      </c>
      <c r="N33" s="103"/>
      <c r="O33" s="87">
        <f t="shared" si="1"/>
        <v>-1106.6960653609999</v>
      </c>
      <c r="P33" s="111">
        <f t="shared" si="2"/>
        <v>-1084.1541930860001</v>
      </c>
      <c r="Q33" s="86" t="str">
        <f t="shared" si="3"/>
        <v>-</v>
      </c>
      <c r="U33" s="1"/>
      <c r="V33" s="1"/>
      <c r="W33" s="1"/>
      <c r="X33" s="1"/>
      <c r="Y33" s="1"/>
      <c r="Z33" s="1"/>
      <c r="AD33" s="1"/>
      <c r="AE33" s="1"/>
      <c r="AF33" s="1"/>
      <c r="AG33" s="1"/>
      <c r="AH33" s="1"/>
      <c r="AI33" s="1"/>
    </row>
    <row r="34" spans="1:35" ht="30" customHeight="1">
      <c r="A34" s="118" t="s">
        <v>463</v>
      </c>
      <c r="B34" s="90"/>
      <c r="C34" s="77"/>
      <c r="D34" s="91"/>
      <c r="E34" s="119">
        <v>-2241.8325460450001</v>
      </c>
      <c r="F34" s="120">
        <v>-2152.92820381</v>
      </c>
      <c r="G34" s="121">
        <v>-2230.603188995</v>
      </c>
      <c r="H34" s="122">
        <v>-1414.3252486680001</v>
      </c>
      <c r="I34" s="120">
        <v>-704.27971150799999</v>
      </c>
      <c r="J34" s="120">
        <v>24.208503398000001</v>
      </c>
      <c r="K34" s="121"/>
      <c r="L34" s="122"/>
      <c r="M34" s="95" t="str">
        <f t="shared" si="0"/>
        <v>-</v>
      </c>
      <c r="N34" s="103"/>
      <c r="O34" s="123">
        <f t="shared" si="1"/>
        <v>-2152.92820381</v>
      </c>
      <c r="P34" s="124">
        <f t="shared" si="2"/>
        <v>24.208503398000001</v>
      </c>
      <c r="Q34" s="95" t="str">
        <f t="shared" si="3"/>
        <v>-</v>
      </c>
      <c r="U34" s="1"/>
      <c r="V34" s="1"/>
      <c r="W34" s="1"/>
      <c r="X34" s="1"/>
      <c r="Y34" s="1"/>
      <c r="Z34" s="1"/>
      <c r="AD34" s="1"/>
      <c r="AE34" s="1"/>
      <c r="AF34" s="1"/>
      <c r="AG34" s="1"/>
      <c r="AH34" s="1"/>
      <c r="AI34" s="1"/>
    </row>
    <row r="35" spans="1:35" ht="30" customHeight="1">
      <c r="A35" s="153" t="s">
        <v>464</v>
      </c>
      <c r="B35" s="154"/>
      <c r="C35" s="154"/>
      <c r="D35" s="155"/>
      <c r="E35" s="144">
        <v>10165.920511185999</v>
      </c>
      <c r="F35" s="145">
        <v>11675.291734582999</v>
      </c>
      <c r="G35" s="156">
        <v>11713.615853193</v>
      </c>
      <c r="H35" s="146">
        <v>12460.585008153999</v>
      </c>
      <c r="I35" s="145">
        <v>13409.686666141</v>
      </c>
      <c r="J35" s="145">
        <v>14343.395401362</v>
      </c>
      <c r="K35" s="156"/>
      <c r="L35" s="146"/>
      <c r="M35" s="147">
        <f t="shared" si="0"/>
        <v>6.9629422257761142E-2</v>
      </c>
      <c r="N35" s="78"/>
      <c r="O35" s="148">
        <f t="shared" si="1"/>
        <v>11675.291734582999</v>
      </c>
      <c r="P35" s="148">
        <f t="shared" si="2"/>
        <v>14343.395401362</v>
      </c>
      <c r="Q35" s="147">
        <f t="shared" si="3"/>
        <v>0.22852565292873139</v>
      </c>
      <c r="U35" s="1"/>
      <c r="V35" s="1"/>
      <c r="W35" s="1"/>
      <c r="X35" s="1"/>
      <c r="Y35" s="1"/>
      <c r="Z35" s="1"/>
      <c r="AD35" s="1"/>
      <c r="AE35" s="1"/>
      <c r="AF35" s="1"/>
      <c r="AG35" s="1"/>
      <c r="AH35" s="1"/>
      <c r="AI35" s="1"/>
    </row>
    <row r="36" spans="1:35" s="126" customFormat="1" ht="15.75">
      <c r="A36" s="125" t="s">
        <v>21</v>
      </c>
      <c r="D36" s="127"/>
      <c r="E36" s="127"/>
      <c r="F36" s="127"/>
      <c r="G36" s="127"/>
      <c r="H36" s="127"/>
      <c r="N36" s="128"/>
      <c r="O36" s="127"/>
      <c r="P36" s="129"/>
      <c r="Q36" s="127"/>
      <c r="S36" s="66"/>
    </row>
    <row r="37" spans="1:35" ht="15.75">
      <c r="A37" s="125"/>
      <c r="B37" s="126"/>
      <c r="C37" s="126"/>
    </row>
    <row r="38" spans="1:35" ht="15.75" customHeight="1">
      <c r="A38" s="125"/>
    </row>
    <row r="39" spans="1:35" ht="30" customHeight="1">
      <c r="A39" s="131"/>
      <c r="E39" s="79"/>
      <c r="F39" s="79"/>
      <c r="G39" s="79"/>
      <c r="H39" s="79"/>
      <c r="I39" s="79"/>
      <c r="J39" s="79"/>
      <c r="K39" s="79"/>
      <c r="L39" s="79"/>
      <c r="M39" s="79"/>
      <c r="N39" s="132"/>
    </row>
    <row r="40" spans="1:35" ht="30" customHeight="1">
      <c r="A40" s="131"/>
      <c r="E40" s="79"/>
      <c r="F40" s="79"/>
      <c r="G40" s="79"/>
      <c r="H40" s="79"/>
      <c r="I40" s="79"/>
      <c r="J40" s="79"/>
      <c r="K40" s="79"/>
      <c r="L40" s="79"/>
      <c r="M40" s="79"/>
      <c r="N40" s="132"/>
    </row>
  </sheetData>
  <mergeCells count="7">
    <mergeCell ref="Q4:Q6"/>
    <mergeCell ref="B20:D20"/>
    <mergeCell ref="A28:D28"/>
    <mergeCell ref="A4:D6"/>
    <mergeCell ref="E4:H4"/>
    <mergeCell ref="I4:L4"/>
    <mergeCell ref="M4:M6"/>
  </mergeCells>
  <phoneticPr fontId="4" type="noConversion"/>
  <printOptions horizontalCentered="1"/>
  <pageMargins left="0.39370078740157483" right="0.39370078740157483" top="0.39370078740157483" bottom="0.39370078740157483" header="0.51181102362204722" footer="0.15748031496062992"/>
  <pageSetup paperSize="9" scale="47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U29"/>
  <sheetViews>
    <sheetView showGridLines="0" defaultGridColor="0" view="pageBreakPreview" colorId="53" zoomScale="70" zoomScaleNormal="60" zoomScaleSheetLayoutView="70" workbookViewId="0"/>
  </sheetViews>
  <sheetFormatPr defaultColWidth="12.77734375" defaultRowHeight="30" customHeight="1"/>
  <cols>
    <col min="1" max="1" width="3.6640625" style="1" customWidth="1"/>
    <col min="2" max="2" width="12.77734375" style="1" customWidth="1"/>
    <col min="3" max="3" width="16.77734375" style="1" customWidth="1"/>
    <col min="4" max="12" width="12.77734375" style="1" customWidth="1"/>
    <col min="13" max="13" width="1.77734375" style="22" customWidth="1"/>
    <col min="14" max="14" width="12.77734375" style="1" customWidth="1"/>
    <col min="15" max="15" width="12.77734375" style="6" customWidth="1"/>
    <col min="16" max="16384" width="12.77734375" style="1"/>
  </cols>
  <sheetData>
    <row r="1" spans="1:21" ht="30" customHeight="1">
      <c r="A1" s="200" t="s">
        <v>311</v>
      </c>
      <c r="B1" s="168"/>
      <c r="C1" s="168"/>
      <c r="D1" s="168"/>
      <c r="E1" s="168"/>
      <c r="F1" s="168"/>
      <c r="G1" s="168"/>
      <c r="H1" s="65"/>
      <c r="I1" s="168"/>
      <c r="J1" s="168"/>
      <c r="K1" s="168"/>
      <c r="L1" s="168"/>
      <c r="M1" s="168"/>
      <c r="N1" s="168"/>
      <c r="O1" s="168"/>
      <c r="P1" s="168"/>
    </row>
    <row r="2" spans="1:21" ht="30" customHeight="1">
      <c r="A2" s="169"/>
      <c r="B2" s="169"/>
      <c r="C2" s="169"/>
      <c r="D2" s="169"/>
      <c r="E2" s="169"/>
      <c r="F2" s="169"/>
      <c r="G2" s="169"/>
      <c r="H2" s="68"/>
      <c r="I2" s="169"/>
      <c r="J2" s="169"/>
      <c r="K2" s="169"/>
      <c r="L2" s="169"/>
      <c r="M2" s="169"/>
      <c r="N2" s="169"/>
      <c r="O2" s="169"/>
      <c r="P2" s="169"/>
    </row>
    <row r="3" spans="1:21" s="10" customFormat="1" ht="30" customHeight="1">
      <c r="A3" s="133" t="s">
        <v>326</v>
      </c>
      <c r="B3" s="70"/>
      <c r="C3" s="170"/>
      <c r="D3" s="170"/>
      <c r="E3" s="170"/>
      <c r="F3" s="170"/>
      <c r="G3" s="71"/>
      <c r="H3" s="71"/>
      <c r="I3" s="71"/>
      <c r="J3" s="71"/>
      <c r="K3" s="71"/>
      <c r="L3" s="171"/>
      <c r="M3" s="172"/>
      <c r="N3" s="71"/>
      <c r="O3" s="173"/>
      <c r="P3" s="171" t="s">
        <v>5</v>
      </c>
    </row>
    <row r="4" spans="1:21" ht="30" customHeight="1">
      <c r="A4" s="762" t="s">
        <v>308</v>
      </c>
      <c r="B4" s="763"/>
      <c r="C4" s="764"/>
      <c r="D4" s="771">
        <v>2025</v>
      </c>
      <c r="E4" s="772"/>
      <c r="F4" s="772"/>
      <c r="G4" s="773"/>
      <c r="H4" s="771">
        <v>2026</v>
      </c>
      <c r="I4" s="772"/>
      <c r="J4" s="772"/>
      <c r="K4" s="773"/>
      <c r="L4" s="756" t="s">
        <v>12</v>
      </c>
      <c r="M4" s="174"/>
      <c r="N4" s="688">
        <v>2025</v>
      </c>
      <c r="O4" s="688">
        <v>2026</v>
      </c>
      <c r="P4" s="756" t="s">
        <v>13</v>
      </c>
      <c r="Q4" s="66"/>
      <c r="R4" s="66"/>
      <c r="S4" s="66"/>
    </row>
    <row r="5" spans="1:21" ht="30" customHeight="1">
      <c r="A5" s="765"/>
      <c r="B5" s="766"/>
      <c r="C5" s="767"/>
      <c r="D5" s="135" t="s">
        <v>7</v>
      </c>
      <c r="E5" s="136" t="s">
        <v>2</v>
      </c>
      <c r="F5" s="136" t="s">
        <v>1</v>
      </c>
      <c r="G5" s="692" t="s">
        <v>0</v>
      </c>
      <c r="H5" s="135" t="s">
        <v>7</v>
      </c>
      <c r="I5" s="136" t="s">
        <v>2</v>
      </c>
      <c r="J5" s="136" t="s">
        <v>1</v>
      </c>
      <c r="K5" s="137" t="s">
        <v>0</v>
      </c>
      <c r="L5" s="757"/>
      <c r="M5" s="174"/>
      <c r="N5" s="139" t="s">
        <v>424</v>
      </c>
      <c r="O5" s="140" t="s">
        <v>14</v>
      </c>
      <c r="P5" s="757"/>
      <c r="Q5" s="66"/>
      <c r="R5" s="66"/>
      <c r="S5" s="66"/>
    </row>
    <row r="6" spans="1:21" ht="30" customHeight="1" thickBot="1">
      <c r="A6" s="768"/>
      <c r="B6" s="769"/>
      <c r="C6" s="770"/>
      <c r="D6" s="163" t="s">
        <v>493</v>
      </c>
      <c r="E6" s="693" t="s">
        <v>495</v>
      </c>
      <c r="F6" s="693" t="s">
        <v>497</v>
      </c>
      <c r="G6" s="165" t="s">
        <v>499</v>
      </c>
      <c r="H6" s="163" t="s">
        <v>532</v>
      </c>
      <c r="I6" s="164" t="s">
        <v>533</v>
      </c>
      <c r="J6" s="164" t="s">
        <v>534</v>
      </c>
      <c r="K6" s="165" t="s">
        <v>535</v>
      </c>
      <c r="L6" s="758"/>
      <c r="M6" s="174"/>
      <c r="N6" s="167" t="s">
        <v>803</v>
      </c>
      <c r="O6" s="167" t="s">
        <v>804</v>
      </c>
      <c r="P6" s="758"/>
      <c r="Q6" s="66"/>
      <c r="R6" s="66"/>
      <c r="S6" s="66"/>
    </row>
    <row r="7" spans="1:21" ht="30" customHeight="1">
      <c r="A7" s="208" t="s">
        <v>314</v>
      </c>
      <c r="B7" s="209"/>
      <c r="C7" s="210"/>
      <c r="D7" s="211">
        <v>104.20754716499999</v>
      </c>
      <c r="E7" s="212">
        <v>71.791813071999997</v>
      </c>
      <c r="F7" s="212">
        <v>-36.576484583000003</v>
      </c>
      <c r="G7" s="213">
        <v>204.996418468</v>
      </c>
      <c r="H7" s="211">
        <v>62.394015271999997</v>
      </c>
      <c r="I7" s="212">
        <v>222.89946192400001</v>
      </c>
      <c r="J7" s="212"/>
      <c r="K7" s="213"/>
      <c r="L7" s="214">
        <f>IF(OR(H7&lt;=0,I7&lt;=0),"-",I7/H7-1)</f>
        <v>2.5724493920177083</v>
      </c>
      <c r="M7" s="78"/>
      <c r="N7" s="215">
        <f>$D7+$E7</f>
        <v>175.99936023699999</v>
      </c>
      <c r="O7" s="216">
        <f>$H7+$I7</f>
        <v>285.29347719600003</v>
      </c>
      <c r="P7" s="214">
        <f t="shared" ref="P7:P24" si="0">IF(OR(O7&lt;=0,N7&lt;=0),"-",O7/N7-1)</f>
        <v>0.62099155821830854</v>
      </c>
      <c r="Q7" s="79"/>
      <c r="R7" s="66"/>
      <c r="S7" s="66"/>
    </row>
    <row r="8" spans="1:21" ht="30" customHeight="1">
      <c r="A8" s="157"/>
      <c r="B8" s="175" t="s">
        <v>316</v>
      </c>
      <c r="C8" s="175"/>
      <c r="D8" s="160">
        <v>198.63863524499999</v>
      </c>
      <c r="E8" s="161">
        <v>195.840598521</v>
      </c>
      <c r="F8" s="161">
        <v>195.99962614399999</v>
      </c>
      <c r="G8" s="162">
        <v>196.81106831599999</v>
      </c>
      <c r="H8" s="160">
        <v>191.44022706499999</v>
      </c>
      <c r="I8" s="161">
        <v>181.584685893</v>
      </c>
      <c r="J8" s="161"/>
      <c r="K8" s="162"/>
      <c r="L8" s="102">
        <f t="shared" ref="L8:L24" si="1">IF(OR(H8&lt;=0,I8&lt;=0),"-",I8/H8-1)</f>
        <v>-5.1481035742052872E-2</v>
      </c>
      <c r="M8" s="78"/>
      <c r="N8" s="104">
        <f t="shared" ref="N8:N24" si="2">$D8+$E8</f>
        <v>394.47923376599999</v>
      </c>
      <c r="O8" s="104">
        <f t="shared" ref="O8:O24" si="3">$H8+$I8</f>
        <v>373.02491295799996</v>
      </c>
      <c r="P8" s="102">
        <f t="shared" si="0"/>
        <v>-5.4386439060887248E-2</v>
      </c>
      <c r="Q8" s="79"/>
      <c r="R8" s="66"/>
      <c r="S8" s="79"/>
      <c r="T8" s="79"/>
      <c r="U8" s="745"/>
    </row>
    <row r="9" spans="1:21" ht="30" customHeight="1">
      <c r="A9" s="80"/>
      <c r="B9" s="107" t="s">
        <v>317</v>
      </c>
      <c r="C9" s="82"/>
      <c r="D9" s="83">
        <v>38.877898491000003</v>
      </c>
      <c r="E9" s="84">
        <v>37.188160537000002</v>
      </c>
      <c r="F9" s="84">
        <v>39.500964410999998</v>
      </c>
      <c r="G9" s="85">
        <v>39.992306636999999</v>
      </c>
      <c r="H9" s="83">
        <v>44.340212422</v>
      </c>
      <c r="I9" s="84">
        <v>47.728399398000001</v>
      </c>
      <c r="J9" s="84"/>
      <c r="K9" s="85"/>
      <c r="L9" s="86">
        <f t="shared" si="1"/>
        <v>7.6413413263642926E-2</v>
      </c>
      <c r="M9" s="78"/>
      <c r="N9" s="87">
        <f t="shared" si="2"/>
        <v>76.066059028000012</v>
      </c>
      <c r="O9" s="87">
        <f t="shared" si="3"/>
        <v>92.068611820000001</v>
      </c>
      <c r="P9" s="86">
        <f t="shared" si="0"/>
        <v>0.21037704590570971</v>
      </c>
      <c r="Q9" s="88"/>
      <c r="R9" s="66"/>
      <c r="S9" s="66"/>
    </row>
    <row r="10" spans="1:21" ht="30" customHeight="1">
      <c r="A10" s="80"/>
      <c r="B10" s="81" t="s">
        <v>318</v>
      </c>
      <c r="C10" s="82"/>
      <c r="D10" s="83">
        <v>-29.178843119</v>
      </c>
      <c r="E10" s="84">
        <v>-37.877811424999997</v>
      </c>
      <c r="F10" s="84">
        <v>-126.369193713</v>
      </c>
      <c r="G10" s="85">
        <v>-116.10769295700001</v>
      </c>
      <c r="H10" s="83">
        <v>-91.876165513999993</v>
      </c>
      <c r="I10" s="84">
        <v>-55.745327232999998</v>
      </c>
      <c r="J10" s="84"/>
      <c r="K10" s="85"/>
      <c r="L10" s="86" t="str">
        <f t="shared" si="1"/>
        <v>-</v>
      </c>
      <c r="M10" s="78"/>
      <c r="N10" s="87">
        <f t="shared" si="2"/>
        <v>-67.056654543999997</v>
      </c>
      <c r="O10" s="87">
        <f t="shared" si="3"/>
        <v>-147.62149274699999</v>
      </c>
      <c r="P10" s="86" t="str">
        <f t="shared" si="0"/>
        <v>-</v>
      </c>
      <c r="Q10" s="89"/>
      <c r="R10" s="66"/>
      <c r="S10" s="66"/>
    </row>
    <row r="11" spans="1:21" ht="30" customHeight="1">
      <c r="A11" s="80"/>
      <c r="B11" s="81" t="s">
        <v>312</v>
      </c>
      <c r="C11" s="82"/>
      <c r="D11" s="83">
        <v>-48.960445182000001</v>
      </c>
      <c r="E11" s="84">
        <v>-76.257901118000007</v>
      </c>
      <c r="F11" s="84">
        <v>-144.4210497</v>
      </c>
      <c r="G11" s="85">
        <v>-110.28908001400001</v>
      </c>
      <c r="H11" s="83">
        <v>-72.913025284</v>
      </c>
      <c r="I11" s="84">
        <v>-65.304662010000001</v>
      </c>
      <c r="J11" s="84"/>
      <c r="K11" s="85"/>
      <c r="L11" s="86" t="str">
        <f t="shared" si="1"/>
        <v>-</v>
      </c>
      <c r="M11" s="78"/>
      <c r="N11" s="87">
        <f t="shared" si="2"/>
        <v>-125.21834630000001</v>
      </c>
      <c r="O11" s="87">
        <f t="shared" si="3"/>
        <v>-138.217687294</v>
      </c>
      <c r="P11" s="86" t="str">
        <f t="shared" si="0"/>
        <v>-</v>
      </c>
      <c r="Q11" s="66"/>
      <c r="R11" s="66"/>
      <c r="S11" s="66"/>
    </row>
    <row r="12" spans="1:21" ht="30" customHeight="1">
      <c r="A12" s="80"/>
      <c r="B12" s="81" t="s">
        <v>313</v>
      </c>
      <c r="C12" s="82"/>
      <c r="D12" s="83">
        <v>19.781602063000001</v>
      </c>
      <c r="E12" s="84">
        <v>38.380089693000002</v>
      </c>
      <c r="F12" s="84">
        <v>18.051855987</v>
      </c>
      <c r="G12" s="85">
        <v>-5.8186129430000051</v>
      </c>
      <c r="H12" s="83">
        <v>-18.96314023</v>
      </c>
      <c r="I12" s="84">
        <v>9.5593347770000001</v>
      </c>
      <c r="J12" s="84"/>
      <c r="K12" s="85"/>
      <c r="L12" s="86" t="str">
        <f t="shared" si="1"/>
        <v>-</v>
      </c>
      <c r="M12" s="78"/>
      <c r="N12" s="87">
        <f t="shared" si="2"/>
        <v>58.161691756000003</v>
      </c>
      <c r="O12" s="87">
        <f t="shared" si="3"/>
        <v>-9.4038054530000004</v>
      </c>
      <c r="P12" s="86" t="str">
        <f t="shared" si="0"/>
        <v>-</v>
      </c>
      <c r="Q12" s="66"/>
      <c r="R12" s="66"/>
      <c r="S12" s="66"/>
    </row>
    <row r="13" spans="1:21" ht="30" customHeight="1">
      <c r="A13" s="80"/>
      <c r="B13" s="107" t="s">
        <v>319</v>
      </c>
      <c r="C13" s="107"/>
      <c r="D13" s="176">
        <v>-104.130143452</v>
      </c>
      <c r="E13" s="177">
        <v>-123.359134561</v>
      </c>
      <c r="F13" s="177">
        <v>-145.70788142500001</v>
      </c>
      <c r="G13" s="178">
        <v>84.318542800999992</v>
      </c>
      <c r="H13" s="176">
        <v>-81.510258700999998</v>
      </c>
      <c r="I13" s="177">
        <v>49.331703865999998</v>
      </c>
      <c r="J13" s="177"/>
      <c r="K13" s="178"/>
      <c r="L13" s="95" t="str">
        <f t="shared" si="1"/>
        <v>-</v>
      </c>
      <c r="M13" s="78"/>
      <c r="N13" s="123">
        <f t="shared" si="2"/>
        <v>-227.48927801299999</v>
      </c>
      <c r="O13" s="123">
        <f t="shared" si="3"/>
        <v>-32.178554835</v>
      </c>
      <c r="P13" s="95" t="str">
        <f t="shared" si="0"/>
        <v>-</v>
      </c>
      <c r="Q13" s="66"/>
      <c r="R13" s="66"/>
      <c r="S13" s="66"/>
    </row>
    <row r="14" spans="1:21" ht="30" customHeight="1">
      <c r="A14" s="141" t="s">
        <v>315</v>
      </c>
      <c r="B14" s="142"/>
      <c r="C14" s="143"/>
      <c r="D14" s="144">
        <v>44.501417944000004</v>
      </c>
      <c r="E14" s="145">
        <v>-3.9758004310000299</v>
      </c>
      <c r="F14" s="145">
        <v>215.07674082099999</v>
      </c>
      <c r="G14" s="146">
        <v>-168.75880207117444</v>
      </c>
      <c r="H14" s="144">
        <v>241.90689785999999</v>
      </c>
      <c r="I14" s="145">
        <v>112.90236190900001</v>
      </c>
      <c r="J14" s="145"/>
      <c r="K14" s="146"/>
      <c r="L14" s="147">
        <f t="shared" si="1"/>
        <v>-0.53328175877671513</v>
      </c>
      <c r="M14" s="78"/>
      <c r="N14" s="148">
        <f t="shared" si="2"/>
        <v>40.525617512999972</v>
      </c>
      <c r="O14" s="148">
        <f t="shared" si="3"/>
        <v>354.80925976899999</v>
      </c>
      <c r="P14" s="147">
        <f t="shared" si="0"/>
        <v>7.75518453618092</v>
      </c>
      <c r="Q14" s="66"/>
      <c r="R14" s="66"/>
      <c r="S14" s="66"/>
    </row>
    <row r="15" spans="1:21" ht="30" customHeight="1">
      <c r="A15" s="179"/>
      <c r="B15" s="97" t="s">
        <v>320</v>
      </c>
      <c r="C15" s="98"/>
      <c r="D15" s="99">
        <v>-20.856868716095125</v>
      </c>
      <c r="E15" s="100">
        <v>15.900792918</v>
      </c>
      <c r="F15" s="100">
        <v>247.20829021899991</v>
      </c>
      <c r="G15" s="101">
        <v>-63.63877514715</v>
      </c>
      <c r="H15" s="99">
        <v>245.84724697600001</v>
      </c>
      <c r="I15" s="100">
        <v>48.602370520999898</v>
      </c>
      <c r="J15" s="100"/>
      <c r="K15" s="636"/>
      <c r="L15" s="102">
        <f t="shared" si="1"/>
        <v>-0.80230663097177357</v>
      </c>
      <c r="M15" s="103"/>
      <c r="N15" s="104">
        <f t="shared" si="2"/>
        <v>-4.9560757980951244</v>
      </c>
      <c r="O15" s="105">
        <f t="shared" si="3"/>
        <v>294.44961749699991</v>
      </c>
      <c r="P15" s="102" t="str">
        <f t="shared" si="0"/>
        <v>-</v>
      </c>
      <c r="Q15" s="66"/>
      <c r="R15" s="66"/>
      <c r="S15" s="66"/>
    </row>
    <row r="16" spans="1:21" ht="30" customHeight="1">
      <c r="A16" s="106"/>
      <c r="B16" s="107" t="s">
        <v>321</v>
      </c>
      <c r="C16" s="82"/>
      <c r="D16" s="109">
        <v>642.94348551999997</v>
      </c>
      <c r="E16" s="109">
        <v>684.73246082799994</v>
      </c>
      <c r="F16" s="109">
        <v>718.78889373736297</v>
      </c>
      <c r="G16" s="110">
        <v>753.9280734051988</v>
      </c>
      <c r="H16" s="109">
        <v>719.98820380300003</v>
      </c>
      <c r="I16" s="109">
        <v>647.25541671600001</v>
      </c>
      <c r="J16" s="109"/>
      <c r="K16" s="637"/>
      <c r="L16" s="86">
        <f t="shared" si="1"/>
        <v>-0.10101941490544319</v>
      </c>
      <c r="M16" s="605"/>
      <c r="N16" s="87">
        <f t="shared" si="2"/>
        <v>1327.6759463479998</v>
      </c>
      <c r="O16" s="111">
        <f t="shared" si="3"/>
        <v>1367.2436205190002</v>
      </c>
      <c r="P16" s="86">
        <f t="shared" si="0"/>
        <v>2.9802207594283869E-2</v>
      </c>
      <c r="Q16" s="66"/>
      <c r="R16" s="66"/>
      <c r="S16" s="66"/>
      <c r="T16" s="745"/>
    </row>
    <row r="17" spans="1:20" ht="30" customHeight="1">
      <c r="A17" s="106"/>
      <c r="B17" s="107" t="s">
        <v>322</v>
      </c>
      <c r="C17" s="82"/>
      <c r="D17" s="109">
        <v>8.5612880170000398</v>
      </c>
      <c r="E17" s="109">
        <v>17.714862289999701</v>
      </c>
      <c r="F17" s="109">
        <v>215.04095533263657</v>
      </c>
      <c r="G17" s="110">
        <v>-138.94919745099978</v>
      </c>
      <c r="H17" s="109">
        <v>212.84672173000001</v>
      </c>
      <c r="I17" s="109">
        <v>124.84631721</v>
      </c>
      <c r="J17" s="109"/>
      <c r="K17" s="637"/>
      <c r="L17" s="86">
        <f t="shared" si="1"/>
        <v>-0.41344496079028248</v>
      </c>
      <c r="M17" s="605"/>
      <c r="N17" s="87">
        <f t="shared" si="2"/>
        <v>26.276150306999739</v>
      </c>
      <c r="O17" s="111">
        <f t="shared" si="3"/>
        <v>337.69303894000001</v>
      </c>
      <c r="P17" s="86">
        <f t="shared" si="0"/>
        <v>11.851693836217763</v>
      </c>
      <c r="Q17" s="66"/>
      <c r="R17" s="66"/>
      <c r="S17" s="66"/>
    </row>
    <row r="18" spans="1:20" ht="30" customHeight="1">
      <c r="A18" s="106"/>
      <c r="B18" s="107" t="s">
        <v>323</v>
      </c>
      <c r="C18" s="82"/>
      <c r="D18" s="109">
        <v>-672.36164223799994</v>
      </c>
      <c r="E18" s="109">
        <v>-686.55316638099998</v>
      </c>
      <c r="F18" s="109">
        <v>-686.62155885100003</v>
      </c>
      <c r="G18" s="110">
        <v>-678.617651101349</v>
      </c>
      <c r="H18" s="109">
        <v>-686.98767954899995</v>
      </c>
      <c r="I18" s="109">
        <v>-723.49936340500005</v>
      </c>
      <c r="J18" s="109"/>
      <c r="K18" s="637"/>
      <c r="L18" s="86" t="str">
        <f t="shared" si="1"/>
        <v>-</v>
      </c>
      <c r="M18" s="605"/>
      <c r="N18" s="87">
        <f t="shared" si="2"/>
        <v>-1358.9148086189998</v>
      </c>
      <c r="O18" s="111">
        <f t="shared" si="3"/>
        <v>-1410.4870429540001</v>
      </c>
      <c r="P18" s="86" t="str">
        <f t="shared" si="0"/>
        <v>-</v>
      </c>
      <c r="Q18" s="66"/>
      <c r="R18" s="66"/>
      <c r="S18" s="66"/>
    </row>
    <row r="19" spans="1:20" ht="30" customHeight="1">
      <c r="A19" s="180"/>
      <c r="B19" s="175" t="s">
        <v>324</v>
      </c>
      <c r="C19" s="159"/>
      <c r="D19" s="109">
        <v>86.348471629000116</v>
      </c>
      <c r="E19" s="109">
        <v>2.29652837099998</v>
      </c>
      <c r="F19" s="109">
        <v>1.533712060999878</v>
      </c>
      <c r="G19" s="181">
        <v>-79.838014475999998</v>
      </c>
      <c r="H19" s="109">
        <v>22.297040587000001</v>
      </c>
      <c r="I19" s="182">
        <v>64.329553672000003</v>
      </c>
      <c r="J19" s="182"/>
      <c r="K19" s="638"/>
      <c r="L19" s="102">
        <f t="shared" si="1"/>
        <v>1.8851162297074757</v>
      </c>
      <c r="M19" s="103"/>
      <c r="N19" s="87">
        <f t="shared" si="2"/>
        <v>88.645000000000095</v>
      </c>
      <c r="O19" s="111">
        <f t="shared" si="3"/>
        <v>86.626594259000001</v>
      </c>
      <c r="P19" s="86">
        <f t="shared" si="0"/>
        <v>-2.2769538507531051E-2</v>
      </c>
      <c r="Q19" s="66"/>
      <c r="R19" s="79"/>
      <c r="S19" s="79"/>
    </row>
    <row r="20" spans="1:20" ht="30" customHeight="1">
      <c r="A20" s="183"/>
      <c r="B20" s="107" t="s">
        <v>325</v>
      </c>
      <c r="C20" s="82"/>
      <c r="D20" s="109">
        <v>-20.990184968904998</v>
      </c>
      <c r="E20" s="109">
        <v>-22.164278230999599</v>
      </c>
      <c r="F20" s="109">
        <v>-33.66526146208426</v>
      </c>
      <c r="G20" s="110">
        <v>-25.282005567999999</v>
      </c>
      <c r="H20" s="109">
        <v>-26.237389703000002</v>
      </c>
      <c r="I20" s="109">
        <v>0.25527632500000003</v>
      </c>
      <c r="J20" s="109"/>
      <c r="K20" s="110"/>
      <c r="L20" s="86" t="str">
        <f t="shared" si="1"/>
        <v>-</v>
      </c>
      <c r="M20" s="103"/>
      <c r="N20" s="184">
        <f t="shared" si="2"/>
        <v>-43.154463199904598</v>
      </c>
      <c r="O20" s="185">
        <f t="shared" si="3"/>
        <v>-25.982113378000001</v>
      </c>
      <c r="P20" s="186" t="str">
        <f t="shared" si="0"/>
        <v>-</v>
      </c>
      <c r="Q20" s="66"/>
      <c r="R20" s="79"/>
      <c r="S20" s="79"/>
      <c r="T20" s="745"/>
    </row>
    <row r="21" spans="1:20" ht="30" customHeight="1">
      <c r="A21" s="187" t="s">
        <v>453</v>
      </c>
      <c r="B21" s="188"/>
      <c r="C21" s="189"/>
      <c r="D21" s="190">
        <v>148.70896510899999</v>
      </c>
      <c r="E21" s="191">
        <v>67.816012641</v>
      </c>
      <c r="F21" s="191">
        <v>178.50025623799999</v>
      </c>
      <c r="G21" s="192">
        <v>36.237616396</v>
      </c>
      <c r="H21" s="190">
        <v>304.30091313200001</v>
      </c>
      <c r="I21" s="191">
        <v>335.80182383300001</v>
      </c>
      <c r="J21" s="191"/>
      <c r="K21" s="192"/>
      <c r="L21" s="193">
        <f t="shared" si="1"/>
        <v>0.10351894897974079</v>
      </c>
      <c r="M21" s="103"/>
      <c r="N21" s="194">
        <f t="shared" si="2"/>
        <v>216.52497775000001</v>
      </c>
      <c r="O21" s="195">
        <f t="shared" si="3"/>
        <v>640.10273696500008</v>
      </c>
      <c r="P21" s="193">
        <f t="shared" si="0"/>
        <v>1.9562535630603479</v>
      </c>
      <c r="Q21" s="66"/>
      <c r="R21" s="66"/>
      <c r="S21" s="66"/>
    </row>
    <row r="22" spans="1:20" ht="30" customHeight="1">
      <c r="A22" s="187" t="s">
        <v>454</v>
      </c>
      <c r="B22" s="188"/>
      <c r="C22" s="189"/>
      <c r="D22" s="190">
        <v>3.4213924919999998</v>
      </c>
      <c r="E22" s="191">
        <v>3.494474962</v>
      </c>
      <c r="F22" s="191">
        <v>-8.1757818590000007</v>
      </c>
      <c r="G22" s="192">
        <v>-17.352671492999999</v>
      </c>
      <c r="H22" s="190">
        <v>4.0348451570000003</v>
      </c>
      <c r="I22" s="191">
        <v>-15.527997885</v>
      </c>
      <c r="J22" s="191"/>
      <c r="K22" s="192"/>
      <c r="L22" s="193" t="str">
        <f t="shared" si="1"/>
        <v>-</v>
      </c>
      <c r="M22" s="103"/>
      <c r="N22" s="194">
        <f t="shared" si="2"/>
        <v>6.9158674539999998</v>
      </c>
      <c r="O22" s="195">
        <f t="shared" si="3"/>
        <v>-11.493152727999998</v>
      </c>
      <c r="P22" s="193" t="str">
        <f t="shared" si="0"/>
        <v>-</v>
      </c>
      <c r="Q22" s="66"/>
      <c r="R22" s="66"/>
      <c r="S22" s="66"/>
    </row>
    <row r="23" spans="1:20" ht="30" customHeight="1">
      <c r="A23" s="187" t="s">
        <v>455</v>
      </c>
      <c r="B23" s="188"/>
      <c r="C23" s="189"/>
      <c r="D23" s="190">
        <v>152.13035760099999</v>
      </c>
      <c r="E23" s="191">
        <v>71.310487602999999</v>
      </c>
      <c r="F23" s="191">
        <v>170.32447437900001</v>
      </c>
      <c r="G23" s="192">
        <v>18.884944903000001</v>
      </c>
      <c r="H23" s="190">
        <v>308.33575828900001</v>
      </c>
      <c r="I23" s="191">
        <v>320.27382594800002</v>
      </c>
      <c r="J23" s="191"/>
      <c r="K23" s="192"/>
      <c r="L23" s="193">
        <f t="shared" si="1"/>
        <v>3.8717752768105962E-2</v>
      </c>
      <c r="M23" s="103"/>
      <c r="N23" s="196">
        <f t="shared" si="2"/>
        <v>223.44084520399997</v>
      </c>
      <c r="O23" s="195">
        <f t="shared" si="3"/>
        <v>628.60958423700004</v>
      </c>
      <c r="P23" s="193">
        <f t="shared" si="0"/>
        <v>1.8133154601303256</v>
      </c>
      <c r="Q23" s="66"/>
      <c r="R23" s="66"/>
      <c r="S23" s="66"/>
    </row>
    <row r="24" spans="1:20" ht="30" customHeight="1">
      <c r="A24" s="203" t="s">
        <v>456</v>
      </c>
      <c r="B24" s="201"/>
      <c r="C24" s="202"/>
      <c r="D24" s="204">
        <v>121.99133150199999</v>
      </c>
      <c r="E24" s="205">
        <v>57.709886484000002</v>
      </c>
      <c r="F24" s="205">
        <v>136.11410379500001</v>
      </c>
      <c r="G24" s="206">
        <v>-2.495426041</v>
      </c>
      <c r="H24" s="204">
        <v>247.843680027</v>
      </c>
      <c r="I24" s="205">
        <v>262.36831395000002</v>
      </c>
      <c r="J24" s="205"/>
      <c r="K24" s="206"/>
      <c r="L24" s="147">
        <f t="shared" si="1"/>
        <v>5.86040116956692E-2</v>
      </c>
      <c r="M24" s="103"/>
      <c r="N24" s="207">
        <f t="shared" si="2"/>
        <v>179.70121798599999</v>
      </c>
      <c r="O24" s="207">
        <f t="shared" si="3"/>
        <v>510.21199397700002</v>
      </c>
      <c r="P24" s="147">
        <f t="shared" si="0"/>
        <v>1.8392239056317869</v>
      </c>
      <c r="Q24" s="66"/>
      <c r="R24" s="66"/>
      <c r="S24" s="66"/>
    </row>
    <row r="25" spans="1:20" ht="17.25">
      <c r="A25" s="197" t="s">
        <v>21</v>
      </c>
      <c r="B25" s="198"/>
      <c r="C25" s="198"/>
      <c r="D25" s="198"/>
      <c r="E25" s="198"/>
      <c r="F25" s="198"/>
      <c r="G25" s="198"/>
      <c r="H25" s="130"/>
      <c r="I25" s="198"/>
      <c r="J25" s="198"/>
      <c r="K25" s="198"/>
      <c r="L25" s="198"/>
      <c r="M25" s="103"/>
      <c r="N25" s="78"/>
      <c r="O25" s="103"/>
      <c r="P25" s="199"/>
      <c r="Q25" s="66"/>
      <c r="R25" s="66"/>
      <c r="S25" s="66"/>
    </row>
    <row r="26" spans="1:20" ht="17.25">
      <c r="A26" s="197"/>
      <c r="B26" s="198"/>
      <c r="C26" s="198"/>
      <c r="D26" s="198"/>
      <c r="E26" s="198"/>
      <c r="F26" s="198"/>
      <c r="G26" s="198"/>
      <c r="H26" s="132"/>
      <c r="I26" s="198"/>
      <c r="J26" s="198"/>
      <c r="K26" s="198"/>
      <c r="L26" s="198"/>
      <c r="M26" s="103"/>
      <c r="N26" s="78"/>
      <c r="O26" s="699"/>
      <c r="P26" s="199"/>
      <c r="Q26" s="66"/>
      <c r="R26" s="66"/>
      <c r="S26" s="66"/>
    </row>
    <row r="27" spans="1:20" ht="30" customHeight="1">
      <c r="A27" s="198"/>
      <c r="B27" s="198"/>
      <c r="C27" s="198"/>
      <c r="D27" s="198"/>
      <c r="E27" s="198"/>
      <c r="F27" s="198"/>
      <c r="G27" s="255"/>
      <c r="H27" s="130"/>
      <c r="I27" s="198"/>
      <c r="J27" s="198"/>
      <c r="K27" s="198"/>
      <c r="L27" s="198"/>
      <c r="M27" s="103"/>
      <c r="N27" s="78"/>
      <c r="O27" s="103"/>
      <c r="P27" s="199"/>
      <c r="Q27" s="66"/>
      <c r="R27" s="66"/>
      <c r="S27" s="66"/>
    </row>
    <row r="28" spans="1:20" ht="30" customHeight="1">
      <c r="A28" s="198"/>
      <c r="B28" s="198"/>
      <c r="C28" s="198"/>
      <c r="D28" s="198"/>
      <c r="E28" s="198"/>
      <c r="F28" s="198"/>
      <c r="G28" s="198"/>
      <c r="H28" s="130"/>
      <c r="I28" s="198"/>
      <c r="J28" s="198"/>
      <c r="K28" s="227"/>
      <c r="L28" s="198"/>
      <c r="M28" s="103"/>
      <c r="N28" s="78"/>
      <c r="O28" s="103"/>
      <c r="P28" s="199"/>
      <c r="Q28" s="66"/>
      <c r="R28" s="66"/>
      <c r="S28" s="66"/>
    </row>
    <row r="29" spans="1:20" ht="30" customHeight="1">
      <c r="A29" s="217"/>
      <c r="B29" s="217"/>
      <c r="C29" s="218"/>
      <c r="D29" s="78"/>
      <c r="E29" s="78"/>
      <c r="F29" s="103"/>
      <c r="G29" s="103"/>
      <c r="H29" s="103"/>
      <c r="I29" s="103"/>
      <c r="J29" s="103"/>
      <c r="K29" s="103"/>
      <c r="L29" s="199"/>
      <c r="M29" s="103"/>
      <c r="N29" s="78"/>
      <c r="O29" s="103"/>
      <c r="P29" s="199"/>
      <c r="Q29" s="66"/>
      <c r="R29" s="66"/>
      <c r="S29" s="66"/>
    </row>
  </sheetData>
  <mergeCells count="5">
    <mergeCell ref="A4:C6"/>
    <mergeCell ref="D4:G4"/>
    <mergeCell ref="L4:L6"/>
    <mergeCell ref="P4:P6"/>
    <mergeCell ref="H4:K4"/>
  </mergeCells>
  <phoneticPr fontId="4" type="noConversion"/>
  <printOptions horizontalCentered="1"/>
  <pageMargins left="0.39370078740157483" right="0.39370078740157483" top="0.39370078740157483" bottom="0.39370078740157483" header="0.51181102362204722" footer="0.15748031496062992"/>
  <pageSetup paperSize="9" scale="64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Q40"/>
  <sheetViews>
    <sheetView showGridLines="0" defaultGridColor="0" view="pageBreakPreview" colorId="53" zoomScale="70" zoomScaleNormal="115" zoomScaleSheetLayoutView="70" workbookViewId="0"/>
  </sheetViews>
  <sheetFormatPr defaultColWidth="12.77734375" defaultRowHeight="30" customHeight="1"/>
  <cols>
    <col min="1" max="1" width="3.6640625" style="66" customWidth="1"/>
    <col min="2" max="2" width="12.77734375" style="66" customWidth="1"/>
    <col min="3" max="3" width="16.77734375" style="66" customWidth="1"/>
    <col min="4" max="12" width="12.77734375" style="66" customWidth="1"/>
    <col min="13" max="13" width="1.77734375" style="198" customWidth="1"/>
    <col min="14" max="14" width="12.77734375" style="66" customWidth="1"/>
    <col min="15" max="15" width="12.77734375" style="219" customWidth="1"/>
    <col min="16" max="16" width="12.77734375" style="66" customWidth="1"/>
    <col min="17" max="16384" width="12.77734375" style="66"/>
  </cols>
  <sheetData>
    <row r="1" spans="1:17" ht="30" customHeight="1">
      <c r="A1" s="200" t="s">
        <v>327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</row>
    <row r="2" spans="1:17" ht="30" customHeight="1">
      <c r="A2" s="169"/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</row>
    <row r="3" spans="1:17" s="71" customFormat="1" ht="30" customHeight="1">
      <c r="A3" s="133" t="s">
        <v>328</v>
      </c>
      <c r="B3" s="70"/>
      <c r="C3" s="170"/>
      <c r="D3" s="170"/>
      <c r="E3" s="170"/>
      <c r="F3" s="170"/>
      <c r="G3" s="170"/>
      <c r="H3" s="170"/>
      <c r="I3" s="170"/>
      <c r="J3" s="170"/>
      <c r="K3" s="170"/>
      <c r="L3" s="171"/>
      <c r="M3" s="172"/>
      <c r="N3" s="170"/>
      <c r="O3" s="173"/>
      <c r="P3" s="171" t="s">
        <v>5</v>
      </c>
    </row>
    <row r="4" spans="1:17" ht="30" customHeight="1">
      <c r="A4" s="762" t="s">
        <v>308</v>
      </c>
      <c r="B4" s="763"/>
      <c r="C4" s="764"/>
      <c r="D4" s="771">
        <v>2025</v>
      </c>
      <c r="E4" s="772"/>
      <c r="F4" s="772"/>
      <c r="G4" s="773"/>
      <c r="H4" s="771">
        <v>2026</v>
      </c>
      <c r="I4" s="772"/>
      <c r="J4" s="772"/>
      <c r="K4" s="773"/>
      <c r="L4" s="756" t="s">
        <v>12</v>
      </c>
      <c r="M4" s="174"/>
      <c r="N4" s="651">
        <v>2025</v>
      </c>
      <c r="O4" s="651">
        <v>2026</v>
      </c>
      <c r="P4" s="756" t="s">
        <v>13</v>
      </c>
    </row>
    <row r="5" spans="1:17" ht="30" customHeight="1">
      <c r="A5" s="765"/>
      <c r="B5" s="766"/>
      <c r="C5" s="767"/>
      <c r="D5" s="135" t="s">
        <v>7</v>
      </c>
      <c r="E5" s="136" t="s">
        <v>2</v>
      </c>
      <c r="F5" s="136" t="s">
        <v>1</v>
      </c>
      <c r="G5" s="692" t="s">
        <v>0</v>
      </c>
      <c r="H5" s="135" t="s">
        <v>7</v>
      </c>
      <c r="I5" s="136" t="s">
        <v>2</v>
      </c>
      <c r="J5" s="136" t="s">
        <v>1</v>
      </c>
      <c r="K5" s="652" t="s">
        <v>0</v>
      </c>
      <c r="L5" s="757"/>
      <c r="M5" s="174"/>
      <c r="N5" s="139" t="s">
        <v>424</v>
      </c>
      <c r="O5" s="140" t="s">
        <v>424</v>
      </c>
      <c r="P5" s="757"/>
    </row>
    <row r="6" spans="1:17" ht="30" customHeight="1" thickBot="1">
      <c r="A6" s="768"/>
      <c r="B6" s="769"/>
      <c r="C6" s="770"/>
      <c r="D6" s="163" t="s">
        <v>493</v>
      </c>
      <c r="E6" s="693" t="s">
        <v>495</v>
      </c>
      <c r="F6" s="693" t="s">
        <v>497</v>
      </c>
      <c r="G6" s="165" t="s">
        <v>499</v>
      </c>
      <c r="H6" s="163" t="s">
        <v>532</v>
      </c>
      <c r="I6" s="653" t="s">
        <v>533</v>
      </c>
      <c r="J6" s="653" t="s">
        <v>534</v>
      </c>
      <c r="K6" s="165" t="s">
        <v>535</v>
      </c>
      <c r="L6" s="758"/>
      <c r="M6" s="174"/>
      <c r="N6" s="167" t="s">
        <v>803</v>
      </c>
      <c r="O6" s="167" t="s">
        <v>804</v>
      </c>
      <c r="P6" s="758"/>
    </row>
    <row r="7" spans="1:17" ht="30" customHeight="1">
      <c r="A7" s="208" t="s">
        <v>329</v>
      </c>
      <c r="B7" s="209"/>
      <c r="C7" s="210"/>
      <c r="D7" s="211">
        <v>488.19447440599998</v>
      </c>
      <c r="E7" s="212">
        <v>437.32420924899998</v>
      </c>
      <c r="F7" s="212">
        <v>564.29564662999996</v>
      </c>
      <c r="G7" s="213">
        <v>576.44442573599997</v>
      </c>
      <c r="H7" s="211">
        <v>610.93407752999997</v>
      </c>
      <c r="I7" s="212">
        <v>689.2</v>
      </c>
      <c r="J7" s="212"/>
      <c r="K7" s="213"/>
      <c r="L7" s="214">
        <f>IF(OR(H7&lt;=0,I7&lt;=0),"-",I7/H7-1)</f>
        <v>0.12810862145131652</v>
      </c>
      <c r="M7" s="220"/>
      <c r="N7" s="215">
        <f>$D7+$E7</f>
        <v>925.5186836549999</v>
      </c>
      <c r="O7" s="216">
        <f>$H7+$I7</f>
        <v>1300.13407753</v>
      </c>
      <c r="P7" s="214">
        <f>IF(OR(O7&lt;=0,N7&lt;=0),"-",O7/N7-1)</f>
        <v>0.40476264876208945</v>
      </c>
      <c r="Q7" s="79"/>
    </row>
    <row r="8" spans="1:17" ht="30" customHeight="1">
      <c r="A8" s="157"/>
      <c r="B8" s="175" t="s">
        <v>334</v>
      </c>
      <c r="C8" s="159"/>
      <c r="D8" s="160">
        <v>458.53544401099998</v>
      </c>
      <c r="E8" s="161">
        <v>415.72262301000001</v>
      </c>
      <c r="F8" s="161">
        <v>543.67638745299996</v>
      </c>
      <c r="G8" s="162">
        <v>558.85765621099995</v>
      </c>
      <c r="H8" s="160">
        <v>560.60543845799998</v>
      </c>
      <c r="I8" s="161">
        <f>I9+I10</f>
        <v>650.50430415899996</v>
      </c>
      <c r="J8" s="161"/>
      <c r="K8" s="162"/>
      <c r="L8" s="102">
        <f t="shared" ref="L8:L11" si="0">IF(OR(H8&lt;=0,I8&lt;=0),"-",I8/H8-1)</f>
        <v>0.1603603167822909</v>
      </c>
      <c r="M8" s="78"/>
      <c r="N8" s="104">
        <f t="shared" ref="N8:N11" si="1">$D8+$E8</f>
        <v>874.25806702099999</v>
      </c>
      <c r="O8" s="104">
        <f t="shared" ref="O8:O11" si="2">$H8+$I8</f>
        <v>1211.1097426169999</v>
      </c>
      <c r="P8" s="102">
        <f>IF(OR(O8&lt;=0,N8&lt;=0),"-",O8/N8-1)</f>
        <v>0.38530004846716337</v>
      </c>
      <c r="Q8" s="79"/>
    </row>
    <row r="9" spans="1:17" ht="30" customHeight="1">
      <c r="A9" s="80"/>
      <c r="B9" s="81" t="s">
        <v>330</v>
      </c>
      <c r="C9" s="82"/>
      <c r="D9" s="83">
        <v>128.37714875399999</v>
      </c>
      <c r="E9" s="84">
        <v>145.123496671</v>
      </c>
      <c r="F9" s="84">
        <v>211.715325127</v>
      </c>
      <c r="G9" s="85">
        <v>242.62789098600001</v>
      </c>
      <c r="H9" s="83">
        <v>278.312180845</v>
      </c>
      <c r="I9" s="84">
        <v>363.966769688</v>
      </c>
      <c r="J9" s="84"/>
      <c r="K9" s="85"/>
      <c r="L9" s="86">
        <f t="shared" si="0"/>
        <v>0.30776442692137684</v>
      </c>
      <c r="M9" s="78"/>
      <c r="N9" s="87">
        <f t="shared" si="1"/>
        <v>273.50064542500002</v>
      </c>
      <c r="O9" s="87">
        <f t="shared" si="2"/>
        <v>642.27895053299994</v>
      </c>
      <c r="P9" s="86">
        <f>IF(OR(O9&lt;=0,N9&lt;=0),"-",O9/N9-1)</f>
        <v>1.3483635643160747</v>
      </c>
      <c r="Q9" s="88"/>
    </row>
    <row r="10" spans="1:17" ht="30" customHeight="1">
      <c r="A10" s="80"/>
      <c r="B10" s="81" t="s">
        <v>524</v>
      </c>
      <c r="C10" s="82"/>
      <c r="D10" s="83">
        <v>330.15829525700002</v>
      </c>
      <c r="E10" s="84">
        <v>270.59912633900001</v>
      </c>
      <c r="F10" s="84">
        <v>331.96106232599999</v>
      </c>
      <c r="G10" s="85">
        <v>316.22976522499999</v>
      </c>
      <c r="H10" s="83">
        <v>282.29325761299998</v>
      </c>
      <c r="I10" s="84">
        <v>286.53753447100001</v>
      </c>
      <c r="J10" s="84"/>
      <c r="K10" s="85"/>
      <c r="L10" s="86">
        <f t="shared" si="0"/>
        <v>1.503499195796798E-2</v>
      </c>
      <c r="M10" s="78"/>
      <c r="N10" s="87">
        <f t="shared" si="1"/>
        <v>600.75742159600009</v>
      </c>
      <c r="O10" s="87">
        <f t="shared" si="2"/>
        <v>568.830792084</v>
      </c>
      <c r="P10" s="86">
        <f>IF(OR(O10&lt;=0,N10&lt;=0),"-",O10/N10-1)</f>
        <v>-5.3143961879292823E-2</v>
      </c>
      <c r="Q10" s="89"/>
    </row>
    <row r="11" spans="1:17" ht="30" customHeight="1">
      <c r="A11" s="221"/>
      <c r="B11" s="222" t="s">
        <v>335</v>
      </c>
      <c r="C11" s="223"/>
      <c r="D11" s="176">
        <v>29.659030394999998</v>
      </c>
      <c r="E11" s="177">
        <v>21.601586239</v>
      </c>
      <c r="F11" s="177">
        <v>20.619259177</v>
      </c>
      <c r="G11" s="178">
        <v>17.586769524999998</v>
      </c>
      <c r="H11" s="176">
        <v>50.298976115000002</v>
      </c>
      <c r="I11" s="177">
        <v>38.676981647999995</v>
      </c>
      <c r="J11" s="177"/>
      <c r="K11" s="178"/>
      <c r="L11" s="186">
        <f t="shared" si="0"/>
        <v>-0.23105827125443479</v>
      </c>
      <c r="M11" s="224"/>
      <c r="N11" s="184">
        <f t="shared" si="1"/>
        <v>51.260616634000002</v>
      </c>
      <c r="O11" s="184">
        <f t="shared" si="2"/>
        <v>88.975957762999997</v>
      </c>
      <c r="P11" s="186">
        <f>IF(OR(O11&lt;=0,N11&lt;=0),"-",O11/N11-1)</f>
        <v>0.73575668038265984</v>
      </c>
      <c r="Q11" s="131"/>
    </row>
    <row r="12" spans="1:17" ht="30" customHeight="1">
      <c r="A12" s="197"/>
      <c r="B12" s="77"/>
      <c r="C12" s="225"/>
      <c r="D12" s="220"/>
      <c r="E12" s="220"/>
      <c r="F12" s="220"/>
      <c r="G12" s="220"/>
      <c r="H12" s="220"/>
      <c r="I12" s="220"/>
      <c r="J12" s="596"/>
      <c r="K12" s="220"/>
      <c r="L12" s="226"/>
      <c r="M12" s="78"/>
      <c r="N12" s="220"/>
      <c r="O12" s="220"/>
      <c r="P12" s="226"/>
      <c r="Q12" s="131"/>
    </row>
    <row r="13" spans="1:17" ht="30" customHeight="1">
      <c r="A13" s="133" t="s">
        <v>420</v>
      </c>
      <c r="B13" s="227"/>
      <c r="C13" s="227"/>
      <c r="D13" s="227"/>
      <c r="E13" s="227"/>
      <c r="F13" s="227"/>
      <c r="G13" s="227"/>
      <c r="H13" s="227"/>
      <c r="I13" s="227"/>
      <c r="J13" s="227"/>
      <c r="K13" s="607"/>
      <c r="L13" s="227"/>
      <c r="M13" s="228"/>
      <c r="N13" s="220"/>
      <c r="O13" s="228"/>
      <c r="P13" s="226"/>
      <c r="Q13" s="131"/>
    </row>
    <row r="14" spans="1:17" ht="30" customHeight="1">
      <c r="A14" s="762" t="s">
        <v>308</v>
      </c>
      <c r="B14" s="763"/>
      <c r="C14" s="764"/>
      <c r="D14" s="771">
        <v>2025</v>
      </c>
      <c r="E14" s="772"/>
      <c r="F14" s="772"/>
      <c r="G14" s="773"/>
      <c r="H14" s="771">
        <v>2026</v>
      </c>
      <c r="I14" s="772"/>
      <c r="J14" s="772"/>
      <c r="K14" s="773"/>
      <c r="L14" s="756" t="s">
        <v>12</v>
      </c>
      <c r="M14" s="174"/>
      <c r="N14" s="731">
        <v>2025</v>
      </c>
      <c r="O14" s="731">
        <v>2026</v>
      </c>
      <c r="P14" s="756" t="s">
        <v>13</v>
      </c>
      <c r="Q14" s="131"/>
    </row>
    <row r="15" spans="1:17" ht="30" customHeight="1">
      <c r="A15" s="765"/>
      <c r="B15" s="766"/>
      <c r="C15" s="767"/>
      <c r="D15" s="135" t="s">
        <v>7</v>
      </c>
      <c r="E15" s="136" t="s">
        <v>2</v>
      </c>
      <c r="F15" s="136" t="s">
        <v>1</v>
      </c>
      <c r="G15" s="692" t="s">
        <v>0</v>
      </c>
      <c r="H15" s="135" t="s">
        <v>7</v>
      </c>
      <c r="I15" s="136" t="s">
        <v>2</v>
      </c>
      <c r="J15" s="136" t="s">
        <v>1</v>
      </c>
      <c r="K15" s="692" t="s">
        <v>0</v>
      </c>
      <c r="L15" s="757"/>
      <c r="M15" s="174"/>
      <c r="N15" s="139" t="s">
        <v>424</v>
      </c>
      <c r="O15" s="140" t="s">
        <v>424</v>
      </c>
      <c r="P15" s="757"/>
      <c r="Q15" s="219"/>
    </row>
    <row r="16" spans="1:17" ht="30" customHeight="1" thickBot="1">
      <c r="A16" s="768"/>
      <c r="B16" s="769"/>
      <c r="C16" s="770"/>
      <c r="D16" s="163" t="s">
        <v>493</v>
      </c>
      <c r="E16" s="693" t="s">
        <v>495</v>
      </c>
      <c r="F16" s="693" t="s">
        <v>497</v>
      </c>
      <c r="G16" s="165" t="s">
        <v>499</v>
      </c>
      <c r="H16" s="163" t="s">
        <v>532</v>
      </c>
      <c r="I16" s="693" t="s">
        <v>533</v>
      </c>
      <c r="J16" s="693" t="s">
        <v>534</v>
      </c>
      <c r="K16" s="165" t="s">
        <v>535</v>
      </c>
      <c r="L16" s="758"/>
      <c r="M16" s="174"/>
      <c r="N16" s="167" t="s">
        <v>803</v>
      </c>
      <c r="O16" s="167" t="s">
        <v>804</v>
      </c>
      <c r="P16" s="758"/>
      <c r="Q16" s="219"/>
    </row>
    <row r="17" spans="1:17" ht="30" customHeight="1">
      <c r="A17" s="208" t="s">
        <v>332</v>
      </c>
      <c r="B17" s="209"/>
      <c r="C17" s="210"/>
      <c r="D17" s="256">
        <v>0.55401701853801233</v>
      </c>
      <c r="E17" s="257">
        <v>0.49446752405934519</v>
      </c>
      <c r="F17" s="257">
        <v>0.5610057790944134</v>
      </c>
      <c r="G17" s="258">
        <v>0.65617025566015819</v>
      </c>
      <c r="H17" s="259">
        <v>0.72276115447907718</v>
      </c>
      <c r="I17" s="260">
        <v>0.93105898545445698</v>
      </c>
      <c r="J17" s="260"/>
      <c r="K17" s="258"/>
      <c r="L17" s="661">
        <f>I17-H17</f>
        <v>0.20829783097537979</v>
      </c>
      <c r="M17" s="220"/>
      <c r="N17" s="261">
        <f>(D7+E7)/('APE(상품 및 채널별)'!D21+'APE(상품 및 채널별)'!E21)</f>
        <v>0.52418756161581292</v>
      </c>
      <c r="O17" s="262">
        <f>(H7+I7)/('APE(상품 및 채널별)'!H21+'APE(상품 및 채널별)'!I21)</f>
        <v>0.82002023637940824</v>
      </c>
      <c r="P17" s="263">
        <f>O17-N17</f>
        <v>0.29583267476359532</v>
      </c>
      <c r="Q17" s="219"/>
    </row>
    <row r="18" spans="1:17" ht="30" customHeight="1">
      <c r="A18" s="157"/>
      <c r="B18" s="175" t="s">
        <v>334</v>
      </c>
      <c r="C18" s="159"/>
      <c r="D18" s="229">
        <v>0.66635515512247767</v>
      </c>
      <c r="E18" s="230">
        <v>0.55963419155004968</v>
      </c>
      <c r="F18" s="230">
        <v>0.61849126346089134</v>
      </c>
      <c r="G18" s="231">
        <v>0.70890452893873313</v>
      </c>
      <c r="H18" s="232">
        <v>0.80049319557247534</v>
      </c>
      <c r="I18" s="233">
        <v>1.0262685575468413</v>
      </c>
      <c r="J18" s="233"/>
      <c r="K18" s="611"/>
      <c r="L18" s="662">
        <f>I18-H18</f>
        <v>0.22577536197436598</v>
      </c>
      <c r="M18" s="78"/>
      <c r="N18" s="102">
        <f>(D8+E8)/('APE(상품 및 채널별)'!D8+'APE(상품 및 채널별)'!E8+'APE(상품 및 채널별)'!D19+'APE(상품 및 채널별)'!E19)</f>
        <v>0.61095409351400143</v>
      </c>
      <c r="O18" s="231">
        <f>(H8+I8)/('APE(상품 및 채널별)'!H8+'APE(상품 및 채널별)'!I8+'APE(상품 및 채널별)'!H19+'APE(상품 및 채널별)'!I19)</f>
        <v>0.90775661089778847</v>
      </c>
      <c r="P18" s="234">
        <f>O18-N18</f>
        <v>0.29680251738378705</v>
      </c>
      <c r="Q18" s="219"/>
    </row>
    <row r="19" spans="1:17" ht="30" customHeight="1">
      <c r="A19" s="80"/>
      <c r="B19" s="81" t="s">
        <v>330</v>
      </c>
      <c r="C19" s="82"/>
      <c r="D19" s="235">
        <v>0.28990411981995379</v>
      </c>
      <c r="E19" s="236">
        <v>0.27730339180971525</v>
      </c>
      <c r="F19" s="236">
        <v>0.33041102334607025</v>
      </c>
      <c r="G19" s="237">
        <v>0.41449892787598025</v>
      </c>
      <c r="H19" s="238">
        <v>0.59146885605277766</v>
      </c>
      <c r="I19" s="239">
        <v>0.87531659114838445</v>
      </c>
      <c r="J19" s="239"/>
      <c r="K19" s="612"/>
      <c r="L19" s="663">
        <f>I19-H19</f>
        <v>0.28384773509560679</v>
      </c>
      <c r="M19" s="78"/>
      <c r="N19" s="86">
        <f>(D9+E9)/('APE(상품 및 채널별)'!D9+'APE(상품 및 채널별)'!E9)</f>
        <v>0.28307873595109057</v>
      </c>
      <c r="O19" s="237">
        <f>(H9+I9)/('APE(상품 및 채널별)'!H9+'APE(상품 및 채널별)'!I9)</f>
        <v>0.72462891462976797</v>
      </c>
      <c r="P19" s="234">
        <f>O19-N19</f>
        <v>0.44155017867867741</v>
      </c>
      <c r="Q19" s="219"/>
    </row>
    <row r="20" spans="1:17" ht="30" customHeight="1">
      <c r="A20" s="80"/>
      <c r="B20" s="81" t="s">
        <v>524</v>
      </c>
      <c r="C20" s="82"/>
      <c r="D20" s="235">
        <v>1.3459451706128791</v>
      </c>
      <c r="E20" s="236">
        <v>1.2327487758503022</v>
      </c>
      <c r="F20" s="236">
        <v>1.3931964018396605</v>
      </c>
      <c r="G20" s="237">
        <v>1.5578778239706441</v>
      </c>
      <c r="H20" s="238">
        <v>1.228532027210083</v>
      </c>
      <c r="I20" s="239">
        <v>1.3141373515290942</v>
      </c>
      <c r="J20" s="239"/>
      <c r="K20" s="612"/>
      <c r="L20" s="663">
        <f>I20-H20</f>
        <v>8.5605324319011133E-2</v>
      </c>
      <c r="M20" s="78"/>
      <c r="N20" s="86">
        <f>(D10+E10)/('APE(상품 및 채널별)'!D11+'APE(상품 및 채널별)'!E11+'APE(상품 및 채널별)'!D19+'APE(상품 및 채널별)'!E19)</f>
        <v>1.2924873130697172</v>
      </c>
      <c r="O20" s="237">
        <f>(H10+I10)/('APE(상품 및 채널별)'!H11+'APE(상품 및 채널별)'!I11+'APE(상품 및 채널별)'!H19+'APE(상품 및 채널별)'!I19)</f>
        <v>1.270212716836534</v>
      </c>
      <c r="P20" s="240">
        <f>O20-N20</f>
        <v>-2.2274596233183175E-2</v>
      </c>
      <c r="Q20" s="219"/>
    </row>
    <row r="21" spans="1:17" ht="30" customHeight="1">
      <c r="A21" s="221"/>
      <c r="B21" s="222" t="s">
        <v>335</v>
      </c>
      <c r="C21" s="223"/>
      <c r="D21" s="242">
        <v>0.15362144640195274</v>
      </c>
      <c r="E21" s="243">
        <v>0.15256696896748406</v>
      </c>
      <c r="F21" s="243">
        <v>0.16257688188434774</v>
      </c>
      <c r="G21" s="244">
        <v>0.19506511768659654</v>
      </c>
      <c r="H21" s="245">
        <f>H11/SUM('APE(상품 및 채널별)'!H12,'APE(상품 및 채널별)'!H15,'APE(상품 및 채널별)'!H20)</f>
        <v>0.34700217517315135</v>
      </c>
      <c r="I21" s="245">
        <f>I11/SUM('APE(상품 및 채널별)'!I12,'APE(상품 및 채널별)'!I15,'APE(상품 및 채널별)'!I20)</f>
        <v>0.36364766646220664</v>
      </c>
      <c r="J21" s="246"/>
      <c r="K21" s="613"/>
      <c r="L21" s="664">
        <f>I21-H21</f>
        <v>1.6645491289055292E-2</v>
      </c>
      <c r="M21" s="224"/>
      <c r="N21" s="186">
        <f>(D11+E11)/('APE(상품 및 채널별)'!D12+'APE(상품 및 채널별)'!E12+'APE(상품 및 채널별)'!D15+'APE(상품 및 채널별)'!E15+'APE(상품 및 채널별)'!D20+'APE(상품 및 채널별)'!E20)</f>
        <v>0.15317531031059586</v>
      </c>
      <c r="O21" s="244">
        <f>(H11+I11)/('APE(상품 및 채널별)'!H12+'APE(상품 및 채널별)'!I12+'APE(상품 및 채널별)'!H15+'APE(상품 및 채널별)'!I15+'APE(상품 및 채널별)'!H20+'APE(상품 및 채널별)'!I20)</f>
        <v>0.35404677550644637</v>
      </c>
      <c r="P21" s="594">
        <f>O21-N21</f>
        <v>0.2008714651958505</v>
      </c>
      <c r="Q21" s="131"/>
    </row>
    <row r="22" spans="1:17" ht="30" customHeight="1">
      <c r="A22" s="249" t="s">
        <v>422</v>
      </c>
      <c r="B22" s="250"/>
      <c r="C22" s="251"/>
      <c r="D22" s="228"/>
      <c r="E22" s="228"/>
      <c r="F22" s="228"/>
      <c r="G22" s="228"/>
      <c r="H22" s="228"/>
      <c r="I22" s="228"/>
      <c r="J22" s="228"/>
      <c r="K22" s="228"/>
      <c r="L22" s="226"/>
      <c r="M22" s="228"/>
      <c r="N22" s="220"/>
      <c r="O22" s="228"/>
      <c r="P22" s="226"/>
      <c r="Q22" s="227"/>
    </row>
    <row r="23" spans="1:17" ht="30" customHeight="1">
      <c r="A23" s="133" t="s">
        <v>331</v>
      </c>
      <c r="B23" s="227"/>
      <c r="C23" s="227"/>
      <c r="D23" s="227"/>
      <c r="E23" s="227"/>
      <c r="F23" s="227"/>
      <c r="G23" s="227"/>
      <c r="H23" s="227"/>
      <c r="I23" s="227"/>
      <c r="J23" s="227"/>
      <c r="K23" s="654"/>
      <c r="L23" s="227"/>
      <c r="M23" s="228"/>
      <c r="N23" s="220"/>
      <c r="O23" s="228"/>
      <c r="P23" s="226"/>
      <c r="Q23" s="131"/>
    </row>
    <row r="24" spans="1:17" ht="30" customHeight="1">
      <c r="A24" s="762" t="s">
        <v>308</v>
      </c>
      <c r="B24" s="763"/>
      <c r="C24" s="764"/>
      <c r="D24" s="771">
        <v>2025</v>
      </c>
      <c r="E24" s="772"/>
      <c r="F24" s="772"/>
      <c r="G24" s="773"/>
      <c r="H24" s="771">
        <v>2026</v>
      </c>
      <c r="I24" s="772"/>
      <c r="J24" s="772"/>
      <c r="K24" s="773"/>
      <c r="L24" s="756" t="s">
        <v>12</v>
      </c>
      <c r="M24" s="174"/>
      <c r="N24" s="731">
        <v>2025</v>
      </c>
      <c r="O24" s="731">
        <v>2026</v>
      </c>
      <c r="P24" s="756" t="s">
        <v>13</v>
      </c>
      <c r="Q24" s="131"/>
    </row>
    <row r="25" spans="1:17" ht="30" customHeight="1">
      <c r="A25" s="765"/>
      <c r="B25" s="766"/>
      <c r="C25" s="767"/>
      <c r="D25" s="135" t="s">
        <v>7</v>
      </c>
      <c r="E25" s="136" t="s">
        <v>2</v>
      </c>
      <c r="F25" s="136" t="s">
        <v>1</v>
      </c>
      <c r="G25" s="692" t="s">
        <v>0</v>
      </c>
      <c r="H25" s="135" t="s">
        <v>7</v>
      </c>
      <c r="I25" s="136" t="s">
        <v>2</v>
      </c>
      <c r="J25" s="136" t="s">
        <v>1</v>
      </c>
      <c r="K25" s="692" t="s">
        <v>0</v>
      </c>
      <c r="L25" s="757"/>
      <c r="M25" s="174"/>
      <c r="N25" s="139" t="s">
        <v>424</v>
      </c>
      <c r="O25" s="140" t="s">
        <v>424</v>
      </c>
      <c r="P25" s="757"/>
      <c r="Q25" s="131"/>
    </row>
    <row r="26" spans="1:17" ht="30" customHeight="1" thickBot="1">
      <c r="A26" s="768"/>
      <c r="B26" s="769"/>
      <c r="C26" s="770"/>
      <c r="D26" s="163" t="s">
        <v>493</v>
      </c>
      <c r="E26" s="693" t="s">
        <v>495</v>
      </c>
      <c r="F26" s="693" t="s">
        <v>497</v>
      </c>
      <c r="G26" s="165" t="s">
        <v>499</v>
      </c>
      <c r="H26" s="163" t="s">
        <v>532</v>
      </c>
      <c r="I26" s="693" t="s">
        <v>533</v>
      </c>
      <c r="J26" s="693" t="s">
        <v>534</v>
      </c>
      <c r="K26" s="165" t="s">
        <v>535</v>
      </c>
      <c r="L26" s="758"/>
      <c r="M26" s="174"/>
      <c r="N26" s="167" t="s">
        <v>803</v>
      </c>
      <c r="O26" s="167" t="s">
        <v>804</v>
      </c>
      <c r="P26" s="758"/>
      <c r="Q26" s="131"/>
    </row>
    <row r="27" spans="1:17" ht="30" customHeight="1">
      <c r="A27" s="208" t="s">
        <v>419</v>
      </c>
      <c r="B27" s="209"/>
      <c r="C27" s="210"/>
      <c r="D27" s="675">
        <v>7.7528104558678743</v>
      </c>
      <c r="E27" s="676">
        <v>6.6899833141961143</v>
      </c>
      <c r="F27" s="676">
        <v>7.2169999622206999</v>
      </c>
      <c r="G27" s="677">
        <v>8.3255200392671647</v>
      </c>
      <c r="H27" s="675">
        <v>9.839955502593579</v>
      </c>
      <c r="I27" s="676">
        <f>(I7/3)/'수입보험료 및 월초보험료'!I36</f>
        <v>12.294128852942629</v>
      </c>
      <c r="J27" s="676"/>
      <c r="K27" s="677"/>
      <c r="L27" s="668">
        <f>I27-H27</f>
        <v>2.4541733503490502</v>
      </c>
      <c r="M27" s="220"/>
      <c r="N27" s="675">
        <f>(AVERAGE(D7,E7)/3)/AVERAGE('수입보험료 및 월초보험료'!D36,'수입보험료 및 월초보험료'!E36)</f>
        <v>7.2114592773492285</v>
      </c>
      <c r="O27" s="675">
        <f>(AVERAGE(H7,I7)/3)/AVERAGE('수입보험료 및 월초보험료'!H36,'수입보험료 및 월초보험료'!I36)</f>
        <v>11.004436515601361</v>
      </c>
      <c r="P27" s="668">
        <f>O27-N27</f>
        <v>3.7929772382521323</v>
      </c>
      <c r="Q27" s="219"/>
    </row>
    <row r="28" spans="1:17" ht="30" customHeight="1">
      <c r="A28" s="157"/>
      <c r="B28" s="175" t="s">
        <v>334</v>
      </c>
      <c r="C28" s="159"/>
      <c r="D28" s="678">
        <v>7.9620670951727579</v>
      </c>
      <c r="E28" s="679">
        <v>6.6954843454662472</v>
      </c>
      <c r="F28" s="679">
        <v>7.378204622835165</v>
      </c>
      <c r="G28" s="680">
        <v>8.4815176133037067</v>
      </c>
      <c r="H28" s="678">
        <v>9.5796971394048711</v>
      </c>
      <c r="I28" s="679">
        <f>(I8/3)/'수입보험료 및 월초보험료'!I31</f>
        <v>12.326137151667325</v>
      </c>
      <c r="J28" s="679"/>
      <c r="K28" s="680"/>
      <c r="L28" s="669">
        <f t="shared" ref="L28:L31" si="3">I28-H28</f>
        <v>2.7464400122624539</v>
      </c>
      <c r="M28" s="78"/>
      <c r="N28" s="669">
        <f>(AVERAGE(D8,E8)/3)/AVERAGE('수입보험료 및 월초보험료'!D31,'수입보험료 및 월초보험료'!E31)</f>
        <v>7.3049637952957758</v>
      </c>
      <c r="O28" s="669">
        <f>(AVERAGE(H8,I8)/3)/AVERAGE('수입보험료 및 월초보험료'!H31,'수입보험료 및 월초보험료'!I31)</f>
        <v>10.882022228434471</v>
      </c>
      <c r="P28" s="669">
        <f>O28-N28</f>
        <v>3.5770584331386948</v>
      </c>
      <c r="Q28" s="219"/>
    </row>
    <row r="29" spans="1:17" ht="30" customHeight="1">
      <c r="A29" s="80"/>
      <c r="B29" s="81" t="s">
        <v>330</v>
      </c>
      <c r="C29" s="82"/>
      <c r="D29" s="681">
        <v>3.4781129437550886</v>
      </c>
      <c r="E29" s="682">
        <v>3.3277573187571581</v>
      </c>
      <c r="F29" s="682">
        <v>3.9649847273141043</v>
      </c>
      <c r="G29" s="683">
        <v>4.9740302055463275</v>
      </c>
      <c r="H29" s="681">
        <v>7.0972450667415528</v>
      </c>
      <c r="I29" s="682">
        <f>(I9/3)/'수입보험료 및 월초보험료'!I32</f>
        <v>10.503730666711846</v>
      </c>
      <c r="J29" s="682"/>
      <c r="K29" s="683"/>
      <c r="L29" s="670">
        <f t="shared" si="3"/>
        <v>3.406485599970293</v>
      </c>
      <c r="M29" s="78"/>
      <c r="N29" s="670">
        <f>(AVERAGE(D9,E9)/3)/AVERAGE('수입보험료 및 월초보험료'!D32,'수입보험료 및 월초보험료'!E32)</f>
        <v>3.3966796500869347</v>
      </c>
      <c r="O29" s="670">
        <f>(AVERAGE(H9,I9)/3)/AVERAGE('수입보험료 및 월초보험료'!H32,'수입보험료 및 월초보험료'!I32)</f>
        <v>8.695272462347992</v>
      </c>
      <c r="P29" s="670">
        <f>O29-N29</f>
        <v>5.2985928122610577</v>
      </c>
      <c r="Q29" s="219"/>
    </row>
    <row r="30" spans="1:17" ht="30" customHeight="1">
      <c r="A30" s="80"/>
      <c r="B30" s="81" t="s">
        <v>524</v>
      </c>
      <c r="C30" s="82"/>
      <c r="D30" s="681">
        <v>15.95738498100531</v>
      </c>
      <c r="E30" s="682">
        <v>14.642809866829003</v>
      </c>
      <c r="F30" s="682">
        <v>16.360821208772801</v>
      </c>
      <c r="G30" s="683">
        <v>18.479677003975254</v>
      </c>
      <c r="H30" s="681">
        <v>14.62201119952026</v>
      </c>
      <c r="I30" s="682">
        <f>(I10/3)/'수입보험료 및 월초보험료'!I33</f>
        <v>15.810542394718571</v>
      </c>
      <c r="J30" s="682"/>
      <c r="K30" s="683"/>
      <c r="L30" s="670">
        <f t="shared" si="3"/>
        <v>1.1885311951983102</v>
      </c>
      <c r="M30" s="78"/>
      <c r="N30" s="747">
        <f>(AVERAGE(D10,E10)/3)/AVERAGE('수입보험료 및 월초보험료'!D33,'수입보험료 및 월초보험료'!E33)</f>
        <v>15.337182067806994</v>
      </c>
      <c r="O30" s="747">
        <f>(AVERAGE(H10,I10)/3)/AVERAGE('수입보험료 및 월초보험료'!H33,'수입보험료 및 월초보험료'!I33)</f>
        <v>15.197496575796617</v>
      </c>
      <c r="P30" s="254">
        <f>O30-N30</f>
        <v>-0.13968549201037739</v>
      </c>
      <c r="Q30" s="219"/>
    </row>
    <row r="31" spans="1:17" s="126" customFormat="1" ht="30" customHeight="1">
      <c r="A31" s="221"/>
      <c r="B31" s="222" t="s">
        <v>335</v>
      </c>
      <c r="C31" s="223"/>
      <c r="D31" s="600">
        <v>1.3102203839967013</v>
      </c>
      <c r="E31" s="684">
        <v>1.4683828939462999</v>
      </c>
      <c r="F31" s="684">
        <v>1.3107649717727592</v>
      </c>
      <c r="G31" s="687">
        <v>1.6220348099999999</v>
      </c>
      <c r="H31" s="701">
        <v>2.3496303867440744</v>
      </c>
      <c r="I31" s="684">
        <v>2.0602767164936799</v>
      </c>
      <c r="J31" s="685"/>
      <c r="K31" s="686"/>
      <c r="L31" s="665">
        <f t="shared" si="3"/>
        <v>-0.28935367025039449</v>
      </c>
      <c r="M31" s="224"/>
      <c r="N31" s="665">
        <v>1.3701675156094719</v>
      </c>
      <c r="O31" s="700">
        <v>2.2109036631540473</v>
      </c>
      <c r="P31" s="665">
        <f>O31-N31</f>
        <v>0.84073614754457537</v>
      </c>
      <c r="Q31" s="219"/>
    </row>
    <row r="32" spans="1:17" s="126" customFormat="1" ht="15.6" customHeight="1">
      <c r="A32" s="197" t="s">
        <v>289</v>
      </c>
      <c r="B32" s="250"/>
      <c r="C32" s="251"/>
      <c r="D32" s="228"/>
      <c r="E32" s="228"/>
      <c r="F32" s="228"/>
      <c r="G32" s="228"/>
      <c r="H32" s="228"/>
      <c r="I32" s="228"/>
      <c r="J32" s="228"/>
      <c r="K32" s="228"/>
      <c r="L32" s="226"/>
      <c r="M32" s="228"/>
      <c r="N32" s="220"/>
      <c r="O32" s="228"/>
      <c r="P32" s="226"/>
      <c r="Q32" s="219"/>
    </row>
    <row r="33" spans="1:17" ht="15.6" customHeight="1">
      <c r="A33" s="77" t="s">
        <v>492</v>
      </c>
      <c r="B33" s="225"/>
      <c r="C33" s="225"/>
      <c r="D33" s="220"/>
      <c r="E33" s="220"/>
      <c r="F33" s="220"/>
      <c r="G33" s="220"/>
      <c r="H33" s="220"/>
      <c r="I33" s="220"/>
      <c r="J33" s="220"/>
      <c r="K33" s="220"/>
      <c r="L33" s="226"/>
      <c r="M33" s="78"/>
      <c r="N33" s="220"/>
      <c r="O33" s="220"/>
      <c r="P33" s="226"/>
      <c r="Q33" s="125"/>
    </row>
    <row r="34" spans="1:17" ht="15.6" customHeight="1">
      <c r="A34" s="77" t="s">
        <v>526</v>
      </c>
      <c r="B34" s="250"/>
      <c r="C34" s="251"/>
      <c r="D34" s="228"/>
      <c r="E34" s="228"/>
      <c r="F34" s="228"/>
      <c r="G34" s="228"/>
      <c r="H34" s="228"/>
      <c r="I34" s="228"/>
      <c r="J34" s="228"/>
      <c r="K34" s="228"/>
      <c r="L34" s="226"/>
      <c r="M34" s="228"/>
      <c r="N34" s="220"/>
      <c r="O34" s="228"/>
      <c r="P34" s="226"/>
      <c r="Q34" s="219"/>
    </row>
    <row r="35" spans="1:17" ht="30" customHeight="1">
      <c r="A35" s="131"/>
      <c r="B35" s="131"/>
      <c r="C35" s="131"/>
      <c r="D35" s="247"/>
      <c r="E35" s="247"/>
      <c r="F35" s="247"/>
      <c r="G35" s="247"/>
      <c r="H35" s="247"/>
      <c r="I35" s="247"/>
      <c r="J35" s="247"/>
      <c r="K35" s="247"/>
      <c r="L35" s="247"/>
      <c r="M35" s="255"/>
      <c r="N35" s="131"/>
      <c r="P35" s="131"/>
      <c r="Q35" s="131"/>
    </row>
    <row r="36" spans="1:17" ht="15.75">
      <c r="A36" s="131"/>
      <c r="D36" s="79"/>
      <c r="E36" s="79"/>
      <c r="F36" s="79"/>
      <c r="G36" s="79"/>
      <c r="H36" s="79"/>
      <c r="I36" s="79"/>
      <c r="J36" s="79"/>
      <c r="K36" s="79"/>
      <c r="L36" s="79"/>
      <c r="M36" s="255"/>
      <c r="Q36" s="131"/>
    </row>
    <row r="38" spans="1:17" ht="30" customHeight="1">
      <c r="K38" s="674"/>
      <c r="L38" s="131"/>
      <c r="N38" s="131"/>
    </row>
    <row r="39" spans="1:17" ht="30" customHeight="1">
      <c r="K39" s="131"/>
      <c r="L39" s="131"/>
      <c r="N39" s="131"/>
    </row>
    <row r="40" spans="1:17" ht="30" customHeight="1">
      <c r="K40" s="131"/>
      <c r="L40" s="131"/>
      <c r="N40" s="131"/>
    </row>
  </sheetData>
  <mergeCells count="15">
    <mergeCell ref="A4:C6"/>
    <mergeCell ref="D4:G4"/>
    <mergeCell ref="L4:L6"/>
    <mergeCell ref="P4:P6"/>
    <mergeCell ref="P24:P26"/>
    <mergeCell ref="A24:C26"/>
    <mergeCell ref="D24:G24"/>
    <mergeCell ref="L24:L26"/>
    <mergeCell ref="H4:K4"/>
    <mergeCell ref="H14:K14"/>
    <mergeCell ref="H24:K24"/>
    <mergeCell ref="A14:C16"/>
    <mergeCell ref="D14:G14"/>
    <mergeCell ref="L14:L16"/>
    <mergeCell ref="P14:P16"/>
  </mergeCells>
  <phoneticPr fontId="4" type="noConversion"/>
  <printOptions horizontalCentered="1"/>
  <pageMargins left="0.39370078740157483" right="0.39370078740157483" top="0.39370078740157483" bottom="0.39370078740157483" header="0.51181102362204722" footer="0.15748031496062992"/>
  <pageSetup paperSize="9" scale="52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AJ38"/>
  <sheetViews>
    <sheetView showGridLines="0" defaultGridColor="0" view="pageBreakPreview" colorId="53" zoomScale="70" zoomScaleNormal="60" zoomScaleSheetLayoutView="70" workbookViewId="0"/>
  </sheetViews>
  <sheetFormatPr defaultColWidth="12.77734375" defaultRowHeight="30" customHeight="1" outlineLevelCol="1"/>
  <cols>
    <col min="1" max="1" width="3.6640625" style="66" customWidth="1"/>
    <col min="2" max="2" width="12.77734375" style="66" customWidth="1"/>
    <col min="3" max="3" width="16.77734375" style="66" customWidth="1"/>
    <col min="4" max="19" width="9" style="66" hidden="1" customWidth="1" outlineLevel="1"/>
    <col min="20" max="20" width="12.77734375" style="66" customWidth="1" collapsed="1"/>
    <col min="21" max="31" width="12.77734375" style="66" customWidth="1"/>
    <col min="32" max="32" width="1.77734375" style="198" customWidth="1"/>
    <col min="33" max="33" width="12.6640625" style="198" customWidth="1"/>
    <col min="34" max="34" width="12.77734375" style="66" customWidth="1"/>
    <col min="35" max="16384" width="12.77734375" style="66"/>
  </cols>
  <sheetData>
    <row r="1" spans="1:36" ht="30" customHeight="1">
      <c r="A1" s="200" t="s">
        <v>333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68"/>
      <c r="AE1" s="168"/>
      <c r="AF1" s="168"/>
      <c r="AG1" s="168"/>
      <c r="AH1" s="168"/>
      <c r="AI1" s="168"/>
    </row>
    <row r="2" spans="1:36" ht="30" customHeight="1">
      <c r="A2" s="169"/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  <c r="AA2" s="169"/>
      <c r="AB2" s="169"/>
      <c r="AC2" s="169"/>
      <c r="AD2" s="169"/>
      <c r="AE2" s="169"/>
      <c r="AF2" s="169"/>
      <c r="AG2" s="169"/>
      <c r="AH2" s="169"/>
      <c r="AI2" s="169"/>
      <c r="AJ2" s="71"/>
    </row>
    <row r="3" spans="1:36" s="71" customFormat="1" ht="30" customHeight="1">
      <c r="A3" s="133" t="s">
        <v>341</v>
      </c>
      <c r="B3" s="70"/>
      <c r="C3" s="170"/>
      <c r="D3" s="170"/>
      <c r="E3" s="170"/>
      <c r="F3" s="170"/>
      <c r="G3" s="170"/>
      <c r="P3" s="608"/>
      <c r="S3" s="171"/>
      <c r="T3" s="171"/>
      <c r="U3" s="171"/>
      <c r="V3" s="171"/>
      <c r="W3" s="171"/>
      <c r="X3" s="171"/>
      <c r="Y3" s="171"/>
      <c r="Z3" s="171"/>
      <c r="AA3" s="171"/>
      <c r="AB3" s="171"/>
      <c r="AC3" s="171"/>
      <c r="AD3" s="171"/>
      <c r="AE3" s="171"/>
      <c r="AF3" s="172"/>
      <c r="AG3" s="172"/>
      <c r="AH3" s="171"/>
      <c r="AI3" s="171" t="s">
        <v>5</v>
      </c>
      <c r="AJ3" s="66"/>
    </row>
    <row r="4" spans="1:36" ht="30" customHeight="1">
      <c r="A4" s="762" t="s">
        <v>308</v>
      </c>
      <c r="B4" s="763"/>
      <c r="C4" s="764"/>
      <c r="D4" s="762">
        <v>2025</v>
      </c>
      <c r="E4" s="763"/>
      <c r="F4" s="763"/>
      <c r="G4" s="763"/>
      <c r="H4" s="772"/>
      <c r="I4" s="772"/>
      <c r="J4" s="772"/>
      <c r="K4" s="772"/>
      <c r="L4" s="772"/>
      <c r="M4" s="772"/>
      <c r="N4" s="772"/>
      <c r="O4" s="772"/>
      <c r="P4" s="772"/>
      <c r="Q4" s="772"/>
      <c r="R4" s="772"/>
      <c r="S4" s="773"/>
      <c r="T4" s="780">
        <v>2026</v>
      </c>
      <c r="U4" s="781"/>
      <c r="V4" s="781"/>
      <c r="W4" s="782"/>
      <c r="X4" s="780">
        <v>2026</v>
      </c>
      <c r="Y4" s="781"/>
      <c r="Z4" s="781"/>
      <c r="AA4" s="782"/>
      <c r="AB4" s="762" t="s">
        <v>485</v>
      </c>
      <c r="AC4" s="763"/>
      <c r="AD4" s="763"/>
      <c r="AE4" s="776"/>
      <c r="AF4" s="174"/>
      <c r="AG4" s="138">
        <v>2025</v>
      </c>
      <c r="AH4" s="138">
        <v>2026</v>
      </c>
      <c r="AI4" s="756" t="s">
        <v>13</v>
      </c>
    </row>
    <row r="5" spans="1:36" ht="30" customHeight="1">
      <c r="A5" s="765"/>
      <c r="B5" s="766"/>
      <c r="C5" s="767"/>
      <c r="D5" s="275" t="s">
        <v>7</v>
      </c>
      <c r="E5" s="276"/>
      <c r="F5" s="276"/>
      <c r="G5" s="277"/>
      <c r="H5" s="275" t="s">
        <v>2</v>
      </c>
      <c r="I5" s="276"/>
      <c r="J5" s="276"/>
      <c r="K5" s="277"/>
      <c r="L5" s="275" t="s">
        <v>1</v>
      </c>
      <c r="M5" s="276"/>
      <c r="N5" s="276"/>
      <c r="O5" s="277"/>
      <c r="P5" s="275" t="s">
        <v>0</v>
      </c>
      <c r="Q5" s="276"/>
      <c r="R5" s="276"/>
      <c r="S5" s="277"/>
      <c r="T5" s="689" t="s">
        <v>7</v>
      </c>
      <c r="U5" s="690"/>
      <c r="V5" s="690"/>
      <c r="W5" s="691"/>
      <c r="X5" s="741" t="s">
        <v>426</v>
      </c>
      <c r="Y5" s="742"/>
      <c r="Z5" s="742"/>
      <c r="AA5" s="743"/>
      <c r="AB5" s="777"/>
      <c r="AC5" s="778"/>
      <c r="AD5" s="778"/>
      <c r="AE5" s="779"/>
      <c r="AF5" s="174"/>
      <c r="AG5" s="139" t="s">
        <v>424</v>
      </c>
      <c r="AH5" s="139" t="s">
        <v>424</v>
      </c>
      <c r="AI5" s="757"/>
    </row>
    <row r="6" spans="1:36" ht="30" customHeight="1" thickBot="1">
      <c r="A6" s="768"/>
      <c r="B6" s="769"/>
      <c r="C6" s="770"/>
      <c r="D6" s="351"/>
      <c r="E6" s="352" t="s">
        <v>480</v>
      </c>
      <c r="F6" s="353" t="s">
        <v>481</v>
      </c>
      <c r="G6" s="354" t="s">
        <v>479</v>
      </c>
      <c r="H6" s="351"/>
      <c r="I6" s="352" t="s">
        <v>480</v>
      </c>
      <c r="J6" s="353" t="s">
        <v>481</v>
      </c>
      <c r="K6" s="354" t="s">
        <v>479</v>
      </c>
      <c r="L6" s="351"/>
      <c r="M6" s="352" t="s">
        <v>480</v>
      </c>
      <c r="N6" s="353" t="s">
        <v>481</v>
      </c>
      <c r="O6" s="354" t="s">
        <v>479</v>
      </c>
      <c r="P6" s="351"/>
      <c r="Q6" s="352" t="s">
        <v>480</v>
      </c>
      <c r="R6" s="353" t="s">
        <v>481</v>
      </c>
      <c r="S6" s="354" t="s">
        <v>479</v>
      </c>
      <c r="T6" s="351"/>
      <c r="U6" s="352" t="s">
        <v>480</v>
      </c>
      <c r="V6" s="353" t="s">
        <v>481</v>
      </c>
      <c r="W6" s="354" t="s">
        <v>479</v>
      </c>
      <c r="X6" s="351"/>
      <c r="Y6" s="352" t="s">
        <v>480</v>
      </c>
      <c r="Z6" s="353" t="s">
        <v>481</v>
      </c>
      <c r="AA6" s="354" t="s">
        <v>479</v>
      </c>
      <c r="AB6" s="581"/>
      <c r="AC6" s="578" t="s">
        <v>486</v>
      </c>
      <c r="AD6" s="579" t="s">
        <v>487</v>
      </c>
      <c r="AE6" s="580" t="s">
        <v>479</v>
      </c>
      <c r="AF6" s="174"/>
      <c r="AG6" s="167" t="s">
        <v>803</v>
      </c>
      <c r="AH6" s="167" t="s">
        <v>804</v>
      </c>
      <c r="AI6" s="758"/>
      <c r="AJ6" s="79"/>
    </row>
    <row r="7" spans="1:36" ht="30" customHeight="1">
      <c r="A7" s="346" t="s">
        <v>336</v>
      </c>
      <c r="B7" s="347"/>
      <c r="C7" s="348"/>
      <c r="D7" s="349">
        <v>86144.25239060483</v>
      </c>
      <c r="E7" s="350">
        <v>38073.018110865138</v>
      </c>
      <c r="F7" s="350">
        <v>33506.857165712696</v>
      </c>
      <c r="G7" s="350">
        <v>14564.377114027</v>
      </c>
      <c r="H7" s="349">
        <v>90477.71174266201</v>
      </c>
      <c r="I7" s="350">
        <v>40072.913564570998</v>
      </c>
      <c r="J7" s="350">
        <v>35245.713785380998</v>
      </c>
      <c r="K7" s="350">
        <v>15159.08439271</v>
      </c>
      <c r="L7" s="349">
        <v>90295.980891611005</v>
      </c>
      <c r="M7" s="350">
        <v>39297.655736059998</v>
      </c>
      <c r="N7" s="350">
        <v>35358.038359707003</v>
      </c>
      <c r="O7" s="350">
        <v>15640.286795844</v>
      </c>
      <c r="P7" s="349">
        <v>90141.998422859993</v>
      </c>
      <c r="Q7" s="350">
        <v>38704.92523483</v>
      </c>
      <c r="R7" s="350">
        <v>35535.500879920997</v>
      </c>
      <c r="S7" s="350">
        <v>15901.572308109</v>
      </c>
      <c r="T7" s="349">
        <v>86228.272734655009</v>
      </c>
      <c r="U7" s="350">
        <v>36231.250409628003</v>
      </c>
      <c r="V7" s="350">
        <v>34014.075013451999</v>
      </c>
      <c r="W7" s="350">
        <v>15982.947311575001</v>
      </c>
      <c r="X7" s="349">
        <v>81676.956874746</v>
      </c>
      <c r="Y7" s="350">
        <v>32856.254640145002</v>
      </c>
      <c r="Z7" s="350">
        <v>33004.234244658997</v>
      </c>
      <c r="AA7" s="350">
        <v>15816.467989942001</v>
      </c>
      <c r="AB7" s="384">
        <f>IF(OR(T7&lt;=0,X7&lt;=0),"-",X7/T7-1)</f>
        <v>-5.2782175910150664E-2</v>
      </c>
      <c r="AC7" s="616">
        <f>IF(OR(U7&lt;=0,Y7&lt;=0),"-",Y7/U7-1)</f>
        <v>-9.3151512336050568E-2</v>
      </c>
      <c r="AD7" s="617">
        <f>IF(OR(V7&lt;=0,Z7&lt;=0),"-",Z7/V7-1)</f>
        <v>-2.9688908735387542E-2</v>
      </c>
      <c r="AE7" s="618">
        <f>IF(OR(W7&lt;=0,AA7&lt;=0),"-",AA7/W7-1)</f>
        <v>-1.0416058965071695E-2</v>
      </c>
      <c r="AF7" s="220"/>
      <c r="AG7" s="349">
        <f>$D7</f>
        <v>86144.25239060483</v>
      </c>
      <c r="AH7" s="349">
        <f>$T7</f>
        <v>86228.272734655009</v>
      </c>
      <c r="AI7" s="384">
        <f t="shared" ref="AI7:AI13" si="0">IF(OR(AH7&lt;=0,AG7&lt;=0),"-",AH7/AG7-1)</f>
        <v>9.7534474696248097E-4</v>
      </c>
      <c r="AJ7" s="79"/>
    </row>
    <row r="8" spans="1:36" ht="30" customHeight="1">
      <c r="A8" s="157"/>
      <c r="B8" s="175" t="s">
        <v>337</v>
      </c>
      <c r="C8" s="159"/>
      <c r="D8" s="104">
        <v>-525.04626859999996</v>
      </c>
      <c r="E8" s="161">
        <v>-486.41126350899998</v>
      </c>
      <c r="F8" s="161">
        <v>-38.636516991000001</v>
      </c>
      <c r="G8" s="161">
        <v>1.5119E-3</v>
      </c>
      <c r="H8" s="104">
        <v>-423.29348080900002</v>
      </c>
      <c r="I8" s="161">
        <v>-400.18664509899997</v>
      </c>
      <c r="J8" s="161">
        <v>-23.105262357000001</v>
      </c>
      <c r="K8" s="161">
        <v>-1.573353E-3</v>
      </c>
      <c r="L8" s="104">
        <v>-612.3859646410001</v>
      </c>
      <c r="M8" s="161">
        <v>-590.09710385200003</v>
      </c>
      <c r="N8" s="161">
        <v>-22.281763948999998</v>
      </c>
      <c r="O8" s="161">
        <v>-7.0968400000000001E-3</v>
      </c>
      <c r="P8" s="104">
        <v>-632.59971774600001</v>
      </c>
      <c r="Q8" s="161">
        <v>-613.75159155300003</v>
      </c>
      <c r="R8" s="161">
        <v>-18.832501273999998</v>
      </c>
      <c r="S8" s="161">
        <v>-1.5624918999999999E-2</v>
      </c>
      <c r="T8" s="104">
        <v>-675.40562048799995</v>
      </c>
      <c r="U8" s="161">
        <v>-622.35404725399997</v>
      </c>
      <c r="V8" s="161">
        <v>-53.051573234000003</v>
      </c>
      <c r="W8" s="161">
        <v>0</v>
      </c>
      <c r="X8" s="104">
        <v>-757.60207750100005</v>
      </c>
      <c r="Y8" s="161">
        <v>-716.74376036700005</v>
      </c>
      <c r="Z8" s="161">
        <v>-40.858317134000004</v>
      </c>
      <c r="AA8" s="161">
        <v>0</v>
      </c>
      <c r="AB8" s="438" t="str">
        <f t="shared" ref="AB8:AB13" si="1">IF(OR(T8&lt;=0,X8&lt;=0),"-",X8/T8-1)</f>
        <v>-</v>
      </c>
      <c r="AC8" s="619" t="str">
        <f t="shared" ref="AC8:AC13" si="2">IF(OR(U8&lt;=0,Y8&lt;=0),"-",Y8/U8-1)</f>
        <v>-</v>
      </c>
      <c r="AD8" s="620" t="str">
        <f t="shared" ref="AD8:AD13" si="3">IF(OR(V8&lt;=0,Z8&lt;=0),"-",Z8/V8-1)</f>
        <v>-</v>
      </c>
      <c r="AE8" s="621" t="str">
        <f t="shared" ref="AE8:AE13" si="4">IF(OR(W8&lt;=0,AA8&lt;=0),"-",AA8/W8-1)</f>
        <v>-</v>
      </c>
      <c r="AF8" s="78"/>
      <c r="AG8" s="104">
        <f>$D8+$H8</f>
        <v>-948.33974940899998</v>
      </c>
      <c r="AH8" s="104">
        <f>$T8+$X8</f>
        <v>-1433.007697989</v>
      </c>
      <c r="AI8" s="438" t="str">
        <f t="shared" si="0"/>
        <v>-</v>
      </c>
    </row>
    <row r="9" spans="1:36" ht="30" customHeight="1">
      <c r="A9" s="80"/>
      <c r="B9" s="107" t="s">
        <v>338</v>
      </c>
      <c r="C9" s="82"/>
      <c r="D9" s="87">
        <v>795.47132201599993</v>
      </c>
      <c r="E9" s="84">
        <v>292.75826030299999</v>
      </c>
      <c r="F9" s="84">
        <v>257.35758295099998</v>
      </c>
      <c r="G9" s="84">
        <v>245.35547876199999</v>
      </c>
      <c r="H9" s="87">
        <v>1170.9327427809999</v>
      </c>
      <c r="I9" s="84">
        <v>296.015735044</v>
      </c>
      <c r="J9" s="84">
        <v>247.92582755699999</v>
      </c>
      <c r="K9" s="84">
        <v>626.99118018000001</v>
      </c>
      <c r="L9" s="87">
        <v>967.96271696700001</v>
      </c>
      <c r="M9" s="84">
        <v>298.76230116200003</v>
      </c>
      <c r="N9" s="84">
        <v>264.76355708199998</v>
      </c>
      <c r="O9" s="84">
        <v>404.436858723</v>
      </c>
      <c r="P9" s="87">
        <v>1197.519334097</v>
      </c>
      <c r="Q9" s="84">
        <v>298.10831127</v>
      </c>
      <c r="R9" s="84">
        <v>273.39880512399998</v>
      </c>
      <c r="S9" s="84">
        <v>626.01221770300003</v>
      </c>
      <c r="T9" s="87">
        <v>1138.4901347370001</v>
      </c>
      <c r="U9" s="84">
        <v>296.507502472</v>
      </c>
      <c r="V9" s="84">
        <v>281.76653202099999</v>
      </c>
      <c r="W9" s="84">
        <v>560.21610024400002</v>
      </c>
      <c r="X9" s="87">
        <v>2958.0723797129999</v>
      </c>
      <c r="Y9" s="84">
        <v>298.72815908899997</v>
      </c>
      <c r="Z9" s="84">
        <v>311.57154593600001</v>
      </c>
      <c r="AA9" s="84">
        <v>2347.7726746879998</v>
      </c>
      <c r="AB9" s="363">
        <f t="shared" si="1"/>
        <v>1.5982415564771997</v>
      </c>
      <c r="AC9" s="622">
        <f t="shared" si="2"/>
        <v>7.489377497993166E-3</v>
      </c>
      <c r="AD9" s="623">
        <f t="shared" si="3"/>
        <v>0.10577911330071887</v>
      </c>
      <c r="AE9" s="624">
        <f t="shared" si="4"/>
        <v>3.1908339900717531</v>
      </c>
      <c r="AF9" s="78"/>
      <c r="AG9" s="87">
        <f t="shared" ref="AG9:AG12" si="5">$D9+$H9</f>
        <v>1966.4040647969998</v>
      </c>
      <c r="AH9" s="87">
        <f t="shared" ref="AH9:AH12" si="6">$T9+$X9</f>
        <v>4096.56251445</v>
      </c>
      <c r="AI9" s="363">
        <f t="shared" si="0"/>
        <v>1.0832760610027043</v>
      </c>
    </row>
    <row r="10" spans="1:36" ht="30" customHeight="1">
      <c r="A10" s="80"/>
      <c r="B10" s="107" t="s">
        <v>339</v>
      </c>
      <c r="C10" s="82"/>
      <c r="D10" s="87">
        <v>76.086262652999991</v>
      </c>
      <c r="E10" s="84">
        <v>173.054006507</v>
      </c>
      <c r="F10" s="84">
        <v>-95.822817190999999</v>
      </c>
      <c r="G10" s="84"/>
      <c r="H10" s="87"/>
      <c r="I10" s="84"/>
      <c r="J10" s="84">
        <v>571.547359293</v>
      </c>
      <c r="K10" s="84">
        <v>80.242728511999999</v>
      </c>
      <c r="L10" s="87">
        <v>751.19046099499997</v>
      </c>
      <c r="M10" s="84">
        <v>224.69903697300001</v>
      </c>
      <c r="N10" s="84">
        <v>386.47857429300001</v>
      </c>
      <c r="O10" s="84">
        <v>140.01284972900001</v>
      </c>
      <c r="P10" s="87">
        <v>1174.2951906620001</v>
      </c>
      <c r="Q10" s="84">
        <v>787.31999994600005</v>
      </c>
      <c r="R10" s="84">
        <v>281.19566394499998</v>
      </c>
      <c r="S10" s="84">
        <v>105.77952677099999</v>
      </c>
      <c r="T10" s="87">
        <v>257.75533908700004</v>
      </c>
      <c r="U10" s="84">
        <v>50.184164397000004</v>
      </c>
      <c r="V10" s="84">
        <v>164.222088697</v>
      </c>
      <c r="W10" s="84">
        <v>43.349085993000003</v>
      </c>
      <c r="X10" s="87">
        <v>513.92295414400007</v>
      </c>
      <c r="Y10" s="84">
        <v>800.60330662000001</v>
      </c>
      <c r="Z10" s="84">
        <v>-122.437266921</v>
      </c>
      <c r="AA10" s="84">
        <v>-164.24308555499999</v>
      </c>
      <c r="AB10" s="438">
        <f t="shared" si="1"/>
        <v>0.99384018955485498</v>
      </c>
      <c r="AC10" s="622">
        <f t="shared" si="2"/>
        <v>14.953305514594955</v>
      </c>
      <c r="AD10" s="620" t="str">
        <f t="shared" si="3"/>
        <v>-</v>
      </c>
      <c r="AE10" s="621" t="str">
        <f t="shared" si="4"/>
        <v>-</v>
      </c>
      <c r="AF10" s="78"/>
      <c r="AG10" s="87">
        <f t="shared" si="5"/>
        <v>76.086262652999991</v>
      </c>
      <c r="AH10" s="87">
        <f t="shared" si="6"/>
        <v>771.67829323100011</v>
      </c>
      <c r="AI10" s="363">
        <f t="shared" si="0"/>
        <v>9.1421500586817661</v>
      </c>
    </row>
    <row r="11" spans="1:36" ht="30" customHeight="1">
      <c r="A11" s="118"/>
      <c r="B11" s="268" t="s">
        <v>482</v>
      </c>
      <c r="C11" s="269"/>
      <c r="D11" s="87">
        <v>3125.2586623740021</v>
      </c>
      <c r="E11" s="84">
        <v>1988.4539501810023</v>
      </c>
      <c r="F11" s="84">
        <v>735.39643068599992</v>
      </c>
      <c r="G11" s="84"/>
      <c r="H11" s="87"/>
      <c r="I11" s="84"/>
      <c r="J11" s="84">
        <v>-460.55824927099997</v>
      </c>
      <c r="K11" s="84">
        <v>-133.34311785700001</v>
      </c>
      <c r="L11" s="87">
        <v>-802.09283722299961</v>
      </c>
      <c r="M11" s="84">
        <v>-419.07206840099951</v>
      </c>
      <c r="N11" s="84">
        <v>-292.90443794000004</v>
      </c>
      <c r="O11" s="84">
        <v>-90.116330882</v>
      </c>
      <c r="P11" s="87">
        <v>-4656.5009180330017</v>
      </c>
      <c r="Q11" s="84">
        <v>-2932.5198392200014</v>
      </c>
      <c r="R11" s="84">
        <v>-1285.3346661210003</v>
      </c>
      <c r="S11" s="84">
        <v>-438.64641269200001</v>
      </c>
      <c r="T11" s="87">
        <v>-4926.1156886739982</v>
      </c>
      <c r="U11" s="84">
        <v>-3349.4481404059984</v>
      </c>
      <c r="V11" s="84">
        <v>-1073.9559711019997</v>
      </c>
      <c r="W11" s="84">
        <v>-502.71157716599998</v>
      </c>
      <c r="X11" s="87">
        <v>-4186.8066573530014</v>
      </c>
      <c r="Y11" s="84">
        <v>-2907.0298295970015</v>
      </c>
      <c r="Z11" s="84">
        <v>-773.4450608330003</v>
      </c>
      <c r="AA11" s="84">
        <v>-506.33176692299998</v>
      </c>
      <c r="AB11" s="363" t="str">
        <f t="shared" si="1"/>
        <v>-</v>
      </c>
      <c r="AC11" s="622" t="str">
        <f t="shared" si="2"/>
        <v>-</v>
      </c>
      <c r="AD11" s="623" t="str">
        <f t="shared" si="3"/>
        <v>-</v>
      </c>
      <c r="AE11" s="624" t="str">
        <f t="shared" si="4"/>
        <v>-</v>
      </c>
      <c r="AF11" s="78"/>
      <c r="AG11" s="87">
        <f t="shared" si="5"/>
        <v>3125.2586623740021</v>
      </c>
      <c r="AH11" s="87">
        <f t="shared" si="6"/>
        <v>-9112.9223460270005</v>
      </c>
      <c r="AI11" s="363" t="str">
        <f t="shared" si="0"/>
        <v>-</v>
      </c>
    </row>
    <row r="12" spans="1:36" ht="30" customHeight="1">
      <c r="A12" s="118"/>
      <c r="B12" s="268" t="s">
        <v>319</v>
      </c>
      <c r="C12" s="270"/>
      <c r="D12" s="123">
        <v>861.6893736141534</v>
      </c>
      <c r="E12" s="93">
        <v>32.040500223853762</v>
      </c>
      <c r="F12" s="93">
        <v>880.56194021329986</v>
      </c>
      <c r="G12" s="93"/>
      <c r="H12" s="123"/>
      <c r="I12" s="93"/>
      <c r="J12" s="93">
        <v>-223.48510089600006</v>
      </c>
      <c r="K12" s="93">
        <v>-92.686814347999018</v>
      </c>
      <c r="L12" s="123">
        <v>-458.65684484900055</v>
      </c>
      <c r="M12" s="93">
        <v>-107.02266711200049</v>
      </c>
      <c r="N12" s="93">
        <v>-158.59340927200017</v>
      </c>
      <c r="O12" s="93">
        <v>-193.04076846499987</v>
      </c>
      <c r="P12" s="123">
        <v>-996.43957718499792</v>
      </c>
      <c r="Q12" s="93">
        <v>-12.831705644998534</v>
      </c>
      <c r="R12" s="93">
        <v>-771.85316814299972</v>
      </c>
      <c r="S12" s="93">
        <v>-211.75470339699956</v>
      </c>
      <c r="T12" s="123">
        <v>-346.04002457100057</v>
      </c>
      <c r="U12" s="93">
        <v>250.11475130799951</v>
      </c>
      <c r="V12" s="93">
        <v>-328.82184517500002</v>
      </c>
      <c r="W12" s="93">
        <v>-267.33293070400003</v>
      </c>
      <c r="X12" s="123">
        <v>-164.15560156800044</v>
      </c>
      <c r="Y12" s="93">
        <v>343.8868819369988</v>
      </c>
      <c r="Z12" s="93">
        <v>-240.806201437</v>
      </c>
      <c r="AA12" s="93">
        <v>-267.23628206799924</v>
      </c>
      <c r="AB12" s="625" t="str">
        <f t="shared" si="1"/>
        <v>-</v>
      </c>
      <c r="AC12" s="626">
        <f t="shared" si="2"/>
        <v>0.37491643391126983</v>
      </c>
      <c r="AD12" s="627" t="str">
        <f t="shared" si="3"/>
        <v>-</v>
      </c>
      <c r="AE12" s="628" t="str">
        <f t="shared" si="4"/>
        <v>-</v>
      </c>
      <c r="AF12" s="78"/>
      <c r="AG12" s="123">
        <f t="shared" si="5"/>
        <v>861.6893736141534</v>
      </c>
      <c r="AH12" s="123">
        <f t="shared" si="6"/>
        <v>-510.19562613900098</v>
      </c>
      <c r="AI12" s="478" t="str">
        <f t="shared" si="0"/>
        <v>-</v>
      </c>
    </row>
    <row r="13" spans="1:36" ht="30" customHeight="1">
      <c r="A13" s="203" t="s">
        <v>340</v>
      </c>
      <c r="B13" s="278"/>
      <c r="C13" s="155"/>
      <c r="D13" s="279">
        <v>90477.711742661995</v>
      </c>
      <c r="E13" s="280">
        <v>40072.913564571005</v>
      </c>
      <c r="F13" s="280">
        <v>35245.713785380991</v>
      </c>
      <c r="G13" s="280">
        <v>15159.084392709996</v>
      </c>
      <c r="H13" s="279">
        <v>90295.98089161102</v>
      </c>
      <c r="I13" s="280">
        <v>39297.655736060005</v>
      </c>
      <c r="J13" s="280">
        <v>35358.038359707003</v>
      </c>
      <c r="K13" s="280">
        <v>15640.286795844002</v>
      </c>
      <c r="L13" s="279">
        <v>90141.998422859993</v>
      </c>
      <c r="M13" s="280">
        <v>38704.92523483</v>
      </c>
      <c r="N13" s="280">
        <v>35535.500879921005</v>
      </c>
      <c r="O13" s="280">
        <v>15901.572308109</v>
      </c>
      <c r="P13" s="279">
        <v>86228.272734655009</v>
      </c>
      <c r="Q13" s="280">
        <v>36231.25040962801</v>
      </c>
      <c r="R13" s="280">
        <v>34014.075013451991</v>
      </c>
      <c r="S13" s="280">
        <v>15982.947311574999</v>
      </c>
      <c r="T13" s="279">
        <v>81676.956874746014</v>
      </c>
      <c r="U13" s="280">
        <v>32856.254640145002</v>
      </c>
      <c r="V13" s="280">
        <v>33004.234244659005</v>
      </c>
      <c r="W13" s="280">
        <v>15816.467989941999</v>
      </c>
      <c r="X13" s="279">
        <v>80040.387872181003</v>
      </c>
      <c r="Y13" s="280">
        <v>30675.699397827004</v>
      </c>
      <c r="Z13" s="280">
        <v>32138.258944269997</v>
      </c>
      <c r="AA13" s="280">
        <v>17226.429530084002</v>
      </c>
      <c r="AB13" s="629">
        <f t="shared" si="1"/>
        <v>-2.0037095714458775E-2</v>
      </c>
      <c r="AC13" s="630">
        <f t="shared" si="2"/>
        <v>-6.6366518831812105E-2</v>
      </c>
      <c r="AD13" s="630">
        <f t="shared" si="3"/>
        <v>-2.6238309120265257E-2</v>
      </c>
      <c r="AE13" s="660">
        <f t="shared" si="4"/>
        <v>8.914515813762125E-2</v>
      </c>
      <c r="AF13" s="659"/>
      <c r="AG13" s="281">
        <f>$H13</f>
        <v>90295.98089161102</v>
      </c>
      <c r="AH13" s="281">
        <f>$X13</f>
        <v>80040.387872181003</v>
      </c>
      <c r="AI13" s="412">
        <f t="shared" si="0"/>
        <v>-0.11357751384018488</v>
      </c>
    </row>
    <row r="14" spans="1:36" ht="30" customHeight="1">
      <c r="A14" s="197" t="s">
        <v>483</v>
      </c>
      <c r="B14" s="218"/>
      <c r="C14" s="21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272"/>
      <c r="AI14" s="272"/>
    </row>
    <row r="15" spans="1:36" ht="30" customHeight="1">
      <c r="A15" s="133" t="s">
        <v>342</v>
      </c>
      <c r="B15" s="227"/>
      <c r="C15" s="227"/>
      <c r="D15" s="227"/>
      <c r="E15" s="227"/>
      <c r="F15" s="227"/>
      <c r="G15" s="227"/>
      <c r="H15" s="227"/>
      <c r="I15" s="227"/>
      <c r="J15" s="227"/>
      <c r="K15" s="227"/>
      <c r="L15" s="227"/>
      <c r="M15" s="227"/>
      <c r="N15" s="227"/>
      <c r="O15" s="227"/>
      <c r="P15" s="227"/>
      <c r="Q15" s="227"/>
      <c r="R15" s="227"/>
      <c r="S15" s="227"/>
      <c r="T15" s="227"/>
      <c r="U15" s="227"/>
      <c r="V15" s="227"/>
      <c r="W15" s="227"/>
      <c r="X15" s="227"/>
      <c r="Y15" s="227"/>
      <c r="Z15" s="227"/>
      <c r="AA15" s="227"/>
      <c r="AB15" s="227"/>
      <c r="AC15" s="227"/>
      <c r="AD15" s="227"/>
      <c r="AE15" s="227"/>
      <c r="AF15" s="228"/>
      <c r="AG15" s="228"/>
    </row>
    <row r="16" spans="1:36" ht="30" customHeight="1">
      <c r="A16" s="762" t="s">
        <v>308</v>
      </c>
      <c r="B16" s="763"/>
      <c r="C16" s="764"/>
      <c r="D16" s="771">
        <v>2025</v>
      </c>
      <c r="E16" s="772"/>
      <c r="F16" s="772"/>
      <c r="G16" s="772"/>
      <c r="H16" s="772">
        <v>2024</v>
      </c>
      <c r="I16" s="772"/>
      <c r="J16" s="772"/>
      <c r="K16" s="772"/>
      <c r="L16" s="772"/>
      <c r="M16" s="772"/>
      <c r="N16" s="772"/>
      <c r="O16" s="772"/>
      <c r="P16" s="772"/>
      <c r="Q16" s="772"/>
      <c r="R16" s="772"/>
      <c r="S16" s="773"/>
      <c r="T16" s="780">
        <v>2026</v>
      </c>
      <c r="U16" s="781"/>
      <c r="V16" s="781"/>
      <c r="W16" s="782"/>
      <c r="X16" s="780">
        <v>2026</v>
      </c>
      <c r="Y16" s="781"/>
      <c r="Z16" s="781"/>
      <c r="AA16" s="782"/>
      <c r="AB16" s="762" t="s">
        <v>485</v>
      </c>
      <c r="AC16" s="763"/>
      <c r="AD16" s="763"/>
      <c r="AE16" s="776"/>
      <c r="AF16" s="174"/>
      <c r="AG16" s="688">
        <v>2025</v>
      </c>
      <c r="AH16" s="688">
        <v>2026</v>
      </c>
      <c r="AI16" s="756" t="s">
        <v>13</v>
      </c>
    </row>
    <row r="17" spans="1:35" ht="30" customHeight="1">
      <c r="A17" s="765"/>
      <c r="B17" s="766"/>
      <c r="C17" s="767"/>
      <c r="D17" s="275" t="s">
        <v>7</v>
      </c>
      <c r="E17" s="276"/>
      <c r="F17" s="276"/>
      <c r="G17" s="277"/>
      <c r="H17" s="275" t="s">
        <v>2</v>
      </c>
      <c r="I17" s="276"/>
      <c r="J17" s="276"/>
      <c r="K17" s="277"/>
      <c r="L17" s="275" t="s">
        <v>1</v>
      </c>
      <c r="M17" s="276"/>
      <c r="N17" s="276"/>
      <c r="O17" s="277"/>
      <c r="P17" s="275" t="s">
        <v>0</v>
      </c>
      <c r="Q17" s="276"/>
      <c r="R17" s="276"/>
      <c r="S17" s="277"/>
      <c r="T17" s="689" t="s">
        <v>7</v>
      </c>
      <c r="U17" s="690"/>
      <c r="V17" s="690"/>
      <c r="W17" s="691"/>
      <c r="X17" s="741" t="s">
        <v>426</v>
      </c>
      <c r="Y17" s="742"/>
      <c r="Z17" s="742"/>
      <c r="AA17" s="743"/>
      <c r="AB17" s="777"/>
      <c r="AC17" s="778"/>
      <c r="AD17" s="778"/>
      <c r="AE17" s="779"/>
      <c r="AF17" s="174"/>
      <c r="AG17" s="139" t="s">
        <v>424</v>
      </c>
      <c r="AH17" s="139" t="s">
        <v>424</v>
      </c>
      <c r="AI17" s="757"/>
    </row>
    <row r="18" spans="1:35" ht="30" customHeight="1" thickBot="1">
      <c r="A18" s="768"/>
      <c r="B18" s="769"/>
      <c r="C18" s="770"/>
      <c r="D18" s="351"/>
      <c r="E18" s="352" t="s">
        <v>480</v>
      </c>
      <c r="F18" s="353" t="s">
        <v>481</v>
      </c>
      <c r="G18" s="354" t="s">
        <v>479</v>
      </c>
      <c r="H18" s="351"/>
      <c r="I18" s="352" t="s">
        <v>480</v>
      </c>
      <c r="J18" s="353" t="s">
        <v>481</v>
      </c>
      <c r="K18" s="354" t="s">
        <v>479</v>
      </c>
      <c r="L18" s="351"/>
      <c r="M18" s="352" t="s">
        <v>480</v>
      </c>
      <c r="N18" s="353" t="s">
        <v>481</v>
      </c>
      <c r="O18" s="354" t="s">
        <v>479</v>
      </c>
      <c r="P18" s="351"/>
      <c r="Q18" s="352" t="s">
        <v>480</v>
      </c>
      <c r="R18" s="353" t="s">
        <v>481</v>
      </c>
      <c r="S18" s="354" t="s">
        <v>479</v>
      </c>
      <c r="T18" s="351"/>
      <c r="U18" s="352" t="s">
        <v>480</v>
      </c>
      <c r="V18" s="353" t="s">
        <v>481</v>
      </c>
      <c r="W18" s="354" t="s">
        <v>479</v>
      </c>
      <c r="X18" s="351"/>
      <c r="Y18" s="352" t="s">
        <v>480</v>
      </c>
      <c r="Z18" s="353" t="s">
        <v>481</v>
      </c>
      <c r="AA18" s="354" t="s">
        <v>479</v>
      </c>
      <c r="AB18" s="581"/>
      <c r="AC18" s="578" t="s">
        <v>486</v>
      </c>
      <c r="AD18" s="579" t="s">
        <v>487</v>
      </c>
      <c r="AE18" s="580" t="s">
        <v>479</v>
      </c>
      <c r="AF18" s="174"/>
      <c r="AG18" s="167" t="s">
        <v>803</v>
      </c>
      <c r="AH18" s="167" t="s">
        <v>804</v>
      </c>
      <c r="AI18" s="758"/>
    </row>
    <row r="19" spans="1:35" s="252" customFormat="1" ht="30" customHeight="1">
      <c r="A19" s="346" t="s">
        <v>343</v>
      </c>
      <c r="B19" s="347"/>
      <c r="C19" s="348"/>
      <c r="D19" s="349">
        <v>9109.1410125790007</v>
      </c>
      <c r="E19" s="350">
        <v>6464.2111947189996</v>
      </c>
      <c r="F19" s="350">
        <v>2345.1158681500001</v>
      </c>
      <c r="G19" s="350">
        <v>299.81394970999997</v>
      </c>
      <c r="H19" s="349">
        <v>8865.7115663980003</v>
      </c>
      <c r="I19" s="350">
        <v>6669.7699020970003</v>
      </c>
      <c r="J19" s="350">
        <v>2182.8211619919998</v>
      </c>
      <c r="K19" s="350">
        <v>13.120502309000001</v>
      </c>
      <c r="L19" s="349">
        <v>8833.0966360310013</v>
      </c>
      <c r="M19" s="350">
        <v>6836.7581288689998</v>
      </c>
      <c r="N19" s="350">
        <v>1984.443537847</v>
      </c>
      <c r="O19" s="350">
        <v>11.894969315000001</v>
      </c>
      <c r="P19" s="349">
        <v>9059.4013978560015</v>
      </c>
      <c r="Q19" s="350">
        <v>7160.2738191230001</v>
      </c>
      <c r="R19" s="350">
        <v>1888.108057077</v>
      </c>
      <c r="S19" s="350">
        <v>11.019521656</v>
      </c>
      <c r="T19" s="349">
        <v>8713.6537548809993</v>
      </c>
      <c r="U19" s="350">
        <v>6778.8431442869996</v>
      </c>
      <c r="V19" s="350">
        <v>1924.6239599099999</v>
      </c>
      <c r="W19" s="350">
        <v>10.186650684</v>
      </c>
      <c r="X19" s="349">
        <v>8920.9405594519994</v>
      </c>
      <c r="Y19" s="350">
        <v>7081.3210951049996</v>
      </c>
      <c r="Z19" s="350">
        <v>1830.3866805489999</v>
      </c>
      <c r="AA19" s="350">
        <v>9.2327837979999998</v>
      </c>
      <c r="AB19" s="384">
        <f>IF(OR(T19&lt;=0,X19&lt;=0),"-",X19/T19-1)</f>
        <v>2.378873551808125E-2</v>
      </c>
      <c r="AC19" s="616">
        <f>IF(OR(U19&lt;=0,Y19&lt;=0),"-",Y19/U19-1)</f>
        <v>4.4620880639924421E-2</v>
      </c>
      <c r="AD19" s="617">
        <f>IF(OR(V19&lt;=0,Z19&lt;=0),"-",Z19/V19-1)</f>
        <v>-4.8963995733175225E-2</v>
      </c>
      <c r="AE19" s="618">
        <f>IF(OR(W19&lt;=0,AA19&lt;=0),"-",AA19/W19-1)</f>
        <v>-9.3638911904402766E-2</v>
      </c>
      <c r="AF19" s="220"/>
      <c r="AG19" s="349">
        <f t="shared" ref="AG19" si="7">$D19</f>
        <v>9109.1410125790007</v>
      </c>
      <c r="AH19" s="349">
        <f t="shared" ref="AH19" si="8">$T19</f>
        <v>8713.6537548809993</v>
      </c>
      <c r="AI19" s="384">
        <f t="shared" ref="AI19:AI24" si="9">IF(OR(AH19&lt;=0,AG19&lt;=0),"-",AH19/AG19-1)</f>
        <v>-4.3416526009627532E-2</v>
      </c>
    </row>
    <row r="20" spans="1:35" ht="30" customHeight="1">
      <c r="A20" s="157"/>
      <c r="B20" s="175" t="s">
        <v>337</v>
      </c>
      <c r="C20" s="159"/>
      <c r="D20" s="104">
        <v>488.19447440599998</v>
      </c>
      <c r="E20" s="161">
        <v>452.72946185799998</v>
      </c>
      <c r="F20" s="161">
        <v>35.463752556999999</v>
      </c>
      <c r="G20" s="161">
        <v>1.259991E-3</v>
      </c>
      <c r="H20" s="104">
        <v>437.32420924899998</v>
      </c>
      <c r="I20" s="161">
        <v>415.72262301000001</v>
      </c>
      <c r="J20" s="161">
        <v>21.600256671</v>
      </c>
      <c r="K20" s="161">
        <v>1.3295679999999999E-3</v>
      </c>
      <c r="L20" s="104">
        <v>564.29564662999996</v>
      </c>
      <c r="M20" s="161">
        <v>543.67638745299996</v>
      </c>
      <c r="N20" s="161">
        <v>20.611735434</v>
      </c>
      <c r="O20" s="161">
        <v>7.5237430000000003E-3</v>
      </c>
      <c r="P20" s="104">
        <v>576.44442573599986</v>
      </c>
      <c r="Q20" s="161">
        <v>558.85765621099995</v>
      </c>
      <c r="R20" s="161">
        <v>17.572866184999999</v>
      </c>
      <c r="S20" s="161">
        <v>1.390334E-2</v>
      </c>
      <c r="T20" s="87">
        <v>610.93407752999997</v>
      </c>
      <c r="U20" s="84">
        <v>560.60543845799998</v>
      </c>
      <c r="V20" s="84">
        <v>50.328639072000001</v>
      </c>
      <c r="W20" s="84">
        <v>0</v>
      </c>
      <c r="X20" s="104">
        <v>689.18128580699999</v>
      </c>
      <c r="Y20" s="161">
        <v>650.50430415899996</v>
      </c>
      <c r="Z20" s="161">
        <v>38.676981648000002</v>
      </c>
      <c r="AA20" s="161">
        <v>0</v>
      </c>
      <c r="AB20" s="438">
        <f t="shared" ref="AB20:AB24" si="10">IF(OR(T20&lt;=0,X20&lt;=0),"-",X20/T20-1)</f>
        <v>0.12807798935255454</v>
      </c>
      <c r="AC20" s="619">
        <f t="shared" ref="AC20:AC24" si="11">IF(OR(U20&lt;=0,Y20&lt;=0),"-",Y20/U20-1)</f>
        <v>0.1603603167822909</v>
      </c>
      <c r="AD20" s="620">
        <f t="shared" ref="AD20:AD24" si="12">IF(OR(V20&lt;=0,Z20&lt;=0),"-",Z20/V20-1)</f>
        <v>-0.23151147415949735</v>
      </c>
      <c r="AE20" s="621" t="str">
        <f t="shared" ref="AE20:AE24" si="13">IF(OR(W20&lt;=0,AA20&lt;=0),"-",AA20/W20-1)</f>
        <v>-</v>
      </c>
      <c r="AF20" s="78"/>
      <c r="AG20" s="104">
        <f>$D20+$H20</f>
        <v>925.5186836549999</v>
      </c>
      <c r="AH20" s="104">
        <f>$T20+$X20</f>
        <v>1300.115363337</v>
      </c>
      <c r="AI20" s="438">
        <f t="shared" si="9"/>
        <v>0.40474242854035802</v>
      </c>
    </row>
    <row r="21" spans="1:35" ht="30" customHeight="1">
      <c r="A21" s="80"/>
      <c r="B21" s="107" t="s">
        <v>338</v>
      </c>
      <c r="C21" s="82"/>
      <c r="D21" s="87">
        <v>88.637080975999993</v>
      </c>
      <c r="E21" s="84">
        <v>66.786353886000001</v>
      </c>
      <c r="F21" s="84">
        <v>21.850727089999999</v>
      </c>
      <c r="G21" s="84">
        <v>0</v>
      </c>
      <c r="H21" s="87">
        <v>88.332026399</v>
      </c>
      <c r="I21" s="84">
        <v>68.169217700000004</v>
      </c>
      <c r="J21" s="84">
        <v>20.162808698999999</v>
      </c>
      <c r="K21" s="84">
        <v>0</v>
      </c>
      <c r="L21" s="87">
        <v>89.284975196999994</v>
      </c>
      <c r="M21" s="84">
        <v>70.929075552</v>
      </c>
      <c r="N21" s="84">
        <v>18.355899645000001</v>
      </c>
      <c r="O21" s="84">
        <v>0</v>
      </c>
      <c r="P21" s="87">
        <v>91.513517712999999</v>
      </c>
      <c r="Q21" s="84">
        <v>74.100582611999997</v>
      </c>
      <c r="R21" s="84">
        <v>17.412935100999999</v>
      </c>
      <c r="S21" s="84">
        <v>0</v>
      </c>
      <c r="T21" s="87">
        <v>88.541869859000002</v>
      </c>
      <c r="U21" s="84">
        <v>71.067337617999996</v>
      </c>
      <c r="V21" s="84">
        <v>17.474532240999999</v>
      </c>
      <c r="W21" s="84">
        <v>0</v>
      </c>
      <c r="X21" s="87">
        <v>91.902612698000013</v>
      </c>
      <c r="Y21" s="84">
        <v>75.295993433000007</v>
      </c>
      <c r="Z21" s="84">
        <v>16.606619264999999</v>
      </c>
      <c r="AA21" s="84">
        <v>0</v>
      </c>
      <c r="AB21" s="363">
        <f t="shared" si="10"/>
        <v>3.7956537899548337E-2</v>
      </c>
      <c r="AC21" s="622">
        <f t="shared" si="11"/>
        <v>5.9502099793435459E-2</v>
      </c>
      <c r="AD21" s="623">
        <f t="shared" si="12"/>
        <v>-4.9667308058961357E-2</v>
      </c>
      <c r="AE21" s="624" t="str">
        <f t="shared" si="13"/>
        <v>-</v>
      </c>
      <c r="AF21" s="78"/>
      <c r="AG21" s="87">
        <f t="shared" ref="AG21:AG23" si="14">$D21+$H21</f>
        <v>176.96910737499999</v>
      </c>
      <c r="AH21" s="87">
        <f t="shared" ref="AH21:AH23" si="15">$T21+$X21</f>
        <v>180.44448255700001</v>
      </c>
      <c r="AI21" s="363">
        <f t="shared" si="9"/>
        <v>1.9638315599544987E-2</v>
      </c>
    </row>
    <row r="22" spans="1:35" ht="30" customHeight="1">
      <c r="A22" s="80"/>
      <c r="B22" s="107" t="s">
        <v>339</v>
      </c>
      <c r="C22" s="82"/>
      <c r="D22" s="87">
        <v>-621.62236631799988</v>
      </c>
      <c r="E22" s="84">
        <v>-175.33781257699957</v>
      </c>
      <c r="F22" s="84">
        <v>-159.93888097300032</v>
      </c>
      <c r="G22" s="84">
        <v>-286.34567276799999</v>
      </c>
      <c r="H22" s="87">
        <v>-362.430567494</v>
      </c>
      <c r="I22" s="84">
        <v>-175.81732344200009</v>
      </c>
      <c r="J22" s="84">
        <v>-185.68444764699962</v>
      </c>
      <c r="K22" s="84">
        <v>-0.92879640499999994</v>
      </c>
      <c r="L22" s="87">
        <v>-231.27623385799927</v>
      </c>
      <c r="M22" s="84">
        <v>-146.65265073599949</v>
      </c>
      <c r="N22" s="84">
        <v>-84.0123957899998</v>
      </c>
      <c r="O22" s="84">
        <v>-0.61118733200000008</v>
      </c>
      <c r="P22" s="87">
        <v>-816.89451810800085</v>
      </c>
      <c r="Q22" s="84">
        <v>-873.29649479400086</v>
      </c>
      <c r="R22" s="84">
        <v>56.997383679999984</v>
      </c>
      <c r="S22" s="84">
        <v>-0.59540699400000108</v>
      </c>
      <c r="T22" s="87">
        <v>-300.74891575299995</v>
      </c>
      <c r="U22" s="84">
        <v>-190.10026810700001</v>
      </c>
      <c r="V22" s="84">
        <v>-109.91995428399991</v>
      </c>
      <c r="W22" s="84">
        <v>-0.72869336199999957</v>
      </c>
      <c r="X22" s="87">
        <v>-591.97501239500014</v>
      </c>
      <c r="Y22" s="84">
        <v>-962.19220427499999</v>
      </c>
      <c r="Z22" s="84">
        <v>253.41297578799981</v>
      </c>
      <c r="AA22" s="84">
        <v>116.804216092</v>
      </c>
      <c r="AB22" s="438" t="str">
        <f t="shared" si="10"/>
        <v>-</v>
      </c>
      <c r="AC22" s="622" t="str">
        <f t="shared" si="11"/>
        <v>-</v>
      </c>
      <c r="AD22" s="620" t="str">
        <f t="shared" si="12"/>
        <v>-</v>
      </c>
      <c r="AE22" s="621" t="str">
        <f t="shared" si="13"/>
        <v>-</v>
      </c>
      <c r="AF22" s="78"/>
      <c r="AG22" s="87">
        <f t="shared" si="14"/>
        <v>-984.05293381199988</v>
      </c>
      <c r="AH22" s="87">
        <f t="shared" si="15"/>
        <v>-892.72392814800014</v>
      </c>
      <c r="AI22" s="363" t="str">
        <f t="shared" si="9"/>
        <v>-</v>
      </c>
    </row>
    <row r="23" spans="1:35" ht="30" customHeight="1">
      <c r="A23" s="118"/>
      <c r="B23" s="268" t="s">
        <v>416</v>
      </c>
      <c r="C23" s="270"/>
      <c r="D23" s="123">
        <v>-198.63863524500002</v>
      </c>
      <c r="E23" s="93">
        <v>-138.61929578900001</v>
      </c>
      <c r="F23" s="93">
        <v>-59.670304831999999</v>
      </c>
      <c r="G23" s="93">
        <v>-0.34903462399999996</v>
      </c>
      <c r="H23" s="123">
        <v>-195.84059852099998</v>
      </c>
      <c r="I23" s="93">
        <v>-141.086290496</v>
      </c>
      <c r="J23" s="93">
        <v>-54.456241867999999</v>
      </c>
      <c r="K23" s="93">
        <v>-0.298066157</v>
      </c>
      <c r="L23" s="123">
        <v>-195.99962614399999</v>
      </c>
      <c r="M23" s="93">
        <v>-144.437122015</v>
      </c>
      <c r="N23" s="93">
        <v>-51.290720058999995</v>
      </c>
      <c r="O23" s="93">
        <v>-0.27178406999999999</v>
      </c>
      <c r="P23" s="87">
        <v>-196.81106831599999</v>
      </c>
      <c r="Q23" s="84">
        <v>-141.09241886499998</v>
      </c>
      <c r="R23" s="84">
        <v>-55.467282132999998</v>
      </c>
      <c r="S23" s="84">
        <v>-0.25136731800000001</v>
      </c>
      <c r="T23" s="123">
        <v>-191.44022706500002</v>
      </c>
      <c r="U23" s="93">
        <v>-139.094557151</v>
      </c>
      <c r="V23" s="93">
        <v>-52.12049639</v>
      </c>
      <c r="W23" s="93">
        <v>-0.22517352400000001</v>
      </c>
      <c r="X23" s="87">
        <v>-181.58468589300003</v>
      </c>
      <c r="Y23" s="84">
        <v>-125.32863656000001</v>
      </c>
      <c r="Z23" s="84">
        <v>-53.726371501000003</v>
      </c>
      <c r="AA23" s="84">
        <v>-2.529677832</v>
      </c>
      <c r="AB23" s="363" t="str">
        <f t="shared" si="10"/>
        <v>-</v>
      </c>
      <c r="AC23" s="622" t="str">
        <f t="shared" si="11"/>
        <v>-</v>
      </c>
      <c r="AD23" s="623" t="str">
        <f t="shared" si="12"/>
        <v>-</v>
      </c>
      <c r="AE23" s="624" t="str">
        <f t="shared" si="13"/>
        <v>-</v>
      </c>
      <c r="AF23" s="78"/>
      <c r="AG23" s="123">
        <f t="shared" si="14"/>
        <v>-394.47923376599999</v>
      </c>
      <c r="AH23" s="123">
        <f t="shared" si="15"/>
        <v>-373.02491295800007</v>
      </c>
      <c r="AI23" s="478" t="str">
        <f t="shared" si="9"/>
        <v>-</v>
      </c>
    </row>
    <row r="24" spans="1:35" ht="30" customHeight="1">
      <c r="A24" s="203" t="s">
        <v>423</v>
      </c>
      <c r="B24" s="278"/>
      <c r="C24" s="155"/>
      <c r="D24" s="279">
        <v>8865.7115663980003</v>
      </c>
      <c r="E24" s="280">
        <v>6669.7699020970003</v>
      </c>
      <c r="F24" s="280">
        <v>2182.8211619919998</v>
      </c>
      <c r="G24" s="280">
        <v>13.120502309000001</v>
      </c>
      <c r="H24" s="279">
        <v>8833.0966360309994</v>
      </c>
      <c r="I24" s="280">
        <v>6836.7581288689998</v>
      </c>
      <c r="J24" s="280">
        <v>1984.443537847</v>
      </c>
      <c r="K24" s="280">
        <v>11.894969315000001</v>
      </c>
      <c r="L24" s="279">
        <v>9059.4013978560015</v>
      </c>
      <c r="M24" s="280">
        <v>7160.2738191230001</v>
      </c>
      <c r="N24" s="280">
        <v>1888.108057077</v>
      </c>
      <c r="O24" s="280">
        <v>11.019521656</v>
      </c>
      <c r="P24" s="279">
        <v>8713.6537548809993</v>
      </c>
      <c r="Q24" s="280">
        <v>6778.8431442869996</v>
      </c>
      <c r="R24" s="280">
        <v>1924.6239599099999</v>
      </c>
      <c r="S24" s="280">
        <v>10.186650684</v>
      </c>
      <c r="T24" s="279">
        <v>8920.9405594519994</v>
      </c>
      <c r="U24" s="280">
        <v>7081.3210951049996</v>
      </c>
      <c r="V24" s="280">
        <v>1830.3866805489999</v>
      </c>
      <c r="W24" s="280">
        <v>9.2327837979999998</v>
      </c>
      <c r="X24" s="279">
        <v>8928.4647596689992</v>
      </c>
      <c r="Y24" s="280">
        <v>6719.6005518620004</v>
      </c>
      <c r="Z24" s="280">
        <v>2085.356885749</v>
      </c>
      <c r="AA24" s="280">
        <v>123.507322058</v>
      </c>
      <c r="AB24" s="629">
        <f t="shared" si="10"/>
        <v>8.4343126902997057E-4</v>
      </c>
      <c r="AC24" s="630">
        <f t="shared" si="11"/>
        <v>-5.108094074325209E-2</v>
      </c>
      <c r="AD24" s="630">
        <f t="shared" si="12"/>
        <v>0.13929854708269906</v>
      </c>
      <c r="AE24" s="658">
        <f t="shared" si="13"/>
        <v>12.377040420328491</v>
      </c>
      <c r="AF24" s="659"/>
      <c r="AG24" s="281">
        <f>$H24</f>
        <v>8833.0966360309994</v>
      </c>
      <c r="AH24" s="281">
        <f>$X24</f>
        <v>8928.4647596689992</v>
      </c>
      <c r="AI24" s="412">
        <f t="shared" si="9"/>
        <v>1.0796680662247482E-2</v>
      </c>
    </row>
    <row r="25" spans="1:35" ht="30" customHeight="1">
      <c r="A25" s="197"/>
      <c r="AH25" s="220"/>
      <c r="AI25" s="227"/>
    </row>
    <row r="26" spans="1:35" ht="30" customHeight="1">
      <c r="A26" s="274" t="s">
        <v>344</v>
      </c>
      <c r="B26" s="227"/>
      <c r="C26" s="227"/>
      <c r="D26" s="227"/>
      <c r="E26" s="227"/>
      <c r="F26" s="227"/>
      <c r="G26" s="227"/>
      <c r="H26" s="227"/>
      <c r="I26" s="227"/>
      <c r="J26" s="227"/>
      <c r="K26" s="227"/>
      <c r="L26" s="227"/>
      <c r="M26" s="227"/>
      <c r="N26" s="227"/>
      <c r="O26" s="227"/>
      <c r="P26" s="227"/>
      <c r="Q26" s="227"/>
      <c r="R26" s="227"/>
      <c r="S26" s="227"/>
      <c r="T26" s="227"/>
      <c r="U26" s="227"/>
      <c r="V26" s="227"/>
      <c r="W26" s="227"/>
      <c r="X26" s="227"/>
      <c r="Y26" s="227"/>
      <c r="Z26" s="227"/>
      <c r="AA26" s="227"/>
      <c r="AB26" s="227"/>
      <c r="AC26" s="227"/>
      <c r="AD26" s="227"/>
      <c r="AE26" s="227"/>
      <c r="AF26" s="228"/>
      <c r="AG26" s="228"/>
    </row>
    <row r="27" spans="1:35" ht="30" customHeight="1">
      <c r="A27" s="762" t="s">
        <v>308</v>
      </c>
      <c r="B27" s="763"/>
      <c r="C27" s="764"/>
      <c r="D27" s="771">
        <v>2025</v>
      </c>
      <c r="E27" s="772"/>
      <c r="F27" s="772"/>
      <c r="G27" s="772"/>
      <c r="H27" s="772"/>
      <c r="I27" s="772"/>
      <c r="J27" s="772"/>
      <c r="K27" s="772"/>
      <c r="L27" s="772"/>
      <c r="M27" s="772"/>
      <c r="N27" s="772"/>
      <c r="O27" s="772"/>
      <c r="P27" s="772"/>
      <c r="Q27" s="772"/>
      <c r="R27" s="772"/>
      <c r="S27" s="773"/>
      <c r="T27" s="780">
        <v>2026</v>
      </c>
      <c r="U27" s="781"/>
      <c r="V27" s="781"/>
      <c r="W27" s="782"/>
      <c r="X27" s="780">
        <v>2026</v>
      </c>
      <c r="Y27" s="781"/>
      <c r="Z27" s="781"/>
      <c r="AA27" s="782"/>
      <c r="AB27" s="762" t="s">
        <v>485</v>
      </c>
      <c r="AC27" s="763"/>
      <c r="AD27" s="763"/>
      <c r="AE27" s="776"/>
      <c r="AF27" s="174"/>
      <c r="AG27" s="688">
        <v>2025</v>
      </c>
      <c r="AH27" s="688">
        <v>2026</v>
      </c>
      <c r="AI27" s="756" t="s">
        <v>13</v>
      </c>
    </row>
    <row r="28" spans="1:35" ht="30" customHeight="1">
      <c r="A28" s="765"/>
      <c r="B28" s="766"/>
      <c r="C28" s="767"/>
      <c r="D28" s="275" t="s">
        <v>7</v>
      </c>
      <c r="E28" s="276"/>
      <c r="F28" s="276"/>
      <c r="G28" s="277"/>
      <c r="H28" s="275" t="s">
        <v>2</v>
      </c>
      <c r="I28" s="276"/>
      <c r="J28" s="276"/>
      <c r="K28" s="277"/>
      <c r="L28" s="275" t="s">
        <v>1</v>
      </c>
      <c r="M28" s="276"/>
      <c r="N28" s="276"/>
      <c r="O28" s="277"/>
      <c r="P28" s="275" t="s">
        <v>0</v>
      </c>
      <c r="Q28" s="276"/>
      <c r="R28" s="276"/>
      <c r="S28" s="277"/>
      <c r="T28" s="689" t="s">
        <v>7</v>
      </c>
      <c r="U28" s="690"/>
      <c r="V28" s="690"/>
      <c r="W28" s="691"/>
      <c r="X28" s="741" t="s">
        <v>426</v>
      </c>
      <c r="Y28" s="742"/>
      <c r="Z28" s="742"/>
      <c r="AA28" s="743"/>
      <c r="AB28" s="777"/>
      <c r="AC28" s="778"/>
      <c r="AD28" s="778"/>
      <c r="AE28" s="779"/>
      <c r="AF28" s="174"/>
      <c r="AG28" s="139" t="s">
        <v>424</v>
      </c>
      <c r="AH28" s="139" t="s">
        <v>424</v>
      </c>
      <c r="AI28" s="757"/>
    </row>
    <row r="29" spans="1:35" ht="30" customHeight="1" thickBot="1">
      <c r="A29" s="768"/>
      <c r="B29" s="769"/>
      <c r="C29" s="770"/>
      <c r="D29" s="351"/>
      <c r="E29" s="352" t="s">
        <v>480</v>
      </c>
      <c r="F29" s="353" t="s">
        <v>481</v>
      </c>
      <c r="G29" s="354" t="s">
        <v>479</v>
      </c>
      <c r="H29" s="351"/>
      <c r="I29" s="352" t="s">
        <v>480</v>
      </c>
      <c r="J29" s="353" t="s">
        <v>481</v>
      </c>
      <c r="K29" s="354" t="s">
        <v>479</v>
      </c>
      <c r="L29" s="351"/>
      <c r="M29" s="352" t="s">
        <v>480</v>
      </c>
      <c r="N29" s="353" t="s">
        <v>481</v>
      </c>
      <c r="O29" s="354" t="s">
        <v>479</v>
      </c>
      <c r="P29" s="351"/>
      <c r="Q29" s="352" t="s">
        <v>480</v>
      </c>
      <c r="R29" s="353" t="s">
        <v>481</v>
      </c>
      <c r="S29" s="354" t="s">
        <v>479</v>
      </c>
      <c r="T29" s="351"/>
      <c r="U29" s="352" t="s">
        <v>480</v>
      </c>
      <c r="V29" s="353" t="s">
        <v>481</v>
      </c>
      <c r="W29" s="354" t="s">
        <v>479</v>
      </c>
      <c r="X29" s="351"/>
      <c r="Y29" s="352" t="s">
        <v>480</v>
      </c>
      <c r="Z29" s="353" t="s">
        <v>481</v>
      </c>
      <c r="AA29" s="354" t="s">
        <v>479</v>
      </c>
      <c r="AB29" s="581"/>
      <c r="AC29" s="578" t="s">
        <v>486</v>
      </c>
      <c r="AD29" s="579" t="s">
        <v>487</v>
      </c>
      <c r="AE29" s="580" t="s">
        <v>479</v>
      </c>
      <c r="AF29" s="174"/>
      <c r="AG29" s="167" t="s">
        <v>803</v>
      </c>
      <c r="AH29" s="167" t="s">
        <v>804</v>
      </c>
      <c r="AI29" s="758"/>
    </row>
    <row r="30" spans="1:35" s="252" customFormat="1" ht="30" customHeight="1">
      <c r="A30" s="346" t="s">
        <v>345</v>
      </c>
      <c r="B30" s="347"/>
      <c r="C30" s="348"/>
      <c r="D30" s="349">
        <v>1898.7946258430002</v>
      </c>
      <c r="E30" s="350">
        <v>1063.3143661710001</v>
      </c>
      <c r="F30" s="350">
        <v>611.71573987199997</v>
      </c>
      <c r="G30" s="350">
        <v>223.76451979999999</v>
      </c>
      <c r="H30" s="349">
        <v>1864.985407099</v>
      </c>
      <c r="I30" s="350">
        <v>1071.8598307120001</v>
      </c>
      <c r="J30" s="350">
        <v>574.18423406700003</v>
      </c>
      <c r="K30" s="350">
        <v>218.94134231999999</v>
      </c>
      <c r="L30" s="349">
        <v>1926.4798935360002</v>
      </c>
      <c r="M30" s="350">
        <v>1128.9139093880001</v>
      </c>
      <c r="N30" s="350">
        <v>578.09977243000003</v>
      </c>
      <c r="O30" s="350">
        <v>219.46621171800001</v>
      </c>
      <c r="P30" s="349">
        <v>1956.4202775460001</v>
      </c>
      <c r="Q30" s="350">
        <v>1168.7544609609999</v>
      </c>
      <c r="R30" s="350">
        <v>568.29900751699995</v>
      </c>
      <c r="S30" s="350">
        <v>219.36680906800001</v>
      </c>
      <c r="T30" s="349">
        <v>1993.903146762</v>
      </c>
      <c r="U30" s="350">
        <v>1183.021984534</v>
      </c>
      <c r="V30" s="350">
        <v>580.991012813</v>
      </c>
      <c r="W30" s="350">
        <v>229.890149415</v>
      </c>
      <c r="X30" s="349">
        <v>2053.6290937210001</v>
      </c>
      <c r="Y30" s="350">
        <v>1239.4891737820001</v>
      </c>
      <c r="Z30" s="350">
        <v>579.578132869</v>
      </c>
      <c r="AA30" s="350">
        <v>234.56178707000001</v>
      </c>
      <c r="AB30" s="384">
        <f>IF(OR(T30&lt;=0,X30&lt;=0),"-",X30/T30-1)</f>
        <v>2.9954286925115703E-2</v>
      </c>
      <c r="AC30" s="616">
        <f>IF(OR(U30&lt;=0,Y30&lt;=0),"-",Y30/U30-1)</f>
        <v>4.7731310141495786E-2</v>
      </c>
      <c r="AD30" s="617">
        <f>IF(OR(V30&lt;=0,Z30&lt;=0),"-",Z30/V30-1)</f>
        <v>-2.4318447494724449E-3</v>
      </c>
      <c r="AE30" s="618">
        <f>IF(OR(W30&lt;=0,AA30&lt;=0),"-",AA30/W30-1)</f>
        <v>2.0321173686162375E-2</v>
      </c>
      <c r="AF30" s="220"/>
      <c r="AG30" s="349">
        <f t="shared" ref="AG30" si="16">$D30</f>
        <v>1898.7946258430002</v>
      </c>
      <c r="AH30" s="349">
        <f t="shared" ref="AH30" si="17">$T30</f>
        <v>1993.903146762</v>
      </c>
      <c r="AI30" s="384">
        <f t="shared" ref="AI30:AI35" si="18">IF(OR(AH30&lt;=0,AG30&lt;=0),"-",AH30/AG30-1)</f>
        <v>5.0088893040117322E-2</v>
      </c>
    </row>
    <row r="31" spans="1:35" ht="30" customHeight="1">
      <c r="A31" s="157"/>
      <c r="B31" s="175" t="s">
        <v>337</v>
      </c>
      <c r="C31" s="159"/>
      <c r="D31" s="104">
        <v>67.754715055999995</v>
      </c>
      <c r="E31" s="161">
        <v>62.419231502000002</v>
      </c>
      <c r="F31" s="161">
        <v>5.3343721469999998</v>
      </c>
      <c r="G31" s="161">
        <v>1.111407E-3</v>
      </c>
      <c r="H31" s="104">
        <v>60.205449387999998</v>
      </c>
      <c r="I31" s="161">
        <v>58.067828575</v>
      </c>
      <c r="J31" s="161">
        <v>2.1368901720000002</v>
      </c>
      <c r="K31" s="161">
        <v>7.3064099999999997E-4</v>
      </c>
      <c r="L31" s="104">
        <v>74.493878526000003</v>
      </c>
      <c r="M31" s="161">
        <v>72.251603000000003</v>
      </c>
      <c r="N31" s="161">
        <v>2.2413244149999998</v>
      </c>
      <c r="O31" s="161">
        <v>9.5111100000000004E-4</v>
      </c>
      <c r="P31" s="104">
        <v>69.711781244999997</v>
      </c>
      <c r="Q31" s="161">
        <v>68.087447604999994</v>
      </c>
      <c r="R31" s="161">
        <v>1.621686827</v>
      </c>
      <c r="S31" s="161">
        <v>2.646813E-3</v>
      </c>
      <c r="T31" s="87">
        <v>71.113301141999997</v>
      </c>
      <c r="U31" s="84">
        <v>67.928813102999996</v>
      </c>
      <c r="V31" s="84">
        <v>3.1844880390000001</v>
      </c>
      <c r="W31" s="84">
        <v>0</v>
      </c>
      <c r="X31" s="104">
        <v>71.417667836999996</v>
      </c>
      <c r="Y31" s="161">
        <v>69.052576400999996</v>
      </c>
      <c r="Z31" s="161">
        <v>2.3650914360000002</v>
      </c>
      <c r="AA31" s="161">
        <v>0</v>
      </c>
      <c r="AB31" s="438">
        <f t="shared" ref="AB31:AB35" si="19">IF(OR(T31&lt;=0,X31&lt;=0),"-",X31/T31-1)</f>
        <v>4.2800248351884118E-3</v>
      </c>
      <c r="AC31" s="619">
        <f t="shared" ref="AC31:AC35" si="20">IF(OR(U31&lt;=0,Y31&lt;=0),"-",Y31/U31-1)</f>
        <v>1.6543249420478467E-2</v>
      </c>
      <c r="AD31" s="620">
        <f t="shared" ref="AD31:AD35" si="21">IF(OR(V31&lt;=0,Z31&lt;=0),"-",Z31/V31-1)</f>
        <v>-0.25730873941586818</v>
      </c>
      <c r="AE31" s="621" t="str">
        <f t="shared" ref="AE31:AE35" si="22">IF(OR(W31&lt;=0,AA31&lt;=0),"-",AA31/W31-1)</f>
        <v>-</v>
      </c>
      <c r="AF31" s="78"/>
      <c r="AG31" s="104">
        <f>$D31+$H31</f>
        <v>127.96016444399999</v>
      </c>
      <c r="AH31" s="104">
        <f>$T31+$X31</f>
        <v>142.53096897899999</v>
      </c>
      <c r="AI31" s="438">
        <f t="shared" si="18"/>
        <v>0.11386984846660408</v>
      </c>
    </row>
    <row r="32" spans="1:35" ht="30" customHeight="1">
      <c r="A32" s="80"/>
      <c r="B32" s="107" t="s">
        <v>339</v>
      </c>
      <c r="C32" s="82"/>
      <c r="D32" s="87">
        <v>-55.022829688000002</v>
      </c>
      <c r="E32" s="84">
        <v>-28.977957071999999</v>
      </c>
      <c r="F32" s="84">
        <v>-26.065082324999999</v>
      </c>
      <c r="G32" s="84">
        <v>2.0209708999999076E-2</v>
      </c>
      <c r="H32" s="87">
        <v>37.937161115999999</v>
      </c>
      <c r="I32" s="84">
        <v>19.383472167000001</v>
      </c>
      <c r="J32" s="84">
        <v>13.828837609000001</v>
      </c>
      <c r="K32" s="84">
        <v>4.7248513399999998</v>
      </c>
      <c r="L32" s="87">
        <v>-12.78732078900001</v>
      </c>
      <c r="M32" s="84">
        <v>-9.0273022169999955</v>
      </c>
      <c r="N32" s="84">
        <v>-5.0986913920000001</v>
      </c>
      <c r="O32" s="84">
        <v>1.3386728199999858</v>
      </c>
      <c r="P32" s="87">
        <v>5.6478010330000128</v>
      </c>
      <c r="Q32" s="84">
        <v>-25.377766925999993</v>
      </c>
      <c r="R32" s="84">
        <v>18.701305220999998</v>
      </c>
      <c r="S32" s="84">
        <v>12.324262738000005</v>
      </c>
      <c r="T32" s="87">
        <v>30.300547486999982</v>
      </c>
      <c r="U32" s="84">
        <v>16.538892179999994</v>
      </c>
      <c r="V32" s="84">
        <v>5.9357970049999995</v>
      </c>
      <c r="W32" s="84">
        <v>7.8258583019999861</v>
      </c>
      <c r="X32" s="87">
        <v>115.578832245</v>
      </c>
      <c r="Y32" s="84">
        <v>8.993235273999991</v>
      </c>
      <c r="Z32" s="84">
        <v>72.243911657000012</v>
      </c>
      <c r="AA32" s="84">
        <v>34.341685314000003</v>
      </c>
      <c r="AB32" s="438">
        <f t="shared" si="19"/>
        <v>2.8144139901956375</v>
      </c>
      <c r="AC32" s="622">
        <f t="shared" si="20"/>
        <v>-0.45623714235979773</v>
      </c>
      <c r="AD32" s="620">
        <f t="shared" si="21"/>
        <v>11.170886503724031</v>
      </c>
      <c r="AE32" s="621">
        <f t="shared" si="22"/>
        <v>3.3882324454077581</v>
      </c>
      <c r="AF32" s="78"/>
      <c r="AG32" s="87">
        <f t="shared" ref="AG32:AG34" si="23">$D32+$H32</f>
        <v>-17.085668572000003</v>
      </c>
      <c r="AH32" s="87">
        <f t="shared" ref="AH32:AH34" si="24">$T32+$X32</f>
        <v>145.87937973199999</v>
      </c>
      <c r="AI32" s="363" t="str">
        <f t="shared" si="18"/>
        <v>-</v>
      </c>
    </row>
    <row r="33" spans="1:36" s="126" customFormat="1" ht="30" customHeight="1">
      <c r="A33" s="80"/>
      <c r="B33" s="107" t="s">
        <v>417</v>
      </c>
      <c r="C33" s="82"/>
      <c r="D33" s="87">
        <v>-38.877898490999996</v>
      </c>
      <c r="E33" s="84">
        <v>-23.709984419000001</v>
      </c>
      <c r="F33" s="84">
        <v>-12.166733011</v>
      </c>
      <c r="G33" s="84">
        <v>-3.001181061</v>
      </c>
      <c r="H33" s="87">
        <v>-37.188160537000044</v>
      </c>
      <c r="I33" s="84">
        <v>-21.658719411999982</v>
      </c>
      <c r="J33" s="84">
        <v>-11.976848067000105</v>
      </c>
      <c r="K33" s="84">
        <v>-3.5525930579999567</v>
      </c>
      <c r="L33" s="87">
        <v>-39.500964410999998</v>
      </c>
      <c r="M33" s="84">
        <v>-27.337027061000001</v>
      </c>
      <c r="N33" s="84">
        <v>-9.3699242970000007</v>
      </c>
      <c r="O33" s="84">
        <v>-2.794013053</v>
      </c>
      <c r="P33" s="87">
        <v>-39.992306636999999</v>
      </c>
      <c r="Q33" s="84">
        <v>-28.014487363000001</v>
      </c>
      <c r="R33" s="84">
        <v>-9.0885203899999993</v>
      </c>
      <c r="S33" s="84">
        <v>-2.889298884</v>
      </c>
      <c r="T33" s="87">
        <v>-44.340212421999993</v>
      </c>
      <c r="U33" s="84">
        <v>-30.675972917999999</v>
      </c>
      <c r="V33" s="84">
        <v>-10.451162077999999</v>
      </c>
      <c r="W33" s="84">
        <v>-3.2130774259999999</v>
      </c>
      <c r="X33" s="87">
        <v>-47.728399398000001</v>
      </c>
      <c r="Y33" s="84">
        <v>-33.898104486000001</v>
      </c>
      <c r="Z33" s="84">
        <v>-10.660281346</v>
      </c>
      <c r="AA33" s="84">
        <v>-3.1700135660000002</v>
      </c>
      <c r="AB33" s="363" t="str">
        <f t="shared" si="19"/>
        <v>-</v>
      </c>
      <c r="AC33" s="622" t="str">
        <f t="shared" si="20"/>
        <v>-</v>
      </c>
      <c r="AD33" s="623" t="str">
        <f t="shared" si="21"/>
        <v>-</v>
      </c>
      <c r="AE33" s="624" t="str">
        <f t="shared" si="22"/>
        <v>-</v>
      </c>
      <c r="AF33" s="78"/>
      <c r="AG33" s="87">
        <f t="shared" si="23"/>
        <v>-76.066059028000041</v>
      </c>
      <c r="AH33" s="87">
        <f t="shared" si="24"/>
        <v>-92.068611820000001</v>
      </c>
      <c r="AI33" s="363" t="str">
        <f t="shared" si="18"/>
        <v>-</v>
      </c>
    </row>
    <row r="34" spans="1:36" s="126" customFormat="1" ht="30" customHeight="1">
      <c r="A34" s="118"/>
      <c r="B34" s="268" t="s">
        <v>319</v>
      </c>
      <c r="C34" s="270"/>
      <c r="D34" s="123">
        <v>-7.6632056209999995</v>
      </c>
      <c r="E34" s="93">
        <v>-1.1858254699999999</v>
      </c>
      <c r="F34" s="93">
        <v>-4.6340626159999996</v>
      </c>
      <c r="G34" s="93">
        <v>-1.843317535</v>
      </c>
      <c r="H34" s="123">
        <v>0.54003646999999999</v>
      </c>
      <c r="I34" s="93">
        <v>1.2614973460000001</v>
      </c>
      <c r="J34" s="93">
        <v>-7.3341350999999999E-2</v>
      </c>
      <c r="K34" s="93">
        <v>-0.64811952500000003</v>
      </c>
      <c r="L34" s="123">
        <v>7.734790684</v>
      </c>
      <c r="M34" s="93">
        <v>3.9532778510000002</v>
      </c>
      <c r="N34" s="93">
        <v>2.4265263610000001</v>
      </c>
      <c r="O34" s="93">
        <v>1.354986472</v>
      </c>
      <c r="P34" s="123">
        <v>2.1155935750000001</v>
      </c>
      <c r="Q34" s="93">
        <v>-0.42766974299999999</v>
      </c>
      <c r="R34" s="93">
        <v>1.4575336379999999</v>
      </c>
      <c r="S34" s="93">
        <v>1.08572968</v>
      </c>
      <c r="T34" s="123">
        <v>2.652310752</v>
      </c>
      <c r="U34" s="93">
        <v>2.6754568829999998</v>
      </c>
      <c r="V34" s="93">
        <v>-8.2002909999999998E-2</v>
      </c>
      <c r="W34" s="93">
        <v>5.8856778999999998E-2</v>
      </c>
      <c r="X34" s="87">
        <v>-1.000990523</v>
      </c>
      <c r="Y34" s="84">
        <v>-0.58347699500000005</v>
      </c>
      <c r="Z34" s="84">
        <v>6.1135859999999998E-3</v>
      </c>
      <c r="AA34" s="84">
        <v>-0.42362711400000003</v>
      </c>
      <c r="AB34" s="625" t="str">
        <f t="shared" si="19"/>
        <v>-</v>
      </c>
      <c r="AC34" s="626" t="str">
        <f t="shared" si="20"/>
        <v>-</v>
      </c>
      <c r="AD34" s="627" t="str">
        <f t="shared" si="21"/>
        <v>-</v>
      </c>
      <c r="AE34" s="628" t="str">
        <f t="shared" si="22"/>
        <v>-</v>
      </c>
      <c r="AF34" s="78"/>
      <c r="AG34" s="123">
        <f t="shared" si="23"/>
        <v>-7.123169150999999</v>
      </c>
      <c r="AH34" s="123">
        <f t="shared" si="24"/>
        <v>1.651320229</v>
      </c>
      <c r="AI34" s="478" t="str">
        <f t="shared" si="18"/>
        <v>-</v>
      </c>
    </row>
    <row r="35" spans="1:36" ht="30" customHeight="1">
      <c r="A35" s="203" t="s">
        <v>346</v>
      </c>
      <c r="B35" s="278"/>
      <c r="C35" s="155"/>
      <c r="D35" s="279">
        <v>1864.9854070990002</v>
      </c>
      <c r="E35" s="280">
        <v>1071.8598307120001</v>
      </c>
      <c r="F35" s="280">
        <v>574.18423406699992</v>
      </c>
      <c r="G35" s="280">
        <v>218.94134232000002</v>
      </c>
      <c r="H35" s="279">
        <v>1926.4798935360002</v>
      </c>
      <c r="I35" s="280">
        <v>1128.9139093880001</v>
      </c>
      <c r="J35" s="280">
        <v>578.09977243000003</v>
      </c>
      <c r="K35" s="280">
        <v>219.46621171800004</v>
      </c>
      <c r="L35" s="279">
        <v>1956.4202775460001</v>
      </c>
      <c r="M35" s="280">
        <v>1168.7544609610002</v>
      </c>
      <c r="N35" s="280">
        <v>568.29900751699984</v>
      </c>
      <c r="O35" s="280">
        <v>219.36680906800001</v>
      </c>
      <c r="P35" s="279">
        <v>1993.9031467619998</v>
      </c>
      <c r="Q35" s="280">
        <v>1183.0219845339998</v>
      </c>
      <c r="R35" s="280">
        <v>580.99101281299988</v>
      </c>
      <c r="S35" s="280">
        <v>229.890149415</v>
      </c>
      <c r="T35" s="279">
        <v>2053.6290937209997</v>
      </c>
      <c r="U35" s="280">
        <v>1239.4891737819999</v>
      </c>
      <c r="V35" s="280">
        <v>579.578132869</v>
      </c>
      <c r="W35" s="280">
        <v>234.56178707000001</v>
      </c>
      <c r="X35" s="279">
        <v>2191.8962038820005</v>
      </c>
      <c r="Y35" s="280">
        <v>1283.0534039760005</v>
      </c>
      <c r="Z35" s="280">
        <v>643.53296820200012</v>
      </c>
      <c r="AA35" s="280">
        <v>265.30983170399998</v>
      </c>
      <c r="AB35" s="629">
        <f t="shared" si="19"/>
        <v>6.7328180431293294E-2</v>
      </c>
      <c r="AC35" s="630">
        <f t="shared" si="20"/>
        <v>3.5146922712584017E-2</v>
      </c>
      <c r="AD35" s="630">
        <f t="shared" si="21"/>
        <v>0.11034721930659108</v>
      </c>
      <c r="AE35" s="658">
        <f t="shared" si="22"/>
        <v>0.1310871861017322</v>
      </c>
      <c r="AF35" s="659"/>
      <c r="AG35" s="281">
        <f>$H35</f>
        <v>1926.4798935360002</v>
      </c>
      <c r="AH35" s="281">
        <f>$X35</f>
        <v>2191.8962038820005</v>
      </c>
      <c r="AI35" s="412">
        <f t="shared" si="18"/>
        <v>0.13777268646123053</v>
      </c>
    </row>
    <row r="36" spans="1:36" ht="30" customHeight="1">
      <c r="A36" s="197"/>
      <c r="B36" s="250"/>
      <c r="C36" s="251"/>
      <c r="D36" s="228"/>
      <c r="E36" s="228"/>
      <c r="F36" s="228"/>
      <c r="G36" s="228"/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  <c r="AA36" s="228"/>
      <c r="AB36" s="228"/>
      <c r="AC36" s="228"/>
      <c r="AD36" s="228"/>
      <c r="AE36" s="228"/>
      <c r="AF36" s="228"/>
      <c r="AG36" s="228"/>
      <c r="AH36" s="220"/>
      <c r="AI36" s="226"/>
    </row>
    <row r="37" spans="1:36" ht="30" customHeight="1">
      <c r="A37" s="69"/>
      <c r="B37" s="198"/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198"/>
      <c r="V37" s="198"/>
      <c r="W37" s="198"/>
      <c r="X37" s="198"/>
      <c r="Y37" s="198"/>
      <c r="Z37" s="198"/>
      <c r="AA37" s="198"/>
      <c r="AB37" s="198"/>
      <c r="AC37" s="198"/>
      <c r="AD37" s="198"/>
      <c r="AE37" s="198"/>
      <c r="AF37" s="103"/>
      <c r="AG37" s="103"/>
      <c r="AH37" s="273"/>
      <c r="AI37" s="226"/>
      <c r="AJ37" s="198"/>
    </row>
    <row r="38" spans="1:36" ht="30" customHeight="1">
      <c r="A38" s="77"/>
      <c r="B38" s="225"/>
      <c r="C38" s="225"/>
      <c r="D38" s="220"/>
      <c r="E38" s="220"/>
      <c r="F38" s="220"/>
      <c r="G38" s="220"/>
      <c r="H38" s="220"/>
      <c r="I38" s="220"/>
      <c r="J38" s="220"/>
      <c r="K38" s="220"/>
      <c r="L38" s="220"/>
      <c r="M38" s="220"/>
      <c r="N38" s="220"/>
      <c r="O38" s="220"/>
      <c r="P38" s="220"/>
      <c r="Q38" s="220"/>
      <c r="R38" s="220"/>
      <c r="S38" s="220"/>
      <c r="T38" s="220"/>
      <c r="U38" s="220"/>
      <c r="V38" s="220"/>
      <c r="W38" s="220"/>
      <c r="X38" s="220"/>
      <c r="Y38" s="220"/>
      <c r="Z38" s="220"/>
      <c r="AA38" s="220"/>
      <c r="AB38" s="220"/>
      <c r="AC38" s="220"/>
      <c r="AD38" s="220"/>
      <c r="AE38" s="220"/>
      <c r="AF38" s="78"/>
      <c r="AG38" s="78"/>
      <c r="AH38" s="273"/>
      <c r="AI38" s="226"/>
    </row>
  </sheetData>
  <mergeCells count="18">
    <mergeCell ref="T27:W27"/>
    <mergeCell ref="AI4:AI6"/>
    <mergeCell ref="AB27:AE28"/>
    <mergeCell ref="D27:S27"/>
    <mergeCell ref="A27:C29"/>
    <mergeCell ref="AI27:AI29"/>
    <mergeCell ref="A4:C6"/>
    <mergeCell ref="T4:W4"/>
    <mergeCell ref="X4:AA4"/>
    <mergeCell ref="A16:C18"/>
    <mergeCell ref="D4:S4"/>
    <mergeCell ref="D16:S16"/>
    <mergeCell ref="AI16:AI18"/>
    <mergeCell ref="AB4:AE5"/>
    <mergeCell ref="AB16:AE17"/>
    <mergeCell ref="X16:AA16"/>
    <mergeCell ref="X27:AA27"/>
    <mergeCell ref="T16:W16"/>
  </mergeCells>
  <phoneticPr fontId="4" type="noConversion"/>
  <printOptions horizontalCentered="1"/>
  <pageMargins left="0.39370078740157483" right="0.39370078740157483" top="0.39370078740157483" bottom="0.39370078740157483" header="0.51181102362204722" footer="0.15748031496062992"/>
  <pageSetup paperSize="9" scale="48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S30"/>
  <sheetViews>
    <sheetView showGridLines="0" defaultGridColor="0" view="pageBreakPreview" colorId="53" zoomScale="70" zoomScaleNormal="60" zoomScaleSheetLayoutView="70" workbookViewId="0"/>
  </sheetViews>
  <sheetFormatPr defaultColWidth="12.77734375" defaultRowHeight="30" customHeight="1"/>
  <cols>
    <col min="1" max="1" width="3.6640625" style="66" customWidth="1"/>
    <col min="2" max="2" width="12.77734375" style="66" customWidth="1"/>
    <col min="3" max="3" width="16.77734375" style="66" customWidth="1"/>
    <col min="4" max="12" width="12.77734375" style="66" customWidth="1"/>
    <col min="13" max="13" width="1.77734375" style="198" customWidth="1"/>
    <col min="14" max="14" width="12.77734375" style="66" customWidth="1"/>
    <col min="15" max="15" width="12.77734375" style="219" customWidth="1"/>
    <col min="16" max="17" width="12.77734375" style="66"/>
    <col min="18" max="19" width="3.88671875" style="66" bestFit="1" customWidth="1"/>
    <col min="20" max="16384" width="12.77734375" style="66"/>
  </cols>
  <sheetData>
    <row r="1" spans="1:19" ht="30" customHeight="1">
      <c r="A1" s="200" t="s">
        <v>349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</row>
    <row r="2" spans="1:19" ht="30" customHeight="1">
      <c r="A2" s="169"/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</row>
    <row r="3" spans="1:19" s="71" customFormat="1" ht="30" customHeight="1">
      <c r="A3" s="133" t="s">
        <v>350</v>
      </c>
      <c r="B3" s="70"/>
      <c r="C3" s="170"/>
      <c r="D3" s="170"/>
      <c r="E3" s="170"/>
      <c r="F3" s="170"/>
      <c r="G3" s="170"/>
      <c r="H3" s="170"/>
      <c r="I3" s="170"/>
      <c r="J3" s="170"/>
      <c r="L3" s="171"/>
      <c r="M3" s="172"/>
      <c r="O3" s="173"/>
      <c r="P3" s="171" t="s">
        <v>5</v>
      </c>
      <c r="Q3" s="66"/>
    </row>
    <row r="4" spans="1:19" ht="30" customHeight="1">
      <c r="A4" s="762" t="s">
        <v>308</v>
      </c>
      <c r="B4" s="763"/>
      <c r="C4" s="764"/>
      <c r="D4" s="771">
        <v>2025</v>
      </c>
      <c r="E4" s="772"/>
      <c r="F4" s="772"/>
      <c r="G4" s="773"/>
      <c r="H4" s="771">
        <v>2026</v>
      </c>
      <c r="I4" s="772"/>
      <c r="J4" s="772"/>
      <c r="K4" s="773"/>
      <c r="L4" s="756" t="s">
        <v>12</v>
      </c>
      <c r="M4" s="174"/>
      <c r="N4" s="138">
        <v>2025</v>
      </c>
      <c r="O4" s="138">
        <v>2026</v>
      </c>
      <c r="P4" s="756" t="s">
        <v>13</v>
      </c>
    </row>
    <row r="5" spans="1:19" ht="30" customHeight="1">
      <c r="A5" s="765"/>
      <c r="B5" s="766"/>
      <c r="C5" s="767"/>
      <c r="D5" s="135" t="s">
        <v>7</v>
      </c>
      <c r="E5" s="136" t="s">
        <v>2</v>
      </c>
      <c r="F5" s="136" t="s">
        <v>1</v>
      </c>
      <c r="G5" s="692" t="s">
        <v>0</v>
      </c>
      <c r="H5" s="135" t="s">
        <v>7</v>
      </c>
      <c r="I5" s="136" t="s">
        <v>2</v>
      </c>
      <c r="J5" s="136" t="s">
        <v>1</v>
      </c>
      <c r="K5" s="137" t="s">
        <v>0</v>
      </c>
      <c r="L5" s="757"/>
      <c r="M5" s="174"/>
      <c r="N5" s="139" t="s">
        <v>424</v>
      </c>
      <c r="O5" s="140" t="s">
        <v>424</v>
      </c>
      <c r="P5" s="757"/>
    </row>
    <row r="6" spans="1:19" ht="30" customHeight="1" thickBot="1">
      <c r="A6" s="768"/>
      <c r="B6" s="769"/>
      <c r="C6" s="770"/>
      <c r="D6" s="163" t="s">
        <v>493</v>
      </c>
      <c r="E6" s="693" t="s">
        <v>495</v>
      </c>
      <c r="F6" s="693" t="s">
        <v>497</v>
      </c>
      <c r="G6" s="165" t="s">
        <v>499</v>
      </c>
      <c r="H6" s="163" t="s">
        <v>532</v>
      </c>
      <c r="I6" s="164" t="s">
        <v>533</v>
      </c>
      <c r="J6" s="164" t="s">
        <v>534</v>
      </c>
      <c r="K6" s="165" t="s">
        <v>535</v>
      </c>
      <c r="L6" s="758"/>
      <c r="M6" s="174"/>
      <c r="N6" s="167" t="s">
        <v>803</v>
      </c>
      <c r="O6" s="167" t="s">
        <v>808</v>
      </c>
      <c r="P6" s="758"/>
    </row>
    <row r="7" spans="1:19" ht="30" customHeight="1">
      <c r="A7" s="337" t="s">
        <v>351</v>
      </c>
      <c r="B7" s="338"/>
      <c r="C7" s="339"/>
      <c r="D7" s="340">
        <v>0.29558324090590399</v>
      </c>
      <c r="E7" s="341">
        <v>0.30642218391455001</v>
      </c>
      <c r="F7" s="341">
        <v>0.377295729936518</v>
      </c>
      <c r="G7" s="342">
        <v>0.23484151062642</v>
      </c>
      <c r="H7" s="702">
        <v>0.31546055375833398</v>
      </c>
      <c r="I7" s="318">
        <v>0.32086877406917402</v>
      </c>
      <c r="J7" s="318"/>
      <c r="K7" s="319"/>
      <c r="L7" s="320">
        <f>I7-H7</f>
        <v>5.4082203108400395E-3</v>
      </c>
      <c r="M7" s="220"/>
      <c r="N7" s="321">
        <f>N9/N8</f>
        <v>0.30092234545180119</v>
      </c>
      <c r="O7" s="343">
        <f>O9/O8</f>
        <v>0.31808338027191957</v>
      </c>
      <c r="P7" s="320">
        <f>O7-N7</f>
        <v>1.7161034820118382E-2</v>
      </c>
      <c r="R7" s="228"/>
      <c r="S7" s="228"/>
    </row>
    <row r="8" spans="1:19" ht="30" customHeight="1">
      <c r="A8" s="80"/>
      <c r="B8" s="107" t="s">
        <v>352</v>
      </c>
      <c r="C8" s="82"/>
      <c r="D8" s="282">
        <v>3773.7349225155003</v>
      </c>
      <c r="E8" s="283">
        <v>3663.4467387143</v>
      </c>
      <c r="F8" s="283">
        <v>3575.5024085711998</v>
      </c>
      <c r="G8" s="284">
        <v>5578.6064078086101</v>
      </c>
      <c r="H8" s="83">
        <v>3948.5227801547098</v>
      </c>
      <c r="I8" s="84">
        <v>3718.0704026463</v>
      </c>
      <c r="J8" s="84"/>
      <c r="K8" s="85"/>
      <c r="L8" s="86">
        <f>IF(OR(H8&lt;=0,I8&lt;=0),"-",I8/H8-1)</f>
        <v>-5.8364201079620037E-2</v>
      </c>
      <c r="M8" s="78"/>
      <c r="N8" s="87">
        <f>$D8+E8</f>
        <v>7437.1816612298007</v>
      </c>
      <c r="O8" s="87">
        <f>$H8+I8</f>
        <v>7666.5931828010098</v>
      </c>
      <c r="P8" s="86">
        <f>IF(OR(O8&lt;=0,N8&lt;=0),"-",O8/N8-1)</f>
        <v>3.0846566887983373E-2</v>
      </c>
      <c r="R8" s="228"/>
      <c r="S8" s="228"/>
    </row>
    <row r="9" spans="1:19" ht="30" customHeight="1">
      <c r="A9" s="221"/>
      <c r="B9" s="222" t="s">
        <v>353</v>
      </c>
      <c r="C9" s="223"/>
      <c r="D9" s="285">
        <v>1115.4527987169224</v>
      </c>
      <c r="E9" s="286">
        <v>1122.5613503314723</v>
      </c>
      <c r="F9" s="286">
        <v>1349.0217911316483</v>
      </c>
      <c r="G9" s="287">
        <v>1310.088356</v>
      </c>
      <c r="H9" s="176">
        <v>1245.603182755</v>
      </c>
      <c r="I9" s="177">
        <v>1193.012692</v>
      </c>
      <c r="J9" s="177"/>
      <c r="K9" s="178"/>
      <c r="L9" s="186">
        <f>IF(OR(H9&lt;=0,I9&lt;=0),"-",I9/H9-1)</f>
        <v>-4.2220902678396732E-2</v>
      </c>
      <c r="M9" s="78"/>
      <c r="N9" s="184">
        <f>$D9+E9</f>
        <v>2238.0141490483948</v>
      </c>
      <c r="O9" s="184">
        <f>$H9+I9</f>
        <v>2438.6158747549998</v>
      </c>
      <c r="P9" s="186">
        <f>IF(OR(O9&lt;=0,N9&lt;=0),"-",O9/N9-1)</f>
        <v>8.9633805841621284E-2</v>
      </c>
      <c r="R9" s="228"/>
      <c r="S9" s="228"/>
    </row>
    <row r="10" spans="1:19" ht="30" customHeight="1">
      <c r="A10" s="314" t="s">
        <v>354</v>
      </c>
      <c r="B10" s="315"/>
      <c r="C10" s="316"/>
      <c r="D10" s="317">
        <v>0.82624731470078605</v>
      </c>
      <c r="E10" s="318">
        <v>0.84666813292714305</v>
      </c>
      <c r="F10" s="318">
        <v>0.92923530435186796</v>
      </c>
      <c r="G10" s="319">
        <v>0.87404674837074503</v>
      </c>
      <c r="H10" s="317">
        <v>0.89210994797809895</v>
      </c>
      <c r="I10" s="318">
        <v>0.88656658063282401</v>
      </c>
      <c r="J10" s="318"/>
      <c r="K10" s="319"/>
      <c r="L10" s="320">
        <f>I10-H10</f>
        <v>-5.543367345274941E-3</v>
      </c>
      <c r="M10" s="220"/>
      <c r="N10" s="321">
        <f>N11/N13</f>
        <v>0.83651922579722637</v>
      </c>
      <c r="O10" s="321">
        <f>O11/O13</f>
        <v>0.88932856253967107</v>
      </c>
      <c r="P10" s="320">
        <f>O10-N10</f>
        <v>5.2809336742444701E-2</v>
      </c>
      <c r="R10" s="228"/>
      <c r="S10" s="228"/>
    </row>
    <row r="11" spans="1:19" ht="30" customHeight="1">
      <c r="A11" s="80"/>
      <c r="B11" s="107" t="s">
        <v>3</v>
      </c>
      <c r="C11" s="82"/>
      <c r="D11" s="288">
        <v>624.34083264499998</v>
      </c>
      <c r="E11" s="289">
        <v>651</v>
      </c>
      <c r="F11" s="289">
        <v>725.42576180100002</v>
      </c>
      <c r="G11" s="290">
        <v>692.89000088499995</v>
      </c>
      <c r="H11" s="288">
        <v>714.88804685700006</v>
      </c>
      <c r="I11" s="289">
        <v>715.43693489199995</v>
      </c>
      <c r="J11" s="289"/>
      <c r="K11" s="290"/>
      <c r="L11" s="95">
        <f>IF(OR(H11&lt;=0,I11&lt;=0),"-",I11/H11-1)</f>
        <v>7.6779579321972768E-4</v>
      </c>
      <c r="M11" s="78"/>
      <c r="N11" s="123">
        <v>1275.3408326449999</v>
      </c>
      <c r="O11" s="123">
        <v>1430.324981749</v>
      </c>
      <c r="P11" s="95">
        <f>IF(OR(O11&lt;=0,N11&lt;=0),"-",O11/N11-1)</f>
        <v>0.12152370969144766</v>
      </c>
      <c r="R11" s="228"/>
      <c r="S11" s="228"/>
    </row>
    <row r="12" spans="1:19" ht="30" customHeight="1">
      <c r="A12" s="80"/>
      <c r="B12" s="107" t="s">
        <v>441</v>
      </c>
      <c r="C12" s="82"/>
      <c r="D12" s="288">
        <v>-10.775583339000001</v>
      </c>
      <c r="E12" s="289">
        <v>26.856767943000001</v>
      </c>
      <c r="F12" s="289">
        <v>44.616561189000002</v>
      </c>
      <c r="G12" s="290">
        <v>36.596848692000002</v>
      </c>
      <c r="H12" s="288">
        <v>8.8125810750000007</v>
      </c>
      <c r="I12" s="289">
        <v>20.630975285000002</v>
      </c>
      <c r="J12" s="289"/>
      <c r="K12" s="290"/>
      <c r="L12" s="95">
        <f>IF(OR(H12&lt;=0,I12&lt;=0),"-",I12/H12-1)</f>
        <v>1.3410820404849439</v>
      </c>
      <c r="M12" s="78"/>
      <c r="N12" s="123">
        <v>16.081184604000001</v>
      </c>
      <c r="O12" s="123">
        <v>29.443556360000002</v>
      </c>
      <c r="P12" s="95">
        <f>IF(OR(O12&lt;=0,N12&lt;=0),"-",O12/N12-1)</f>
        <v>0.83093205413961058</v>
      </c>
      <c r="R12" s="228"/>
      <c r="S12" s="228"/>
    </row>
    <row r="13" spans="1:19" ht="30" customHeight="1">
      <c r="A13" s="221"/>
      <c r="B13" s="222" t="s">
        <v>4</v>
      </c>
      <c r="C13" s="223"/>
      <c r="D13" s="291">
        <v>755.63432586900001</v>
      </c>
      <c r="E13" s="292">
        <v>768.94609418000005</v>
      </c>
      <c r="F13" s="292">
        <v>780.66960908999999</v>
      </c>
      <c r="G13" s="293">
        <v>792.737919541</v>
      </c>
      <c r="H13" s="291">
        <v>801.34522485399998</v>
      </c>
      <c r="I13" s="292">
        <v>806.97485165900002</v>
      </c>
      <c r="J13" s="292"/>
      <c r="K13" s="293"/>
      <c r="L13" s="186">
        <f>IF(OR(H13&lt;=0,I13&lt;=0),"-",I13/H13-1)</f>
        <v>7.0252203799252566E-3</v>
      </c>
      <c r="M13" s="224"/>
      <c r="N13" s="294">
        <v>1524.5804200490002</v>
      </c>
      <c r="O13" s="294">
        <v>1608.320076513</v>
      </c>
      <c r="P13" s="186">
        <f>IF(OR(O13&lt;=0,N13&lt;=0),"-",O13/N13-1)</f>
        <v>5.492636227173131E-2</v>
      </c>
      <c r="R13" s="228"/>
      <c r="S13" s="228"/>
    </row>
    <row r="14" spans="1:19" ht="15.6" customHeight="1">
      <c r="A14" s="197" t="s">
        <v>465</v>
      </c>
      <c r="B14" s="225"/>
      <c r="C14" s="225"/>
      <c r="D14" s="295"/>
      <c r="E14" s="295"/>
      <c r="F14" s="295"/>
      <c r="G14" s="295"/>
      <c r="H14" s="220"/>
      <c r="I14" s="220"/>
      <c r="J14" s="220"/>
      <c r="K14" s="220"/>
      <c r="L14" s="226"/>
      <c r="M14" s="78"/>
      <c r="N14" s="296"/>
      <c r="O14" s="296"/>
      <c r="P14" s="226"/>
    </row>
    <row r="15" spans="1:19" ht="15.75">
      <c r="A15" s="197" t="s">
        <v>491</v>
      </c>
      <c r="M15" s="66"/>
      <c r="O15" s="66"/>
    </row>
    <row r="16" spans="1:19" ht="30" customHeight="1">
      <c r="A16" s="131"/>
      <c r="M16" s="66"/>
      <c r="O16" s="66"/>
    </row>
    <row r="17" spans="1:16" ht="30" customHeight="1">
      <c r="A17" s="133" t="s">
        <v>355</v>
      </c>
      <c r="B17" s="227"/>
      <c r="C17" s="227"/>
      <c r="D17" s="227"/>
      <c r="E17" s="227"/>
      <c r="F17" s="227"/>
      <c r="G17" s="227"/>
      <c r="H17" s="227"/>
      <c r="I17" s="227"/>
      <c r="J17" s="227"/>
      <c r="K17" s="227"/>
      <c r="L17" s="227"/>
      <c r="M17" s="228"/>
      <c r="N17" s="460"/>
      <c r="O17" s="601"/>
      <c r="P17" s="226"/>
    </row>
    <row r="18" spans="1:16" ht="30" customHeight="1">
      <c r="A18" s="762" t="s">
        <v>308</v>
      </c>
      <c r="B18" s="763"/>
      <c r="C18" s="764"/>
      <c r="D18" s="771">
        <v>2025</v>
      </c>
      <c r="E18" s="772"/>
      <c r="F18" s="772"/>
      <c r="G18" s="773"/>
      <c r="H18" s="771">
        <v>2026</v>
      </c>
      <c r="I18" s="772"/>
      <c r="J18" s="772"/>
      <c r="K18" s="773"/>
      <c r="L18" s="756" t="s">
        <v>12</v>
      </c>
      <c r="M18" s="174"/>
      <c r="N18" s="688">
        <v>2025</v>
      </c>
      <c r="O18" s="688">
        <v>2026</v>
      </c>
      <c r="P18" s="756" t="s">
        <v>13</v>
      </c>
    </row>
    <row r="19" spans="1:16" ht="30" customHeight="1">
      <c r="A19" s="765"/>
      <c r="B19" s="766"/>
      <c r="C19" s="767"/>
      <c r="D19" s="135" t="s">
        <v>7</v>
      </c>
      <c r="E19" s="136" t="s">
        <v>2</v>
      </c>
      <c r="F19" s="136" t="s">
        <v>1</v>
      </c>
      <c r="G19" s="692" t="s">
        <v>0</v>
      </c>
      <c r="H19" s="135" t="s">
        <v>7</v>
      </c>
      <c r="I19" s="136" t="s">
        <v>2</v>
      </c>
      <c r="J19" s="136" t="s">
        <v>1</v>
      </c>
      <c r="K19" s="692" t="s">
        <v>0</v>
      </c>
      <c r="L19" s="757"/>
      <c r="M19" s="174"/>
      <c r="N19" s="139" t="s">
        <v>424</v>
      </c>
      <c r="O19" s="140" t="s">
        <v>424</v>
      </c>
      <c r="P19" s="757"/>
    </row>
    <row r="20" spans="1:16" ht="30" customHeight="1" thickBot="1">
      <c r="A20" s="768"/>
      <c r="B20" s="769"/>
      <c r="C20" s="770"/>
      <c r="D20" s="163" t="s">
        <v>493</v>
      </c>
      <c r="E20" s="693" t="s">
        <v>495</v>
      </c>
      <c r="F20" s="693" t="s">
        <v>497</v>
      </c>
      <c r="G20" s="165" t="s">
        <v>499</v>
      </c>
      <c r="H20" s="163" t="s">
        <v>532</v>
      </c>
      <c r="I20" s="693" t="s">
        <v>533</v>
      </c>
      <c r="J20" s="693" t="s">
        <v>534</v>
      </c>
      <c r="K20" s="165" t="s">
        <v>535</v>
      </c>
      <c r="L20" s="758"/>
      <c r="M20" s="174"/>
      <c r="N20" s="167" t="s">
        <v>803</v>
      </c>
      <c r="O20" s="167" t="s">
        <v>804</v>
      </c>
      <c r="P20" s="758"/>
    </row>
    <row r="21" spans="1:16" ht="30" customHeight="1">
      <c r="A21" s="157" t="s">
        <v>356</v>
      </c>
      <c r="B21" s="158"/>
      <c r="C21" s="159"/>
      <c r="D21" s="297">
        <v>0.88200000000000001</v>
      </c>
      <c r="E21" s="298">
        <v>0.89100000000000001</v>
      </c>
      <c r="F21" s="298">
        <v>0.89600000000000002</v>
      </c>
      <c r="G21" s="301">
        <v>0.89400000000000002</v>
      </c>
      <c r="H21" s="299">
        <v>0.90150988808837695</v>
      </c>
      <c r="I21" s="300">
        <v>0.89800000000000002</v>
      </c>
      <c r="J21" s="298"/>
      <c r="K21" s="614"/>
      <c r="L21" s="234">
        <f>I21-H21</f>
        <v>-3.5098880883769334E-3</v>
      </c>
      <c r="M21" s="78"/>
      <c r="N21" s="672">
        <v>0.88600000000000001</v>
      </c>
      <c r="O21" s="666">
        <v>0.9</v>
      </c>
      <c r="P21" s="634">
        <f>O21-N21</f>
        <v>1.4000000000000012E-2</v>
      </c>
    </row>
    <row r="22" spans="1:16" ht="30" customHeight="1">
      <c r="A22" s="118" t="s">
        <v>357</v>
      </c>
      <c r="B22" s="268"/>
      <c r="C22" s="270"/>
      <c r="D22" s="302">
        <v>0.83099999999999996</v>
      </c>
      <c r="E22" s="303">
        <v>0.77</v>
      </c>
      <c r="F22" s="303">
        <v>0.78100000000000003</v>
      </c>
      <c r="G22" s="304">
        <v>0.72099999999999997</v>
      </c>
      <c r="H22" s="305">
        <v>0.76890071161483597</v>
      </c>
      <c r="I22" s="306">
        <v>0.78</v>
      </c>
      <c r="J22" s="303"/>
      <c r="K22" s="610"/>
      <c r="L22" s="307">
        <f>I22-H22</f>
        <v>1.1099288385164052E-2</v>
      </c>
      <c r="M22" s="224"/>
      <c r="N22" s="673">
        <v>0.80100000000000005</v>
      </c>
      <c r="O22" s="667">
        <v>0.77400000000000002</v>
      </c>
      <c r="P22" s="445">
        <f>O22-N22</f>
        <v>-2.7000000000000024E-2</v>
      </c>
    </row>
    <row r="23" spans="1:16" ht="30" customHeight="1">
      <c r="A23" s="308"/>
      <c r="B23" s="97"/>
      <c r="C23" s="97"/>
      <c r="D23" s="309"/>
      <c r="E23" s="309"/>
      <c r="F23" s="309"/>
      <c r="G23" s="309"/>
      <c r="H23" s="310"/>
      <c r="I23" s="310"/>
      <c r="J23" s="310"/>
      <c r="K23" s="310"/>
      <c r="L23" s="311"/>
      <c r="M23" s="78"/>
      <c r="N23" s="310"/>
      <c r="O23" s="310"/>
      <c r="P23" s="311"/>
    </row>
    <row r="24" spans="1:16" ht="30" customHeight="1">
      <c r="A24" s="133" t="s">
        <v>347</v>
      </c>
      <c r="B24" s="225"/>
      <c r="C24" s="225"/>
      <c r="D24" s="295"/>
      <c r="E24" s="295"/>
      <c r="F24" s="295"/>
      <c r="G24" s="295"/>
      <c r="H24" s="609"/>
      <c r="I24" s="220"/>
      <c r="J24" s="220"/>
      <c r="K24" s="615"/>
      <c r="L24" s="226"/>
      <c r="M24" s="78"/>
      <c r="N24" s="220"/>
      <c r="O24" s="220"/>
      <c r="P24" s="226"/>
    </row>
    <row r="25" spans="1:16" ht="30" customHeight="1">
      <c r="A25" s="762" t="s">
        <v>308</v>
      </c>
      <c r="B25" s="763"/>
      <c r="C25" s="764"/>
      <c r="D25" s="771">
        <v>2025</v>
      </c>
      <c r="E25" s="772"/>
      <c r="F25" s="772"/>
      <c r="G25" s="773"/>
      <c r="H25" s="771">
        <v>2026</v>
      </c>
      <c r="I25" s="772"/>
      <c r="J25" s="772"/>
      <c r="K25" s="773"/>
      <c r="L25" s="756" t="s">
        <v>12</v>
      </c>
      <c r="M25" s="174"/>
      <c r="N25" s="688">
        <v>2025</v>
      </c>
      <c r="O25" s="688">
        <v>2026</v>
      </c>
      <c r="P25" s="756" t="s">
        <v>13</v>
      </c>
    </row>
    <row r="26" spans="1:16" ht="30" customHeight="1">
      <c r="A26" s="765"/>
      <c r="B26" s="766"/>
      <c r="C26" s="767"/>
      <c r="D26" s="135" t="s">
        <v>7</v>
      </c>
      <c r="E26" s="136" t="s">
        <v>2</v>
      </c>
      <c r="F26" s="136" t="s">
        <v>1</v>
      </c>
      <c r="G26" s="692" t="s">
        <v>0</v>
      </c>
      <c r="H26" s="135" t="s">
        <v>7</v>
      </c>
      <c r="I26" s="136" t="s">
        <v>2</v>
      </c>
      <c r="J26" s="136" t="s">
        <v>1</v>
      </c>
      <c r="K26" s="692" t="s">
        <v>0</v>
      </c>
      <c r="L26" s="757"/>
      <c r="M26" s="174"/>
      <c r="N26" s="139" t="s">
        <v>424</v>
      </c>
      <c r="O26" s="140" t="s">
        <v>424</v>
      </c>
      <c r="P26" s="757"/>
    </row>
    <row r="27" spans="1:16" ht="30" customHeight="1" thickBot="1">
      <c r="A27" s="768"/>
      <c r="B27" s="769"/>
      <c r="C27" s="770"/>
      <c r="D27" s="163" t="s">
        <v>493</v>
      </c>
      <c r="E27" s="693" t="s">
        <v>495</v>
      </c>
      <c r="F27" s="693" t="s">
        <v>497</v>
      </c>
      <c r="G27" s="165" t="s">
        <v>499</v>
      </c>
      <c r="H27" s="163" t="s">
        <v>532</v>
      </c>
      <c r="I27" s="693" t="s">
        <v>533</v>
      </c>
      <c r="J27" s="693" t="s">
        <v>534</v>
      </c>
      <c r="K27" s="165" t="s">
        <v>535</v>
      </c>
      <c r="L27" s="758"/>
      <c r="M27" s="174"/>
      <c r="N27" s="167" t="s">
        <v>803</v>
      </c>
      <c r="O27" s="167" t="s">
        <v>804</v>
      </c>
      <c r="P27" s="758"/>
    </row>
    <row r="28" spans="1:16" ht="30" customHeight="1">
      <c r="A28" s="582" t="s">
        <v>348</v>
      </c>
      <c r="B28" s="583"/>
      <c r="C28" s="584"/>
      <c r="D28" s="585">
        <v>3.28869068179658E-2</v>
      </c>
      <c r="E28" s="586">
        <v>3.293243421E-2</v>
      </c>
      <c r="F28" s="586">
        <v>3.29491368777639E-2</v>
      </c>
      <c r="G28" s="631">
        <v>3.2460731468537E-2</v>
      </c>
      <c r="H28" s="585">
        <v>3.2939978506148597E-2</v>
      </c>
      <c r="I28" s="586">
        <v>3.4513781205162401E-2</v>
      </c>
      <c r="J28" s="586"/>
      <c r="K28" s="631"/>
      <c r="L28" s="746">
        <f>I28-H28</f>
        <v>1.5738026990138043E-3</v>
      </c>
      <c r="M28" s="220"/>
      <c r="N28" s="587">
        <f>E28</f>
        <v>3.293243421E-2</v>
      </c>
      <c r="O28" s="588">
        <f>I28</f>
        <v>3.4513781205162401E-2</v>
      </c>
      <c r="P28" s="589">
        <f>O28-N28</f>
        <v>1.5813469951624012E-3</v>
      </c>
    </row>
    <row r="29" spans="1:16" ht="15.75">
      <c r="A29" s="197"/>
      <c r="B29" s="225"/>
      <c r="C29" s="225"/>
      <c r="D29" s="220"/>
      <c r="E29" s="220"/>
      <c r="F29" s="220"/>
      <c r="G29" s="220"/>
      <c r="H29" s="220"/>
      <c r="I29" s="220"/>
      <c r="J29" s="220"/>
      <c r="K29" s="220"/>
      <c r="L29" s="226"/>
      <c r="M29" s="78"/>
      <c r="N29" s="220"/>
      <c r="O29" s="220"/>
      <c r="P29" s="226"/>
    </row>
    <row r="30" spans="1:16" ht="20.45" customHeight="1">
      <c r="A30" s="197"/>
      <c r="B30" s="250"/>
      <c r="C30" s="251"/>
      <c r="D30" s="228"/>
      <c r="E30" s="228"/>
      <c r="F30" s="228"/>
      <c r="G30" s="228"/>
      <c r="H30" s="228"/>
      <c r="I30" s="228"/>
      <c r="J30" s="228"/>
      <c r="K30" s="228"/>
      <c r="L30" s="226"/>
      <c r="M30" s="228"/>
      <c r="N30" s="312"/>
      <c r="O30" s="313"/>
      <c r="P30" s="226"/>
    </row>
  </sheetData>
  <mergeCells count="15">
    <mergeCell ref="A4:C6"/>
    <mergeCell ref="D4:G4"/>
    <mergeCell ref="H4:K4"/>
    <mergeCell ref="L4:L6"/>
    <mergeCell ref="P4:P6"/>
    <mergeCell ref="A18:C20"/>
    <mergeCell ref="D18:G18"/>
    <mergeCell ref="H18:K18"/>
    <mergeCell ref="L18:L20"/>
    <mergeCell ref="P18:P20"/>
    <mergeCell ref="P25:P27"/>
    <mergeCell ref="H25:K25"/>
    <mergeCell ref="A25:C27"/>
    <mergeCell ref="D25:G25"/>
    <mergeCell ref="L25:L27"/>
  </mergeCells>
  <phoneticPr fontId="4" type="noConversion"/>
  <printOptions horizontalCentered="1"/>
  <pageMargins left="0.39370078740157483" right="0.39370078740157483" top="0.39370078740157483" bottom="0.39370078740157483" header="0.51181102362204722" footer="0.15748031496062992"/>
  <pageSetup paperSize="9" scale="61" orientation="landscape" r:id="rId1"/>
  <headerFooter alignWithMargins="0"/>
  <ignoredErrors>
    <ignoredError sqref="P10 L10" 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V21"/>
  <sheetViews>
    <sheetView showGridLines="0" defaultGridColor="0" view="pageBreakPreview" colorId="53" zoomScale="70" zoomScaleNormal="60" zoomScaleSheetLayoutView="70" workbookViewId="0"/>
  </sheetViews>
  <sheetFormatPr defaultColWidth="12.77734375" defaultRowHeight="30" customHeight="1"/>
  <cols>
    <col min="1" max="1" width="3.6640625" style="66" customWidth="1"/>
    <col min="2" max="2" width="12.77734375" style="66" customWidth="1"/>
    <col min="3" max="3" width="16.77734375" style="66" customWidth="1"/>
    <col min="4" max="12" width="12.77734375" style="66" customWidth="1"/>
    <col min="13" max="13" width="1.77734375" style="198" customWidth="1"/>
    <col min="14" max="14" width="12.77734375" style="66" customWidth="1"/>
    <col min="15" max="15" width="12.77734375" style="219" customWidth="1"/>
    <col min="16" max="16384" width="12.77734375" style="66"/>
  </cols>
  <sheetData>
    <row r="1" spans="1:22" ht="30" customHeight="1">
      <c r="A1" s="200" t="s">
        <v>358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</row>
    <row r="2" spans="1:22" ht="30" customHeight="1">
      <c r="A2" s="169"/>
      <c r="B2" s="169"/>
      <c r="C2" s="169" t="s">
        <v>529</v>
      </c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</row>
    <row r="3" spans="1:22" s="71" customFormat="1" ht="30" customHeight="1">
      <c r="A3" s="133" t="s">
        <v>361</v>
      </c>
      <c r="B3" s="70"/>
      <c r="C3" s="170"/>
      <c r="D3" s="170"/>
      <c r="E3" s="170"/>
      <c r="F3" s="170"/>
      <c r="K3" s="608"/>
      <c r="L3" s="171"/>
      <c r="M3" s="172"/>
      <c r="O3" s="173"/>
      <c r="P3" s="171" t="s">
        <v>22</v>
      </c>
      <c r="Q3" s="66"/>
    </row>
    <row r="4" spans="1:22" ht="30" customHeight="1">
      <c r="A4" s="762" t="s">
        <v>308</v>
      </c>
      <c r="B4" s="763"/>
      <c r="C4" s="764"/>
      <c r="D4" s="771">
        <v>2025</v>
      </c>
      <c r="E4" s="772"/>
      <c r="F4" s="772"/>
      <c r="G4" s="773"/>
      <c r="H4" s="771">
        <v>2026</v>
      </c>
      <c r="I4" s="772"/>
      <c r="J4" s="772"/>
      <c r="K4" s="773"/>
      <c r="L4" s="756" t="s">
        <v>12</v>
      </c>
      <c r="M4" s="174"/>
      <c r="N4" s="688">
        <v>2025</v>
      </c>
      <c r="O4" s="688">
        <v>2026</v>
      </c>
      <c r="P4" s="756" t="s">
        <v>13</v>
      </c>
    </row>
    <row r="5" spans="1:22" ht="30" customHeight="1">
      <c r="A5" s="765"/>
      <c r="B5" s="766"/>
      <c r="C5" s="767"/>
      <c r="D5" s="135" t="s">
        <v>7</v>
      </c>
      <c r="E5" s="136" t="s">
        <v>2</v>
      </c>
      <c r="F5" s="136" t="s">
        <v>1</v>
      </c>
      <c r="G5" s="692" t="s">
        <v>0</v>
      </c>
      <c r="H5" s="135" t="s">
        <v>7</v>
      </c>
      <c r="I5" s="136" t="s">
        <v>2</v>
      </c>
      <c r="J5" s="136" t="s">
        <v>1</v>
      </c>
      <c r="K5" s="137" t="s">
        <v>0</v>
      </c>
      <c r="L5" s="757"/>
      <c r="M5" s="174"/>
      <c r="N5" s="139" t="s">
        <v>424</v>
      </c>
      <c r="O5" s="140" t="s">
        <v>424</v>
      </c>
      <c r="P5" s="757"/>
    </row>
    <row r="6" spans="1:22" ht="30" customHeight="1" thickBot="1">
      <c r="A6" s="768"/>
      <c r="B6" s="769"/>
      <c r="C6" s="770"/>
      <c r="D6" s="163" t="s">
        <v>493</v>
      </c>
      <c r="E6" s="693" t="s">
        <v>495</v>
      </c>
      <c r="F6" s="693" t="s">
        <v>497</v>
      </c>
      <c r="G6" s="165" t="s">
        <v>499</v>
      </c>
      <c r="H6" s="163" t="s">
        <v>532</v>
      </c>
      <c r="I6" s="164" t="s">
        <v>533</v>
      </c>
      <c r="J6" s="164" t="s">
        <v>534</v>
      </c>
      <c r="K6" s="165" t="s">
        <v>535</v>
      </c>
      <c r="L6" s="758"/>
      <c r="M6" s="174"/>
      <c r="N6" s="167" t="s">
        <v>803</v>
      </c>
      <c r="O6" s="167" t="s">
        <v>804</v>
      </c>
      <c r="P6" s="758"/>
    </row>
    <row r="7" spans="1:22" ht="30" customHeight="1">
      <c r="A7" s="337" t="s">
        <v>359</v>
      </c>
      <c r="B7" s="338"/>
      <c r="C7" s="339"/>
      <c r="D7" s="317">
        <v>1.5409299999999999</v>
      </c>
      <c r="E7" s="318">
        <v>1.6061500000000002</v>
      </c>
      <c r="F7" s="318">
        <v>1.5824400000000001</v>
      </c>
      <c r="G7" s="319">
        <v>1.57517</v>
      </c>
      <c r="H7" s="317">
        <v>1.62121</v>
      </c>
      <c r="I7" s="318">
        <v>1.6697680061863422</v>
      </c>
      <c r="J7" s="318"/>
      <c r="K7" s="318"/>
      <c r="L7" s="320">
        <f>I7-H7</f>
        <v>4.8558006186342206E-2</v>
      </c>
      <c r="M7" s="78"/>
      <c r="N7" s="321">
        <f t="shared" ref="N7" si="0">E7</f>
        <v>1.6061500000000002</v>
      </c>
      <c r="O7" s="343">
        <f t="shared" ref="O7" si="1">I7</f>
        <v>1.6697680061863422</v>
      </c>
      <c r="P7" s="320">
        <f>O7-N7</f>
        <v>6.3618006186342058E-2</v>
      </c>
      <c r="R7" s="228"/>
      <c r="S7" s="228"/>
      <c r="T7" s="228"/>
      <c r="U7" s="228"/>
      <c r="V7" s="228"/>
    </row>
    <row r="8" spans="1:22" ht="30" customHeight="1">
      <c r="A8" s="80"/>
      <c r="B8" s="107" t="s">
        <v>530</v>
      </c>
      <c r="C8" s="82"/>
      <c r="D8" s="83">
        <v>21074.506510382998</v>
      </c>
      <c r="E8" s="84">
        <v>22263.442903641</v>
      </c>
      <c r="F8" s="84">
        <v>22542.638711656</v>
      </c>
      <c r="G8" s="85">
        <v>22901.084068744</v>
      </c>
      <c r="H8" s="83">
        <v>24041.506413363</v>
      </c>
      <c r="I8" s="84">
        <v>25213.452110143175</v>
      </c>
      <c r="J8" s="84"/>
      <c r="K8" s="84"/>
      <c r="L8" s="363">
        <f>IF(OR(I8&lt;=0,H8&lt;=0),"-",I8/H8-1)</f>
        <v>4.8746766389346163E-2</v>
      </c>
      <c r="M8" s="78"/>
      <c r="N8" s="87">
        <f>E8</f>
        <v>22263.442903641</v>
      </c>
      <c r="O8" s="87">
        <f>I8</f>
        <v>25213.452110143175</v>
      </c>
      <c r="P8" s="86">
        <f>IF(OR(O8&lt;=0,N8&lt;=0),"-",O8/N8-1)</f>
        <v>0.13250462739613944</v>
      </c>
      <c r="R8" s="228"/>
      <c r="S8" s="405"/>
      <c r="T8" s="228"/>
      <c r="U8" s="228"/>
      <c r="V8" s="228"/>
    </row>
    <row r="9" spans="1:22" ht="30" customHeight="1">
      <c r="A9" s="221"/>
      <c r="B9" s="222" t="s">
        <v>531</v>
      </c>
      <c r="C9" s="223"/>
      <c r="D9" s="176">
        <v>13676.442356115998</v>
      </c>
      <c r="E9" s="177">
        <v>13861.397498023001</v>
      </c>
      <c r="F9" s="177">
        <v>14245.459073108999</v>
      </c>
      <c r="G9" s="178">
        <v>14538.833715475001</v>
      </c>
      <c r="H9" s="176">
        <v>14829.357424256999</v>
      </c>
      <c r="I9" s="177">
        <v>15099.973179944503</v>
      </c>
      <c r="J9" s="177"/>
      <c r="K9" s="177"/>
      <c r="L9" s="363">
        <f>IF(OR(I9&lt;=0,H9&lt;=0),"-",I9/H9-1)</f>
        <v>1.8248650156941215E-2</v>
      </c>
      <c r="M9" s="78"/>
      <c r="N9" s="184">
        <f t="shared" ref="N9:N12" si="2">E9</f>
        <v>13861.397498023001</v>
      </c>
      <c r="O9" s="184">
        <f t="shared" ref="O9:O12" si="3">I9</f>
        <v>15099.973179944503</v>
      </c>
      <c r="P9" s="186">
        <f>IF(OR(O9&lt;=0,N9&lt;=0),"-",O9/N9-1)</f>
        <v>8.9354315255597783E-2</v>
      </c>
      <c r="R9" s="228"/>
      <c r="S9" s="228"/>
      <c r="T9" s="228"/>
      <c r="U9" s="228"/>
      <c r="V9" s="228"/>
    </row>
    <row r="10" spans="1:22" ht="30" customHeight="1">
      <c r="A10" s="314" t="s">
        <v>360</v>
      </c>
      <c r="B10" s="315"/>
      <c r="C10" s="316"/>
      <c r="D10" s="647">
        <v>-0.27</v>
      </c>
      <c r="E10" s="649">
        <v>-0.11</v>
      </c>
      <c r="F10" s="649">
        <v>-0.15784060510286402</v>
      </c>
      <c r="G10" s="648">
        <v>-2.4728198630599607E-2</v>
      </c>
      <c r="H10" s="647">
        <v>0.4197595678570476</v>
      </c>
      <c r="I10" s="649">
        <v>0.93408279597177035</v>
      </c>
      <c r="J10" s="649"/>
      <c r="K10" s="649"/>
      <c r="L10" s="717">
        <f>I10-H10</f>
        <v>0.51432322811472275</v>
      </c>
      <c r="M10" s="78"/>
      <c r="N10" s="716">
        <f t="shared" si="2"/>
        <v>-0.11</v>
      </c>
      <c r="O10" s="717">
        <f t="shared" si="3"/>
        <v>0.93408279597177035</v>
      </c>
      <c r="P10" s="336">
        <f>O10-N10</f>
        <v>1.0440827959717704</v>
      </c>
      <c r="R10" s="228"/>
      <c r="S10" s="228"/>
      <c r="T10" s="228"/>
      <c r="U10" s="228"/>
      <c r="V10" s="228"/>
    </row>
    <row r="11" spans="1:22" ht="30" customHeight="1">
      <c r="A11" s="80"/>
      <c r="B11" s="107" t="s">
        <v>443</v>
      </c>
      <c r="C11" s="82"/>
      <c r="D11" s="323">
        <v>11.8</v>
      </c>
      <c r="E11" s="324">
        <v>11.88</v>
      </c>
      <c r="F11" s="324">
        <v>11.977560348627973</v>
      </c>
      <c r="G11" s="325">
        <v>11.686701320491251</v>
      </c>
      <c r="H11" s="323">
        <v>11.31956609995075</v>
      </c>
      <c r="I11" s="324">
        <v>11.364602933035501</v>
      </c>
      <c r="J11" s="324"/>
      <c r="K11" s="324"/>
      <c r="L11" s="326">
        <f>I11-H11</f>
        <v>4.5036833084751038E-2</v>
      </c>
      <c r="M11" s="78"/>
      <c r="N11" s="327">
        <f t="shared" si="2"/>
        <v>11.88</v>
      </c>
      <c r="O11" s="327">
        <f t="shared" si="3"/>
        <v>11.364602933035501</v>
      </c>
      <c r="P11" s="326">
        <f>O11-N11</f>
        <v>-0.51539706696449983</v>
      </c>
      <c r="R11" s="228"/>
      <c r="S11" s="228"/>
      <c r="T11" s="228"/>
      <c r="U11" s="228"/>
      <c r="V11" s="228"/>
    </row>
    <row r="12" spans="1:22" ht="30" customHeight="1">
      <c r="A12" s="221"/>
      <c r="B12" s="222" t="s">
        <v>444</v>
      </c>
      <c r="C12" s="223"/>
      <c r="D12" s="328">
        <v>11.58</v>
      </c>
      <c r="E12" s="329">
        <v>11.62</v>
      </c>
      <c r="F12" s="329">
        <v>11.71352229827839</v>
      </c>
      <c r="G12" s="330">
        <v>11.112069744145673</v>
      </c>
      <c r="H12" s="328">
        <v>10.666596069117373</v>
      </c>
      <c r="I12" s="329">
        <v>10.098735335931424</v>
      </c>
      <c r="J12" s="329"/>
      <c r="K12" s="329"/>
      <c r="L12" s="331">
        <f>I12-H12</f>
        <v>-0.56786073318594887</v>
      </c>
      <c r="M12" s="224"/>
      <c r="N12" s="332">
        <f t="shared" si="2"/>
        <v>11.62</v>
      </c>
      <c r="O12" s="332">
        <f t="shared" si="3"/>
        <v>10.098735335931424</v>
      </c>
      <c r="P12" s="331">
        <f>O12-N12</f>
        <v>-1.5212646640685747</v>
      </c>
      <c r="R12" s="228"/>
      <c r="S12" s="228"/>
      <c r="T12" s="228"/>
      <c r="U12" s="228"/>
      <c r="V12" s="228"/>
    </row>
    <row r="13" spans="1:22" ht="15.75">
      <c r="A13" s="197" t="s">
        <v>10</v>
      </c>
      <c r="B13" s="225"/>
      <c r="C13" s="225"/>
      <c r="D13" s="220"/>
      <c r="E13" s="220"/>
      <c r="F13" s="220"/>
      <c r="G13" s="220"/>
      <c r="H13" s="220"/>
      <c r="I13" s="220"/>
      <c r="J13" s="220"/>
      <c r="K13" s="220"/>
      <c r="L13" s="226"/>
      <c r="M13" s="78"/>
      <c r="N13" s="296"/>
      <c r="O13" s="296"/>
      <c r="P13" s="226"/>
    </row>
    <row r="14" spans="1:22" ht="15.75">
      <c r="A14" s="125" t="s">
        <v>442</v>
      </c>
      <c r="M14" s="66"/>
      <c r="O14" s="66"/>
    </row>
    <row r="15" spans="1:22" ht="30" customHeight="1">
      <c r="A15" s="131"/>
      <c r="M15" s="66"/>
      <c r="O15" s="66"/>
    </row>
    <row r="16" spans="1:22" ht="30" customHeight="1">
      <c r="A16" s="131"/>
      <c r="M16" s="66"/>
      <c r="O16" s="66"/>
    </row>
    <row r="17" spans="1:16" ht="30" customHeight="1">
      <c r="A17" s="250"/>
      <c r="P17" s="335"/>
    </row>
    <row r="21" spans="1:16" ht="30" customHeight="1">
      <c r="K21" s="252"/>
    </row>
  </sheetData>
  <mergeCells count="5">
    <mergeCell ref="A4:C6"/>
    <mergeCell ref="L4:L6"/>
    <mergeCell ref="H4:K4"/>
    <mergeCell ref="P4:P6"/>
    <mergeCell ref="D4:G4"/>
  </mergeCells>
  <phoneticPr fontId="4" type="noConversion"/>
  <printOptions horizontalCentered="1"/>
  <pageMargins left="0.39370078740157483" right="0.39370078740157483" top="0.39370078740157483" bottom="0.39370078740157483" header="0.51181102362204722" footer="0.15748031496062992"/>
  <pageSetup paperSize="9" scale="64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1:Z39"/>
  <sheetViews>
    <sheetView showGridLines="0" defaultGridColor="0" view="pageBreakPreview" colorId="53" zoomScale="70" zoomScaleNormal="60" zoomScaleSheetLayoutView="70" workbookViewId="0"/>
  </sheetViews>
  <sheetFormatPr defaultColWidth="12.77734375" defaultRowHeight="30" customHeight="1"/>
  <cols>
    <col min="1" max="1" width="3.6640625" style="66" customWidth="1"/>
    <col min="2" max="2" width="12.77734375" style="66" customWidth="1"/>
    <col min="3" max="3" width="16.77734375" style="66" customWidth="1"/>
    <col min="4" max="12" width="12.77734375" style="66" customWidth="1"/>
    <col min="13" max="13" width="1.77734375" style="198" customWidth="1"/>
    <col min="14" max="14" width="12.77734375" style="66" customWidth="1"/>
    <col min="15" max="15" width="12.77734375" style="219" customWidth="1"/>
    <col min="16" max="16384" width="12.77734375" style="66"/>
  </cols>
  <sheetData>
    <row r="1" spans="1:19" ht="30" customHeight="1">
      <c r="A1" s="200" t="s">
        <v>377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</row>
    <row r="2" spans="1:19" ht="30" customHeight="1">
      <c r="A2" s="169"/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</row>
    <row r="3" spans="1:19" s="71" customFormat="1" ht="30" customHeight="1">
      <c r="A3" s="133" t="s">
        <v>362</v>
      </c>
      <c r="B3" s="70"/>
      <c r="C3" s="170"/>
      <c r="D3" s="170"/>
      <c r="E3" s="170"/>
      <c r="F3" s="170"/>
      <c r="G3" s="170"/>
      <c r="H3" s="170"/>
      <c r="I3" s="170"/>
      <c r="J3" s="170"/>
      <c r="K3" s="606"/>
      <c r="L3" s="171"/>
      <c r="M3" s="172"/>
      <c r="O3" s="173"/>
      <c r="P3" s="171" t="s">
        <v>5</v>
      </c>
      <c r="Q3" s="66"/>
    </row>
    <row r="4" spans="1:19" ht="30" customHeight="1">
      <c r="A4" s="762" t="s">
        <v>308</v>
      </c>
      <c r="B4" s="763"/>
      <c r="C4" s="764"/>
      <c r="D4" s="771">
        <v>2025</v>
      </c>
      <c r="E4" s="772"/>
      <c r="F4" s="772"/>
      <c r="G4" s="773"/>
      <c r="H4" s="771">
        <v>2026</v>
      </c>
      <c r="I4" s="772"/>
      <c r="J4" s="772"/>
      <c r="K4" s="773"/>
      <c r="L4" s="756" t="s">
        <v>12</v>
      </c>
      <c r="M4" s="174"/>
      <c r="N4" s="688">
        <v>2025</v>
      </c>
      <c r="O4" s="688">
        <v>2026</v>
      </c>
      <c r="P4" s="756" t="s">
        <v>13</v>
      </c>
      <c r="Q4" s="88"/>
    </row>
    <row r="5" spans="1:19" ht="30" customHeight="1">
      <c r="A5" s="765"/>
      <c r="B5" s="766"/>
      <c r="C5" s="767"/>
      <c r="D5" s="135" t="s">
        <v>7</v>
      </c>
      <c r="E5" s="136" t="s">
        <v>2</v>
      </c>
      <c r="F5" s="136" t="s">
        <v>1</v>
      </c>
      <c r="G5" s="692" t="s">
        <v>0</v>
      </c>
      <c r="H5" s="135" t="s">
        <v>7</v>
      </c>
      <c r="I5" s="136" t="s">
        <v>2</v>
      </c>
      <c r="J5" s="136" t="s">
        <v>1</v>
      </c>
      <c r="K5" s="137" t="s">
        <v>0</v>
      </c>
      <c r="L5" s="757"/>
      <c r="M5" s="174"/>
      <c r="N5" s="139" t="s">
        <v>424</v>
      </c>
      <c r="O5" s="140" t="s">
        <v>424</v>
      </c>
      <c r="P5" s="757"/>
      <c r="Q5" s="88"/>
    </row>
    <row r="6" spans="1:19" ht="30" customHeight="1" thickBot="1">
      <c r="A6" s="768"/>
      <c r="B6" s="769"/>
      <c r="C6" s="770"/>
      <c r="D6" s="163" t="s">
        <v>493</v>
      </c>
      <c r="E6" s="693" t="s">
        <v>495</v>
      </c>
      <c r="F6" s="693" t="s">
        <v>497</v>
      </c>
      <c r="G6" s="165" t="s">
        <v>499</v>
      </c>
      <c r="H6" s="163" t="s">
        <v>532</v>
      </c>
      <c r="I6" s="164" t="s">
        <v>533</v>
      </c>
      <c r="J6" s="164" t="s">
        <v>534</v>
      </c>
      <c r="K6" s="165" t="s">
        <v>535</v>
      </c>
      <c r="L6" s="758"/>
      <c r="M6" s="174"/>
      <c r="N6" s="167" t="s">
        <v>803</v>
      </c>
      <c r="O6" s="167" t="s">
        <v>804</v>
      </c>
      <c r="P6" s="758"/>
      <c r="Q6" s="88"/>
    </row>
    <row r="7" spans="1:19" ht="30" customHeight="1">
      <c r="A7" s="432" t="s">
        <v>26</v>
      </c>
      <c r="B7" s="158"/>
      <c r="C7" s="159"/>
      <c r="D7" s="433">
        <v>4399.8272838680014</v>
      </c>
      <c r="E7" s="434">
        <v>4222.448022401999</v>
      </c>
      <c r="F7" s="434">
        <v>3987.0576472530006</v>
      </c>
      <c r="G7" s="435">
        <v>3921.7255476859996</v>
      </c>
      <c r="H7" s="421">
        <v>4439.1950545869995</v>
      </c>
      <c r="I7" s="436">
        <v>4053.8906328109993</v>
      </c>
      <c r="J7" s="436"/>
      <c r="K7" s="437"/>
      <c r="L7" s="438">
        <f>IF(OR(H7&lt;=0,I7&lt;=0),"-",I7/H7-1)</f>
        <v>-8.6796010771787779E-2</v>
      </c>
      <c r="M7" s="78"/>
      <c r="N7" s="265">
        <f>D7+E7</f>
        <v>8622.2753062699994</v>
      </c>
      <c r="O7" s="439">
        <f>H7+I7</f>
        <v>8493.0856873979992</v>
      </c>
      <c r="P7" s="440">
        <f>IF(OR(O7&lt;=0,N7&lt;=0),"-",O7/N7-1)</f>
        <v>-1.498323983903127E-2</v>
      </c>
      <c r="Q7" s="88"/>
      <c r="R7" s="88"/>
      <c r="S7" s="88"/>
    </row>
    <row r="8" spans="1:19" ht="30" customHeight="1">
      <c r="A8" s="80"/>
      <c r="B8" s="107" t="s">
        <v>31</v>
      </c>
      <c r="C8" s="82"/>
      <c r="D8" s="357">
        <v>2598.4271676480007</v>
      </c>
      <c r="E8" s="358">
        <v>2689.5597216860001</v>
      </c>
      <c r="F8" s="358">
        <v>2806.2553734860007</v>
      </c>
      <c r="G8" s="359">
        <v>2922.3457016009993</v>
      </c>
      <c r="H8" s="360">
        <v>3012.7233726900004</v>
      </c>
      <c r="I8" s="361">
        <v>3071.629313856</v>
      </c>
      <c r="J8" s="361"/>
      <c r="K8" s="362"/>
      <c r="L8" s="363">
        <f t="shared" ref="L8:L24" si="0">IF(OR(H8&lt;=0,I8&lt;=0),"-",I8/H8-1)</f>
        <v>1.9552389608676002E-2</v>
      </c>
      <c r="M8" s="78"/>
      <c r="N8" s="267">
        <f t="shared" ref="N8:N22" si="1">D8+E8</f>
        <v>5287.9868893340008</v>
      </c>
      <c r="O8" s="267">
        <f t="shared" ref="O8:O22" si="2">H8+I8</f>
        <v>6084.3526865460008</v>
      </c>
      <c r="P8" s="364">
        <f>IF(OR(O8&lt;=0,N8&lt;=0),"-",O8/N8-1)</f>
        <v>0.15059904910473376</v>
      </c>
      <c r="Q8" s="88"/>
      <c r="R8" s="88"/>
      <c r="S8" s="88"/>
    </row>
    <row r="9" spans="1:19" ht="30" customHeight="1">
      <c r="A9" s="80"/>
      <c r="B9" s="81" t="s">
        <v>363</v>
      </c>
      <c r="C9" s="82"/>
      <c r="D9" s="357">
        <v>1752.4916325060005</v>
      </c>
      <c r="E9" s="358">
        <v>1819.1146866580002</v>
      </c>
      <c r="F9" s="358">
        <v>1912.8969404950008</v>
      </c>
      <c r="G9" s="359">
        <v>2010.0300796629995</v>
      </c>
      <c r="H9" s="360">
        <v>2079.5990847639996</v>
      </c>
      <c r="I9" s="361">
        <v>2118.4692614260002</v>
      </c>
      <c r="J9" s="361"/>
      <c r="K9" s="362"/>
      <c r="L9" s="363">
        <f t="shared" si="0"/>
        <v>1.8691187617257299E-2</v>
      </c>
      <c r="M9" s="78"/>
      <c r="N9" s="267">
        <f t="shared" si="1"/>
        <v>3571.6063191640005</v>
      </c>
      <c r="O9" s="267">
        <f t="shared" si="2"/>
        <v>4198.0683461899998</v>
      </c>
      <c r="P9" s="364">
        <f t="shared" ref="P9:P22" si="3">IF(OR(O9&lt;=0,N9&lt;=0),"-",O9/N9-1)</f>
        <v>0.17540063798874517</v>
      </c>
      <c r="Q9" s="88"/>
      <c r="R9" s="88"/>
      <c r="S9" s="88"/>
    </row>
    <row r="10" spans="1:19" ht="30" customHeight="1">
      <c r="A10" s="157"/>
      <c r="B10" s="175" t="s">
        <v>364</v>
      </c>
      <c r="C10" s="159"/>
      <c r="D10" s="357">
        <v>247.741274592</v>
      </c>
      <c r="E10" s="358">
        <v>236.19754936399983</v>
      </c>
      <c r="F10" s="358">
        <v>226.99459360100005</v>
      </c>
      <c r="G10" s="359">
        <v>218.04631888499998</v>
      </c>
      <c r="H10" s="360">
        <v>206.29476300800005</v>
      </c>
      <c r="I10" s="361">
        <v>193.88153650300001</v>
      </c>
      <c r="J10" s="361"/>
      <c r="K10" s="362"/>
      <c r="L10" s="363">
        <f t="shared" si="0"/>
        <v>-6.0172281273658257E-2</v>
      </c>
      <c r="M10" s="78"/>
      <c r="N10" s="267">
        <f t="shared" si="1"/>
        <v>483.93882395599985</v>
      </c>
      <c r="O10" s="267">
        <f t="shared" si="2"/>
        <v>400.17629951100002</v>
      </c>
      <c r="P10" s="364">
        <f t="shared" si="3"/>
        <v>-0.17308494441565114</v>
      </c>
      <c r="Q10" s="88"/>
      <c r="R10" s="88"/>
      <c r="S10" s="88"/>
    </row>
    <row r="11" spans="1:19" ht="30" customHeight="1">
      <c r="A11" s="80"/>
      <c r="B11" s="81" t="s">
        <v>522</v>
      </c>
      <c r="C11" s="82"/>
      <c r="D11" s="357">
        <v>845.9355351420005</v>
      </c>
      <c r="E11" s="358">
        <v>870.44503502800012</v>
      </c>
      <c r="F11" s="358">
        <v>893.35843299100009</v>
      </c>
      <c r="G11" s="359">
        <v>912.31562193799971</v>
      </c>
      <c r="H11" s="360">
        <v>933.12428792600031</v>
      </c>
      <c r="I11" s="361">
        <v>953.16005242999961</v>
      </c>
      <c r="J11" s="361"/>
      <c r="K11" s="362"/>
      <c r="L11" s="363">
        <f t="shared" si="0"/>
        <v>2.1471699711655301E-2</v>
      </c>
      <c r="M11" s="78"/>
      <c r="N11" s="267">
        <f t="shared" si="1"/>
        <v>1716.3805701700007</v>
      </c>
      <c r="O11" s="267">
        <f t="shared" si="2"/>
        <v>1886.284340356</v>
      </c>
      <c r="P11" s="364">
        <f t="shared" si="3"/>
        <v>9.898956742977516E-2</v>
      </c>
      <c r="Q11" s="88"/>
      <c r="R11" s="88"/>
      <c r="S11" s="88"/>
    </row>
    <row r="12" spans="1:19" ht="30" customHeight="1">
      <c r="A12" s="80"/>
      <c r="B12" s="107" t="s">
        <v>365</v>
      </c>
      <c r="C12" s="82"/>
      <c r="D12" s="360">
        <v>1742.3570934200002</v>
      </c>
      <c r="E12" s="361">
        <v>1490.5643506579988</v>
      </c>
      <c r="F12" s="361">
        <v>1139.5343896919999</v>
      </c>
      <c r="G12" s="362">
        <v>968.82498581400012</v>
      </c>
      <c r="H12" s="360">
        <v>1400.3829207539993</v>
      </c>
      <c r="I12" s="361">
        <v>958.01745273099948</v>
      </c>
      <c r="J12" s="361"/>
      <c r="K12" s="362"/>
      <c r="L12" s="363">
        <f t="shared" si="0"/>
        <v>-0.31588893399586726</v>
      </c>
      <c r="M12" s="224"/>
      <c r="N12" s="267">
        <f t="shared" si="1"/>
        <v>3232.9214440779988</v>
      </c>
      <c r="O12" s="267">
        <f t="shared" si="2"/>
        <v>2358.4003734849989</v>
      </c>
      <c r="P12" s="364">
        <f t="shared" si="3"/>
        <v>-0.27050489339755845</v>
      </c>
      <c r="Q12" s="88"/>
      <c r="R12" s="88"/>
      <c r="S12" s="88"/>
    </row>
    <row r="13" spans="1:19" ht="30" customHeight="1">
      <c r="A13" s="157"/>
      <c r="B13" s="158" t="s">
        <v>366</v>
      </c>
      <c r="C13" s="159"/>
      <c r="D13" s="357">
        <v>1712.5008230650001</v>
      </c>
      <c r="E13" s="358">
        <v>1462.0507678199988</v>
      </c>
      <c r="F13" s="358">
        <v>1112.7369746369998</v>
      </c>
      <c r="G13" s="359">
        <v>943.3637271340001</v>
      </c>
      <c r="H13" s="360">
        <v>1376.4232583229993</v>
      </c>
      <c r="I13" s="361">
        <v>935.67977995599949</v>
      </c>
      <c r="J13" s="361"/>
      <c r="K13" s="362"/>
      <c r="L13" s="363">
        <f t="shared" si="0"/>
        <v>-0.32020926390330762</v>
      </c>
      <c r="M13" s="78"/>
      <c r="N13" s="267">
        <f t="shared" si="1"/>
        <v>3174.5515908849989</v>
      </c>
      <c r="O13" s="267">
        <f t="shared" si="2"/>
        <v>2312.1030382789986</v>
      </c>
      <c r="P13" s="364">
        <f t="shared" si="3"/>
        <v>-0.27167570849449252</v>
      </c>
      <c r="Q13" s="88"/>
      <c r="R13" s="88"/>
      <c r="S13" s="88"/>
    </row>
    <row r="14" spans="1:19" ht="30" customHeight="1">
      <c r="A14" s="157"/>
      <c r="B14" s="158" t="s">
        <v>367</v>
      </c>
      <c r="C14" s="159"/>
      <c r="D14" s="357">
        <v>29.85627035500001</v>
      </c>
      <c r="E14" s="358">
        <v>28.513582838000005</v>
      </c>
      <c r="F14" s="358">
        <v>26.797415054999995</v>
      </c>
      <c r="G14" s="359">
        <v>25.461258679999979</v>
      </c>
      <c r="H14" s="360">
        <v>23.959662431000002</v>
      </c>
      <c r="I14" s="361">
        <v>22.337672775000001</v>
      </c>
      <c r="J14" s="361"/>
      <c r="K14" s="362"/>
      <c r="L14" s="363">
        <f t="shared" si="0"/>
        <v>-6.7696682316417123E-2</v>
      </c>
      <c r="M14" s="78"/>
      <c r="N14" s="267">
        <f t="shared" si="1"/>
        <v>58.369853193000012</v>
      </c>
      <c r="O14" s="267">
        <f t="shared" si="2"/>
        <v>46.297335206</v>
      </c>
      <c r="P14" s="364">
        <f t="shared" si="3"/>
        <v>-0.20682796557809069</v>
      </c>
      <c r="Q14" s="88"/>
      <c r="R14" s="88"/>
      <c r="S14" s="88"/>
    </row>
    <row r="15" spans="1:19" ht="30" customHeight="1">
      <c r="A15" s="80"/>
      <c r="B15" s="107" t="s">
        <v>368</v>
      </c>
      <c r="C15" s="82"/>
      <c r="D15" s="360">
        <v>59.043022800000038</v>
      </c>
      <c r="E15" s="361">
        <v>42.323950058000008</v>
      </c>
      <c r="F15" s="361">
        <v>41.267884074999991</v>
      </c>
      <c r="G15" s="362">
        <v>30.554860271000003</v>
      </c>
      <c r="H15" s="360">
        <v>26.088761142999999</v>
      </c>
      <c r="I15" s="361">
        <v>24.243866223999994</v>
      </c>
      <c r="J15" s="361"/>
      <c r="K15" s="362"/>
      <c r="L15" s="363">
        <f t="shared" si="0"/>
        <v>-7.0716079958247358E-2</v>
      </c>
      <c r="M15" s="224"/>
      <c r="N15" s="267">
        <f t="shared" si="1"/>
        <v>101.36697285800005</v>
      </c>
      <c r="O15" s="267">
        <f t="shared" si="2"/>
        <v>50.332627366999994</v>
      </c>
      <c r="P15" s="364">
        <f t="shared" si="3"/>
        <v>-0.50346127591766532</v>
      </c>
      <c r="Q15" s="88"/>
      <c r="R15" s="88"/>
      <c r="S15" s="88"/>
    </row>
    <row r="16" spans="1:19" ht="30" customHeight="1">
      <c r="A16" s="157"/>
      <c r="B16" s="158" t="s">
        <v>369</v>
      </c>
      <c r="C16" s="159"/>
      <c r="D16" s="357">
        <v>45.44056262200003</v>
      </c>
      <c r="E16" s="358">
        <v>29.200830178000007</v>
      </c>
      <c r="F16" s="358">
        <v>28.319879401999987</v>
      </c>
      <c r="G16" s="359">
        <v>17.665572957999998</v>
      </c>
      <c r="H16" s="360">
        <v>12.610398778999997</v>
      </c>
      <c r="I16" s="361">
        <v>10.422429208000002</v>
      </c>
      <c r="J16" s="361"/>
      <c r="K16" s="362"/>
      <c r="L16" s="363">
        <f t="shared" si="0"/>
        <v>-0.1735051848355188</v>
      </c>
      <c r="M16" s="78"/>
      <c r="N16" s="267">
        <f t="shared" si="1"/>
        <v>74.641392800000034</v>
      </c>
      <c r="O16" s="267">
        <f t="shared" si="2"/>
        <v>23.032827986999997</v>
      </c>
      <c r="P16" s="364">
        <f t="shared" si="3"/>
        <v>-0.69142017420928958</v>
      </c>
      <c r="Q16" s="88"/>
      <c r="R16" s="88"/>
      <c r="S16" s="88"/>
    </row>
    <row r="17" spans="1:26" ht="30" customHeight="1">
      <c r="A17" s="157"/>
      <c r="B17" s="158" t="s">
        <v>370</v>
      </c>
      <c r="C17" s="159"/>
      <c r="D17" s="357">
        <v>13.602460178000003</v>
      </c>
      <c r="E17" s="358">
        <v>13.123119880000004</v>
      </c>
      <c r="F17" s="358">
        <v>12.948004673</v>
      </c>
      <c r="G17" s="359">
        <v>12.889287313000001</v>
      </c>
      <c r="H17" s="360">
        <v>13.478362364000001</v>
      </c>
      <c r="I17" s="361">
        <v>13.82143701599999</v>
      </c>
      <c r="J17" s="361"/>
      <c r="K17" s="362"/>
      <c r="L17" s="363">
        <f t="shared" si="0"/>
        <v>2.5453734121017924E-2</v>
      </c>
      <c r="M17" s="78"/>
      <c r="N17" s="267">
        <f t="shared" si="1"/>
        <v>26.725580058000006</v>
      </c>
      <c r="O17" s="267">
        <f t="shared" si="2"/>
        <v>27.299799379999989</v>
      </c>
      <c r="P17" s="364">
        <f t="shared" si="3"/>
        <v>2.1485757119351856E-2</v>
      </c>
      <c r="Q17" s="88"/>
      <c r="R17" s="88"/>
      <c r="S17" s="88"/>
    </row>
    <row r="18" spans="1:26" ht="30" customHeight="1">
      <c r="A18" s="80" t="s">
        <v>469</v>
      </c>
      <c r="B18" s="107"/>
      <c r="C18" s="82"/>
      <c r="D18" s="360">
        <v>33.687566622000006</v>
      </c>
      <c r="E18" s="361">
        <v>39.355781481999998</v>
      </c>
      <c r="F18" s="361">
        <v>31.599434394000003</v>
      </c>
      <c r="G18" s="362">
        <v>30.579115496999997</v>
      </c>
      <c r="H18" s="360">
        <v>34.060088302000004</v>
      </c>
      <c r="I18" s="361">
        <v>36.862567263000003</v>
      </c>
      <c r="J18" s="361"/>
      <c r="K18" s="362"/>
      <c r="L18" s="363">
        <f t="shared" si="0"/>
        <v>8.2280437330382261E-2</v>
      </c>
      <c r="M18" s="224"/>
      <c r="N18" s="267">
        <f t="shared" si="1"/>
        <v>73.043348104000003</v>
      </c>
      <c r="O18" s="267">
        <f t="shared" si="2"/>
        <v>70.922655565000014</v>
      </c>
      <c r="P18" s="364">
        <f t="shared" si="3"/>
        <v>-2.9033342447289279E-2</v>
      </c>
      <c r="Q18" s="88"/>
      <c r="R18" s="88"/>
      <c r="S18" s="88"/>
    </row>
    <row r="19" spans="1:26" ht="30" customHeight="1">
      <c r="A19" s="157"/>
      <c r="B19" s="158" t="s">
        <v>471</v>
      </c>
      <c r="C19" s="159"/>
      <c r="D19" s="357">
        <v>6.0692115229999999</v>
      </c>
      <c r="E19" s="358">
        <v>5.4815995710000003</v>
      </c>
      <c r="F19" s="358">
        <v>3.9491002379999998</v>
      </c>
      <c r="G19" s="359">
        <v>2.451484057</v>
      </c>
      <c r="H19" s="360">
        <v>5.574870175</v>
      </c>
      <c r="I19" s="361">
        <v>5.5512271569999996</v>
      </c>
      <c r="J19" s="361"/>
      <c r="K19" s="362"/>
      <c r="L19" s="363">
        <f t="shared" si="0"/>
        <v>-4.2409988498073314E-3</v>
      </c>
      <c r="M19" s="78"/>
      <c r="N19" s="267">
        <f t="shared" si="1"/>
        <v>11.550811094</v>
      </c>
      <c r="O19" s="267">
        <f t="shared" si="2"/>
        <v>11.126097332000001</v>
      </c>
      <c r="P19" s="364">
        <f t="shared" si="3"/>
        <v>-3.6769172185719068E-2</v>
      </c>
      <c r="Q19" s="88"/>
      <c r="R19" s="88"/>
      <c r="S19" s="88"/>
    </row>
    <row r="20" spans="1:26" ht="30" customHeight="1">
      <c r="A20" s="157"/>
      <c r="B20" s="158" t="s">
        <v>472</v>
      </c>
      <c r="C20" s="159"/>
      <c r="D20" s="357">
        <v>27.618355099000002</v>
      </c>
      <c r="E20" s="358">
        <v>33.874181910999994</v>
      </c>
      <c r="F20" s="358">
        <v>27.650334156000003</v>
      </c>
      <c r="G20" s="359">
        <v>28.127631439999998</v>
      </c>
      <c r="H20" s="360">
        <v>28.485218127000003</v>
      </c>
      <c r="I20" s="361">
        <v>31.311340106000003</v>
      </c>
      <c r="J20" s="361"/>
      <c r="K20" s="362"/>
      <c r="L20" s="363">
        <f t="shared" si="0"/>
        <v>9.9213633063993667E-2</v>
      </c>
      <c r="M20" s="78"/>
      <c r="N20" s="267">
        <f t="shared" si="1"/>
        <v>61.492537009999992</v>
      </c>
      <c r="O20" s="267">
        <f t="shared" si="2"/>
        <v>59.796558233000006</v>
      </c>
      <c r="P20" s="364">
        <f t="shared" si="3"/>
        <v>-2.7580237529054696E-2</v>
      </c>
      <c r="Q20" s="88"/>
      <c r="R20" s="88"/>
      <c r="S20" s="88"/>
    </row>
    <row r="21" spans="1:26" ht="30" customHeight="1">
      <c r="A21" s="221" t="s">
        <v>470</v>
      </c>
      <c r="B21" s="222"/>
      <c r="C21" s="223"/>
      <c r="D21" s="291">
        <v>491.41035443199991</v>
      </c>
      <c r="E21" s="365">
        <v>326.87772710499996</v>
      </c>
      <c r="F21" s="365">
        <v>164.14096536599999</v>
      </c>
      <c r="G21" s="366">
        <v>2136.494284422</v>
      </c>
      <c r="H21" s="291">
        <v>401.80393334999991</v>
      </c>
      <c r="I21" s="365">
        <v>220.14850616199999</v>
      </c>
      <c r="J21" s="365"/>
      <c r="K21" s="366"/>
      <c r="L21" s="367">
        <f t="shared" si="0"/>
        <v>-0.45209967377239457</v>
      </c>
      <c r="M21" s="224"/>
      <c r="N21" s="294">
        <f t="shared" si="1"/>
        <v>818.28808153699993</v>
      </c>
      <c r="O21" s="294">
        <f t="shared" si="2"/>
        <v>621.95243951199996</v>
      </c>
      <c r="P21" s="368">
        <f t="shared" si="3"/>
        <v>-0.23993462260408394</v>
      </c>
      <c r="Q21" s="88"/>
      <c r="R21" s="88"/>
      <c r="S21" s="88"/>
    </row>
    <row r="22" spans="1:26" ht="30" customHeight="1">
      <c r="A22" s="345" t="s">
        <v>371</v>
      </c>
      <c r="B22" s="406"/>
      <c r="C22" s="210"/>
      <c r="D22" s="407">
        <v>4924.9252049220013</v>
      </c>
      <c r="E22" s="408">
        <v>4588.6815309889989</v>
      </c>
      <c r="F22" s="408">
        <v>4182.7980470130005</v>
      </c>
      <c r="G22" s="409">
        <v>6088.7989476049997</v>
      </c>
      <c r="H22" s="407">
        <v>4875.0590762389993</v>
      </c>
      <c r="I22" s="410">
        <v>4310.901706235999</v>
      </c>
      <c r="J22" s="410"/>
      <c r="K22" s="409"/>
      <c r="L22" s="411">
        <f t="shared" si="0"/>
        <v>-0.11572318636151491</v>
      </c>
      <c r="M22" s="369"/>
      <c r="N22" s="281">
        <f t="shared" si="1"/>
        <v>9513.6067359110002</v>
      </c>
      <c r="O22" s="281">
        <f t="shared" si="2"/>
        <v>9185.9607824749983</v>
      </c>
      <c r="P22" s="412">
        <f t="shared" si="3"/>
        <v>-3.4439720132558915E-2</v>
      </c>
      <c r="R22" s="88"/>
      <c r="S22" s="88"/>
    </row>
    <row r="23" spans="1:26" ht="30" customHeight="1">
      <c r="A23" s="76" t="s">
        <v>372</v>
      </c>
      <c r="B23" s="370"/>
      <c r="C23" s="355"/>
      <c r="D23" s="371">
        <v>58.74563336318014</v>
      </c>
      <c r="E23" s="372">
        <v>63.237104411068188</v>
      </c>
      <c r="F23" s="372">
        <v>69.928944337103545</v>
      </c>
      <c r="G23" s="373">
        <v>74.002321048360315</v>
      </c>
      <c r="H23" s="374">
        <v>67.474314485796796</v>
      </c>
      <c r="I23" s="372">
        <v>75.222835270466476</v>
      </c>
      <c r="J23" s="372"/>
      <c r="K23" s="373"/>
      <c r="L23" s="375">
        <f t="shared" si="0"/>
        <v>0.11483659884089259</v>
      </c>
      <c r="M23" s="224"/>
      <c r="N23" s="356">
        <f>(N8+N19)/(N22-N21)</f>
        <v>0.60947021162498483</v>
      </c>
      <c r="O23" s="356">
        <f>(O8+O19)/(O22-O21)</f>
        <v>0.71175535330796647</v>
      </c>
      <c r="P23" s="375">
        <f>(O23-N23)*100</f>
        <v>10.228514168298164</v>
      </c>
      <c r="R23" s="604"/>
      <c r="S23" s="604"/>
    </row>
    <row r="24" spans="1:26" ht="30" customHeight="1">
      <c r="A24" s="376" t="s">
        <v>373</v>
      </c>
      <c r="B24" s="377"/>
      <c r="C24" s="378"/>
      <c r="D24" s="379">
        <v>41.254366636819839</v>
      </c>
      <c r="E24" s="380">
        <v>36.762895588931812</v>
      </c>
      <c r="F24" s="380">
        <v>30.071055662896455</v>
      </c>
      <c r="G24" s="381">
        <v>25.997678951639674</v>
      </c>
      <c r="H24" s="382">
        <v>32.525685514203253</v>
      </c>
      <c r="I24" s="380">
        <v>24.777164729533542</v>
      </c>
      <c r="J24" s="380"/>
      <c r="K24" s="381"/>
      <c r="L24" s="383">
        <f t="shared" si="0"/>
        <v>-0.23822774715343364</v>
      </c>
      <c r="M24" s="224"/>
      <c r="N24" s="384">
        <f>(N12+N15+N20)/(N22-N21)</f>
        <v>0.39052978837501495</v>
      </c>
      <c r="O24" s="384">
        <f>(O12+O15+O20)/(O22-O21)</f>
        <v>0.28824464669203376</v>
      </c>
      <c r="P24" s="383">
        <f>(O24-N24)*100</f>
        <v>-10.228514168298119</v>
      </c>
      <c r="R24" s="88"/>
      <c r="S24" s="88"/>
    </row>
    <row r="25" spans="1:26" ht="30" customHeight="1">
      <c r="A25" s="125" t="s">
        <v>6</v>
      </c>
      <c r="B25" s="227"/>
      <c r="C25" s="227"/>
      <c r="D25" s="227"/>
      <c r="E25" s="227"/>
      <c r="F25" s="227"/>
      <c r="G25" s="227"/>
      <c r="H25" s="227"/>
      <c r="I25" s="227"/>
      <c r="J25" s="227"/>
      <c r="K25" s="227"/>
      <c r="L25" s="227"/>
      <c r="M25" s="228"/>
      <c r="N25" s="220"/>
      <c r="O25" s="228"/>
      <c r="P25" s="226"/>
    </row>
    <row r="26" spans="1:26" ht="30" customHeight="1">
      <c r="A26" s="385"/>
      <c r="B26" s="385"/>
      <c r="C26" s="386"/>
      <c r="D26" s="671"/>
      <c r="E26" s="385"/>
      <c r="F26" s="385"/>
      <c r="G26" s="385"/>
      <c r="H26" s="385"/>
      <c r="I26" s="385"/>
      <c r="J26" s="385"/>
      <c r="K26" s="385"/>
      <c r="L26" s="387"/>
      <c r="M26" s="388"/>
      <c r="N26" s="388"/>
      <c r="O26" s="388"/>
      <c r="P26" s="387"/>
    </row>
    <row r="27" spans="1:26" ht="30" customHeight="1">
      <c r="A27" s="133" t="s">
        <v>525</v>
      </c>
      <c r="B27" s="386"/>
      <c r="C27" s="386"/>
      <c r="D27" s="389"/>
      <c r="E27" s="389"/>
      <c r="F27" s="389"/>
      <c r="G27" s="389"/>
      <c r="H27" s="389"/>
      <c r="I27" s="173"/>
      <c r="J27" s="173"/>
      <c r="K27" s="388"/>
      <c r="L27" s="387"/>
      <c r="M27" s="388"/>
      <c r="N27" s="388"/>
      <c r="O27" s="388"/>
      <c r="P27" s="171" t="s">
        <v>5</v>
      </c>
    </row>
    <row r="28" spans="1:26" ht="30" customHeight="1">
      <c r="A28" s="762" t="s">
        <v>308</v>
      </c>
      <c r="B28" s="763"/>
      <c r="C28" s="764"/>
      <c r="D28" s="771">
        <v>2025</v>
      </c>
      <c r="E28" s="772"/>
      <c r="F28" s="772"/>
      <c r="G28" s="773"/>
      <c r="H28" s="771">
        <v>2026</v>
      </c>
      <c r="I28" s="772"/>
      <c r="J28" s="772"/>
      <c r="K28" s="773"/>
      <c r="L28" s="756" t="s">
        <v>12</v>
      </c>
      <c r="M28" s="174"/>
      <c r="N28" s="688">
        <v>2025</v>
      </c>
      <c r="O28" s="688">
        <v>2026</v>
      </c>
      <c r="P28" s="756" t="s">
        <v>13</v>
      </c>
    </row>
    <row r="29" spans="1:26" ht="30" customHeight="1">
      <c r="A29" s="765"/>
      <c r="B29" s="766"/>
      <c r="C29" s="767"/>
      <c r="D29" s="135" t="s">
        <v>7</v>
      </c>
      <c r="E29" s="136" t="s">
        <v>2</v>
      </c>
      <c r="F29" s="136" t="s">
        <v>1</v>
      </c>
      <c r="G29" s="692" t="s">
        <v>0</v>
      </c>
      <c r="H29" s="135" t="s">
        <v>7</v>
      </c>
      <c r="I29" s="136" t="s">
        <v>2</v>
      </c>
      <c r="J29" s="136" t="s">
        <v>1</v>
      </c>
      <c r="K29" s="692" t="s">
        <v>0</v>
      </c>
      <c r="L29" s="757"/>
      <c r="M29" s="174"/>
      <c r="N29" s="139" t="s">
        <v>424</v>
      </c>
      <c r="O29" s="140" t="s">
        <v>424</v>
      </c>
      <c r="P29" s="757"/>
    </row>
    <row r="30" spans="1:26" ht="30" customHeight="1" thickBot="1">
      <c r="A30" s="768"/>
      <c r="B30" s="769"/>
      <c r="C30" s="770"/>
      <c r="D30" s="163" t="s">
        <v>493</v>
      </c>
      <c r="E30" s="693" t="s">
        <v>495</v>
      </c>
      <c r="F30" s="693" t="s">
        <v>497</v>
      </c>
      <c r="G30" s="165" t="s">
        <v>499</v>
      </c>
      <c r="H30" s="163" t="s">
        <v>532</v>
      </c>
      <c r="I30" s="693" t="s">
        <v>533</v>
      </c>
      <c r="J30" s="693" t="s">
        <v>534</v>
      </c>
      <c r="K30" s="165" t="s">
        <v>535</v>
      </c>
      <c r="L30" s="758"/>
      <c r="M30" s="174"/>
      <c r="N30" s="167" t="s">
        <v>803</v>
      </c>
      <c r="O30" s="167" t="s">
        <v>804</v>
      </c>
      <c r="P30" s="758"/>
    </row>
    <row r="31" spans="1:26" ht="30" customHeight="1">
      <c r="A31" s="432" t="s">
        <v>372</v>
      </c>
      <c r="B31" s="158"/>
      <c r="C31" s="159"/>
      <c r="D31" s="443">
        <v>19.196666666666701</v>
      </c>
      <c r="E31" s="390">
        <v>20.696666666666701</v>
      </c>
      <c r="F31" s="390">
        <v>24.562271141606701</v>
      </c>
      <c r="G31" s="391">
        <v>21.963744449633335</v>
      </c>
      <c r="H31" s="443">
        <v>19.506721012853337</v>
      </c>
      <c r="I31" s="390">
        <v>17.59146157348</v>
      </c>
      <c r="J31" s="390"/>
      <c r="K31" s="391"/>
      <c r="L31" s="438">
        <f>IF(OR(H31&lt;=0,I31&lt;=0),"-",I31/H31-1)</f>
        <v>-9.8184591767695673E-2</v>
      </c>
      <c r="M31" s="220"/>
      <c r="N31" s="444">
        <v>19.946666666666669</v>
      </c>
      <c r="O31" s="444">
        <v>18.549091293166668</v>
      </c>
      <c r="P31" s="440">
        <f t="shared" ref="P31:P36" si="4">IF(OR(O31&lt;=0,N31&lt;=0),"-",O31/N31-1)</f>
        <v>-7.0065610302473269E-2</v>
      </c>
      <c r="R31" s="322"/>
      <c r="S31" s="322"/>
      <c r="T31" s="322"/>
      <c r="U31" s="322"/>
      <c r="V31" s="88"/>
      <c r="W31" s="88"/>
    </row>
    <row r="32" spans="1:26" s="126" customFormat="1" ht="30" customHeight="1">
      <c r="A32" s="80"/>
      <c r="B32" s="107" t="s">
        <v>374</v>
      </c>
      <c r="C32" s="392"/>
      <c r="D32" s="393">
        <v>12.303333333333301</v>
      </c>
      <c r="E32" s="394">
        <v>14.536666666666701</v>
      </c>
      <c r="F32" s="394">
        <v>17.798750788666698</v>
      </c>
      <c r="G32" s="395">
        <v>16.259644658333336</v>
      </c>
      <c r="H32" s="393">
        <v>13.071371507666665</v>
      </c>
      <c r="I32" s="394">
        <v>11.5503967506667</v>
      </c>
      <c r="J32" s="394"/>
      <c r="K32" s="395"/>
      <c r="L32" s="363">
        <f t="shared" ref="L32:L36" si="5">IF(OR(H32&lt;=0,I32&lt;=0),"-",I32/H32-1)</f>
        <v>-0.11635923254938307</v>
      </c>
      <c r="M32" s="220"/>
      <c r="N32" s="396">
        <v>13.420000000000002</v>
      </c>
      <c r="O32" s="396">
        <v>12.310884129166668</v>
      </c>
      <c r="P32" s="364">
        <f t="shared" si="4"/>
        <v>-8.2646488139592633E-2</v>
      </c>
      <c r="R32" s="397"/>
      <c r="S32" s="397"/>
      <c r="T32" s="397"/>
      <c r="U32" s="397"/>
      <c r="V32" s="88"/>
      <c r="W32" s="88"/>
      <c r="X32" s="66"/>
      <c r="Z32" s="66"/>
    </row>
    <row r="33" spans="1:26" s="126" customFormat="1" ht="30" customHeight="1">
      <c r="A33" s="80"/>
      <c r="B33" s="107" t="s">
        <v>523</v>
      </c>
      <c r="C33" s="82"/>
      <c r="D33" s="393">
        <v>6.8966666666666701</v>
      </c>
      <c r="E33" s="394">
        <v>6.16</v>
      </c>
      <c r="F33" s="394">
        <v>6.7633333333333301</v>
      </c>
      <c r="G33" s="395">
        <v>5.7040997913</v>
      </c>
      <c r="H33" s="393">
        <v>6.4353495051866698</v>
      </c>
      <c r="I33" s="394">
        <v>6.0410648228133397</v>
      </c>
      <c r="J33" s="394"/>
      <c r="K33" s="395"/>
      <c r="L33" s="363">
        <f t="shared" si="5"/>
        <v>-6.1268573222876266E-2</v>
      </c>
      <c r="M33" s="220"/>
      <c r="N33" s="396">
        <v>6.5283333333333342</v>
      </c>
      <c r="O33" s="396">
        <v>6.2382071640000003</v>
      </c>
      <c r="P33" s="364">
        <f t="shared" si="4"/>
        <v>-4.4441077763594627E-2</v>
      </c>
      <c r="R33" s="397"/>
      <c r="S33" s="397"/>
      <c r="T33" s="397"/>
      <c r="U33" s="397"/>
      <c r="V33" s="88"/>
      <c r="W33" s="88"/>
      <c r="X33" s="66"/>
      <c r="Z33" s="66"/>
    </row>
    <row r="34" spans="1:26" ht="30" customHeight="1">
      <c r="A34" s="398" t="s">
        <v>375</v>
      </c>
      <c r="B34" s="81"/>
      <c r="C34" s="82"/>
      <c r="D34" s="393">
        <v>1.32666666666667</v>
      </c>
      <c r="E34" s="394">
        <v>1.0066666666666699</v>
      </c>
      <c r="F34" s="394">
        <v>1.4332100883333301</v>
      </c>
      <c r="G34" s="395">
        <v>1.0449555826666668</v>
      </c>
      <c r="H34" s="393">
        <v>0.95214893699999992</v>
      </c>
      <c r="I34" s="394">
        <v>1.0352730803333301</v>
      </c>
      <c r="J34" s="394"/>
      <c r="K34" s="395"/>
      <c r="L34" s="363">
        <f t="shared" si="5"/>
        <v>8.7301618584205043E-2</v>
      </c>
      <c r="M34" s="220"/>
      <c r="N34" s="396">
        <v>1.1666666666666665</v>
      </c>
      <c r="O34" s="396">
        <v>0.99371100866666695</v>
      </c>
      <c r="P34" s="364">
        <f t="shared" si="4"/>
        <v>-0.1482477068571425</v>
      </c>
      <c r="R34" s="397"/>
      <c r="S34" s="397"/>
      <c r="T34" s="397"/>
      <c r="U34" s="397"/>
      <c r="V34" s="88"/>
      <c r="W34" s="88"/>
    </row>
    <row r="35" spans="1:26" ht="30" customHeight="1">
      <c r="A35" s="399" t="s">
        <v>376</v>
      </c>
      <c r="B35" s="222"/>
      <c r="C35" s="223"/>
      <c r="D35" s="400">
        <v>0.46666666666666701</v>
      </c>
      <c r="E35" s="401">
        <v>8.6666666666666697E-2</v>
      </c>
      <c r="F35" s="401">
        <v>6.7779108333333296E-2</v>
      </c>
      <c r="G35" s="402">
        <v>7.0716148999999992E-2</v>
      </c>
      <c r="H35" s="400">
        <v>0.23682247033333331</v>
      </c>
      <c r="I35" s="401">
        <v>5.9691695000000003E-2</v>
      </c>
      <c r="J35" s="401"/>
      <c r="K35" s="402"/>
      <c r="L35" s="363">
        <f t="shared" si="5"/>
        <v>-0.74794750297139245</v>
      </c>
      <c r="M35" s="228"/>
      <c r="N35" s="403">
        <v>0.27666666666666673</v>
      </c>
      <c r="O35" s="404">
        <v>0.14825708266666665</v>
      </c>
      <c r="P35" s="368">
        <f t="shared" si="4"/>
        <v>-0.46413102650602422</v>
      </c>
      <c r="R35" s="397"/>
      <c r="S35" s="397"/>
      <c r="T35" s="397"/>
      <c r="U35" s="397"/>
      <c r="V35" s="88"/>
      <c r="W35" s="88"/>
    </row>
    <row r="36" spans="1:26" ht="30" customHeight="1">
      <c r="A36" s="345" t="s">
        <v>418</v>
      </c>
      <c r="B36" s="406"/>
      <c r="C36" s="210"/>
      <c r="D36" s="413">
        <v>20.99</v>
      </c>
      <c r="E36" s="414">
        <v>21.79</v>
      </c>
      <c r="F36" s="414">
        <v>26.063260338273299</v>
      </c>
      <c r="G36" s="415">
        <v>23.079416181300001</v>
      </c>
      <c r="H36" s="413">
        <v>20.695692420186667</v>
      </c>
      <c r="I36" s="414">
        <f>I31+I34+I35</f>
        <v>18.686426348813331</v>
      </c>
      <c r="J36" s="414"/>
      <c r="K36" s="415"/>
      <c r="L36" s="412">
        <f t="shared" si="5"/>
        <v>-9.7086197000757934E-2</v>
      </c>
      <c r="M36" s="224"/>
      <c r="N36" s="416">
        <v>21.391666666666666</v>
      </c>
      <c r="O36" s="416">
        <v>19.691059384500001</v>
      </c>
      <c r="P36" s="412">
        <f t="shared" si="4"/>
        <v>-7.9498587401636067E-2</v>
      </c>
      <c r="R36" s="322"/>
      <c r="S36" s="322"/>
      <c r="T36" s="322"/>
      <c r="U36" s="322"/>
      <c r="V36" s="88"/>
      <c r="W36" s="88"/>
    </row>
    <row r="37" spans="1:26" ht="30" customHeight="1">
      <c r="A37" s="125" t="s">
        <v>421</v>
      </c>
      <c r="B37" s="385"/>
      <c r="C37" s="386"/>
      <c r="D37" s="385"/>
      <c r="E37" s="385"/>
      <c r="F37" s="385"/>
      <c r="G37" s="385"/>
      <c r="H37" s="783"/>
      <c r="I37" s="783"/>
      <c r="J37" s="783"/>
      <c r="K37" s="783"/>
      <c r="L37" s="784"/>
      <c r="M37" s="388"/>
      <c r="N37" s="388"/>
      <c r="O37" s="388"/>
      <c r="P37" s="784"/>
      <c r="V37" s="88"/>
      <c r="W37" s="88"/>
    </row>
    <row r="38" spans="1:26" ht="30" customHeight="1">
      <c r="A38" s="386"/>
      <c r="B38" s="386"/>
      <c r="C38" s="386"/>
      <c r="D38" s="389"/>
      <c r="E38" s="389"/>
      <c r="F38" s="389"/>
      <c r="G38" s="389"/>
      <c r="H38" s="389"/>
      <c r="I38" s="173"/>
      <c r="J38" s="173"/>
      <c r="K38" s="388"/>
      <c r="L38" s="784"/>
      <c r="M38" s="388"/>
      <c r="N38" s="388"/>
      <c r="O38" s="388"/>
      <c r="P38" s="784"/>
      <c r="V38" s="88"/>
      <c r="W38" s="88"/>
    </row>
    <row r="39" spans="1:26" ht="30" customHeight="1">
      <c r="A39" s="386"/>
      <c r="B39" s="386"/>
      <c r="C39" s="386"/>
      <c r="D39" s="173"/>
      <c r="E39" s="173"/>
      <c r="F39" s="173"/>
      <c r="G39" s="388"/>
      <c r="H39" s="173"/>
      <c r="I39" s="173"/>
      <c r="J39" s="173"/>
      <c r="K39" s="388"/>
      <c r="L39" s="784"/>
      <c r="M39" s="388"/>
      <c r="N39" s="388"/>
      <c r="O39" s="388"/>
      <c r="P39" s="784"/>
      <c r="V39" s="88"/>
      <c r="W39" s="88"/>
    </row>
  </sheetData>
  <mergeCells count="13">
    <mergeCell ref="A28:C30"/>
    <mergeCell ref="D28:G28"/>
    <mergeCell ref="H37:K37"/>
    <mergeCell ref="L37:L39"/>
    <mergeCell ref="P37:P39"/>
    <mergeCell ref="H28:K28"/>
    <mergeCell ref="L28:L30"/>
    <mergeCell ref="P28:P30"/>
    <mergeCell ref="A4:C6"/>
    <mergeCell ref="D4:G4"/>
    <mergeCell ref="H4:K4"/>
    <mergeCell ref="L4:L6"/>
    <mergeCell ref="P4:P6"/>
  </mergeCells>
  <phoneticPr fontId="4" type="noConversion"/>
  <printOptions horizontalCentered="1"/>
  <pageMargins left="0.39370078740157483" right="0.39370078740157483" top="0.39370078740157483" bottom="0.39370078740157483" header="0.51181102362204722" footer="0.15748031496062992"/>
  <pageSetup paperSize="9" scale="45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1:V35"/>
  <sheetViews>
    <sheetView showGridLines="0" defaultGridColor="0" view="pageBreakPreview" colorId="53" zoomScale="70" zoomScaleNormal="60" zoomScaleSheetLayoutView="70" workbookViewId="0"/>
  </sheetViews>
  <sheetFormatPr defaultColWidth="12.77734375" defaultRowHeight="30" customHeight="1"/>
  <cols>
    <col min="1" max="1" width="3.6640625" style="66" customWidth="1"/>
    <col min="2" max="2" width="12.77734375" style="66" customWidth="1"/>
    <col min="3" max="3" width="16.77734375" style="66" customWidth="1"/>
    <col min="4" max="12" width="12.77734375" style="66" customWidth="1"/>
    <col min="13" max="13" width="1.77734375" style="198" customWidth="1"/>
    <col min="14" max="14" width="12.77734375" style="66" customWidth="1"/>
    <col min="15" max="15" width="12.77734375" style="219" customWidth="1"/>
    <col min="16" max="16384" width="12.77734375" style="66"/>
  </cols>
  <sheetData>
    <row r="1" spans="1:20" ht="30" customHeight="1">
      <c r="A1" s="200" t="s">
        <v>378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655"/>
    </row>
    <row r="2" spans="1:20" ht="30" customHeight="1">
      <c r="A2" s="169"/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</row>
    <row r="3" spans="1:20" s="71" customFormat="1" ht="30" customHeight="1">
      <c r="A3" s="133" t="s">
        <v>379</v>
      </c>
      <c r="B3" s="70"/>
      <c r="C3" s="170"/>
      <c r="D3" s="170"/>
      <c r="E3" s="170"/>
      <c r="F3" s="170"/>
      <c r="G3" s="170"/>
      <c r="H3" s="170"/>
      <c r="I3" s="170"/>
      <c r="J3" s="170"/>
      <c r="L3" s="171"/>
      <c r="M3" s="172"/>
      <c r="O3" s="173"/>
      <c r="P3" s="171" t="s">
        <v>5</v>
      </c>
      <c r="Q3" s="656"/>
    </row>
    <row r="4" spans="1:20" ht="30" customHeight="1">
      <c r="A4" s="762" t="s">
        <v>308</v>
      </c>
      <c r="B4" s="763"/>
      <c r="C4" s="764"/>
      <c r="D4" s="771">
        <v>2025</v>
      </c>
      <c r="E4" s="772"/>
      <c r="F4" s="772"/>
      <c r="G4" s="773"/>
      <c r="H4" s="771">
        <v>2026</v>
      </c>
      <c r="I4" s="772"/>
      <c r="J4" s="772"/>
      <c r="K4" s="773"/>
      <c r="L4" s="756" t="s">
        <v>12</v>
      </c>
      <c r="M4" s="174"/>
      <c r="N4" s="688">
        <v>2025</v>
      </c>
      <c r="O4" s="688">
        <v>2026</v>
      </c>
      <c r="P4" s="756" t="s">
        <v>13</v>
      </c>
      <c r="Q4" s="252"/>
    </row>
    <row r="5" spans="1:20" ht="30" customHeight="1">
      <c r="A5" s="765"/>
      <c r="B5" s="766"/>
      <c r="C5" s="767"/>
      <c r="D5" s="135" t="s">
        <v>7</v>
      </c>
      <c r="E5" s="136" t="s">
        <v>2</v>
      </c>
      <c r="F5" s="136" t="s">
        <v>1</v>
      </c>
      <c r="G5" s="692" t="s">
        <v>0</v>
      </c>
      <c r="H5" s="135" t="s">
        <v>7</v>
      </c>
      <c r="I5" s="136" t="s">
        <v>2</v>
      </c>
      <c r="J5" s="136" t="s">
        <v>1</v>
      </c>
      <c r="K5" s="692" t="s">
        <v>0</v>
      </c>
      <c r="L5" s="757"/>
      <c r="M5" s="174"/>
      <c r="N5" s="139" t="s">
        <v>424</v>
      </c>
      <c r="O5" s="140" t="s">
        <v>424</v>
      </c>
      <c r="P5" s="757"/>
      <c r="Q5" s="252"/>
    </row>
    <row r="6" spans="1:20" ht="30" customHeight="1" thickBot="1">
      <c r="A6" s="768"/>
      <c r="B6" s="769"/>
      <c r="C6" s="770"/>
      <c r="D6" s="163" t="s">
        <v>493</v>
      </c>
      <c r="E6" s="693" t="s">
        <v>495</v>
      </c>
      <c r="F6" s="693" t="s">
        <v>497</v>
      </c>
      <c r="G6" s="165" t="s">
        <v>499</v>
      </c>
      <c r="H6" s="163" t="s">
        <v>532</v>
      </c>
      <c r="I6" s="693" t="s">
        <v>533</v>
      </c>
      <c r="J6" s="693" t="s">
        <v>534</v>
      </c>
      <c r="K6" s="165" t="s">
        <v>535</v>
      </c>
      <c r="L6" s="758"/>
      <c r="M6" s="174"/>
      <c r="N6" s="167" t="s">
        <v>803</v>
      </c>
      <c r="O6" s="167" t="s">
        <v>804</v>
      </c>
      <c r="P6" s="758"/>
      <c r="Q6" s="252"/>
    </row>
    <row r="7" spans="1:20" ht="30" customHeight="1">
      <c r="A7" s="432" t="s">
        <v>26</v>
      </c>
      <c r="B7" s="158"/>
      <c r="C7" s="159"/>
      <c r="D7" s="421">
        <v>862.49665173109997</v>
      </c>
      <c r="E7" s="436">
        <v>879.30816170830019</v>
      </c>
      <c r="F7" s="436">
        <v>1002.7198253675002</v>
      </c>
      <c r="G7" s="437">
        <v>876.2827690247002</v>
      </c>
      <c r="H7" s="421">
        <v>835.27994089230003</v>
      </c>
      <c r="I7" s="436">
        <v>737.63642321400016</v>
      </c>
      <c r="J7" s="436"/>
      <c r="K7" s="437"/>
      <c r="L7" s="438">
        <f>IF(OR(H7&lt;=0,I7&lt;=0),"-",I7/H7-1)</f>
        <v>-0.11689915308392385</v>
      </c>
      <c r="M7" s="78"/>
      <c r="N7" s="265">
        <f>D7+E7</f>
        <v>1741.8048134394003</v>
      </c>
      <c r="O7" s="439">
        <f>H7+I7</f>
        <v>1572.9163641063001</v>
      </c>
      <c r="P7" s="440">
        <f t="shared" ref="P7:P21" si="0">IF(OR(O7&lt;=0,N7&lt;=0),"-",O7/N7-1)</f>
        <v>-9.6961753710859244E-2</v>
      </c>
      <c r="Q7" s="657"/>
      <c r="R7" s="88"/>
      <c r="S7" s="88"/>
      <c r="T7" s="88"/>
    </row>
    <row r="8" spans="1:20" ht="30" customHeight="1">
      <c r="A8" s="80"/>
      <c r="B8" s="107" t="s">
        <v>31</v>
      </c>
      <c r="C8" s="82"/>
      <c r="D8" s="360">
        <v>687.54689061630006</v>
      </c>
      <c r="E8" s="361">
        <v>742.40998267090038</v>
      </c>
      <c r="F8" s="361">
        <v>878.27883285190023</v>
      </c>
      <c r="G8" s="362">
        <v>787.63591220520016</v>
      </c>
      <c r="H8" s="360">
        <v>699.55511139409998</v>
      </c>
      <c r="I8" s="361">
        <v>633.33273058780026</v>
      </c>
      <c r="J8" s="361"/>
      <c r="K8" s="362"/>
      <c r="L8" s="363">
        <f t="shared" ref="L8:L21" si="1">IF(OR(H8&lt;=0,I8&lt;=0),"-",I8/H8-1)</f>
        <v>-9.4663565068275002E-2</v>
      </c>
      <c r="M8" s="78"/>
      <c r="N8" s="267">
        <f t="shared" ref="N8:N21" si="2">D8+E8</f>
        <v>1429.9568732872003</v>
      </c>
      <c r="O8" s="267">
        <f t="shared" ref="O8:O21" si="3">H8+I8</f>
        <v>1332.8878419819002</v>
      </c>
      <c r="P8" s="364">
        <f t="shared" si="0"/>
        <v>-6.7882488709017363E-2</v>
      </c>
      <c r="Q8" s="252"/>
      <c r="R8" s="88"/>
      <c r="S8" s="88"/>
      <c r="T8" s="88"/>
    </row>
    <row r="9" spans="1:20" ht="30" customHeight="1">
      <c r="A9" s="80"/>
      <c r="B9" s="81" t="s">
        <v>363</v>
      </c>
      <c r="C9" s="82"/>
      <c r="D9" s="360">
        <v>442.82623107849992</v>
      </c>
      <c r="E9" s="361">
        <v>523.33833972930017</v>
      </c>
      <c r="F9" s="361">
        <v>640.76350414390026</v>
      </c>
      <c r="G9" s="362">
        <v>585.35227637210016</v>
      </c>
      <c r="H9" s="360">
        <v>470.54410049980009</v>
      </c>
      <c r="I9" s="361">
        <v>415.81157419910028</v>
      </c>
      <c r="J9" s="361"/>
      <c r="K9" s="362"/>
      <c r="L9" s="363">
        <f t="shared" si="1"/>
        <v>-0.11631752739554979</v>
      </c>
      <c r="M9" s="78"/>
      <c r="N9" s="267">
        <f t="shared" si="2"/>
        <v>966.16457080780015</v>
      </c>
      <c r="O9" s="267">
        <f t="shared" si="3"/>
        <v>886.35567469890043</v>
      </c>
      <c r="P9" s="364">
        <f t="shared" si="0"/>
        <v>-8.2603832225158436E-2</v>
      </c>
      <c r="Q9" s="252"/>
      <c r="R9" s="88"/>
      <c r="S9" s="88"/>
      <c r="T9" s="88"/>
    </row>
    <row r="10" spans="1:20" ht="30" customHeight="1">
      <c r="A10" s="157"/>
      <c r="B10" s="175" t="s">
        <v>364</v>
      </c>
      <c r="C10" s="159"/>
      <c r="D10" s="360">
        <v>-6.9306623999999983E-2</v>
      </c>
      <c r="E10" s="361">
        <v>-3.8590151999999996E-2</v>
      </c>
      <c r="F10" s="361">
        <v>-5.8625099999999992E-2</v>
      </c>
      <c r="G10" s="362">
        <v>-1.9377131999999998E-2</v>
      </c>
      <c r="H10" s="360">
        <v>-1.5548699999999999E-2</v>
      </c>
      <c r="I10" s="361">
        <v>-1.8293136000000005E-2</v>
      </c>
      <c r="J10" s="361"/>
      <c r="K10" s="362"/>
      <c r="L10" s="363" t="str">
        <f t="shared" si="1"/>
        <v>-</v>
      </c>
      <c r="M10" s="78"/>
      <c r="N10" s="267">
        <f t="shared" si="2"/>
        <v>-0.10789677599999997</v>
      </c>
      <c r="O10" s="267">
        <f t="shared" si="3"/>
        <v>-3.3841836E-2</v>
      </c>
      <c r="P10" s="364" t="str">
        <f t="shared" si="0"/>
        <v>-</v>
      </c>
      <c r="Q10" s="252"/>
      <c r="R10" s="88"/>
      <c r="S10" s="88"/>
      <c r="T10" s="88"/>
    </row>
    <row r="11" spans="1:20" ht="30" customHeight="1">
      <c r="A11" s="80"/>
      <c r="B11" s="81" t="s">
        <v>522</v>
      </c>
      <c r="C11" s="82"/>
      <c r="D11" s="360">
        <v>244.72065953780015</v>
      </c>
      <c r="E11" s="361">
        <v>219.07164294160017</v>
      </c>
      <c r="F11" s="361">
        <v>237.51532870799997</v>
      </c>
      <c r="G11" s="362">
        <v>202.28363583309994</v>
      </c>
      <c r="H11" s="360">
        <v>229.01101089429989</v>
      </c>
      <c r="I11" s="361">
        <v>217.52115638869995</v>
      </c>
      <c r="J11" s="361"/>
      <c r="K11" s="362"/>
      <c r="L11" s="363">
        <f t="shared" si="1"/>
        <v>-5.0171624764815737E-2</v>
      </c>
      <c r="M11" s="78"/>
      <c r="N11" s="267">
        <f t="shared" si="2"/>
        <v>463.79230247940029</v>
      </c>
      <c r="O11" s="267">
        <f t="shared" si="3"/>
        <v>446.53216728299981</v>
      </c>
      <c r="P11" s="364">
        <f t="shared" si="0"/>
        <v>-3.7215225660557683E-2</v>
      </c>
      <c r="Q11" s="252"/>
      <c r="R11" s="88"/>
      <c r="S11" s="88"/>
      <c r="T11" s="88"/>
    </row>
    <row r="12" spans="1:20" ht="30" customHeight="1">
      <c r="A12" s="80"/>
      <c r="B12" s="107" t="s">
        <v>365</v>
      </c>
      <c r="C12" s="82"/>
      <c r="D12" s="360">
        <v>168.09919409479994</v>
      </c>
      <c r="E12" s="361">
        <v>133.93395698939983</v>
      </c>
      <c r="F12" s="361">
        <v>115.76494597559999</v>
      </c>
      <c r="G12" s="362">
        <v>85.323570451500018</v>
      </c>
      <c r="H12" s="360">
        <v>133.14898872359996</v>
      </c>
      <c r="I12" s="361">
        <v>99.537377778199968</v>
      </c>
      <c r="J12" s="361"/>
      <c r="K12" s="362"/>
      <c r="L12" s="363">
        <f t="shared" si="1"/>
        <v>-0.25243609634297215</v>
      </c>
      <c r="M12" s="224"/>
      <c r="N12" s="267">
        <f t="shared" si="2"/>
        <v>302.03315108419974</v>
      </c>
      <c r="O12" s="267">
        <f t="shared" si="3"/>
        <v>232.68636650179991</v>
      </c>
      <c r="P12" s="364">
        <f t="shared" si="0"/>
        <v>-0.22959991091530074</v>
      </c>
      <c r="Q12" s="252"/>
      <c r="R12" s="88"/>
      <c r="S12" s="88"/>
      <c r="T12" s="88"/>
    </row>
    <row r="13" spans="1:20" ht="30" customHeight="1">
      <c r="A13" s="157"/>
      <c r="B13" s="158" t="s">
        <v>366</v>
      </c>
      <c r="C13" s="159"/>
      <c r="D13" s="360">
        <v>168.10279409479995</v>
      </c>
      <c r="E13" s="361">
        <v>133.93395698939983</v>
      </c>
      <c r="F13" s="361">
        <v>115.76494597559999</v>
      </c>
      <c r="G13" s="362">
        <v>85.323570451500018</v>
      </c>
      <c r="H13" s="360">
        <v>133.16084960969997</v>
      </c>
      <c r="I13" s="361">
        <v>99.537377778199968</v>
      </c>
      <c r="J13" s="361"/>
      <c r="K13" s="362"/>
      <c r="L13" s="363">
        <f t="shared" si="1"/>
        <v>-0.25250268325901948</v>
      </c>
      <c r="M13" s="78"/>
      <c r="N13" s="267">
        <f t="shared" si="2"/>
        <v>302.03675108419975</v>
      </c>
      <c r="O13" s="267">
        <f t="shared" si="3"/>
        <v>232.69822738789992</v>
      </c>
      <c r="P13" s="364">
        <f t="shared" si="0"/>
        <v>-0.2295698236966206</v>
      </c>
      <c r="Q13" s="252"/>
      <c r="R13" s="88"/>
      <c r="S13" s="88"/>
      <c r="T13" s="88"/>
    </row>
    <row r="14" spans="1:20" ht="30" customHeight="1">
      <c r="A14" s="157"/>
      <c r="B14" s="158" t="s">
        <v>367</v>
      </c>
      <c r="C14" s="159"/>
      <c r="D14" s="360">
        <v>-3.5999999999999999E-3</v>
      </c>
      <c r="E14" s="361">
        <v>0</v>
      </c>
      <c r="F14" s="361">
        <v>0</v>
      </c>
      <c r="G14" s="362">
        <v>0</v>
      </c>
      <c r="H14" s="360">
        <v>-1.1860886100000001E-2</v>
      </c>
      <c r="I14" s="361">
        <v>0</v>
      </c>
      <c r="J14" s="361"/>
      <c r="K14" s="362"/>
      <c r="L14" s="363" t="str">
        <f t="shared" si="1"/>
        <v>-</v>
      </c>
      <c r="M14" s="78"/>
      <c r="N14" s="267">
        <f t="shared" si="2"/>
        <v>-3.5999999999999999E-3</v>
      </c>
      <c r="O14" s="267">
        <f t="shared" si="3"/>
        <v>-1.1860886100000001E-2</v>
      </c>
      <c r="P14" s="364" t="str">
        <f t="shared" si="0"/>
        <v>-</v>
      </c>
      <c r="Q14" s="252"/>
      <c r="R14" s="88"/>
      <c r="S14" s="88"/>
      <c r="T14" s="88"/>
    </row>
    <row r="15" spans="1:20" ht="30" customHeight="1">
      <c r="A15" s="80"/>
      <c r="B15" s="107" t="s">
        <v>368</v>
      </c>
      <c r="C15" s="82"/>
      <c r="D15" s="360">
        <v>6.8505670199999988</v>
      </c>
      <c r="E15" s="361">
        <v>2.9642220480000008</v>
      </c>
      <c r="F15" s="361">
        <v>8.6760465400000015</v>
      </c>
      <c r="G15" s="362">
        <v>3.3232863679999998</v>
      </c>
      <c r="H15" s="360">
        <v>2.5758407745999996</v>
      </c>
      <c r="I15" s="361">
        <v>4.7663148480000004</v>
      </c>
      <c r="J15" s="361"/>
      <c r="K15" s="362"/>
      <c r="L15" s="363">
        <f t="shared" si="1"/>
        <v>0.85039187786758985</v>
      </c>
      <c r="M15" s="224"/>
      <c r="N15" s="267">
        <f t="shared" si="2"/>
        <v>9.8147890679999996</v>
      </c>
      <c r="O15" s="267">
        <f t="shared" si="3"/>
        <v>7.3421556226</v>
      </c>
      <c r="P15" s="364">
        <f t="shared" si="0"/>
        <v>-0.25192935153968199</v>
      </c>
      <c r="Q15" s="252"/>
      <c r="R15" s="88"/>
      <c r="S15" s="88"/>
      <c r="T15" s="88"/>
    </row>
    <row r="16" spans="1:20" ht="30" customHeight="1">
      <c r="A16" s="157"/>
      <c r="B16" s="158" t="s">
        <v>369</v>
      </c>
      <c r="C16" s="159"/>
      <c r="D16" s="360">
        <v>5.7816776519999991</v>
      </c>
      <c r="E16" s="361">
        <v>2.0467263600000005</v>
      </c>
      <c r="F16" s="361">
        <v>8.3600235840000021</v>
      </c>
      <c r="G16" s="362">
        <v>1.9147494120000002</v>
      </c>
      <c r="H16" s="360">
        <v>1.6927415625999997</v>
      </c>
      <c r="I16" s="361">
        <v>3.627531072</v>
      </c>
      <c r="J16" s="361"/>
      <c r="K16" s="362"/>
      <c r="L16" s="363">
        <f t="shared" si="1"/>
        <v>1.1429916722953397</v>
      </c>
      <c r="M16" s="78"/>
      <c r="N16" s="267">
        <f t="shared" si="2"/>
        <v>7.828404012</v>
      </c>
      <c r="O16" s="267">
        <f t="shared" si="3"/>
        <v>5.3202726346000002</v>
      </c>
      <c r="P16" s="364">
        <f t="shared" si="0"/>
        <v>-0.32038859690370303</v>
      </c>
      <c r="Q16" s="252"/>
      <c r="R16" s="88"/>
      <c r="S16" s="88"/>
      <c r="T16" s="88"/>
    </row>
    <row r="17" spans="1:22" ht="30" customHeight="1">
      <c r="A17" s="157"/>
      <c r="B17" s="158" t="s">
        <v>370</v>
      </c>
      <c r="C17" s="159"/>
      <c r="D17" s="360">
        <v>1.068889368</v>
      </c>
      <c r="E17" s="361">
        <v>0.91749568800000003</v>
      </c>
      <c r="F17" s="361">
        <v>0.31602295600000002</v>
      </c>
      <c r="G17" s="362">
        <v>1.4085369559999998</v>
      </c>
      <c r="H17" s="360">
        <v>0.88309921199999997</v>
      </c>
      <c r="I17" s="361">
        <v>1.1387837759999999</v>
      </c>
      <c r="J17" s="361"/>
      <c r="K17" s="362"/>
      <c r="L17" s="363">
        <f t="shared" si="1"/>
        <v>0.28953096155633307</v>
      </c>
      <c r="M17" s="78"/>
      <c r="N17" s="267">
        <f t="shared" si="2"/>
        <v>1.986385056</v>
      </c>
      <c r="O17" s="267">
        <f t="shared" si="3"/>
        <v>2.0218829879999998</v>
      </c>
      <c r="P17" s="364">
        <f t="shared" si="0"/>
        <v>1.787061974352655E-2</v>
      </c>
      <c r="Q17" s="252"/>
      <c r="R17" s="88"/>
      <c r="S17" s="88"/>
      <c r="T17" s="88"/>
    </row>
    <row r="18" spans="1:22" ht="30" customHeight="1">
      <c r="A18" s="80" t="s">
        <v>469</v>
      </c>
      <c r="B18" s="107"/>
      <c r="C18" s="82"/>
      <c r="D18" s="360">
        <v>18.693741470700001</v>
      </c>
      <c r="E18" s="361">
        <v>5.1264835819999997</v>
      </c>
      <c r="F18" s="361">
        <v>3.1444057298999999</v>
      </c>
      <c r="G18" s="362">
        <v>2.2154877365000001</v>
      </c>
      <c r="H18" s="360">
        <v>9.9980236799999993</v>
      </c>
      <c r="I18" s="361">
        <v>2.5758475161999996</v>
      </c>
      <c r="J18" s="361"/>
      <c r="K18" s="362"/>
      <c r="L18" s="363">
        <f t="shared" si="1"/>
        <v>-0.74236433132752899</v>
      </c>
      <c r="M18" s="224"/>
      <c r="N18" s="267">
        <f t="shared" si="2"/>
        <v>23.8202250527</v>
      </c>
      <c r="O18" s="267">
        <f t="shared" si="3"/>
        <v>12.573871196199999</v>
      </c>
      <c r="P18" s="364">
        <f t="shared" si="0"/>
        <v>-0.4721346600050379</v>
      </c>
      <c r="Q18" s="252"/>
      <c r="R18" s="88"/>
      <c r="S18" s="88"/>
      <c r="T18" s="88"/>
    </row>
    <row r="19" spans="1:22" ht="30" customHeight="1">
      <c r="A19" s="157"/>
      <c r="B19" s="158" t="s">
        <v>471</v>
      </c>
      <c r="C19" s="159"/>
      <c r="D19" s="360">
        <v>0.57781358400000016</v>
      </c>
      <c r="E19" s="361">
        <v>0.43709366399999994</v>
      </c>
      <c r="F19" s="361">
        <v>0.75765411599999977</v>
      </c>
      <c r="G19" s="362">
        <v>0.70389012000000006</v>
      </c>
      <c r="H19" s="360">
        <v>0.7699401600000001</v>
      </c>
      <c r="I19" s="361">
        <v>0.52114652399999994</v>
      </c>
      <c r="J19" s="361"/>
      <c r="K19" s="362"/>
      <c r="L19" s="363">
        <f t="shared" si="1"/>
        <v>-0.32313373028885795</v>
      </c>
      <c r="M19" s="78"/>
      <c r="N19" s="267">
        <f t="shared" si="2"/>
        <v>1.0149072480000001</v>
      </c>
      <c r="O19" s="267">
        <f t="shared" si="3"/>
        <v>1.2910866840000002</v>
      </c>
      <c r="P19" s="364">
        <f t="shared" si="0"/>
        <v>0.27212283343551413</v>
      </c>
      <c r="Q19" s="252"/>
      <c r="R19" s="88"/>
      <c r="S19" s="88"/>
      <c r="T19" s="88"/>
    </row>
    <row r="20" spans="1:22" ht="30" customHeight="1">
      <c r="A20" s="157"/>
      <c r="B20" s="158" t="s">
        <v>472</v>
      </c>
      <c r="C20" s="159"/>
      <c r="D20" s="360">
        <v>18.1159278867</v>
      </c>
      <c r="E20" s="361">
        <v>4.6893899179999998</v>
      </c>
      <c r="F20" s="361">
        <v>2.3867516138999996</v>
      </c>
      <c r="G20" s="362">
        <v>1.5115976165</v>
      </c>
      <c r="H20" s="360">
        <v>9.2280835200000002</v>
      </c>
      <c r="I20" s="361">
        <v>2.0547009921999999</v>
      </c>
      <c r="J20" s="361"/>
      <c r="K20" s="362"/>
      <c r="L20" s="367">
        <f t="shared" si="1"/>
        <v>-0.77734260989870196</v>
      </c>
      <c r="M20" s="78"/>
      <c r="N20" s="267">
        <f t="shared" si="2"/>
        <v>22.8053178047</v>
      </c>
      <c r="O20" s="267">
        <f t="shared" si="3"/>
        <v>11.282784512199999</v>
      </c>
      <c r="P20" s="364">
        <f t="shared" si="0"/>
        <v>-0.50525642269827498</v>
      </c>
      <c r="Q20" s="252"/>
      <c r="R20" s="88"/>
      <c r="S20" s="88"/>
      <c r="T20" s="88"/>
    </row>
    <row r="21" spans="1:22" ht="30" customHeight="1">
      <c r="A21" s="203" t="s">
        <v>466</v>
      </c>
      <c r="B21" s="427"/>
      <c r="C21" s="202"/>
      <c r="D21" s="428">
        <v>881.19039320179991</v>
      </c>
      <c r="E21" s="430">
        <v>884.4346452903003</v>
      </c>
      <c r="F21" s="430">
        <v>1005.8642310974002</v>
      </c>
      <c r="G21" s="431">
        <v>878.4982567612002</v>
      </c>
      <c r="H21" s="428">
        <v>845.27796457230011</v>
      </c>
      <c r="I21" s="430">
        <v>740.2122707302002</v>
      </c>
      <c r="J21" s="430"/>
      <c r="K21" s="431"/>
      <c r="L21" s="412">
        <f t="shared" si="1"/>
        <v>-0.12429721138567928</v>
      </c>
      <c r="M21" s="224"/>
      <c r="N21" s="281">
        <f t="shared" si="2"/>
        <v>1765.6250384921002</v>
      </c>
      <c r="O21" s="281">
        <f t="shared" si="3"/>
        <v>1585.4902353025004</v>
      </c>
      <c r="P21" s="412">
        <f t="shared" si="0"/>
        <v>-0.10202324913982908</v>
      </c>
      <c r="Q21" s="252"/>
      <c r="R21" s="88"/>
      <c r="S21" s="88"/>
      <c r="T21" s="88"/>
    </row>
    <row r="22" spans="1:22" ht="30" customHeight="1">
      <c r="A22" s="125" t="s">
        <v>797</v>
      </c>
      <c r="J22" s="417"/>
    </row>
    <row r="23" spans="1:22" ht="30" customHeight="1">
      <c r="A23" s="77"/>
      <c r="B23" s="225"/>
      <c r="C23" s="225"/>
      <c r="D23" s="418"/>
      <c r="E23" s="418"/>
      <c r="F23" s="418"/>
      <c r="G23" s="418"/>
      <c r="H23" s="248"/>
      <c r="I23" s="418"/>
      <c r="J23" s="418"/>
      <c r="K23" s="248"/>
      <c r="M23" s="78"/>
      <c r="O23" s="419"/>
      <c r="P23" s="420"/>
    </row>
    <row r="24" spans="1:22" ht="30" customHeight="1">
      <c r="A24" s="133" t="s">
        <v>380</v>
      </c>
      <c r="B24" s="386"/>
      <c r="C24" s="386"/>
      <c r="D24" s="389"/>
      <c r="E24" s="389"/>
      <c r="F24" s="389"/>
      <c r="G24" s="389"/>
      <c r="H24" s="389"/>
      <c r="I24" s="173"/>
      <c r="J24" s="173"/>
      <c r="K24" s="388"/>
      <c r="L24" s="387"/>
      <c r="M24" s="388"/>
      <c r="N24" s="388"/>
      <c r="O24" s="388"/>
      <c r="P24" s="171" t="s">
        <v>5</v>
      </c>
    </row>
    <row r="25" spans="1:22" ht="30" customHeight="1">
      <c r="A25" s="762" t="s">
        <v>308</v>
      </c>
      <c r="B25" s="763"/>
      <c r="C25" s="764"/>
      <c r="D25" s="771">
        <v>2025</v>
      </c>
      <c r="E25" s="772"/>
      <c r="F25" s="772"/>
      <c r="G25" s="773"/>
      <c r="H25" s="771">
        <v>2026</v>
      </c>
      <c r="I25" s="772"/>
      <c r="J25" s="772"/>
      <c r="K25" s="773"/>
      <c r="L25" s="756" t="s">
        <v>12</v>
      </c>
      <c r="M25" s="174"/>
      <c r="N25" s="731">
        <v>2025</v>
      </c>
      <c r="O25" s="731">
        <v>2026</v>
      </c>
      <c r="P25" s="756" t="s">
        <v>13</v>
      </c>
    </row>
    <row r="26" spans="1:22" ht="30" customHeight="1">
      <c r="A26" s="765"/>
      <c r="B26" s="766"/>
      <c r="C26" s="767"/>
      <c r="D26" s="135" t="s">
        <v>7</v>
      </c>
      <c r="E26" s="136" t="s">
        <v>2</v>
      </c>
      <c r="F26" s="136" t="s">
        <v>1</v>
      </c>
      <c r="G26" s="692" t="s">
        <v>0</v>
      </c>
      <c r="H26" s="135" t="s">
        <v>7</v>
      </c>
      <c r="I26" s="136" t="s">
        <v>2</v>
      </c>
      <c r="J26" s="136" t="s">
        <v>1</v>
      </c>
      <c r="K26" s="692" t="s">
        <v>0</v>
      </c>
      <c r="L26" s="757"/>
      <c r="M26" s="174"/>
      <c r="N26" s="139" t="s">
        <v>424</v>
      </c>
      <c r="O26" s="140" t="s">
        <v>424</v>
      </c>
      <c r="P26" s="757"/>
    </row>
    <row r="27" spans="1:22" ht="30" customHeight="1" thickBot="1">
      <c r="A27" s="768"/>
      <c r="B27" s="769"/>
      <c r="C27" s="770"/>
      <c r="D27" s="163" t="s">
        <v>493</v>
      </c>
      <c r="E27" s="693" t="s">
        <v>495</v>
      </c>
      <c r="F27" s="693" t="s">
        <v>497</v>
      </c>
      <c r="G27" s="165" t="s">
        <v>499</v>
      </c>
      <c r="H27" s="163" t="s">
        <v>532</v>
      </c>
      <c r="I27" s="693" t="s">
        <v>533</v>
      </c>
      <c r="J27" s="693" t="s">
        <v>534</v>
      </c>
      <c r="K27" s="165" t="s">
        <v>535</v>
      </c>
      <c r="L27" s="758"/>
      <c r="M27" s="174"/>
      <c r="N27" s="167" t="s">
        <v>803</v>
      </c>
      <c r="O27" s="167" t="s">
        <v>804</v>
      </c>
      <c r="P27" s="758"/>
    </row>
    <row r="28" spans="1:22" ht="30" customHeight="1">
      <c r="A28" s="180" t="s">
        <v>473</v>
      </c>
      <c r="B28" s="175"/>
      <c r="C28" s="159"/>
      <c r="D28" s="421">
        <v>466.58429626759994</v>
      </c>
      <c r="E28" s="441">
        <v>474.435040738</v>
      </c>
      <c r="F28" s="422">
        <v>531.93433545150003</v>
      </c>
      <c r="G28" s="264">
        <v>517.96794165080007</v>
      </c>
      <c r="H28" s="421">
        <v>430.86479924500009</v>
      </c>
      <c r="I28" s="441">
        <v>356.84471186719998</v>
      </c>
      <c r="J28" s="422"/>
      <c r="K28" s="264"/>
      <c r="L28" s="438">
        <f>IF(OR(H28&lt;=0,I28&lt;=0),"-",I28/H28-1)</f>
        <v>-0.17179423222204449</v>
      </c>
      <c r="M28" s="220"/>
      <c r="N28" s="265">
        <f>D28+E28</f>
        <v>941.01933700559994</v>
      </c>
      <c r="O28" s="265">
        <f>H28+I28</f>
        <v>787.70951111220006</v>
      </c>
      <c r="P28" s="440">
        <f>IF(OR(O28&lt;=0,N28&lt;=0),"-",O28/N28-1)</f>
        <v>-0.16291889004241311</v>
      </c>
      <c r="R28" s="88"/>
      <c r="S28" s="88"/>
      <c r="T28" s="88"/>
      <c r="U28" s="88"/>
      <c r="V28" s="88"/>
    </row>
    <row r="29" spans="1:22" ht="30" customHeight="1">
      <c r="A29" s="106" t="s">
        <v>474</v>
      </c>
      <c r="B29" s="107"/>
      <c r="C29" s="392"/>
      <c r="D29" s="360">
        <v>232.25065160489996</v>
      </c>
      <c r="E29" s="423">
        <v>275.3488749334</v>
      </c>
      <c r="F29" s="424">
        <v>357.40022526880006</v>
      </c>
      <c r="G29" s="266">
        <v>275.93316499869997</v>
      </c>
      <c r="H29" s="360">
        <v>269.72172046510002</v>
      </c>
      <c r="I29" s="423">
        <v>275.42622369060001</v>
      </c>
      <c r="J29" s="424"/>
      <c r="K29" s="266"/>
      <c r="L29" s="363">
        <f t="shared" ref="L29:L32" si="4">IF(OR(H29&lt;=0,I29&lt;=0),"-",I29/H29-1)</f>
        <v>2.1149587862865804E-2</v>
      </c>
      <c r="M29" s="220"/>
      <c r="N29" s="267">
        <f t="shared" ref="N29:N32" si="5">D29+E29</f>
        <v>507.59952653829998</v>
      </c>
      <c r="O29" s="267">
        <f t="shared" ref="O29:O32" si="6">H29+I29</f>
        <v>545.14794415570009</v>
      </c>
      <c r="P29" s="364">
        <f>IF(OR(O29&lt;=0,N29&lt;=0),"-",O29/N29-1)</f>
        <v>7.3972522932538531E-2</v>
      </c>
      <c r="R29" s="88"/>
      <c r="S29" s="88"/>
      <c r="T29" s="88"/>
      <c r="U29" s="88"/>
      <c r="V29" s="88"/>
    </row>
    <row r="30" spans="1:22" ht="30" customHeight="1">
      <c r="A30" s="106" t="s">
        <v>475</v>
      </c>
      <c r="B30" s="107"/>
      <c r="C30" s="82"/>
      <c r="D30" s="360">
        <v>144.30863872720002</v>
      </c>
      <c r="E30" s="423">
        <v>122.86128488280001</v>
      </c>
      <c r="F30" s="424">
        <v>105.9636797329</v>
      </c>
      <c r="G30" s="266">
        <v>76.314342029000017</v>
      </c>
      <c r="H30" s="360">
        <v>126.9499099937</v>
      </c>
      <c r="I30" s="423">
        <v>99.7385310632</v>
      </c>
      <c r="J30" s="424"/>
      <c r="K30" s="266"/>
      <c r="L30" s="363">
        <f t="shared" si="4"/>
        <v>-0.21434736686186218</v>
      </c>
      <c r="M30" s="220"/>
      <c r="N30" s="267">
        <f t="shared" si="5"/>
        <v>267.16992361000001</v>
      </c>
      <c r="O30" s="267">
        <f t="shared" si="6"/>
        <v>226.68844105689999</v>
      </c>
      <c r="P30" s="364">
        <f>IF(OR(O30&lt;=0,N30&lt;=0),"-",O30/N30-1)</f>
        <v>-0.15151960971547329</v>
      </c>
      <c r="R30" s="88"/>
      <c r="S30" s="88"/>
      <c r="T30" s="88"/>
      <c r="U30" s="88"/>
      <c r="V30" s="88"/>
    </row>
    <row r="31" spans="1:22" ht="30" customHeight="1">
      <c r="A31" s="106" t="s">
        <v>476</v>
      </c>
      <c r="B31" s="107"/>
      <c r="C31" s="82"/>
      <c r="D31" s="360">
        <v>38.046806602100006</v>
      </c>
      <c r="E31" s="423">
        <v>11.789444736100002</v>
      </c>
      <c r="F31" s="424">
        <v>10.565990644200001</v>
      </c>
      <c r="G31" s="266">
        <v>8.282808082699999</v>
      </c>
      <c r="H31" s="360">
        <v>17.7415348685</v>
      </c>
      <c r="I31" s="423">
        <v>8.2028041091999988</v>
      </c>
      <c r="J31" s="424"/>
      <c r="K31" s="266"/>
      <c r="L31" s="363">
        <f t="shared" si="4"/>
        <v>-0.5376496920926479</v>
      </c>
      <c r="M31" s="220"/>
      <c r="N31" s="267">
        <f t="shared" si="5"/>
        <v>49.836251338200007</v>
      </c>
      <c r="O31" s="267">
        <f t="shared" si="6"/>
        <v>25.944338977699999</v>
      </c>
      <c r="P31" s="364">
        <f>IF(OR(O31&lt;=0,N31&lt;=0),"-",O31/N31-1)</f>
        <v>-0.47940829655031869</v>
      </c>
      <c r="R31" s="88"/>
      <c r="S31" s="88"/>
      <c r="T31" s="88"/>
      <c r="U31" s="88"/>
      <c r="V31" s="88"/>
    </row>
    <row r="32" spans="1:22" s="126" customFormat="1" ht="30" customHeight="1">
      <c r="A32" s="203" t="s">
        <v>381</v>
      </c>
      <c r="B32" s="427"/>
      <c r="C32" s="202"/>
      <c r="D32" s="428">
        <v>881.19039320179991</v>
      </c>
      <c r="E32" s="429">
        <v>884.4346452903003</v>
      </c>
      <c r="F32" s="430">
        <v>1005.8642310974003</v>
      </c>
      <c r="G32" s="431">
        <v>878.49825676120042</v>
      </c>
      <c r="H32" s="428">
        <v>845.27796457229999</v>
      </c>
      <c r="I32" s="429">
        <v>740.21227073019998</v>
      </c>
      <c r="J32" s="430"/>
      <c r="K32" s="431"/>
      <c r="L32" s="412">
        <f t="shared" si="4"/>
        <v>-0.1242972113856794</v>
      </c>
      <c r="M32" s="224"/>
      <c r="N32" s="281">
        <f t="shared" si="5"/>
        <v>1765.6250384921002</v>
      </c>
      <c r="O32" s="281">
        <f t="shared" si="6"/>
        <v>1585.4902353025</v>
      </c>
      <c r="P32" s="412">
        <f>IF(OR(O32&lt;=0,N32&lt;=0),"-",O32/N32-1)</f>
        <v>-0.1020232491398293</v>
      </c>
      <c r="R32" s="88"/>
      <c r="S32" s="88"/>
      <c r="T32" s="88"/>
      <c r="U32" s="88"/>
      <c r="V32" s="88"/>
    </row>
    <row r="33" spans="1:16" s="126" customFormat="1" ht="30" customHeight="1">
      <c r="A33" s="125" t="s">
        <v>797</v>
      </c>
      <c r="B33" s="225"/>
      <c r="C33" s="225"/>
      <c r="D33" s="425"/>
      <c r="E33" s="425"/>
      <c r="F33" s="425"/>
      <c r="G33" s="425"/>
      <c r="H33" s="425"/>
      <c r="I33" s="425"/>
      <c r="J33" s="425"/>
      <c r="K33" s="425"/>
      <c r="L33" s="426"/>
      <c r="M33" s="78"/>
      <c r="N33" s="425"/>
      <c r="O33" s="425"/>
      <c r="P33" s="333"/>
    </row>
    <row r="34" spans="1:16" ht="30" customHeight="1">
      <c r="A34" s="131"/>
    </row>
    <row r="35" spans="1:16" ht="30" customHeight="1">
      <c r="A35" s="131"/>
    </row>
  </sheetData>
  <mergeCells count="10">
    <mergeCell ref="A4:C6"/>
    <mergeCell ref="D4:G4"/>
    <mergeCell ref="H4:K4"/>
    <mergeCell ref="L4:L6"/>
    <mergeCell ref="P4:P6"/>
    <mergeCell ref="A25:C27"/>
    <mergeCell ref="D25:G25"/>
    <mergeCell ref="H25:K25"/>
    <mergeCell ref="L25:L27"/>
    <mergeCell ref="P25:P27"/>
  </mergeCells>
  <phoneticPr fontId="4" type="noConversion"/>
  <printOptions horizontalCentered="1"/>
  <pageMargins left="0.39370078740157483" right="0.39370078740157483" top="0.39370078740157483" bottom="0.39370078740157483" header="0.51181102362204722" footer="0.15748031496062992"/>
  <pageSetup paperSize="9" scale="52" orientation="landscape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pageSetUpPr fitToPage="1"/>
  </sheetPr>
  <dimension ref="A1:X39"/>
  <sheetViews>
    <sheetView showGridLines="0" defaultGridColor="0" view="pageBreakPreview" colorId="53" zoomScale="70" zoomScaleNormal="60" zoomScaleSheetLayoutView="70" workbookViewId="0"/>
  </sheetViews>
  <sheetFormatPr defaultColWidth="12.77734375" defaultRowHeight="30" customHeight="1"/>
  <cols>
    <col min="1" max="1" width="3.6640625" style="66" customWidth="1"/>
    <col min="2" max="2" width="12.77734375" style="66" customWidth="1"/>
    <col min="3" max="3" width="16.77734375" style="66" customWidth="1"/>
    <col min="4" max="12" width="12.77734375" style="66" customWidth="1"/>
    <col min="13" max="13" width="1.77734375" style="198" customWidth="1"/>
    <col min="14" max="14" width="12.77734375" style="66" customWidth="1"/>
    <col min="15" max="15" width="12.77734375" style="219" customWidth="1"/>
    <col min="16" max="16384" width="12.77734375" style="66"/>
  </cols>
  <sheetData>
    <row r="1" spans="1:24" ht="30" customHeight="1">
      <c r="A1" s="200" t="s">
        <v>39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</row>
    <row r="2" spans="1:24" ht="30" customHeight="1">
      <c r="A2" s="169"/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</row>
    <row r="3" spans="1:24" s="71" customFormat="1" ht="30" customHeight="1">
      <c r="A3" s="133" t="s">
        <v>382</v>
      </c>
      <c r="B3" s="70"/>
      <c r="C3" s="170"/>
      <c r="D3" s="170"/>
      <c r="E3" s="170"/>
      <c r="F3" s="170"/>
      <c r="G3" s="170"/>
      <c r="H3" s="170"/>
      <c r="I3" s="170"/>
      <c r="J3" s="170"/>
      <c r="L3" s="171"/>
      <c r="M3" s="172"/>
      <c r="O3" s="173"/>
      <c r="P3" s="171" t="s">
        <v>23</v>
      </c>
      <c r="Q3" s="66"/>
      <c r="R3" s="66"/>
      <c r="S3" s="66"/>
    </row>
    <row r="4" spans="1:24" ht="30" customHeight="1">
      <c r="A4" s="762" t="s">
        <v>308</v>
      </c>
      <c r="B4" s="763"/>
      <c r="C4" s="764"/>
      <c r="D4" s="771">
        <v>2025</v>
      </c>
      <c r="E4" s="772"/>
      <c r="F4" s="772"/>
      <c r="G4" s="773"/>
      <c r="H4" s="771">
        <v>2026</v>
      </c>
      <c r="I4" s="772"/>
      <c r="J4" s="772"/>
      <c r="K4" s="773"/>
      <c r="L4" s="756" t="s">
        <v>12</v>
      </c>
      <c r="M4" s="174"/>
      <c r="N4" s="688">
        <v>2025</v>
      </c>
      <c r="O4" s="688">
        <v>2026</v>
      </c>
      <c r="P4" s="756" t="s">
        <v>13</v>
      </c>
    </row>
    <row r="5" spans="1:24" ht="30" customHeight="1">
      <c r="A5" s="765"/>
      <c r="B5" s="766"/>
      <c r="C5" s="767"/>
      <c r="D5" s="135" t="s">
        <v>7</v>
      </c>
      <c r="E5" s="136" t="s">
        <v>2</v>
      </c>
      <c r="F5" s="136" t="s">
        <v>1</v>
      </c>
      <c r="G5" s="692" t="s">
        <v>0</v>
      </c>
      <c r="H5" s="135" t="s">
        <v>7</v>
      </c>
      <c r="I5" s="136" t="s">
        <v>2</v>
      </c>
      <c r="J5" s="136" t="s">
        <v>1</v>
      </c>
      <c r="K5" s="692" t="s">
        <v>0</v>
      </c>
      <c r="L5" s="757"/>
      <c r="M5" s="174"/>
      <c r="N5" s="139" t="s">
        <v>424</v>
      </c>
      <c r="O5" s="140" t="s">
        <v>424</v>
      </c>
      <c r="P5" s="757"/>
    </row>
    <row r="6" spans="1:24" ht="30" customHeight="1" thickBot="1">
      <c r="A6" s="768"/>
      <c r="B6" s="769"/>
      <c r="C6" s="770"/>
      <c r="D6" s="163" t="s">
        <v>493</v>
      </c>
      <c r="E6" s="693" t="s">
        <v>495</v>
      </c>
      <c r="F6" s="693" t="s">
        <v>497</v>
      </c>
      <c r="G6" s="165" t="s">
        <v>499</v>
      </c>
      <c r="H6" s="163" t="s">
        <v>532</v>
      </c>
      <c r="I6" s="693" t="s">
        <v>533</v>
      </c>
      <c r="J6" s="693" t="s">
        <v>534</v>
      </c>
      <c r="K6" s="165" t="s">
        <v>535</v>
      </c>
      <c r="L6" s="758"/>
      <c r="M6" s="174"/>
      <c r="N6" s="167" t="s">
        <v>803</v>
      </c>
      <c r="O6" s="167" t="s">
        <v>804</v>
      </c>
      <c r="P6" s="758"/>
    </row>
    <row r="7" spans="1:24" ht="30" customHeight="1">
      <c r="A7" s="432" t="s">
        <v>383</v>
      </c>
      <c r="B7" s="158"/>
      <c r="C7" s="159"/>
      <c r="D7" s="421">
        <v>34419</v>
      </c>
      <c r="E7" s="454">
        <v>35705</v>
      </c>
      <c r="F7" s="454">
        <v>36487</v>
      </c>
      <c r="G7" s="455">
        <v>36923</v>
      </c>
      <c r="H7" s="421">
        <v>37646</v>
      </c>
      <c r="I7" s="454">
        <v>38092</v>
      </c>
      <c r="J7" s="454"/>
      <c r="K7" s="455"/>
      <c r="L7" s="438">
        <f>IF(OR(H7&lt;=0,I7&lt;=0),"-",I7/H7-1)</f>
        <v>1.1847208202730775E-2</v>
      </c>
      <c r="M7" s="78"/>
      <c r="N7" s="265">
        <f>E7</f>
        <v>35705</v>
      </c>
      <c r="O7" s="453">
        <f>I7</f>
        <v>38092</v>
      </c>
      <c r="P7" s="102">
        <f>IF(OR(O7&lt;=0,N7&lt;=0),"-",O7/N7-1)</f>
        <v>6.6853381879288687E-2</v>
      </c>
      <c r="T7" s="79"/>
      <c r="U7" s="79"/>
      <c r="V7" s="79"/>
      <c r="W7" s="79"/>
      <c r="X7" s="79"/>
    </row>
    <row r="8" spans="1:24" ht="30" customHeight="1">
      <c r="A8" s="221" t="s">
        <v>384</v>
      </c>
      <c r="B8" s="222"/>
      <c r="C8" s="223"/>
      <c r="D8" s="245">
        <v>0.55900000000000005</v>
      </c>
      <c r="E8" s="246">
        <v>0.55500000000000005</v>
      </c>
      <c r="F8" s="246">
        <v>0.54500000000000004</v>
      </c>
      <c r="G8" s="368">
        <v>0.51600000000000001</v>
      </c>
      <c r="H8" s="245">
        <v>0.55800000000000005</v>
      </c>
      <c r="I8" s="246">
        <v>0.53100000000000003</v>
      </c>
      <c r="J8" s="246"/>
      <c r="K8" s="368"/>
      <c r="L8" s="445">
        <f>I8-H8</f>
        <v>-2.7000000000000024E-2</v>
      </c>
      <c r="M8" s="78"/>
      <c r="N8" s="367">
        <v>0.55700000000000005</v>
      </c>
      <c r="O8" s="367">
        <v>0.54600000000000004</v>
      </c>
      <c r="P8" s="445">
        <f>O8-N8</f>
        <v>-1.100000000000001E-2</v>
      </c>
      <c r="T8" s="79"/>
      <c r="U8" s="79"/>
      <c r="V8" s="79"/>
      <c r="W8" s="79"/>
      <c r="X8" s="79"/>
    </row>
    <row r="9" spans="1:24" ht="30" customHeight="1">
      <c r="A9" s="77"/>
      <c r="B9" s="225"/>
      <c r="C9" s="225"/>
      <c r="D9" s="295"/>
      <c r="E9" s="295"/>
      <c r="F9" s="295"/>
      <c r="G9" s="295"/>
      <c r="H9" s="220"/>
      <c r="I9" s="220"/>
      <c r="J9" s="220"/>
      <c r="K9" s="220"/>
      <c r="L9" s="226"/>
      <c r="M9" s="78"/>
      <c r="N9" s="220"/>
      <c r="O9" s="220"/>
      <c r="P9" s="226"/>
      <c r="T9" s="88"/>
      <c r="U9" s="88"/>
      <c r="V9" s="88"/>
      <c r="W9" s="88"/>
      <c r="X9" s="88"/>
    </row>
    <row r="10" spans="1:24" ht="30" customHeight="1">
      <c r="A10" s="131"/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78"/>
      <c r="N10" s="131"/>
      <c r="P10" s="131"/>
      <c r="R10" s="89"/>
      <c r="S10" s="89"/>
      <c r="T10" s="89"/>
      <c r="U10" s="89"/>
      <c r="V10" s="89"/>
      <c r="W10" s="89"/>
      <c r="X10" s="89"/>
    </row>
    <row r="11" spans="1:24" ht="30" customHeight="1">
      <c r="A11" s="131"/>
      <c r="D11" s="88"/>
      <c r="E11" s="88"/>
      <c r="F11" s="88"/>
      <c r="G11" s="88"/>
      <c r="H11" s="88"/>
      <c r="I11" s="88"/>
      <c r="M11" s="66"/>
      <c r="O11" s="66"/>
    </row>
    <row r="12" spans="1:24" ht="30" customHeight="1">
      <c r="A12" s="785"/>
      <c r="B12" s="785"/>
      <c r="C12" s="785"/>
      <c r="D12" s="389"/>
      <c r="E12" s="389"/>
      <c r="F12" s="389"/>
      <c r="G12" s="389"/>
      <c r="H12" s="389"/>
      <c r="I12" s="173"/>
      <c r="J12" s="173"/>
      <c r="K12" s="388"/>
      <c r="L12" s="387"/>
      <c r="M12" s="388"/>
      <c r="N12" s="388"/>
      <c r="O12" s="388"/>
      <c r="P12" s="387"/>
    </row>
    <row r="13" spans="1:24" ht="30" customHeight="1">
      <c r="A13" s="785"/>
      <c r="B13" s="785"/>
      <c r="C13" s="785"/>
      <c r="D13" s="173"/>
      <c r="E13" s="173"/>
      <c r="F13" s="173"/>
      <c r="G13" s="388"/>
      <c r="H13" s="173"/>
      <c r="I13" s="173"/>
      <c r="J13" s="173"/>
      <c r="K13" s="388"/>
      <c r="L13" s="387"/>
      <c r="M13" s="388"/>
      <c r="N13" s="388"/>
      <c r="O13" s="388"/>
      <c r="P13" s="387"/>
    </row>
    <row r="14" spans="1:24" ht="30" customHeight="1">
      <c r="A14" s="250"/>
      <c r="B14" s="250"/>
      <c r="C14" s="251"/>
      <c r="D14" s="449"/>
      <c r="E14" s="449"/>
      <c r="F14" s="449"/>
      <c r="G14" s="449"/>
      <c r="H14" s="449"/>
      <c r="I14" s="449"/>
      <c r="J14" s="449"/>
      <c r="K14" s="449"/>
      <c r="L14" s="450"/>
      <c r="M14" s="220"/>
      <c r="N14" s="449"/>
      <c r="O14" s="449"/>
      <c r="P14" s="450"/>
    </row>
    <row r="15" spans="1:24" ht="30" customHeight="1">
      <c r="A15" s="250"/>
      <c r="B15" s="251"/>
      <c r="C15" s="251"/>
      <c r="D15" s="449"/>
      <c r="E15" s="449"/>
      <c r="F15" s="449"/>
      <c r="G15" s="449"/>
      <c r="H15" s="449"/>
      <c r="I15" s="449"/>
      <c r="J15" s="449"/>
      <c r="K15" s="449"/>
      <c r="L15" s="450"/>
      <c r="M15" s="220"/>
      <c r="N15" s="449"/>
      <c r="O15" s="449"/>
      <c r="P15" s="450"/>
    </row>
    <row r="16" spans="1:24" ht="30" customHeight="1">
      <c r="A16" s="250"/>
      <c r="B16" s="251"/>
      <c r="C16" s="251"/>
      <c r="D16" s="228"/>
      <c r="E16" s="228"/>
      <c r="F16" s="228"/>
      <c r="G16" s="228"/>
      <c r="H16" s="220"/>
      <c r="I16" s="220"/>
      <c r="J16" s="220"/>
      <c r="K16" s="220"/>
      <c r="L16" s="226"/>
      <c r="M16" s="220"/>
      <c r="N16" s="220"/>
      <c r="O16" s="220"/>
      <c r="P16" s="226"/>
    </row>
    <row r="17" spans="1:16" ht="30" customHeight="1">
      <c r="A17" s="250"/>
      <c r="B17" s="251"/>
      <c r="C17" s="251"/>
      <c r="D17" s="228"/>
      <c r="E17" s="228"/>
      <c r="F17" s="228"/>
      <c r="G17" s="228"/>
      <c r="H17" s="220"/>
      <c r="I17" s="220"/>
      <c r="J17" s="220"/>
      <c r="K17" s="220"/>
      <c r="L17" s="226"/>
      <c r="M17" s="220"/>
      <c r="N17" s="220"/>
      <c r="O17" s="220"/>
      <c r="P17" s="226"/>
    </row>
    <row r="18" spans="1:16" ht="15.75">
      <c r="A18" s="448"/>
      <c r="B18" s="227"/>
      <c r="C18" s="227"/>
      <c r="D18" s="227"/>
      <c r="E18" s="227"/>
      <c r="F18" s="227"/>
      <c r="G18" s="227"/>
      <c r="H18" s="227"/>
      <c r="I18" s="227"/>
      <c r="J18" s="227"/>
      <c r="K18" s="227"/>
      <c r="L18" s="227"/>
      <c r="M18" s="228"/>
      <c r="N18" s="220"/>
      <c r="O18" s="228"/>
      <c r="P18" s="226"/>
    </row>
    <row r="19" spans="1:16" ht="30" customHeight="1">
      <c r="A19" s="783"/>
      <c r="B19" s="783"/>
      <c r="C19" s="785"/>
      <c r="D19" s="783"/>
      <c r="E19" s="783"/>
      <c r="F19" s="783"/>
      <c r="G19" s="783"/>
      <c r="H19" s="783"/>
      <c r="I19" s="783"/>
      <c r="J19" s="783"/>
      <c r="K19" s="783"/>
      <c r="L19" s="784"/>
      <c r="M19" s="388"/>
      <c r="N19" s="388"/>
      <c r="O19" s="388"/>
      <c r="P19" s="784"/>
    </row>
    <row r="20" spans="1:16" ht="30" customHeight="1">
      <c r="A20" s="785"/>
      <c r="B20" s="785"/>
      <c r="C20" s="785"/>
      <c r="D20" s="389"/>
      <c r="E20" s="389"/>
      <c r="F20" s="389"/>
      <c r="G20" s="389"/>
      <c r="H20" s="389"/>
      <c r="I20" s="173"/>
      <c r="J20" s="173"/>
      <c r="K20" s="388"/>
      <c r="L20" s="784"/>
      <c r="M20" s="388"/>
      <c r="N20" s="388"/>
      <c r="O20" s="388"/>
      <c r="P20" s="784"/>
    </row>
    <row r="21" spans="1:16" ht="30" customHeight="1">
      <c r="A21" s="785"/>
      <c r="B21" s="785"/>
      <c r="C21" s="785"/>
      <c r="D21" s="173"/>
      <c r="E21" s="173"/>
      <c r="F21" s="173"/>
      <c r="G21" s="388"/>
      <c r="H21" s="173"/>
      <c r="I21" s="173"/>
      <c r="J21" s="173"/>
      <c r="K21" s="388"/>
      <c r="L21" s="784"/>
      <c r="M21" s="388"/>
      <c r="N21" s="388"/>
      <c r="O21" s="388"/>
      <c r="P21" s="784"/>
    </row>
    <row r="22" spans="1:16" ht="30" customHeight="1">
      <c r="A22" s="250"/>
      <c r="B22" s="250"/>
      <c r="C22" s="251"/>
      <c r="D22" s="228"/>
      <c r="E22" s="228"/>
      <c r="F22" s="228"/>
      <c r="G22" s="228"/>
      <c r="H22" s="220"/>
      <c r="I22" s="220"/>
      <c r="J22" s="220"/>
      <c r="K22" s="220"/>
      <c r="L22" s="226"/>
      <c r="M22" s="220"/>
      <c r="N22" s="220"/>
      <c r="O22" s="228"/>
      <c r="P22" s="226"/>
    </row>
    <row r="23" spans="1:16" ht="30" customHeight="1">
      <c r="A23" s="250"/>
      <c r="B23" s="251"/>
      <c r="C23" s="251"/>
      <c r="D23" s="228"/>
      <c r="E23" s="228"/>
      <c r="F23" s="228"/>
      <c r="G23" s="228"/>
      <c r="H23" s="220"/>
      <c r="I23" s="220"/>
      <c r="J23" s="220"/>
      <c r="K23" s="220"/>
      <c r="L23" s="226"/>
      <c r="M23" s="220"/>
      <c r="N23" s="220"/>
      <c r="O23" s="220"/>
      <c r="P23" s="226"/>
    </row>
    <row r="24" spans="1:16" ht="30" customHeight="1">
      <c r="A24" s="250"/>
      <c r="B24" s="251"/>
      <c r="C24" s="251"/>
      <c r="D24" s="228"/>
      <c r="E24" s="228"/>
      <c r="F24" s="228"/>
      <c r="G24" s="228"/>
      <c r="H24" s="220"/>
      <c r="I24" s="220"/>
      <c r="J24" s="220"/>
      <c r="K24" s="220"/>
      <c r="L24" s="226"/>
      <c r="M24" s="220"/>
      <c r="N24" s="220"/>
      <c r="O24" s="220"/>
      <c r="P24" s="226"/>
    </row>
    <row r="25" spans="1:16" s="126" customFormat="1" ht="30" customHeight="1">
      <c r="A25" s="250"/>
      <c r="B25" s="251"/>
      <c r="C25" s="251"/>
      <c r="D25" s="228"/>
      <c r="E25" s="228"/>
      <c r="F25" s="228"/>
      <c r="G25" s="228"/>
      <c r="H25" s="220"/>
      <c r="I25" s="220"/>
      <c r="J25" s="220"/>
      <c r="K25" s="220"/>
      <c r="L25" s="226"/>
      <c r="M25" s="220"/>
      <c r="N25" s="220"/>
      <c r="O25" s="220"/>
      <c r="P25" s="226"/>
    </row>
    <row r="26" spans="1:16" s="126" customFormat="1" ht="30" customHeight="1">
      <c r="A26" s="250"/>
      <c r="B26" s="251"/>
      <c r="C26" s="251"/>
      <c r="D26" s="451"/>
      <c r="E26" s="228"/>
      <c r="F26" s="228"/>
      <c r="G26" s="228"/>
      <c r="H26" s="220"/>
      <c r="I26" s="220"/>
      <c r="J26" s="220"/>
      <c r="K26" s="220"/>
      <c r="L26" s="226"/>
      <c r="M26" s="220"/>
      <c r="N26" s="220"/>
      <c r="O26" s="220"/>
      <c r="P26" s="226"/>
    </row>
    <row r="27" spans="1:16" ht="30" customHeight="1">
      <c r="A27" s="250"/>
      <c r="B27" s="251"/>
      <c r="C27" s="251"/>
      <c r="D27" s="228"/>
      <c r="E27" s="228"/>
      <c r="F27" s="228"/>
      <c r="G27" s="228"/>
      <c r="H27" s="220"/>
      <c r="I27" s="220"/>
      <c r="J27" s="220"/>
      <c r="K27" s="220"/>
      <c r="L27" s="226"/>
      <c r="M27" s="220"/>
      <c r="N27" s="296"/>
      <c r="O27" s="296"/>
      <c r="P27" s="226"/>
    </row>
    <row r="28" spans="1:16" ht="30" customHeight="1">
      <c r="A28" s="197"/>
      <c r="B28" s="250"/>
      <c r="C28" s="251"/>
      <c r="D28" s="228"/>
      <c r="E28" s="228"/>
      <c r="F28" s="228"/>
      <c r="G28" s="228"/>
      <c r="H28" s="228"/>
      <c r="I28" s="228"/>
      <c r="J28" s="228"/>
      <c r="K28" s="228"/>
      <c r="L28" s="226"/>
      <c r="M28" s="228"/>
      <c r="N28" s="220"/>
      <c r="O28" s="228"/>
      <c r="P28" s="226"/>
    </row>
    <row r="29" spans="1:16" ht="15.75">
      <c r="A29" s="448"/>
      <c r="B29" s="227"/>
      <c r="C29" s="227"/>
      <c r="D29" s="227"/>
      <c r="E29" s="227"/>
      <c r="F29" s="227"/>
      <c r="G29" s="227"/>
      <c r="H29" s="227"/>
      <c r="I29" s="227"/>
      <c r="J29" s="227"/>
      <c r="K29" s="227"/>
      <c r="L29" s="227"/>
      <c r="M29" s="228"/>
      <c r="N29" s="220"/>
      <c r="O29" s="228"/>
      <c r="P29" s="226"/>
    </row>
    <row r="30" spans="1:16" ht="30" customHeight="1">
      <c r="A30" s="783"/>
      <c r="B30" s="783"/>
      <c r="C30" s="785"/>
      <c r="D30" s="783"/>
      <c r="E30" s="783"/>
      <c r="F30" s="783"/>
      <c r="G30" s="783"/>
      <c r="H30" s="783"/>
      <c r="I30" s="783"/>
      <c r="J30" s="783"/>
      <c r="K30" s="783"/>
      <c r="L30" s="784"/>
      <c r="M30" s="388"/>
      <c r="N30" s="388"/>
      <c r="O30" s="388"/>
      <c r="P30" s="784"/>
    </row>
    <row r="31" spans="1:16" ht="30" customHeight="1">
      <c r="A31" s="785"/>
      <c r="B31" s="785"/>
      <c r="C31" s="785"/>
      <c r="D31" s="389"/>
      <c r="E31" s="389"/>
      <c r="F31" s="389"/>
      <c r="G31" s="389"/>
      <c r="H31" s="389"/>
      <c r="I31" s="173"/>
      <c r="J31" s="173"/>
      <c r="K31" s="388"/>
      <c r="L31" s="784"/>
      <c r="M31" s="388"/>
      <c r="N31" s="388"/>
      <c r="O31" s="388"/>
      <c r="P31" s="784"/>
    </row>
    <row r="32" spans="1:16" ht="30" customHeight="1">
      <c r="A32" s="785"/>
      <c r="B32" s="785"/>
      <c r="C32" s="785"/>
      <c r="D32" s="173"/>
      <c r="E32" s="173"/>
      <c r="F32" s="173"/>
      <c r="G32" s="388"/>
      <c r="H32" s="173"/>
      <c r="I32" s="173"/>
      <c r="J32" s="173"/>
      <c r="K32" s="388"/>
      <c r="L32" s="784"/>
      <c r="M32" s="388"/>
      <c r="N32" s="388"/>
      <c r="O32" s="388"/>
      <c r="P32" s="784"/>
    </row>
    <row r="33" spans="1:16" ht="30" customHeight="1">
      <c r="A33" s="250"/>
      <c r="B33" s="250"/>
      <c r="C33" s="251"/>
      <c r="D33" s="228"/>
      <c r="E33" s="228"/>
      <c r="F33" s="228"/>
      <c r="G33" s="228"/>
      <c r="H33" s="333"/>
      <c r="I33" s="333"/>
      <c r="J33" s="333"/>
      <c r="K33" s="333"/>
      <c r="L33" s="334"/>
      <c r="M33" s="220"/>
      <c r="N33" s="333"/>
      <c r="O33" s="405"/>
      <c r="P33" s="335"/>
    </row>
    <row r="34" spans="1:16" ht="30" customHeight="1">
      <c r="A34" s="250"/>
      <c r="B34" s="251"/>
      <c r="C34" s="251"/>
      <c r="D34" s="228"/>
      <c r="E34" s="228"/>
      <c r="F34" s="228"/>
      <c r="G34" s="228"/>
      <c r="H34" s="333"/>
      <c r="I34" s="333"/>
      <c r="J34" s="333"/>
      <c r="K34" s="333"/>
      <c r="L34" s="334"/>
      <c r="M34" s="220"/>
      <c r="N34" s="333"/>
      <c r="O34" s="333"/>
      <c r="P34" s="335"/>
    </row>
    <row r="35" spans="1:16" ht="30" customHeight="1">
      <c r="A35" s="250"/>
      <c r="B35" s="251"/>
      <c r="C35" s="251"/>
      <c r="D35" s="228"/>
      <c r="E35" s="228"/>
      <c r="F35" s="228"/>
      <c r="G35" s="228"/>
      <c r="H35" s="333"/>
      <c r="I35" s="333"/>
      <c r="J35" s="333"/>
      <c r="K35" s="333"/>
      <c r="L35" s="334"/>
      <c r="M35" s="220"/>
      <c r="N35" s="333"/>
      <c r="O35" s="333"/>
      <c r="P35" s="335"/>
    </row>
    <row r="36" spans="1:16" ht="30" customHeight="1">
      <c r="A36" s="250"/>
      <c r="B36" s="251"/>
      <c r="C36" s="251"/>
      <c r="D36" s="228"/>
      <c r="E36" s="228"/>
      <c r="F36" s="228"/>
      <c r="G36" s="228"/>
      <c r="H36" s="220"/>
      <c r="I36" s="220"/>
      <c r="J36" s="220"/>
      <c r="K36" s="220"/>
      <c r="L36" s="226"/>
      <c r="M36" s="220"/>
      <c r="N36" s="220"/>
      <c r="O36" s="220"/>
      <c r="P36" s="226"/>
    </row>
    <row r="37" spans="1:16" ht="30" customHeight="1">
      <c r="A37" s="77"/>
      <c r="B37" s="225"/>
      <c r="C37" s="225"/>
      <c r="D37" s="452"/>
      <c r="E37" s="295"/>
      <c r="F37" s="295"/>
      <c r="G37" s="295"/>
      <c r="H37" s="220"/>
      <c r="I37" s="220"/>
      <c r="J37" s="220"/>
      <c r="K37" s="220"/>
      <c r="L37" s="226"/>
      <c r="M37" s="78"/>
      <c r="N37" s="220"/>
      <c r="O37" s="220"/>
      <c r="P37" s="226"/>
    </row>
    <row r="38" spans="1:16" ht="30" customHeight="1">
      <c r="A38" s="77"/>
      <c r="B38" s="225"/>
      <c r="C38" s="225"/>
      <c r="D38" s="295"/>
      <c r="E38" s="295"/>
      <c r="F38" s="295"/>
      <c r="G38" s="295"/>
      <c r="H38" s="220"/>
      <c r="I38" s="220"/>
      <c r="J38" s="220"/>
      <c r="K38" s="220"/>
      <c r="L38" s="226"/>
      <c r="M38" s="78"/>
      <c r="N38" s="296"/>
      <c r="O38" s="296"/>
      <c r="P38" s="226"/>
    </row>
    <row r="39" spans="1:16" ht="30" customHeight="1">
      <c r="A39" s="197"/>
      <c r="B39" s="250"/>
      <c r="C39" s="251"/>
      <c r="D39" s="228"/>
      <c r="E39" s="228"/>
      <c r="F39" s="228"/>
      <c r="G39" s="228"/>
      <c r="H39" s="228"/>
      <c r="I39" s="228"/>
      <c r="J39" s="228"/>
      <c r="K39" s="228"/>
      <c r="L39" s="226"/>
      <c r="M39" s="228"/>
      <c r="N39" s="220"/>
      <c r="O39" s="228"/>
      <c r="P39" s="226"/>
    </row>
  </sheetData>
  <mergeCells count="16">
    <mergeCell ref="A30:C32"/>
    <mergeCell ref="D30:G30"/>
    <mergeCell ref="H30:K30"/>
    <mergeCell ref="L30:L32"/>
    <mergeCell ref="P30:P32"/>
    <mergeCell ref="P19:P21"/>
    <mergeCell ref="A4:C6"/>
    <mergeCell ref="D4:G4"/>
    <mergeCell ref="H4:K4"/>
    <mergeCell ref="L4:L6"/>
    <mergeCell ref="P4:P6"/>
    <mergeCell ref="A12:C13"/>
    <mergeCell ref="A19:C21"/>
    <mergeCell ref="D19:G19"/>
    <mergeCell ref="H19:K19"/>
    <mergeCell ref="L19:L21"/>
  </mergeCells>
  <phoneticPr fontId="4" type="noConversion"/>
  <printOptions horizontalCentered="1"/>
  <pageMargins left="0.39370078740157483" right="0.39370078740157483" top="0.39370078740157483" bottom="0.39370078740157483" header="0.51181102362204722" footer="0.15748031496062992"/>
  <pageSetup paperSize="9" scale="64" orientation="landscape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pageSetUpPr fitToPage="1"/>
  </sheetPr>
  <dimension ref="A1:S28"/>
  <sheetViews>
    <sheetView showGridLines="0" defaultGridColor="0" view="pageBreakPreview" colorId="53" zoomScale="70" zoomScaleNormal="60" zoomScaleSheetLayoutView="70" workbookViewId="0"/>
  </sheetViews>
  <sheetFormatPr defaultColWidth="12.77734375" defaultRowHeight="30" customHeight="1"/>
  <cols>
    <col min="1" max="1" width="3.6640625" style="66" customWidth="1"/>
    <col min="2" max="2" width="12.77734375" style="66" customWidth="1"/>
    <col min="3" max="3" width="16.77734375" style="66" customWidth="1"/>
    <col min="4" max="12" width="12.77734375" style="66" customWidth="1"/>
    <col min="13" max="13" width="1.77734375" style="198" customWidth="1"/>
    <col min="14" max="14" width="12.77734375" style="66" customWidth="1"/>
    <col min="15" max="15" width="12.77734375" style="219" customWidth="1"/>
    <col min="16" max="16384" width="12.77734375" style="66"/>
  </cols>
  <sheetData>
    <row r="1" spans="1:17" ht="30" customHeight="1">
      <c r="A1" s="200" t="s">
        <v>385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655"/>
    </row>
    <row r="2" spans="1:17" ht="30" customHeight="1">
      <c r="A2" s="169"/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</row>
    <row r="3" spans="1:17" s="71" customFormat="1" ht="30" customHeight="1">
      <c r="A3" s="133" t="s">
        <v>386</v>
      </c>
      <c r="B3" s="70"/>
      <c r="C3" s="170"/>
      <c r="D3" s="170"/>
      <c r="E3" s="170"/>
      <c r="F3" s="170"/>
      <c r="L3" s="171"/>
      <c r="M3" s="172"/>
      <c r="O3" s="173"/>
      <c r="P3" s="171" t="s">
        <v>5</v>
      </c>
      <c r="Q3" s="656"/>
    </row>
    <row r="4" spans="1:17" ht="30" customHeight="1">
      <c r="A4" s="762" t="s">
        <v>308</v>
      </c>
      <c r="B4" s="763"/>
      <c r="C4" s="764"/>
      <c r="D4" s="771">
        <v>2025</v>
      </c>
      <c r="E4" s="772"/>
      <c r="F4" s="772"/>
      <c r="G4" s="773"/>
      <c r="H4" s="771">
        <v>2026</v>
      </c>
      <c r="I4" s="772"/>
      <c r="J4" s="772"/>
      <c r="K4" s="773"/>
      <c r="L4" s="756" t="s">
        <v>12</v>
      </c>
      <c r="M4" s="174"/>
      <c r="N4" s="694">
        <v>2025</v>
      </c>
      <c r="O4" s="694">
        <v>2026</v>
      </c>
      <c r="P4" s="756" t="s">
        <v>13</v>
      </c>
      <c r="Q4" s="252"/>
    </row>
    <row r="5" spans="1:17" ht="30" customHeight="1">
      <c r="A5" s="765"/>
      <c r="B5" s="766"/>
      <c r="C5" s="767"/>
      <c r="D5" s="135" t="s">
        <v>7</v>
      </c>
      <c r="E5" s="136" t="s">
        <v>2</v>
      </c>
      <c r="F5" s="136" t="s">
        <v>1</v>
      </c>
      <c r="G5" s="696" t="s">
        <v>0</v>
      </c>
      <c r="H5" s="135" t="s">
        <v>7</v>
      </c>
      <c r="I5" s="136" t="s">
        <v>2</v>
      </c>
      <c r="J5" s="136" t="s">
        <v>1</v>
      </c>
      <c r="K5" s="696" t="s">
        <v>0</v>
      </c>
      <c r="L5" s="757"/>
      <c r="M5" s="174"/>
      <c r="N5" s="139" t="s">
        <v>424</v>
      </c>
      <c r="O5" s="140" t="s">
        <v>424</v>
      </c>
      <c r="P5" s="757"/>
      <c r="Q5" s="252"/>
    </row>
    <row r="6" spans="1:17" ht="30" customHeight="1" thickBot="1">
      <c r="A6" s="768"/>
      <c r="B6" s="769"/>
      <c r="C6" s="770"/>
      <c r="D6" s="163" t="s">
        <v>493</v>
      </c>
      <c r="E6" s="698" t="s">
        <v>495</v>
      </c>
      <c r="F6" s="698" t="s">
        <v>497</v>
      </c>
      <c r="G6" s="165" t="s">
        <v>499</v>
      </c>
      <c r="H6" s="163" t="s">
        <v>532</v>
      </c>
      <c r="I6" s="698" t="s">
        <v>533</v>
      </c>
      <c r="J6" s="698" t="s">
        <v>534</v>
      </c>
      <c r="K6" s="165" t="s">
        <v>535</v>
      </c>
      <c r="L6" s="758"/>
      <c r="M6" s="174"/>
      <c r="N6" s="167" t="s">
        <v>803</v>
      </c>
      <c r="O6" s="167" t="s">
        <v>804</v>
      </c>
      <c r="P6" s="758"/>
      <c r="Q6" s="252"/>
    </row>
    <row r="7" spans="1:17" ht="30" customHeight="1">
      <c r="A7" s="432" t="s">
        <v>27</v>
      </c>
      <c r="B7" s="158"/>
      <c r="C7" s="159"/>
      <c r="D7" s="421">
        <v>107959.306413522</v>
      </c>
      <c r="E7" s="436">
        <v>108593.21874942201</v>
      </c>
      <c r="F7" s="436">
        <v>109414.56861777201</v>
      </c>
      <c r="G7" s="437">
        <v>107601.668043256</v>
      </c>
      <c r="H7" s="421">
        <v>105423.30728433099</v>
      </c>
      <c r="I7" s="436">
        <f>'(별도) 요약 재무상태표'!J7</f>
        <v>103410.829186552</v>
      </c>
      <c r="J7" s="436"/>
      <c r="K7" s="437"/>
      <c r="L7" s="438">
        <f>IF(OR(H7&lt;=0,I7&lt;=0),"-",I7/H7-1)</f>
        <v>-1.908949879888755E-2</v>
      </c>
      <c r="M7" s="78"/>
      <c r="N7" s="265">
        <f>E7</f>
        <v>108593.21874942201</v>
      </c>
      <c r="O7" s="439">
        <f>I7</f>
        <v>103410.829186552</v>
      </c>
      <c r="P7" s="440">
        <f t="shared" ref="P7:P17" si="0">IF(OR(O7&lt;=0,N7&lt;=0),"-",O7/N7-1)</f>
        <v>-4.7722957497266294E-2</v>
      </c>
      <c r="Q7" s="252"/>
    </row>
    <row r="8" spans="1:17" ht="30" customHeight="1">
      <c r="A8" s="80"/>
      <c r="B8" s="107" t="s">
        <v>32</v>
      </c>
      <c r="C8" s="82"/>
      <c r="D8" s="360">
        <v>1022.451286644</v>
      </c>
      <c r="E8" s="361">
        <v>866.00388238599999</v>
      </c>
      <c r="F8" s="361">
        <v>862.58617137800002</v>
      </c>
      <c r="G8" s="362">
        <v>1606.9448598619999</v>
      </c>
      <c r="H8" s="360">
        <v>903.70214399299994</v>
      </c>
      <c r="I8" s="361">
        <v>855.71893275699995</v>
      </c>
      <c r="J8" s="361"/>
      <c r="K8" s="362"/>
      <c r="L8" s="363">
        <f t="shared" ref="L8:L17" si="1">IF(OR(H8&lt;=0,I8&lt;=0),"-",I8/H8-1)</f>
        <v>-5.3096268007052139E-2</v>
      </c>
      <c r="M8" s="78"/>
      <c r="N8" s="267">
        <f t="shared" ref="N8:N17" si="2">E8</f>
        <v>866.00388238599999</v>
      </c>
      <c r="O8" s="267">
        <f t="shared" ref="O8:O17" si="3">I8</f>
        <v>855.71893275699995</v>
      </c>
      <c r="P8" s="364">
        <f t="shared" si="0"/>
        <v>-1.187633200980942E-2</v>
      </c>
      <c r="Q8" s="252"/>
    </row>
    <row r="9" spans="1:17" ht="30" customHeight="1">
      <c r="A9" s="80"/>
      <c r="B9" s="107" t="s">
        <v>33</v>
      </c>
      <c r="C9" s="82"/>
      <c r="D9" s="360">
        <v>12529.264804110002</v>
      </c>
      <c r="E9" s="361">
        <v>12608.027748493001</v>
      </c>
      <c r="F9" s="361">
        <v>12528.856613145999</v>
      </c>
      <c r="G9" s="362">
        <v>12128.823783271</v>
      </c>
      <c r="H9" s="360">
        <v>12004.352453965001</v>
      </c>
      <c r="I9" s="361">
        <v>12245.109353216998</v>
      </c>
      <c r="J9" s="361"/>
      <c r="K9" s="362"/>
      <c r="L9" s="363">
        <f t="shared" si="1"/>
        <v>2.0055800608593133E-2</v>
      </c>
      <c r="M9" s="78"/>
      <c r="N9" s="267">
        <f t="shared" si="2"/>
        <v>12608.027748493001</v>
      </c>
      <c r="O9" s="267">
        <f t="shared" si="3"/>
        <v>12245.109353216998</v>
      </c>
      <c r="P9" s="364">
        <f t="shared" si="0"/>
        <v>-2.8784707847695046E-2</v>
      </c>
      <c r="Q9" s="252"/>
    </row>
    <row r="10" spans="1:17" ht="30" customHeight="1">
      <c r="A10" s="157"/>
      <c r="B10" s="107" t="s">
        <v>34</v>
      </c>
      <c r="C10" s="159"/>
      <c r="D10" s="360">
        <v>63743.552012622</v>
      </c>
      <c r="E10" s="361">
        <v>62756.999073563005</v>
      </c>
      <c r="F10" s="361">
        <v>62869.757057039998</v>
      </c>
      <c r="G10" s="362">
        <v>59943.917246557001</v>
      </c>
      <c r="H10" s="360">
        <v>57661.038111156013</v>
      </c>
      <c r="I10" s="361">
        <v>54649.620845341</v>
      </c>
      <c r="J10" s="361"/>
      <c r="K10" s="362"/>
      <c r="L10" s="363">
        <f t="shared" si="1"/>
        <v>-5.2226206195069791E-2</v>
      </c>
      <c r="M10" s="78"/>
      <c r="N10" s="267">
        <f t="shared" si="2"/>
        <v>62756.999073563005</v>
      </c>
      <c r="O10" s="267">
        <f t="shared" si="3"/>
        <v>54649.620845341</v>
      </c>
      <c r="P10" s="364">
        <f t="shared" si="0"/>
        <v>-0.12918683729154468</v>
      </c>
      <c r="Q10" s="252"/>
    </row>
    <row r="11" spans="1:17" ht="30" customHeight="1">
      <c r="A11" s="80"/>
      <c r="B11" s="107" t="s">
        <v>35</v>
      </c>
      <c r="C11" s="82"/>
      <c r="D11" s="360">
        <v>4528.9882102940001</v>
      </c>
      <c r="E11" s="361">
        <v>4457.2088610129995</v>
      </c>
      <c r="F11" s="361">
        <v>4499.7786557600002</v>
      </c>
      <c r="G11" s="362">
        <v>4567.8966513160003</v>
      </c>
      <c r="H11" s="360">
        <v>4511.6132014049999</v>
      </c>
      <c r="I11" s="361">
        <v>4521.5955266829997</v>
      </c>
      <c r="J11" s="361"/>
      <c r="K11" s="362"/>
      <c r="L11" s="363">
        <f t="shared" si="1"/>
        <v>2.2125844642202352E-3</v>
      </c>
      <c r="M11" s="78"/>
      <c r="N11" s="267">
        <f t="shared" si="2"/>
        <v>4457.2088610129995</v>
      </c>
      <c r="O11" s="267">
        <f t="shared" si="3"/>
        <v>4521.5955266829997</v>
      </c>
      <c r="P11" s="364">
        <f t="shared" si="0"/>
        <v>1.4445512354870127E-2</v>
      </c>
      <c r="Q11" s="252"/>
    </row>
    <row r="12" spans="1:17" ht="30" customHeight="1">
      <c r="A12" s="80"/>
      <c r="B12" s="107" t="s">
        <v>36</v>
      </c>
      <c r="C12" s="82"/>
      <c r="D12" s="360">
        <v>14668.193612587002</v>
      </c>
      <c r="E12" s="361">
        <v>16060.489821499999</v>
      </c>
      <c r="F12" s="361">
        <v>16896.992077847</v>
      </c>
      <c r="G12" s="362">
        <v>17336.572964252002</v>
      </c>
      <c r="H12" s="360">
        <v>18039.669591074999</v>
      </c>
      <c r="I12" s="361">
        <v>19146.960328711</v>
      </c>
      <c r="J12" s="361"/>
      <c r="K12" s="362"/>
      <c r="L12" s="363">
        <f t="shared" si="1"/>
        <v>6.138087685285698E-2</v>
      </c>
      <c r="M12" s="224"/>
      <c r="N12" s="267">
        <f t="shared" si="2"/>
        <v>16060.489821499999</v>
      </c>
      <c r="O12" s="267">
        <f t="shared" si="3"/>
        <v>19146.960328711</v>
      </c>
      <c r="P12" s="364">
        <f t="shared" si="0"/>
        <v>0.19217785643618268</v>
      </c>
      <c r="Q12" s="252"/>
    </row>
    <row r="13" spans="1:17" ht="30" customHeight="1">
      <c r="A13" s="157"/>
      <c r="B13" s="107" t="s">
        <v>37</v>
      </c>
      <c r="C13" s="159"/>
      <c r="D13" s="360">
        <v>2229.9646920549999</v>
      </c>
      <c r="E13" s="361">
        <v>2225.0425938200001</v>
      </c>
      <c r="F13" s="361">
        <v>2226.9530825800002</v>
      </c>
      <c r="G13" s="362">
        <v>2218.214881165</v>
      </c>
      <c r="H13" s="360">
        <v>2239.8533823130001</v>
      </c>
      <c r="I13" s="361">
        <v>2323.083242831</v>
      </c>
      <c r="J13" s="361"/>
      <c r="K13" s="362"/>
      <c r="L13" s="363">
        <f t="shared" si="1"/>
        <v>3.7158619923618463E-2</v>
      </c>
      <c r="M13" s="78"/>
      <c r="N13" s="267">
        <f t="shared" si="2"/>
        <v>2225.0425938200001</v>
      </c>
      <c r="O13" s="267">
        <f t="shared" si="3"/>
        <v>2323.083242831</v>
      </c>
      <c r="P13" s="364">
        <f t="shared" si="0"/>
        <v>4.4062369539938473E-2</v>
      </c>
      <c r="Q13" s="252"/>
    </row>
    <row r="14" spans="1:17" ht="30" customHeight="1">
      <c r="A14" s="157"/>
      <c r="B14" s="107" t="s">
        <v>38</v>
      </c>
      <c r="C14" s="159"/>
      <c r="D14" s="360">
        <v>9236.8917952099946</v>
      </c>
      <c r="E14" s="361">
        <v>9619.4467686470143</v>
      </c>
      <c r="F14" s="361">
        <v>9529.6449600209926</v>
      </c>
      <c r="G14" s="362">
        <v>9799.2976568330032</v>
      </c>
      <c r="H14" s="360">
        <v>10063.078400423989</v>
      </c>
      <c r="I14" s="361">
        <v>9668.7409570120217</v>
      </c>
      <c r="J14" s="361"/>
      <c r="K14" s="362"/>
      <c r="L14" s="363">
        <f t="shared" si="1"/>
        <v>-3.918656177769142E-2</v>
      </c>
      <c r="M14" s="78"/>
      <c r="N14" s="267">
        <f t="shared" si="2"/>
        <v>9619.4467686470143</v>
      </c>
      <c r="O14" s="267">
        <f t="shared" si="3"/>
        <v>9668.7409570120217</v>
      </c>
      <c r="P14" s="364">
        <f t="shared" si="0"/>
        <v>5.1244307027793479E-3</v>
      </c>
      <c r="Q14" s="252"/>
    </row>
    <row r="15" spans="1:17" ht="30" customHeight="1">
      <c r="A15" s="432" t="s">
        <v>28</v>
      </c>
      <c r="B15" s="107"/>
      <c r="C15" s="82"/>
      <c r="D15" s="360">
        <v>3086.375692266</v>
      </c>
      <c r="E15" s="361">
        <v>2718.7702945159999</v>
      </c>
      <c r="F15" s="361">
        <v>2394.9375292959999</v>
      </c>
      <c r="G15" s="362">
        <v>2471.827065808</v>
      </c>
      <c r="H15" s="360">
        <v>2488.4422687744755</v>
      </c>
      <c r="I15" s="361">
        <v>2465.8194274794801</v>
      </c>
      <c r="J15" s="361"/>
      <c r="K15" s="362"/>
      <c r="L15" s="363">
        <f t="shared" si="1"/>
        <v>-9.0911658184205102E-3</v>
      </c>
      <c r="M15" s="224"/>
      <c r="N15" s="267">
        <f t="shared" si="2"/>
        <v>2718.7702945159999</v>
      </c>
      <c r="O15" s="267">
        <f t="shared" si="3"/>
        <v>2465.8194274794801</v>
      </c>
      <c r="P15" s="364">
        <f t="shared" si="0"/>
        <v>-9.3038704868426803E-2</v>
      </c>
      <c r="Q15" s="252"/>
    </row>
    <row r="16" spans="1:17" ht="30" customHeight="1">
      <c r="A16" s="456" t="s">
        <v>29</v>
      </c>
      <c r="B16" s="77"/>
      <c r="C16" s="269"/>
      <c r="D16" s="288">
        <v>14715.196372853999</v>
      </c>
      <c r="E16" s="457">
        <v>15485.043017761</v>
      </c>
      <c r="F16" s="457">
        <v>15390.16760501</v>
      </c>
      <c r="G16" s="458">
        <v>15703.086693028001</v>
      </c>
      <c r="H16" s="288">
        <v>16105.941691878999</v>
      </c>
      <c r="I16" s="457">
        <v>18694.340729526</v>
      </c>
      <c r="J16" s="457"/>
      <c r="K16" s="458"/>
      <c r="L16" s="367">
        <f t="shared" si="1"/>
        <v>0.16071081636611995</v>
      </c>
      <c r="M16" s="78"/>
      <c r="N16" s="271">
        <f t="shared" si="2"/>
        <v>15485.043017761</v>
      </c>
      <c r="O16" s="271">
        <f t="shared" si="3"/>
        <v>18694.340729526</v>
      </c>
      <c r="P16" s="459">
        <f t="shared" si="0"/>
        <v>0.20725145600719408</v>
      </c>
      <c r="Q16" s="252"/>
    </row>
    <row r="17" spans="1:19" ht="30" customHeight="1">
      <c r="A17" s="203" t="s">
        <v>387</v>
      </c>
      <c r="B17" s="201"/>
      <c r="C17" s="202"/>
      <c r="D17" s="428">
        <v>125760.878478642</v>
      </c>
      <c r="E17" s="430">
        <v>126797.03206169901</v>
      </c>
      <c r="F17" s="430">
        <v>127199.673752078</v>
      </c>
      <c r="G17" s="431">
        <v>125776.581802092</v>
      </c>
      <c r="H17" s="428">
        <v>124017.69124498447</v>
      </c>
      <c r="I17" s="430">
        <v>124570.989343557</v>
      </c>
      <c r="J17" s="430"/>
      <c r="K17" s="431"/>
      <c r="L17" s="412">
        <f t="shared" si="1"/>
        <v>4.4614449198183692E-3</v>
      </c>
      <c r="M17" s="220"/>
      <c r="N17" s="281">
        <f t="shared" si="2"/>
        <v>126797.03206169901</v>
      </c>
      <c r="O17" s="281">
        <f t="shared" si="3"/>
        <v>124570.989343557</v>
      </c>
      <c r="P17" s="473">
        <f t="shared" si="0"/>
        <v>-1.755595286377698E-2</v>
      </c>
      <c r="Q17" s="252"/>
    </row>
    <row r="18" spans="1:19" ht="30" customHeight="1">
      <c r="A18" s="125"/>
      <c r="B18" s="225"/>
      <c r="C18" s="225"/>
      <c r="D18" s="296"/>
      <c r="E18" s="296"/>
      <c r="F18" s="296"/>
      <c r="G18" s="296"/>
      <c r="H18" s="296"/>
      <c r="I18" s="296"/>
      <c r="J18" s="296"/>
      <c r="K18" s="296"/>
      <c r="L18" s="460"/>
      <c r="M18" s="78"/>
      <c r="N18" s="296"/>
      <c r="O18" s="296"/>
      <c r="P18" s="460"/>
      <c r="Q18" s="252"/>
    </row>
    <row r="19" spans="1:19" ht="30" customHeight="1">
      <c r="A19" s="77"/>
      <c r="B19" s="77"/>
      <c r="C19" s="225"/>
      <c r="D19" s="296"/>
      <c r="E19" s="296"/>
      <c r="F19" s="296"/>
      <c r="G19" s="296"/>
      <c r="H19" s="296"/>
      <c r="I19" s="296"/>
      <c r="J19" s="296"/>
      <c r="K19" s="296"/>
      <c r="L19" s="460"/>
      <c r="M19" s="78"/>
      <c r="N19" s="296"/>
      <c r="O19" s="296"/>
      <c r="P19" s="460"/>
      <c r="Q19" s="252"/>
    </row>
    <row r="20" spans="1:19" ht="30" customHeight="1">
      <c r="A20" s="133" t="s">
        <v>388</v>
      </c>
      <c r="B20" s="386"/>
      <c r="C20" s="386"/>
      <c r="D20" s="389"/>
      <c r="E20" s="173"/>
      <c r="F20" s="173"/>
      <c r="G20" s="388"/>
      <c r="H20" s="388"/>
      <c r="I20" s="388"/>
      <c r="J20" s="388"/>
      <c r="K20" s="388"/>
      <c r="L20" s="387"/>
      <c r="M20" s="388"/>
      <c r="N20" s="388"/>
      <c r="O20" s="388"/>
      <c r="P20" s="171"/>
      <c r="Q20" s="252"/>
    </row>
    <row r="21" spans="1:19" ht="30" customHeight="1">
      <c r="A21" s="762" t="s">
        <v>308</v>
      </c>
      <c r="B21" s="763"/>
      <c r="C21" s="764"/>
      <c r="D21" s="771">
        <v>2025</v>
      </c>
      <c r="E21" s="772"/>
      <c r="F21" s="772"/>
      <c r="G21" s="773"/>
      <c r="H21" s="771">
        <v>2026</v>
      </c>
      <c r="I21" s="772"/>
      <c r="J21" s="772"/>
      <c r="K21" s="773"/>
      <c r="L21" s="756" t="s">
        <v>12</v>
      </c>
      <c r="M21" s="174"/>
      <c r="N21" s="694">
        <v>2025</v>
      </c>
      <c r="O21" s="694">
        <v>2026</v>
      </c>
      <c r="P21" s="756" t="s">
        <v>13</v>
      </c>
      <c r="Q21" s="252"/>
    </row>
    <row r="22" spans="1:19" ht="30" customHeight="1">
      <c r="A22" s="765"/>
      <c r="B22" s="766"/>
      <c r="C22" s="767"/>
      <c r="D22" s="135" t="s">
        <v>425</v>
      </c>
      <c r="E22" s="136" t="s">
        <v>426</v>
      </c>
      <c r="F22" s="136" t="s">
        <v>427</v>
      </c>
      <c r="G22" s="696" t="s">
        <v>428</v>
      </c>
      <c r="H22" s="135" t="s">
        <v>7</v>
      </c>
      <c r="I22" s="136" t="s">
        <v>2</v>
      </c>
      <c r="J22" s="136" t="s">
        <v>1</v>
      </c>
      <c r="K22" s="696" t="s">
        <v>0</v>
      </c>
      <c r="L22" s="757"/>
      <c r="M22" s="174"/>
      <c r="N22" s="139" t="s">
        <v>424</v>
      </c>
      <c r="O22" s="140" t="s">
        <v>424</v>
      </c>
      <c r="P22" s="757"/>
      <c r="Q22" s="252"/>
    </row>
    <row r="23" spans="1:19" ht="30" customHeight="1" thickBot="1">
      <c r="A23" s="768"/>
      <c r="B23" s="769"/>
      <c r="C23" s="770"/>
      <c r="D23" s="163" t="s">
        <v>493</v>
      </c>
      <c r="E23" s="344" t="s">
        <v>495</v>
      </c>
      <c r="F23" s="344" t="s">
        <v>497</v>
      </c>
      <c r="G23" s="697" t="s">
        <v>499</v>
      </c>
      <c r="H23" s="163" t="s">
        <v>532</v>
      </c>
      <c r="I23" s="698" t="s">
        <v>533</v>
      </c>
      <c r="J23" s="698" t="s">
        <v>534</v>
      </c>
      <c r="K23" s="165" t="s">
        <v>535</v>
      </c>
      <c r="L23" s="758"/>
      <c r="M23" s="174"/>
      <c r="N23" s="167" t="s">
        <v>803</v>
      </c>
      <c r="O23" s="167" t="s">
        <v>804</v>
      </c>
      <c r="P23" s="758"/>
      <c r="Q23" s="252"/>
    </row>
    <row r="24" spans="1:19" ht="30" customHeight="1">
      <c r="A24" s="157" t="s">
        <v>389</v>
      </c>
      <c r="B24" s="175"/>
      <c r="C24" s="159"/>
      <c r="D24" s="467">
        <v>3.3499366868547299E-2</v>
      </c>
      <c r="E24" s="468">
        <v>2.2935878782944199E-2</v>
      </c>
      <c r="F24" s="468">
        <v>2.5812938329729699E-2</v>
      </c>
      <c r="G24" s="469">
        <v>1.9506757695064301E-2</v>
      </c>
      <c r="H24" s="467">
        <v>1.3949179428810399E-2</v>
      </c>
      <c r="I24" s="468">
        <v>5.5138592215570803E-3</v>
      </c>
      <c r="J24" s="468"/>
      <c r="K24" s="469"/>
      <c r="L24" s="470">
        <f>I24-H24</f>
        <v>-8.4353202072533183E-3</v>
      </c>
      <c r="M24" s="220"/>
      <c r="N24" s="471">
        <v>2.2935878782944199E-2</v>
      </c>
      <c r="O24" s="471">
        <v>5.5138592215570803E-3</v>
      </c>
      <c r="P24" s="472">
        <f>O24-N24</f>
        <v>-1.7422019561387118E-2</v>
      </c>
      <c r="Q24" s="252"/>
      <c r="R24" s="228"/>
      <c r="S24" s="228"/>
    </row>
    <row r="25" spans="1:19" ht="30" customHeight="1">
      <c r="A25" s="221" t="s">
        <v>414</v>
      </c>
      <c r="B25" s="222"/>
      <c r="C25" s="223"/>
      <c r="D25" s="461">
        <v>3.0485710735092701E-2</v>
      </c>
      <c r="E25" s="462">
        <v>3.1736868800165401E-2</v>
      </c>
      <c r="F25" s="462">
        <v>3.4261280952039799E-2</v>
      </c>
      <c r="G25" s="463">
        <v>3.2029375836704399E-2</v>
      </c>
      <c r="H25" s="461">
        <v>3.3739914667349602E-2</v>
      </c>
      <c r="I25" s="462">
        <v>3.3449591395516502E-2</v>
      </c>
      <c r="J25" s="462"/>
      <c r="K25" s="463"/>
      <c r="L25" s="464">
        <f>I25-H25</f>
        <v>-2.9032327183309975E-4</v>
      </c>
      <c r="M25" s="220"/>
      <c r="N25" s="465">
        <v>3.1736868800165401E-2</v>
      </c>
      <c r="O25" s="465">
        <v>3.3449591395516502E-2</v>
      </c>
      <c r="P25" s="466">
        <f>O25-N25</f>
        <v>1.7127225953511016E-3</v>
      </c>
      <c r="Q25" s="252"/>
      <c r="R25" s="228"/>
      <c r="S25" s="228"/>
    </row>
    <row r="26" spans="1:19" ht="30" customHeight="1">
      <c r="A26" s="197" t="s">
        <v>8</v>
      </c>
      <c r="B26" s="225"/>
      <c r="C26" s="225"/>
      <c r="D26" s="425"/>
      <c r="E26" s="425"/>
      <c r="F26" s="425"/>
      <c r="G26" s="425"/>
      <c r="H26" s="425"/>
      <c r="I26" s="425"/>
      <c r="J26" s="425"/>
      <c r="K26" s="425"/>
      <c r="L26" s="460"/>
      <c r="M26" s="220"/>
      <c r="N26" s="425"/>
      <c r="O26" s="425"/>
      <c r="P26" s="333"/>
      <c r="Q26" s="252"/>
    </row>
    <row r="27" spans="1:19" ht="30" customHeight="1">
      <c r="A27" s="77"/>
      <c r="B27" s="225"/>
      <c r="C27" s="225"/>
      <c r="D27" s="296"/>
      <c r="E27" s="296"/>
      <c r="F27" s="296"/>
      <c r="G27" s="296"/>
      <c r="H27" s="296"/>
      <c r="I27" s="296"/>
      <c r="J27" s="296"/>
      <c r="K27" s="296"/>
      <c r="L27" s="460"/>
      <c r="M27" s="78"/>
      <c r="N27" s="296"/>
      <c r="O27" s="296"/>
      <c r="P27" s="460"/>
      <c r="Q27" s="252"/>
    </row>
    <row r="28" spans="1:19" ht="30" customHeight="1">
      <c r="A28" s="227"/>
      <c r="B28" s="227"/>
      <c r="C28" s="227"/>
      <c r="D28" s="227"/>
      <c r="E28" s="227"/>
      <c r="F28" s="227"/>
      <c r="G28" s="227"/>
      <c r="H28" s="227"/>
      <c r="I28" s="227"/>
      <c r="J28" s="227"/>
      <c r="K28" s="227"/>
      <c r="L28" s="227"/>
      <c r="M28" s="227"/>
      <c r="N28" s="227"/>
      <c r="O28" s="227"/>
      <c r="P28" s="227"/>
      <c r="Q28" s="252"/>
    </row>
  </sheetData>
  <mergeCells count="10">
    <mergeCell ref="P4:P6"/>
    <mergeCell ref="L21:L23"/>
    <mergeCell ref="P21:P23"/>
    <mergeCell ref="A21:C23"/>
    <mergeCell ref="D21:G21"/>
    <mergeCell ref="H4:K4"/>
    <mergeCell ref="H21:K21"/>
    <mergeCell ref="A4:C6"/>
    <mergeCell ref="D4:G4"/>
    <mergeCell ref="L4:L6"/>
  </mergeCells>
  <phoneticPr fontId="4" type="noConversion"/>
  <printOptions horizontalCentered="1"/>
  <pageMargins left="0.39370078740157483" right="0.39370078740157483" top="0.39370078740157483" bottom="0.39370078740157483" header="0.51181102362204722" footer="0.15748031496062992"/>
  <pageSetup paperSize="9" scale="63" orientation="landscape" r:id="rId1"/>
  <headerFooter alignWithMargins="0"/>
  <rowBreaks count="1" manualBreakCount="1">
    <brk id="24" max="15" man="1"/>
  </rowBreaks>
  <colBreaks count="1" manualBreakCount="1">
    <brk id="7" max="27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pageSetUpPr fitToPage="1"/>
  </sheetPr>
  <dimension ref="A1:S21"/>
  <sheetViews>
    <sheetView showGridLines="0" defaultGridColor="0" view="pageBreakPreview" colorId="53" zoomScale="70" zoomScaleNormal="60" zoomScaleSheetLayoutView="70" workbookViewId="0"/>
  </sheetViews>
  <sheetFormatPr defaultColWidth="12.77734375" defaultRowHeight="30" customHeight="1"/>
  <cols>
    <col min="1" max="1" width="3.6640625" style="66" customWidth="1"/>
    <col min="2" max="2" width="12.77734375" style="66" customWidth="1"/>
    <col min="3" max="3" width="16.77734375" style="66" customWidth="1"/>
    <col min="4" max="12" width="12.77734375" style="66" customWidth="1"/>
    <col min="13" max="13" width="1.77734375" style="198" customWidth="1"/>
    <col min="14" max="14" width="12.77734375" style="66" customWidth="1"/>
    <col min="15" max="15" width="12.77734375" style="219" customWidth="1"/>
    <col min="16" max="16384" width="12.77734375" style="66"/>
  </cols>
  <sheetData>
    <row r="1" spans="1:19" ht="30" customHeight="1">
      <c r="A1" s="200" t="s">
        <v>390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655"/>
    </row>
    <row r="2" spans="1:19" ht="30" customHeight="1">
      <c r="A2" s="169"/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</row>
    <row r="3" spans="1:19" s="71" customFormat="1" ht="30" customHeight="1">
      <c r="A3" s="133" t="s">
        <v>391</v>
      </c>
      <c r="B3" s="70"/>
      <c r="C3" s="170"/>
      <c r="D3" s="170"/>
      <c r="E3" s="170"/>
      <c r="F3" s="170"/>
      <c r="G3" s="170"/>
      <c r="H3" s="170"/>
      <c r="I3" s="170"/>
      <c r="J3" s="170"/>
      <c r="L3" s="171"/>
      <c r="M3" s="172"/>
      <c r="O3" s="173"/>
      <c r="P3" s="171" t="s">
        <v>5</v>
      </c>
      <c r="Q3" s="656"/>
    </row>
    <row r="4" spans="1:19" ht="30" customHeight="1">
      <c r="A4" s="762" t="s">
        <v>308</v>
      </c>
      <c r="B4" s="763"/>
      <c r="C4" s="764"/>
      <c r="D4" s="771">
        <v>2025</v>
      </c>
      <c r="E4" s="772"/>
      <c r="F4" s="772"/>
      <c r="G4" s="773"/>
      <c r="H4" s="771">
        <v>2026</v>
      </c>
      <c r="I4" s="772"/>
      <c r="J4" s="772"/>
      <c r="K4" s="773"/>
      <c r="L4" s="756" t="s">
        <v>12</v>
      </c>
      <c r="M4" s="174"/>
      <c r="N4" s="694">
        <v>2025</v>
      </c>
      <c r="O4" s="694">
        <v>2026</v>
      </c>
      <c r="P4" s="756" t="s">
        <v>13</v>
      </c>
      <c r="Q4" s="252"/>
    </row>
    <row r="5" spans="1:19" ht="30" customHeight="1">
      <c r="A5" s="765"/>
      <c r="B5" s="766"/>
      <c r="C5" s="767"/>
      <c r="D5" s="135" t="s">
        <v>7</v>
      </c>
      <c r="E5" s="136" t="s">
        <v>2</v>
      </c>
      <c r="F5" s="136" t="s">
        <v>1</v>
      </c>
      <c r="G5" s="696" t="s">
        <v>0</v>
      </c>
      <c r="H5" s="135" t="s">
        <v>7</v>
      </c>
      <c r="I5" s="136" t="s">
        <v>2</v>
      </c>
      <c r="J5" s="136" t="s">
        <v>1</v>
      </c>
      <c r="K5" s="696" t="s">
        <v>0</v>
      </c>
      <c r="L5" s="757"/>
      <c r="M5" s="174"/>
      <c r="N5" s="139" t="s">
        <v>424</v>
      </c>
      <c r="O5" s="140" t="s">
        <v>424</v>
      </c>
      <c r="P5" s="757"/>
      <c r="Q5" s="252"/>
    </row>
    <row r="6" spans="1:19" ht="30" customHeight="1" thickBot="1">
      <c r="A6" s="768"/>
      <c r="B6" s="769"/>
      <c r="C6" s="770"/>
      <c r="D6" s="163" t="s">
        <v>493</v>
      </c>
      <c r="E6" s="698" t="s">
        <v>495</v>
      </c>
      <c r="F6" s="698" t="s">
        <v>497</v>
      </c>
      <c r="G6" s="165" t="s">
        <v>499</v>
      </c>
      <c r="H6" s="163" t="s">
        <v>532</v>
      </c>
      <c r="I6" s="698" t="s">
        <v>533</v>
      </c>
      <c r="J6" s="698" t="s">
        <v>534</v>
      </c>
      <c r="K6" s="165" t="s">
        <v>535</v>
      </c>
      <c r="L6" s="758"/>
      <c r="M6" s="174"/>
      <c r="N6" s="167" t="s">
        <v>803</v>
      </c>
      <c r="O6" s="167" t="s">
        <v>804</v>
      </c>
      <c r="P6" s="758"/>
      <c r="Q6" s="252"/>
    </row>
    <row r="7" spans="1:19" s="252" customFormat="1" ht="30" customHeight="1">
      <c r="A7" s="492" t="s">
        <v>392</v>
      </c>
      <c r="B7" s="493"/>
      <c r="C7" s="494"/>
      <c r="D7" s="495">
        <v>15105.129706475</v>
      </c>
      <c r="E7" s="441">
        <v>15303.554679999999</v>
      </c>
      <c r="F7" s="441">
        <v>15124.24136</v>
      </c>
      <c r="G7" s="442">
        <v>14704.048864244</v>
      </c>
      <c r="H7" s="421">
        <v>14422.786021338001</v>
      </c>
      <c r="I7" s="436">
        <v>14862.444974366001</v>
      </c>
      <c r="J7" s="436"/>
      <c r="K7" s="437"/>
      <c r="L7" s="438">
        <f t="shared" ref="L7:L13" si="0">IF(OR(G7&lt;=0,H7&lt;=0),"-",H7/G7-1)</f>
        <v>-1.9128258175878932E-2</v>
      </c>
      <c r="M7" s="220"/>
      <c r="N7" s="265">
        <f>E7</f>
        <v>15303.554679999999</v>
      </c>
      <c r="O7" s="491">
        <f>I7</f>
        <v>14862.444974366001</v>
      </c>
      <c r="P7" s="440">
        <f t="shared" ref="P7:P13" si="1">IF(OR(O7&lt;=0,N7&lt;=0),"-",O7/N7-1)</f>
        <v>-2.8824002975627483E-2</v>
      </c>
      <c r="R7" s="253"/>
      <c r="S7" s="253"/>
    </row>
    <row r="8" spans="1:19" ht="30" customHeight="1">
      <c r="A8" s="80"/>
      <c r="B8" s="107" t="s">
        <v>393</v>
      </c>
      <c r="C8" s="82"/>
      <c r="D8" s="357">
        <v>14927.733080640999</v>
      </c>
      <c r="E8" s="358">
        <v>15127.68022</v>
      </c>
      <c r="F8" s="358">
        <v>14847.898042000001</v>
      </c>
      <c r="G8" s="359">
        <v>14424.61211131</v>
      </c>
      <c r="H8" s="360">
        <v>14143.583289054</v>
      </c>
      <c r="I8" s="361">
        <v>14592.655917788001</v>
      </c>
      <c r="J8" s="361"/>
      <c r="K8" s="362"/>
      <c r="L8" s="363">
        <f t="shared" si="0"/>
        <v>-1.9482591288236484E-2</v>
      </c>
      <c r="M8" s="78"/>
      <c r="N8" s="267">
        <f t="shared" ref="N8:N15" si="2">E8</f>
        <v>15127.68022</v>
      </c>
      <c r="O8" s="267">
        <f t="shared" ref="O8:O15" si="3">I8</f>
        <v>14592.655917788001</v>
      </c>
      <c r="P8" s="364">
        <f t="shared" si="1"/>
        <v>-3.5367240345592132E-2</v>
      </c>
      <c r="Q8" s="252"/>
      <c r="R8" s="253"/>
      <c r="S8" s="253"/>
    </row>
    <row r="9" spans="1:19" ht="30" customHeight="1">
      <c r="A9" s="80"/>
      <c r="B9" s="107" t="s">
        <v>394</v>
      </c>
      <c r="C9" s="82"/>
      <c r="D9" s="357">
        <v>133.087683</v>
      </c>
      <c r="E9" s="358">
        <v>97.754766000000004</v>
      </c>
      <c r="F9" s="358">
        <v>194.719221</v>
      </c>
      <c r="G9" s="359">
        <v>196.72420099999999</v>
      </c>
      <c r="H9" s="360">
        <v>193.68273038199999</v>
      </c>
      <c r="I9" s="361">
        <v>187.761750393</v>
      </c>
      <c r="J9" s="361"/>
      <c r="K9" s="362"/>
      <c r="L9" s="363">
        <f t="shared" si="0"/>
        <v>-1.5460581883364743E-2</v>
      </c>
      <c r="M9" s="78"/>
      <c r="N9" s="267">
        <f t="shared" si="2"/>
        <v>97.754766000000004</v>
      </c>
      <c r="O9" s="267">
        <f t="shared" si="3"/>
        <v>187.761750393</v>
      </c>
      <c r="P9" s="364">
        <f t="shared" si="1"/>
        <v>0.92074267144171773</v>
      </c>
      <c r="Q9" s="252"/>
      <c r="R9" s="253"/>
      <c r="S9" s="253"/>
    </row>
    <row r="10" spans="1:19" ht="30" customHeight="1">
      <c r="A10" s="157"/>
      <c r="B10" s="107" t="s">
        <v>395</v>
      </c>
      <c r="C10" s="159"/>
      <c r="D10" s="357">
        <v>44.308942999999999</v>
      </c>
      <c r="E10" s="358">
        <v>78.119693999999996</v>
      </c>
      <c r="F10" s="358">
        <v>81.624095999999994</v>
      </c>
      <c r="G10" s="359">
        <v>82.712552000000002</v>
      </c>
      <c r="H10" s="360">
        <v>85.520001956000002</v>
      </c>
      <c r="I10" s="361">
        <v>82.027306184999986</v>
      </c>
      <c r="J10" s="361"/>
      <c r="K10" s="362"/>
      <c r="L10" s="363">
        <f t="shared" si="0"/>
        <v>3.394224803993473E-2</v>
      </c>
      <c r="M10" s="78"/>
      <c r="N10" s="267">
        <f t="shared" si="2"/>
        <v>78.119693999999996</v>
      </c>
      <c r="O10" s="267">
        <f t="shared" si="3"/>
        <v>82.027306184999986</v>
      </c>
      <c r="P10" s="364">
        <f t="shared" si="1"/>
        <v>5.002083322292572E-2</v>
      </c>
      <c r="Q10" s="252"/>
      <c r="R10" s="253"/>
      <c r="S10" s="253"/>
    </row>
    <row r="11" spans="1:19" ht="30" customHeight="1">
      <c r="A11" s="80"/>
      <c r="B11" s="175" t="s">
        <v>396</v>
      </c>
      <c r="C11" s="82"/>
      <c r="D11" s="357">
        <v>8.9301130000000004</v>
      </c>
      <c r="E11" s="358">
        <v>44.190071000000003</v>
      </c>
      <c r="F11" s="358">
        <v>45.550243999999999</v>
      </c>
      <c r="G11" s="359">
        <v>46.668790000000001</v>
      </c>
      <c r="H11" s="360">
        <v>49.588046955999999</v>
      </c>
      <c r="I11" s="361">
        <v>45.694488520999997</v>
      </c>
      <c r="J11" s="361"/>
      <c r="K11" s="362"/>
      <c r="L11" s="363">
        <f t="shared" si="0"/>
        <v>6.2552660053967424E-2</v>
      </c>
      <c r="M11" s="78"/>
      <c r="N11" s="267">
        <f t="shared" si="2"/>
        <v>44.190071000000003</v>
      </c>
      <c r="O11" s="267">
        <f t="shared" si="3"/>
        <v>45.694488520999997</v>
      </c>
      <c r="P11" s="364">
        <f t="shared" si="1"/>
        <v>3.4044243128733553E-2</v>
      </c>
      <c r="Q11" s="252"/>
      <c r="R11" s="253"/>
      <c r="S11" s="253"/>
    </row>
    <row r="12" spans="1:19" ht="30" customHeight="1">
      <c r="A12" s="157"/>
      <c r="B12" s="175" t="s">
        <v>397</v>
      </c>
      <c r="C12" s="159"/>
      <c r="D12" s="360">
        <v>26.057230000000001</v>
      </c>
      <c r="E12" s="361">
        <v>24.292086000000001</v>
      </c>
      <c r="F12" s="361">
        <v>26.844873</v>
      </c>
      <c r="G12" s="362">
        <v>26.376684999999998</v>
      </c>
      <c r="H12" s="360">
        <v>25.663929</v>
      </c>
      <c r="I12" s="361">
        <v>27.544113847999999</v>
      </c>
      <c r="J12" s="361"/>
      <c r="K12" s="362"/>
      <c r="L12" s="363">
        <f t="shared" si="0"/>
        <v>-2.7022197823570293E-2</v>
      </c>
      <c r="M12" s="224"/>
      <c r="N12" s="267">
        <f t="shared" si="2"/>
        <v>24.292086000000001</v>
      </c>
      <c r="O12" s="267">
        <f t="shared" si="3"/>
        <v>27.544113847999999</v>
      </c>
      <c r="P12" s="364">
        <f t="shared" si="1"/>
        <v>0.13387190577211028</v>
      </c>
      <c r="Q12" s="252"/>
      <c r="R12" s="253"/>
      <c r="S12" s="253"/>
    </row>
    <row r="13" spans="1:19" ht="30" customHeight="1">
      <c r="A13" s="474"/>
      <c r="B13" s="225" t="s">
        <v>398</v>
      </c>
      <c r="C13" s="269"/>
      <c r="D13" s="475">
        <v>9.3216000000000001</v>
      </c>
      <c r="E13" s="476">
        <v>9.637537</v>
      </c>
      <c r="F13" s="476">
        <v>9.2289790000000007</v>
      </c>
      <c r="G13" s="477">
        <v>9.6670770000000008</v>
      </c>
      <c r="H13" s="288">
        <v>10.268026000000001</v>
      </c>
      <c r="I13" s="457">
        <v>8.7887038159999999</v>
      </c>
      <c r="J13" s="457"/>
      <c r="K13" s="458"/>
      <c r="L13" s="478">
        <f t="shared" si="0"/>
        <v>6.2164499155225483E-2</v>
      </c>
      <c r="M13" s="78"/>
      <c r="N13" s="271">
        <f t="shared" si="2"/>
        <v>9.637537</v>
      </c>
      <c r="O13" s="271">
        <f t="shared" si="3"/>
        <v>8.7887038159999999</v>
      </c>
      <c r="P13" s="459">
        <f t="shared" si="1"/>
        <v>-8.8075738023106975E-2</v>
      </c>
      <c r="Q13" s="252"/>
      <c r="R13" s="253"/>
      <c r="S13" s="253"/>
    </row>
    <row r="14" spans="1:19" ht="30" customHeight="1">
      <c r="A14" s="479" t="s">
        <v>399</v>
      </c>
      <c r="B14" s="480"/>
      <c r="C14" s="189"/>
      <c r="D14" s="481">
        <v>0.29333705741703381</v>
      </c>
      <c r="E14" s="482">
        <v>0.51046763731365974</v>
      </c>
      <c r="F14" s="482">
        <v>0.53969051443384264</v>
      </c>
      <c r="G14" s="483">
        <v>0.56251548647347771</v>
      </c>
      <c r="H14" s="484">
        <v>0.59295063956073524</v>
      </c>
      <c r="I14" s="485">
        <v>0.55190989999999995</v>
      </c>
      <c r="J14" s="485"/>
      <c r="K14" s="486"/>
      <c r="L14" s="487">
        <f>H14-G14</f>
        <v>3.0435153087257527E-2</v>
      </c>
      <c r="M14" s="78"/>
      <c r="N14" s="488">
        <f t="shared" si="2"/>
        <v>0.51046763731365974</v>
      </c>
      <c r="O14" s="489">
        <f t="shared" si="3"/>
        <v>0.55190989999999995</v>
      </c>
      <c r="P14" s="487">
        <f>O14-N14</f>
        <v>4.1442262686340214E-2</v>
      </c>
      <c r="Q14" s="252"/>
      <c r="R14" s="253"/>
      <c r="S14" s="253"/>
    </row>
    <row r="15" spans="1:19" ht="30" customHeight="1">
      <c r="A15" s="479" t="s">
        <v>400</v>
      </c>
      <c r="B15" s="188"/>
      <c r="C15" s="189"/>
      <c r="D15" s="484">
        <v>0.71167530000000001</v>
      </c>
      <c r="E15" s="485">
        <v>0.68004290000000001</v>
      </c>
      <c r="F15" s="485">
        <v>0.69645360000000001</v>
      </c>
      <c r="G15" s="486">
        <v>0.73645749999999999</v>
      </c>
      <c r="H15" s="484">
        <v>0.76422190000000001</v>
      </c>
      <c r="I15" s="485">
        <v>0.67340650000000002</v>
      </c>
      <c r="J15" s="485"/>
      <c r="K15" s="486"/>
      <c r="L15" s="487">
        <f>H15-G15</f>
        <v>2.7764400000000022E-2</v>
      </c>
      <c r="M15" s="224"/>
      <c r="N15" s="488">
        <f t="shared" si="2"/>
        <v>0.68004290000000001</v>
      </c>
      <c r="O15" s="489">
        <f t="shared" si="3"/>
        <v>0.67340650000000002</v>
      </c>
      <c r="P15" s="487">
        <f>O15-N15</f>
        <v>-6.6363999999999868E-3</v>
      </c>
      <c r="Q15" s="252"/>
      <c r="R15" s="253"/>
      <c r="S15" s="253"/>
    </row>
    <row r="16" spans="1:19" ht="15.75">
      <c r="A16" s="125" t="s">
        <v>290</v>
      </c>
      <c r="D16" s="446"/>
      <c r="E16" s="446"/>
      <c r="F16" s="446"/>
      <c r="G16" s="446"/>
      <c r="H16" s="296"/>
      <c r="I16" s="296"/>
      <c r="J16" s="296"/>
      <c r="K16" s="296"/>
      <c r="L16" s="460"/>
      <c r="M16" s="78"/>
      <c r="N16" s="296"/>
      <c r="O16" s="296"/>
      <c r="P16" s="460"/>
    </row>
    <row r="17" spans="1:16" ht="15.75">
      <c r="A17" s="125" t="s">
        <v>9</v>
      </c>
      <c r="B17" s="77"/>
      <c r="C17" s="225"/>
      <c r="D17" s="446"/>
      <c r="E17" s="446"/>
      <c r="F17" s="446"/>
      <c r="G17" s="446"/>
      <c r="H17" s="296"/>
      <c r="I17" s="296"/>
      <c r="J17" s="296"/>
      <c r="K17" s="296"/>
      <c r="L17" s="460"/>
      <c r="M17" s="78"/>
      <c r="N17" s="296"/>
      <c r="O17" s="296"/>
      <c r="P17" s="460"/>
    </row>
    <row r="18" spans="1:16" ht="30" customHeight="1">
      <c r="A18" s="125" t="s">
        <v>527</v>
      </c>
      <c r="B18" s="225"/>
      <c r="C18" s="225"/>
      <c r="D18" s="296"/>
      <c r="E18" s="296"/>
      <c r="F18" s="296"/>
      <c r="G18" s="296"/>
      <c r="H18" s="296"/>
      <c r="I18" s="296"/>
      <c r="J18" s="296"/>
      <c r="K18" s="296"/>
      <c r="L18" s="460"/>
      <c r="M18" s="78"/>
      <c r="N18" s="296"/>
      <c r="O18" s="296"/>
      <c r="P18" s="460"/>
    </row>
    <row r="19" spans="1:16" ht="30" customHeight="1">
      <c r="A19" s="250"/>
      <c r="B19" s="250"/>
      <c r="C19" s="251"/>
      <c r="D19" s="490"/>
      <c r="E19" s="490"/>
      <c r="F19" s="490"/>
      <c r="G19" s="490"/>
      <c r="H19" s="296"/>
      <c r="I19" s="296"/>
      <c r="J19" s="296"/>
      <c r="K19" s="296"/>
      <c r="L19" s="460"/>
      <c r="M19" s="220"/>
      <c r="N19" s="296"/>
      <c r="O19" s="296"/>
      <c r="P19" s="460"/>
    </row>
    <row r="20" spans="1:16" ht="30" customHeight="1">
      <c r="A20" s="448"/>
      <c r="B20" s="386"/>
      <c r="C20" s="386"/>
      <c r="D20" s="389"/>
      <c r="E20" s="389"/>
      <c r="F20" s="389"/>
      <c r="G20" s="389"/>
      <c r="H20" s="389"/>
      <c r="I20" s="173"/>
      <c r="J20" s="173"/>
      <c r="K20" s="388"/>
      <c r="L20" s="387"/>
      <c r="M20" s="388"/>
      <c r="N20" s="388"/>
      <c r="O20" s="388"/>
      <c r="P20" s="171"/>
    </row>
    <row r="21" spans="1:16" ht="30" customHeight="1">
      <c r="K21" s="88"/>
    </row>
  </sheetData>
  <mergeCells count="5">
    <mergeCell ref="A4:C6"/>
    <mergeCell ref="D4:G4"/>
    <mergeCell ref="H4:K4"/>
    <mergeCell ref="L4:L6"/>
    <mergeCell ref="P4:P6"/>
  </mergeCells>
  <phoneticPr fontId="4" type="noConversion"/>
  <printOptions horizontalCentered="1"/>
  <pageMargins left="0.39370078740157483" right="0.39370078740157483" top="0.39370078740157483" bottom="0.39370078740157483" header="0.51181102362204722" footer="0.15748031496062992"/>
  <pageSetup paperSize="9" scale="64" orientation="landscape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pageSetUpPr fitToPage="1"/>
  </sheetPr>
  <dimension ref="A1:AA23"/>
  <sheetViews>
    <sheetView showGridLines="0" defaultGridColor="0" view="pageBreakPreview" colorId="53" zoomScale="70" zoomScaleNormal="60" zoomScaleSheetLayoutView="70" workbookViewId="0"/>
  </sheetViews>
  <sheetFormatPr defaultColWidth="12.77734375" defaultRowHeight="30" customHeight="1"/>
  <cols>
    <col min="1" max="1" width="3.6640625" style="66" customWidth="1"/>
    <col min="2" max="2" width="12.77734375" style="66" customWidth="1"/>
    <col min="3" max="3" width="16.77734375" style="66" customWidth="1"/>
    <col min="4" max="12" width="12.77734375" style="66" customWidth="1"/>
    <col min="13" max="13" width="12.77734375" style="198" customWidth="1"/>
    <col min="14" max="14" width="12.77734375" style="66" customWidth="1"/>
    <col min="15" max="15" width="12.77734375" style="219" customWidth="1"/>
    <col min="16" max="16384" width="12.77734375" style="66"/>
  </cols>
  <sheetData>
    <row r="1" spans="1:27" ht="30" customHeight="1">
      <c r="A1" s="200" t="s">
        <v>401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655"/>
      <c r="U1" s="252"/>
      <c r="V1" s="252"/>
    </row>
    <row r="2" spans="1:27" ht="30" customHeight="1">
      <c r="A2" s="169"/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252"/>
      <c r="V2" s="252"/>
    </row>
    <row r="3" spans="1:27" s="71" customFormat="1" ht="30" customHeight="1">
      <c r="A3" s="133" t="s">
        <v>402</v>
      </c>
      <c r="B3" s="70"/>
      <c r="C3" s="170"/>
      <c r="D3" s="170"/>
      <c r="E3" s="170"/>
      <c r="F3" s="170"/>
      <c r="G3" s="170"/>
      <c r="H3" s="170"/>
      <c r="I3" s="170"/>
      <c r="J3" s="170"/>
      <c r="L3" s="171"/>
      <c r="M3" s="172"/>
      <c r="O3" s="173"/>
      <c r="R3" s="171"/>
      <c r="S3" s="171" t="s">
        <v>5</v>
      </c>
      <c r="T3" s="656"/>
      <c r="U3" s="656"/>
      <c r="V3" s="656"/>
    </row>
    <row r="4" spans="1:27" ht="30" customHeight="1">
      <c r="A4" s="762" t="s">
        <v>308</v>
      </c>
      <c r="B4" s="763"/>
      <c r="C4" s="764"/>
      <c r="D4" s="798">
        <v>2010</v>
      </c>
      <c r="E4" s="792">
        <v>2011</v>
      </c>
      <c r="F4" s="789">
        <v>2012</v>
      </c>
      <c r="G4" s="792">
        <v>2013</v>
      </c>
      <c r="H4" s="789">
        <v>2014</v>
      </c>
      <c r="I4" s="792">
        <v>2015</v>
      </c>
      <c r="J4" s="789">
        <v>2016</v>
      </c>
      <c r="K4" s="792">
        <v>2017</v>
      </c>
      <c r="L4" s="801">
        <v>2018</v>
      </c>
      <c r="M4" s="795">
        <v>2019</v>
      </c>
      <c r="N4" s="795">
        <v>2020</v>
      </c>
      <c r="O4" s="795">
        <v>2021</v>
      </c>
      <c r="P4" s="795">
        <v>2022</v>
      </c>
      <c r="Q4" s="795">
        <v>2023</v>
      </c>
      <c r="R4" s="795">
        <v>2024</v>
      </c>
      <c r="S4" s="786">
        <v>2025</v>
      </c>
      <c r="T4" s="252"/>
      <c r="U4" s="252"/>
      <c r="V4" s="252"/>
    </row>
    <row r="5" spans="1:27" ht="30" customHeight="1">
      <c r="A5" s="765"/>
      <c r="B5" s="766"/>
      <c r="C5" s="767"/>
      <c r="D5" s="799"/>
      <c r="E5" s="793"/>
      <c r="F5" s="790" t="s">
        <v>1</v>
      </c>
      <c r="G5" s="793" t="s">
        <v>0</v>
      </c>
      <c r="H5" s="790" t="s">
        <v>7</v>
      </c>
      <c r="I5" s="793" t="s">
        <v>2</v>
      </c>
      <c r="J5" s="790" t="s">
        <v>1</v>
      </c>
      <c r="K5" s="793" t="s">
        <v>0</v>
      </c>
      <c r="L5" s="802"/>
      <c r="M5" s="796"/>
      <c r="N5" s="796"/>
      <c r="O5" s="796"/>
      <c r="P5" s="796"/>
      <c r="Q5" s="796"/>
      <c r="R5" s="796"/>
      <c r="S5" s="787"/>
    </row>
    <row r="6" spans="1:27" ht="30" customHeight="1" thickBot="1">
      <c r="A6" s="768"/>
      <c r="B6" s="769"/>
      <c r="C6" s="770"/>
      <c r="D6" s="800"/>
      <c r="E6" s="794"/>
      <c r="F6" s="791" t="s">
        <v>19</v>
      </c>
      <c r="G6" s="794" t="s">
        <v>20</v>
      </c>
      <c r="H6" s="791" t="s">
        <v>15</v>
      </c>
      <c r="I6" s="794" t="s">
        <v>16</v>
      </c>
      <c r="J6" s="791" t="s">
        <v>17</v>
      </c>
      <c r="K6" s="794" t="s">
        <v>18</v>
      </c>
      <c r="L6" s="803"/>
      <c r="M6" s="797"/>
      <c r="N6" s="797"/>
      <c r="O6" s="797"/>
      <c r="P6" s="797"/>
      <c r="Q6" s="797"/>
      <c r="R6" s="797"/>
      <c r="S6" s="788"/>
    </row>
    <row r="7" spans="1:27" ht="30" customHeight="1">
      <c r="A7" s="432" t="s">
        <v>403</v>
      </c>
      <c r="B7" s="158"/>
      <c r="C7" s="159"/>
      <c r="D7" s="496">
        <v>42.064721665305264</v>
      </c>
      <c r="E7" s="496">
        <v>37.15225917130531</v>
      </c>
      <c r="F7" s="496">
        <v>27.049306642067211</v>
      </c>
      <c r="G7" s="496">
        <v>28.163982142898313</v>
      </c>
      <c r="H7" s="496">
        <v>36</v>
      </c>
      <c r="I7" s="497">
        <v>27.033293424663558</v>
      </c>
      <c r="J7" s="497">
        <v>19.075529717156268</v>
      </c>
      <c r="K7" s="497">
        <v>20.019144692771452</v>
      </c>
      <c r="L7" s="498">
        <v>20.914412320573163</v>
      </c>
      <c r="M7" s="498">
        <v>20</v>
      </c>
      <c r="N7" s="497">
        <v>13.719512195122</v>
      </c>
      <c r="O7" s="499" t="s">
        <v>11</v>
      </c>
      <c r="P7" s="499" t="s">
        <v>11</v>
      </c>
      <c r="Q7" s="499">
        <v>18.289074535434143</v>
      </c>
      <c r="R7" s="748" t="s">
        <v>11</v>
      </c>
      <c r="S7" s="643" t="s">
        <v>11</v>
      </c>
      <c r="T7" s="79"/>
      <c r="U7" s="79"/>
      <c r="V7" s="79"/>
      <c r="W7" s="79"/>
      <c r="X7" s="79"/>
      <c r="Y7" s="79"/>
      <c r="Z7" s="79"/>
      <c r="AA7" s="79"/>
    </row>
    <row r="8" spans="1:27" ht="30" customHeight="1">
      <c r="A8" s="221"/>
      <c r="B8" s="222" t="s">
        <v>404</v>
      </c>
      <c r="C8" s="223"/>
      <c r="D8" s="500">
        <v>474.89176699999996</v>
      </c>
      <c r="E8" s="501">
        <v>521.58846950999998</v>
      </c>
      <c r="F8" s="501">
        <v>467.21899999999999</v>
      </c>
      <c r="G8" s="501">
        <v>388.89706520999994</v>
      </c>
      <c r="H8" s="501">
        <v>414</v>
      </c>
      <c r="I8" s="502">
        <v>500.30900000000003</v>
      </c>
      <c r="J8" s="502">
        <v>315.12099999999998</v>
      </c>
      <c r="K8" s="502">
        <v>525.47199999999998</v>
      </c>
      <c r="L8" s="501">
        <v>359.26900000000001</v>
      </c>
      <c r="M8" s="503">
        <v>115</v>
      </c>
      <c r="N8" s="504">
        <v>164</v>
      </c>
      <c r="O8" s="501">
        <v>410.56515230299999</v>
      </c>
      <c r="P8" s="501">
        <v>354.341909063</v>
      </c>
      <c r="Q8" s="501">
        <v>616.26156797399995</v>
      </c>
      <c r="R8" s="501">
        <v>720.56972916899997</v>
      </c>
      <c r="S8" s="632">
        <v>313.31989573999999</v>
      </c>
      <c r="T8" s="79"/>
      <c r="U8" s="79"/>
      <c r="V8" s="79"/>
      <c r="W8" s="79"/>
      <c r="X8" s="79"/>
      <c r="Y8" s="79"/>
      <c r="Z8" s="79"/>
      <c r="AA8" s="79"/>
    </row>
    <row r="9" spans="1:27" ht="30" customHeight="1">
      <c r="A9" s="432" t="s">
        <v>405</v>
      </c>
      <c r="B9" s="175"/>
      <c r="C9" s="159"/>
      <c r="D9" s="505">
        <v>41.643602227972401</v>
      </c>
      <c r="E9" s="505">
        <v>37.851723801152453</v>
      </c>
      <c r="F9" s="505">
        <v>25.746704233615898</v>
      </c>
      <c r="G9" s="505">
        <v>30.8</v>
      </c>
      <c r="H9" s="505">
        <v>36.700000000000003</v>
      </c>
      <c r="I9" s="505">
        <v>25.5</v>
      </c>
      <c r="J9" s="505">
        <v>7.6</v>
      </c>
      <c r="K9" s="505">
        <v>18</v>
      </c>
      <c r="L9" s="505">
        <v>18.100000000000001</v>
      </c>
      <c r="M9" s="505">
        <v>22.4</v>
      </c>
      <c r="N9" s="505">
        <v>9.6</v>
      </c>
      <c r="O9" s="496" t="s">
        <v>11</v>
      </c>
      <c r="P9" s="496" t="s">
        <v>11</v>
      </c>
      <c r="Q9" s="496">
        <v>14.9</v>
      </c>
      <c r="R9" s="748" t="s">
        <v>11</v>
      </c>
      <c r="S9" s="643" t="s">
        <v>11</v>
      </c>
      <c r="T9" s="88"/>
      <c r="U9" s="88"/>
      <c r="V9" s="88"/>
      <c r="W9" s="88"/>
      <c r="X9" s="88"/>
      <c r="Y9" s="88"/>
      <c r="Z9" s="88"/>
      <c r="AA9" s="88"/>
    </row>
    <row r="10" spans="1:27" ht="30" customHeight="1">
      <c r="A10" s="221"/>
      <c r="B10" s="222" t="s">
        <v>406</v>
      </c>
      <c r="C10" s="223"/>
      <c r="D10" s="500">
        <v>479.69409300000001</v>
      </c>
      <c r="E10" s="501">
        <v>511.95</v>
      </c>
      <c r="F10" s="501">
        <v>490.85700000000003</v>
      </c>
      <c r="G10" s="501">
        <v>355.2</v>
      </c>
      <c r="H10" s="501">
        <v>405.40499999999997</v>
      </c>
      <c r="I10" s="502">
        <v>530.09199999999998</v>
      </c>
      <c r="J10" s="502">
        <v>795.34100000000001</v>
      </c>
      <c r="K10" s="502">
        <v>525.47199999999998</v>
      </c>
      <c r="L10" s="501">
        <v>415.27300000000002</v>
      </c>
      <c r="M10" s="503">
        <v>100.42100000000001</v>
      </c>
      <c r="N10" s="504">
        <v>235.078</v>
      </c>
      <c r="O10" s="501">
        <v>1191.3109999999999</v>
      </c>
      <c r="P10" s="501">
        <v>733.36500000000001</v>
      </c>
      <c r="Q10" s="501">
        <v>758.48</v>
      </c>
      <c r="R10" s="501">
        <v>866.00098211500006</v>
      </c>
      <c r="S10" s="632">
        <v>836</v>
      </c>
      <c r="T10" s="602"/>
      <c r="U10" s="89"/>
      <c r="V10" s="89"/>
      <c r="W10" s="89"/>
      <c r="X10" s="89"/>
      <c r="Y10" s="89"/>
      <c r="Z10" s="89"/>
      <c r="AA10" s="89"/>
    </row>
    <row r="11" spans="1:27" ht="30" customHeight="1">
      <c r="A11" s="506" t="s">
        <v>407</v>
      </c>
      <c r="B11" s="377"/>
      <c r="C11" s="378"/>
      <c r="D11" s="507">
        <v>199.7619</v>
      </c>
      <c r="E11" s="508">
        <v>193.78189999999998</v>
      </c>
      <c r="F11" s="508">
        <v>126.37949999999999</v>
      </c>
      <c r="G11" s="508">
        <v>109.529</v>
      </c>
      <c r="H11" s="508">
        <v>148.84</v>
      </c>
      <c r="I11" s="509">
        <v>135.25</v>
      </c>
      <c r="J11" s="509">
        <v>60.110999999999997</v>
      </c>
      <c r="K11" s="509">
        <v>105.19499999999999</v>
      </c>
      <c r="L11" s="508">
        <v>75.138999999999996</v>
      </c>
      <c r="M11" s="508">
        <v>22.542000000000002</v>
      </c>
      <c r="N11" s="510">
        <v>22.542000000000002</v>
      </c>
      <c r="O11" s="511" t="s">
        <v>11</v>
      </c>
      <c r="P11" s="511" t="s">
        <v>11</v>
      </c>
      <c r="Q11" s="511">
        <v>112.709</v>
      </c>
      <c r="R11" s="511" t="s">
        <v>11</v>
      </c>
      <c r="S11" s="644" t="s">
        <v>11</v>
      </c>
    </row>
    <row r="12" spans="1:27" ht="30" customHeight="1">
      <c r="A12" s="506" t="s">
        <v>408</v>
      </c>
      <c r="B12" s="377"/>
      <c r="C12" s="378"/>
      <c r="D12" s="512">
        <v>230</v>
      </c>
      <c r="E12" s="513">
        <v>230</v>
      </c>
      <c r="F12" s="513">
        <v>149.99999999999997</v>
      </c>
      <c r="G12" s="513">
        <v>130</v>
      </c>
      <c r="H12" s="513">
        <v>179.99967393774403</v>
      </c>
      <c r="I12" s="514">
        <v>179.99967393774403</v>
      </c>
      <c r="J12" s="514">
        <v>79.999707209402828</v>
      </c>
      <c r="K12" s="514">
        <v>140.00048576621799</v>
      </c>
      <c r="L12" s="513">
        <v>99.999966728341221</v>
      </c>
      <c r="M12" s="513">
        <v>30.000389278407592</v>
      </c>
      <c r="N12" s="515">
        <v>30</v>
      </c>
      <c r="O12" s="516" t="s">
        <v>11</v>
      </c>
      <c r="P12" s="516" t="s">
        <v>11</v>
      </c>
      <c r="Q12" s="516">
        <v>150</v>
      </c>
      <c r="R12" s="516" t="s">
        <v>11</v>
      </c>
      <c r="S12" s="645" t="s">
        <v>11</v>
      </c>
    </row>
    <row r="13" spans="1:27" ht="30" customHeight="1">
      <c r="A13" s="157" t="s">
        <v>30</v>
      </c>
      <c r="B13" s="175" t="s">
        <v>409</v>
      </c>
      <c r="C13" s="159"/>
      <c r="D13" s="639">
        <v>86853</v>
      </c>
      <c r="E13" s="639">
        <v>84253</v>
      </c>
      <c r="F13" s="639">
        <v>84253</v>
      </c>
      <c r="G13" s="639">
        <v>84253</v>
      </c>
      <c r="H13" s="639">
        <v>82688.899999999994</v>
      </c>
      <c r="I13" s="639">
        <v>75139.025000000009</v>
      </c>
      <c r="J13" s="639">
        <v>75139.025000000009</v>
      </c>
      <c r="K13" s="639">
        <v>75139.025000000009</v>
      </c>
      <c r="L13" s="639">
        <v>75139.025000000009</v>
      </c>
      <c r="M13" s="639">
        <v>75139.025000000009</v>
      </c>
      <c r="N13" s="639">
        <v>75139.025000000009</v>
      </c>
      <c r="O13" s="639">
        <v>75139.025000000009</v>
      </c>
      <c r="P13" s="639">
        <v>75139.025000000009</v>
      </c>
      <c r="Q13" s="639">
        <v>75139.025000000009</v>
      </c>
      <c r="R13" s="749">
        <v>75139.025000000009</v>
      </c>
      <c r="S13" s="640">
        <v>75139.025000000009</v>
      </c>
    </row>
    <row r="14" spans="1:27" ht="30" customHeight="1">
      <c r="A14" s="80"/>
      <c r="B14" s="107" t="s">
        <v>24</v>
      </c>
      <c r="C14" s="82"/>
      <c r="D14" s="641">
        <v>86853</v>
      </c>
      <c r="E14" s="641">
        <v>86853</v>
      </c>
      <c r="F14" s="641">
        <v>86853</v>
      </c>
      <c r="G14" s="641">
        <v>86853</v>
      </c>
      <c r="H14" s="641">
        <v>86853</v>
      </c>
      <c r="I14" s="641">
        <v>86853</v>
      </c>
      <c r="J14" s="641">
        <v>86853</v>
      </c>
      <c r="K14" s="641">
        <v>86853</v>
      </c>
      <c r="L14" s="641">
        <v>86853</v>
      </c>
      <c r="M14" s="641">
        <v>86853</v>
      </c>
      <c r="N14" s="641">
        <v>86853</v>
      </c>
      <c r="O14" s="641">
        <v>86853</v>
      </c>
      <c r="P14" s="641">
        <v>86853</v>
      </c>
      <c r="Q14" s="641">
        <v>86853</v>
      </c>
      <c r="R14" s="750">
        <v>86853</v>
      </c>
      <c r="S14" s="642">
        <v>86853</v>
      </c>
    </row>
    <row r="15" spans="1:27" ht="30" customHeight="1">
      <c r="A15" s="221"/>
      <c r="B15" s="222" t="s">
        <v>25</v>
      </c>
      <c r="C15" s="223"/>
      <c r="D15" s="641">
        <v>0</v>
      </c>
      <c r="E15" s="641">
        <v>2600</v>
      </c>
      <c r="F15" s="641">
        <v>2600</v>
      </c>
      <c r="G15" s="641">
        <v>2600</v>
      </c>
      <c r="H15" s="641">
        <v>4164.1000000000004</v>
      </c>
      <c r="I15" s="641">
        <v>11713.975</v>
      </c>
      <c r="J15" s="641">
        <v>11713.975</v>
      </c>
      <c r="K15" s="641">
        <v>11713.975</v>
      </c>
      <c r="L15" s="641">
        <v>11713.975</v>
      </c>
      <c r="M15" s="641">
        <v>11713.975</v>
      </c>
      <c r="N15" s="641">
        <v>11713.975</v>
      </c>
      <c r="O15" s="641">
        <v>11713.975</v>
      </c>
      <c r="P15" s="641">
        <v>11713.975</v>
      </c>
      <c r="Q15" s="641">
        <v>11713.975</v>
      </c>
      <c r="R15" s="750">
        <v>11713.975</v>
      </c>
      <c r="S15" s="642">
        <v>11713.975</v>
      </c>
    </row>
    <row r="16" spans="1:27" ht="30" customHeight="1">
      <c r="A16" s="432" t="s">
        <v>410</v>
      </c>
      <c r="B16" s="175"/>
      <c r="C16" s="517"/>
      <c r="D16" s="518">
        <v>2.89308176100629</v>
      </c>
      <c r="E16" s="519">
        <v>3.1081081081081083</v>
      </c>
      <c r="F16" s="519">
        <v>1.9329896907216493</v>
      </c>
      <c r="G16" s="519">
        <v>1.7127799736495388</v>
      </c>
      <c r="H16" s="519">
        <v>2.1712867785011345</v>
      </c>
      <c r="I16" s="520">
        <v>2.435719539076374</v>
      </c>
      <c r="J16" s="520">
        <v>1.2251103707412379</v>
      </c>
      <c r="K16" s="520">
        <v>2.0260562339539505</v>
      </c>
      <c r="L16" s="519">
        <v>2.3696674580175645</v>
      </c>
      <c r="M16" s="519">
        <v>1.2987181505804153</v>
      </c>
      <c r="N16" s="521">
        <v>1.2</v>
      </c>
      <c r="O16" s="519" t="s">
        <v>11</v>
      </c>
      <c r="P16" s="519" t="s">
        <v>11</v>
      </c>
      <c r="Q16" s="519">
        <v>5.3</v>
      </c>
      <c r="R16" s="751" t="s">
        <v>11</v>
      </c>
      <c r="S16" s="646" t="s">
        <v>11</v>
      </c>
    </row>
    <row r="17" spans="1:19" ht="30" customHeight="1">
      <c r="A17" s="376" t="s">
        <v>30</v>
      </c>
      <c r="B17" s="377" t="s">
        <v>411</v>
      </c>
      <c r="C17" s="378"/>
      <c r="D17" s="522">
        <v>7950</v>
      </c>
      <c r="E17" s="523">
        <v>7400</v>
      </c>
      <c r="F17" s="523">
        <v>7760</v>
      </c>
      <c r="G17" s="523">
        <v>7590</v>
      </c>
      <c r="H17" s="523">
        <v>8290</v>
      </c>
      <c r="I17" s="524">
        <v>7390</v>
      </c>
      <c r="J17" s="524">
        <v>6530</v>
      </c>
      <c r="K17" s="524">
        <v>6910</v>
      </c>
      <c r="L17" s="523">
        <v>4220</v>
      </c>
      <c r="M17" s="523">
        <v>2310</v>
      </c>
      <c r="N17" s="525">
        <v>2440</v>
      </c>
      <c r="O17" s="523">
        <v>2935</v>
      </c>
      <c r="P17" s="523">
        <v>2770</v>
      </c>
      <c r="Q17" s="523">
        <v>2830</v>
      </c>
      <c r="R17" s="523">
        <v>2460</v>
      </c>
      <c r="S17" s="633">
        <v>3255</v>
      </c>
    </row>
    <row r="18" spans="1:19" ht="15.75">
      <c r="A18" s="131" t="s">
        <v>412</v>
      </c>
      <c r="B18" s="225"/>
      <c r="C18" s="225"/>
      <c r="D18" s="296"/>
      <c r="E18" s="296"/>
      <c r="F18" s="296"/>
      <c r="G18" s="296"/>
      <c r="H18" s="296"/>
      <c r="I18" s="296"/>
      <c r="J18" s="296"/>
      <c r="K18" s="296"/>
      <c r="L18" s="460"/>
      <c r="M18" s="78"/>
      <c r="N18" s="296"/>
      <c r="O18" s="296"/>
      <c r="P18" s="460"/>
      <c r="Q18" s="460"/>
      <c r="R18" s="460"/>
      <c r="S18" s="460"/>
    </row>
    <row r="19" spans="1:19" ht="15.75">
      <c r="A19" s="250" t="s">
        <v>528</v>
      </c>
      <c r="B19" s="250"/>
      <c r="C19" s="251"/>
      <c r="D19" s="490"/>
      <c r="E19" s="490"/>
      <c r="F19" s="490"/>
      <c r="G19" s="490"/>
      <c r="H19" s="296"/>
      <c r="I19" s="296"/>
      <c r="J19" s="296"/>
      <c r="K19" s="296"/>
      <c r="L19" s="460"/>
      <c r="M19" s="220"/>
      <c r="N19" s="296"/>
      <c r="O19" s="296"/>
      <c r="P19" s="460"/>
      <c r="Q19" s="460"/>
      <c r="R19" s="460"/>
      <c r="S19" s="460"/>
    </row>
    <row r="20" spans="1:19" ht="15.75">
      <c r="A20" s="526" t="s">
        <v>413</v>
      </c>
      <c r="B20" s="386"/>
      <c r="C20" s="386"/>
      <c r="D20" s="389"/>
      <c r="E20" s="389"/>
      <c r="F20" s="389"/>
      <c r="G20" s="389"/>
      <c r="H20" s="389"/>
      <c r="I20" s="173"/>
      <c r="J20" s="173"/>
      <c r="K20" s="388"/>
      <c r="L20" s="387"/>
      <c r="M20" s="388"/>
      <c r="N20" s="388"/>
      <c r="O20" s="388"/>
      <c r="P20" s="171"/>
      <c r="Q20" s="171"/>
      <c r="R20" s="171"/>
      <c r="S20" s="171"/>
    </row>
    <row r="21" spans="1:19" ht="12" customHeight="1">
      <c r="A21" s="783"/>
      <c r="B21" s="783"/>
      <c r="C21" s="785"/>
      <c r="D21" s="783"/>
      <c r="E21" s="783"/>
      <c r="F21" s="783"/>
      <c r="G21" s="783"/>
      <c r="H21" s="783"/>
      <c r="I21" s="783"/>
      <c r="J21" s="783"/>
      <c r="K21" s="783"/>
      <c r="L21" s="784"/>
      <c r="M21" s="388"/>
      <c r="N21" s="388"/>
      <c r="O21" s="388"/>
      <c r="P21" s="784"/>
      <c r="Q21" s="388"/>
      <c r="R21" s="388"/>
      <c r="S21" s="695"/>
    </row>
    <row r="22" spans="1:19" ht="12" customHeight="1">
      <c r="A22" s="785"/>
      <c r="B22" s="785"/>
      <c r="C22" s="785"/>
      <c r="D22" s="389"/>
      <c r="E22" s="389"/>
      <c r="F22" s="389"/>
      <c r="G22" s="389"/>
      <c r="H22" s="389"/>
      <c r="I22" s="173"/>
      <c r="J22" s="173"/>
      <c r="K22" s="388"/>
      <c r="L22" s="784"/>
      <c r="M22" s="388"/>
      <c r="N22" s="388"/>
      <c r="O22" s="388"/>
      <c r="P22" s="784"/>
      <c r="Q22" s="388"/>
      <c r="R22" s="388"/>
      <c r="S22" s="695"/>
    </row>
    <row r="23" spans="1:19" ht="12" customHeight="1">
      <c r="A23" s="785"/>
      <c r="B23" s="785"/>
      <c r="C23" s="785"/>
      <c r="D23" s="173"/>
      <c r="E23" s="173"/>
      <c r="F23" s="173"/>
      <c r="G23" s="388"/>
      <c r="H23" s="173"/>
      <c r="I23" s="173"/>
      <c r="J23" s="173"/>
      <c r="K23" s="388"/>
      <c r="L23" s="784"/>
      <c r="M23" s="388"/>
      <c r="N23" s="388"/>
      <c r="O23" s="388"/>
      <c r="P23" s="784"/>
      <c r="Q23" s="388"/>
      <c r="R23" s="388"/>
      <c r="S23" s="695"/>
    </row>
  </sheetData>
  <mergeCells count="22">
    <mergeCell ref="P21:P23"/>
    <mergeCell ref="N4:N6"/>
    <mergeCell ref="M4:M6"/>
    <mergeCell ref="O4:O6"/>
    <mergeCell ref="L4:L6"/>
    <mergeCell ref="L21:L23"/>
    <mergeCell ref="S4:S6"/>
    <mergeCell ref="A21:C23"/>
    <mergeCell ref="J4:J6"/>
    <mergeCell ref="F4:F6"/>
    <mergeCell ref="G4:G6"/>
    <mergeCell ref="D21:G21"/>
    <mergeCell ref="H21:K21"/>
    <mergeCell ref="I4:I6"/>
    <mergeCell ref="A4:C6"/>
    <mergeCell ref="H4:H6"/>
    <mergeCell ref="R4:R6"/>
    <mergeCell ref="Q4:Q6"/>
    <mergeCell ref="P4:P6"/>
    <mergeCell ref="D4:D6"/>
    <mergeCell ref="E4:E6"/>
    <mergeCell ref="K4:K6"/>
  </mergeCells>
  <phoneticPr fontId="4" type="noConversion"/>
  <printOptions horizontalCentered="1"/>
  <pageMargins left="0.39370078740157483" right="0.39370078740157483" top="0.39370078740157483" bottom="0.39370078740157483" header="0.51181102362204722" footer="0.15748031496062992"/>
  <pageSetup paperSize="9" scale="50" orientation="landscape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E0399-E077-49AB-BC71-2B90B3BDE124}">
  <sheetPr>
    <pageSetUpPr fitToPage="1"/>
  </sheetPr>
  <dimension ref="A1:V94"/>
  <sheetViews>
    <sheetView showGridLines="0" view="pageBreakPreview" zoomScale="70" zoomScaleNormal="70" zoomScaleSheetLayoutView="70" workbookViewId="0"/>
  </sheetViews>
  <sheetFormatPr defaultRowHeight="30" customHeight="1"/>
  <cols>
    <col min="1" max="2" width="3.5546875" style="66" customWidth="1"/>
    <col min="3" max="3" width="2.21875" style="66" customWidth="1"/>
    <col min="4" max="4" width="37.77734375" style="66" customWidth="1"/>
    <col min="5" max="6" width="27.5546875" style="66" customWidth="1"/>
    <col min="7" max="8" width="3.5546875" style="66" customWidth="1"/>
    <col min="9" max="9" width="8.88671875" style="66"/>
    <col min="10" max="10" width="28.44140625" style="66" customWidth="1"/>
    <col min="11" max="11" width="18.88671875" style="66" bestFit="1" customWidth="1"/>
    <col min="12" max="13" width="8.88671875" style="66"/>
    <col min="14" max="14" width="25.44140625" style="66" bestFit="1" customWidth="1"/>
    <col min="15" max="15" width="9.6640625" style="66" bestFit="1" customWidth="1"/>
    <col min="16" max="16" width="19.5546875" style="66" bestFit="1" customWidth="1"/>
    <col min="17" max="17" width="22.6640625" style="66" bestFit="1" customWidth="1"/>
    <col min="18" max="16384" width="8.88671875" style="66"/>
  </cols>
  <sheetData>
    <row r="1" spans="1:22" ht="30" customHeight="1">
      <c r="A1" s="200" t="s">
        <v>606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65"/>
      <c r="O1" s="65"/>
      <c r="P1" s="65"/>
      <c r="Q1" s="65"/>
    </row>
    <row r="2" spans="1:22" s="130" customFormat="1" ht="30" customHeight="1">
      <c r="C2" s="527"/>
      <c r="D2" s="527"/>
      <c r="E2" s="527"/>
      <c r="F2" s="527"/>
    </row>
    <row r="3" spans="1:22" ht="30" customHeight="1">
      <c r="C3" s="133" t="s">
        <v>607</v>
      </c>
      <c r="D3" s="71"/>
      <c r="E3" s="71"/>
      <c r="F3" s="528" t="s">
        <v>40</v>
      </c>
    </row>
    <row r="4" spans="1:22" s="71" customFormat="1" ht="30" customHeight="1" thickBot="1">
      <c r="C4" s="804" t="s">
        <v>41</v>
      </c>
      <c r="D4" s="804"/>
      <c r="E4" s="542" t="s">
        <v>805</v>
      </c>
      <c r="F4" s="543" t="s">
        <v>604</v>
      </c>
      <c r="M4" s="170"/>
      <c r="N4" s="170"/>
      <c r="O4" s="170"/>
      <c r="P4" s="170"/>
      <c r="Q4" s="170"/>
      <c r="R4" s="170"/>
      <c r="S4" s="170"/>
      <c r="T4" s="170"/>
      <c r="U4" s="170"/>
      <c r="V4" s="170"/>
    </row>
    <row r="5" spans="1:22" ht="30" customHeight="1">
      <c r="C5" s="531"/>
      <c r="D5" s="532" t="s">
        <v>562</v>
      </c>
      <c r="E5" s="541"/>
      <c r="F5" s="534"/>
      <c r="M5" s="131"/>
      <c r="N5" s="131"/>
      <c r="O5" s="131"/>
      <c r="P5" s="131"/>
      <c r="Q5" s="131"/>
      <c r="R5" s="131"/>
      <c r="S5" s="131"/>
      <c r="T5" s="131"/>
      <c r="U5" s="131"/>
      <c r="V5" s="131"/>
    </row>
    <row r="6" spans="1:22" ht="30" customHeight="1">
      <c r="C6" s="531"/>
      <c r="D6" s="532" t="s">
        <v>43</v>
      </c>
      <c r="E6" s="533">
        <v>3043929792647</v>
      </c>
      <c r="F6" s="534">
        <v>3103114600454</v>
      </c>
      <c r="I6" s="597"/>
      <c r="M6" s="131"/>
      <c r="N6" s="131"/>
      <c r="O6" s="131"/>
      <c r="P6" s="131"/>
      <c r="Q6" s="131"/>
      <c r="R6" s="131"/>
      <c r="S6" s="131"/>
      <c r="T6" s="131"/>
      <c r="U6" s="131"/>
      <c r="V6" s="131"/>
    </row>
    <row r="7" spans="1:22" ht="30" customHeight="1">
      <c r="C7" s="531"/>
      <c r="D7" s="532" t="s">
        <v>44</v>
      </c>
      <c r="E7" s="533">
        <v>56879495031963</v>
      </c>
      <c r="F7" s="534">
        <v>56064368915185</v>
      </c>
      <c r="I7" s="597"/>
      <c r="M7" s="131"/>
      <c r="N7" s="131"/>
      <c r="O7" s="131"/>
      <c r="P7" s="131"/>
      <c r="Q7" s="131"/>
      <c r="R7" s="131"/>
      <c r="S7" s="131"/>
      <c r="T7" s="131"/>
      <c r="U7" s="131"/>
      <c r="V7" s="131"/>
    </row>
    <row r="8" spans="1:22" ht="30" customHeight="1">
      <c r="C8" s="531"/>
      <c r="D8" s="532" t="s">
        <v>502</v>
      </c>
      <c r="E8" s="533">
        <v>59679503287376</v>
      </c>
      <c r="F8" s="534">
        <v>61939817456772</v>
      </c>
      <c r="I8" s="597"/>
      <c r="M8" s="131"/>
      <c r="N8" s="131"/>
      <c r="O8" s="131"/>
      <c r="P8" s="131"/>
      <c r="Q8" s="131"/>
      <c r="R8" s="131"/>
      <c r="S8" s="131"/>
      <c r="T8" s="131"/>
      <c r="U8" s="131"/>
      <c r="V8" s="131"/>
    </row>
    <row r="9" spans="1:22" ht="30" customHeight="1">
      <c r="C9" s="531"/>
      <c r="D9" s="532" t="s">
        <v>503</v>
      </c>
      <c r="E9" s="533">
        <v>56846242865982</v>
      </c>
      <c r="F9" s="534">
        <v>48454617459587</v>
      </c>
      <c r="I9" s="597"/>
      <c r="M9" s="131"/>
      <c r="N9" s="590"/>
      <c r="O9" s="131"/>
      <c r="P9" s="247"/>
      <c r="Q9" s="131"/>
      <c r="R9" s="131"/>
      <c r="S9" s="131"/>
      <c r="T9" s="131"/>
      <c r="U9" s="131"/>
      <c r="V9" s="131"/>
    </row>
    <row r="10" spans="1:22" ht="30" customHeight="1">
      <c r="C10" s="535"/>
      <c r="D10" s="532" t="s">
        <v>563</v>
      </c>
      <c r="E10" s="533">
        <v>12332279240473</v>
      </c>
      <c r="F10" s="534">
        <v>11834111276042</v>
      </c>
      <c r="M10" s="131"/>
      <c r="N10" s="131"/>
      <c r="O10" s="591"/>
      <c r="P10" s="591"/>
      <c r="Q10" s="591"/>
      <c r="R10" s="131"/>
      <c r="S10" s="131"/>
      <c r="T10" s="131"/>
      <c r="U10" s="131"/>
      <c r="V10" s="131"/>
    </row>
    <row r="11" spans="1:22" ht="30" customHeight="1">
      <c r="C11" s="535"/>
      <c r="D11" s="532" t="s">
        <v>564</v>
      </c>
      <c r="E11" s="533">
        <v>33521809974543</v>
      </c>
      <c r="F11" s="534">
        <v>29153738030932</v>
      </c>
      <c r="M11" s="131"/>
      <c r="N11" s="131"/>
      <c r="O11" s="241"/>
      <c r="P11" s="241"/>
      <c r="Q11" s="241"/>
      <c r="R11" s="131"/>
      <c r="S11" s="131"/>
      <c r="T11" s="131"/>
      <c r="U11" s="131"/>
      <c r="V11" s="131"/>
    </row>
    <row r="12" spans="1:22" ht="30" customHeight="1">
      <c r="C12" s="535"/>
      <c r="D12" s="532" t="s">
        <v>565</v>
      </c>
      <c r="E12" s="533">
        <v>10992153650966</v>
      </c>
      <c r="F12" s="534">
        <v>7466768152613</v>
      </c>
      <c r="M12" s="131"/>
      <c r="N12" s="590"/>
      <c r="O12" s="592"/>
      <c r="P12" s="593"/>
      <c r="Q12" s="592"/>
      <c r="R12" s="131"/>
      <c r="S12" s="131"/>
      <c r="T12" s="131"/>
      <c r="U12" s="131"/>
      <c r="V12" s="131"/>
    </row>
    <row r="13" spans="1:22" ht="30" customHeight="1">
      <c r="C13" s="531"/>
      <c r="D13" s="532" t="s">
        <v>45</v>
      </c>
      <c r="E13" s="533">
        <v>857963260883</v>
      </c>
      <c r="F13" s="534">
        <v>718869718637</v>
      </c>
      <c r="M13" s="131"/>
      <c r="N13" s="131"/>
      <c r="O13" s="591"/>
      <c r="P13" s="593"/>
      <c r="Q13" s="591"/>
      <c r="R13" s="131"/>
      <c r="S13" s="131"/>
      <c r="T13" s="131"/>
      <c r="U13" s="131"/>
      <c r="V13" s="131"/>
    </row>
    <row r="14" spans="1:22" ht="30" customHeight="1">
      <c r="C14" s="531"/>
      <c r="D14" s="532" t="s">
        <v>566</v>
      </c>
      <c r="E14" s="533">
        <v>509181280510</v>
      </c>
      <c r="F14" s="534">
        <v>424137714716</v>
      </c>
      <c r="M14" s="131"/>
      <c r="N14" s="590"/>
      <c r="O14" s="591"/>
      <c r="P14" s="593"/>
      <c r="Q14" s="591"/>
      <c r="R14" s="131"/>
      <c r="S14" s="131"/>
      <c r="T14" s="131"/>
      <c r="U14" s="131"/>
      <c r="V14" s="131"/>
    </row>
    <row r="15" spans="1:22" ht="30" customHeight="1">
      <c r="C15" s="531"/>
      <c r="D15" s="532" t="s">
        <v>567</v>
      </c>
      <c r="E15" s="533">
        <v>302540532130</v>
      </c>
      <c r="F15" s="545">
        <v>0</v>
      </c>
      <c r="M15" s="131"/>
      <c r="N15" s="131"/>
      <c r="O15" s="591"/>
      <c r="P15" s="593"/>
      <c r="Q15" s="591"/>
      <c r="R15" s="131"/>
      <c r="S15" s="131"/>
      <c r="T15" s="131"/>
      <c r="U15" s="131"/>
      <c r="V15" s="131"/>
    </row>
    <row r="16" spans="1:22" ht="30" customHeight="1">
      <c r="C16" s="531"/>
      <c r="D16" s="532" t="s">
        <v>568</v>
      </c>
      <c r="E16" s="533">
        <v>1178209947845</v>
      </c>
      <c r="F16" s="534">
        <v>1191786571511</v>
      </c>
      <c r="M16" s="131"/>
      <c r="N16" s="590"/>
      <c r="O16" s="591"/>
      <c r="P16" s="593"/>
      <c r="Q16" s="591"/>
      <c r="R16" s="131"/>
      <c r="S16" s="131"/>
      <c r="T16" s="131"/>
      <c r="U16" s="131"/>
      <c r="V16" s="131"/>
    </row>
    <row r="17" spans="3:22" ht="30" customHeight="1">
      <c r="C17" s="531"/>
      <c r="D17" s="532" t="s">
        <v>569</v>
      </c>
      <c r="E17" s="533">
        <v>2076896010985</v>
      </c>
      <c r="F17" s="534">
        <v>2005735574109</v>
      </c>
      <c r="M17" s="131"/>
      <c r="N17" s="131"/>
      <c r="O17" s="131"/>
      <c r="P17" s="131"/>
      <c r="Q17" s="131"/>
      <c r="R17" s="131"/>
      <c r="S17" s="131"/>
      <c r="T17" s="131"/>
      <c r="U17" s="131"/>
      <c r="V17" s="131"/>
    </row>
    <row r="18" spans="3:22" ht="30" customHeight="1">
      <c r="C18" s="531"/>
      <c r="D18" s="532" t="s">
        <v>570</v>
      </c>
      <c r="E18" s="533">
        <v>2780243444925</v>
      </c>
      <c r="F18" s="534">
        <v>2331997208270</v>
      </c>
      <c r="M18" s="131"/>
      <c r="N18" s="131"/>
      <c r="O18" s="131"/>
      <c r="P18" s="131"/>
      <c r="Q18" s="131"/>
      <c r="R18" s="131"/>
      <c r="S18" s="131"/>
      <c r="T18" s="131"/>
      <c r="U18" s="131"/>
      <c r="V18" s="131"/>
    </row>
    <row r="19" spans="3:22" ht="30" customHeight="1">
      <c r="C19" s="531"/>
      <c r="D19" s="532" t="s">
        <v>571</v>
      </c>
      <c r="E19" s="533">
        <v>1159772860678</v>
      </c>
      <c r="F19" s="534">
        <v>1140831377418</v>
      </c>
      <c r="M19" s="131"/>
      <c r="N19" s="131"/>
      <c r="O19" s="131"/>
      <c r="P19" s="131"/>
      <c r="Q19" s="131"/>
      <c r="R19" s="131"/>
      <c r="S19" s="131"/>
      <c r="T19" s="131"/>
      <c r="U19" s="131"/>
      <c r="V19" s="131"/>
    </row>
    <row r="20" spans="3:22" ht="30" customHeight="1">
      <c r="C20" s="531"/>
      <c r="D20" s="532" t="s">
        <v>572</v>
      </c>
      <c r="E20" s="533">
        <v>37512858897</v>
      </c>
      <c r="F20" s="534">
        <v>31432351832</v>
      </c>
      <c r="M20" s="131"/>
      <c r="N20" s="131"/>
      <c r="O20" s="131"/>
      <c r="P20" s="131"/>
      <c r="Q20" s="131"/>
      <c r="R20" s="131"/>
      <c r="S20" s="131"/>
      <c r="T20" s="131"/>
      <c r="U20" s="131"/>
      <c r="V20" s="131"/>
    </row>
    <row r="21" spans="3:22" ht="30" customHeight="1">
      <c r="C21" s="531"/>
      <c r="D21" s="532" t="s">
        <v>573</v>
      </c>
      <c r="E21" s="533">
        <v>302303610952</v>
      </c>
      <c r="F21" s="534">
        <v>277608996484</v>
      </c>
      <c r="M21" s="131"/>
      <c r="N21" s="131"/>
      <c r="O21" s="131"/>
      <c r="P21" s="131"/>
      <c r="Q21" s="131"/>
      <c r="R21" s="131"/>
      <c r="S21" s="131"/>
      <c r="T21" s="131"/>
      <c r="U21" s="131"/>
      <c r="V21" s="131"/>
    </row>
    <row r="22" spans="3:22" ht="30" customHeight="1">
      <c r="C22" s="531"/>
      <c r="D22" s="532" t="s">
        <v>574</v>
      </c>
      <c r="E22" s="544">
        <v>146415637710</v>
      </c>
      <c r="F22" s="545">
        <v>326142958378</v>
      </c>
    </row>
    <row r="23" spans="3:22" ht="30" customHeight="1">
      <c r="C23" s="531"/>
      <c r="D23" s="532" t="s">
        <v>575</v>
      </c>
      <c r="E23" s="533">
        <v>134136568783</v>
      </c>
      <c r="F23" s="534">
        <v>116429588220</v>
      </c>
      <c r="M23" s="131"/>
      <c r="N23" s="131"/>
      <c r="O23" s="131"/>
      <c r="P23" s="131"/>
      <c r="Q23" s="131"/>
      <c r="R23" s="131"/>
      <c r="S23" s="131"/>
      <c r="T23" s="131"/>
      <c r="U23" s="131"/>
      <c r="V23" s="131"/>
    </row>
    <row r="24" spans="3:22" ht="30" customHeight="1">
      <c r="C24" s="531"/>
      <c r="D24" s="532" t="s">
        <v>576</v>
      </c>
      <c r="E24" s="533">
        <v>522250654102</v>
      </c>
      <c r="F24" s="534">
        <v>400561593416</v>
      </c>
      <c r="M24" s="131"/>
      <c r="N24" s="131"/>
      <c r="O24" s="131"/>
      <c r="P24" s="131"/>
      <c r="Q24" s="131"/>
      <c r="R24" s="131"/>
      <c r="S24" s="131"/>
      <c r="T24" s="131"/>
      <c r="U24" s="131"/>
      <c r="V24" s="131"/>
    </row>
    <row r="25" spans="3:22" ht="30" customHeight="1">
      <c r="C25" s="531"/>
      <c r="D25" s="532" t="s">
        <v>577</v>
      </c>
      <c r="E25" s="533">
        <v>8236958326</v>
      </c>
      <c r="F25" s="534">
        <v>6925116769</v>
      </c>
      <c r="M25" s="131"/>
      <c r="N25" s="131"/>
      <c r="O25" s="131"/>
      <c r="P25" s="131"/>
      <c r="Q25" s="131"/>
      <c r="R25" s="131"/>
      <c r="S25" s="131"/>
      <c r="T25" s="131"/>
      <c r="U25" s="131"/>
      <c r="V25" s="131"/>
    </row>
    <row r="26" spans="3:22" ht="30" customHeight="1">
      <c r="C26" s="531"/>
      <c r="D26" s="532" t="s">
        <v>578</v>
      </c>
      <c r="E26" s="533">
        <v>186464834604694</v>
      </c>
      <c r="F26" s="534">
        <v>178534377201758</v>
      </c>
      <c r="M26" s="131"/>
      <c r="N26" s="131"/>
      <c r="O26" s="131"/>
      <c r="P26" s="131"/>
      <c r="Q26" s="131"/>
      <c r="R26" s="131"/>
      <c r="S26" s="131"/>
      <c r="T26" s="131"/>
      <c r="U26" s="131"/>
      <c r="V26" s="131"/>
    </row>
    <row r="27" spans="3:22" ht="30" customHeight="1">
      <c r="C27" s="531"/>
      <c r="D27" s="532" t="s">
        <v>579</v>
      </c>
      <c r="E27" s="533"/>
      <c r="F27" s="534"/>
      <c r="M27" s="131"/>
      <c r="N27" s="131"/>
      <c r="O27" s="131"/>
      <c r="P27" s="131"/>
      <c r="Q27" s="131"/>
      <c r="R27" s="131"/>
      <c r="S27" s="131"/>
      <c r="T27" s="131"/>
      <c r="U27" s="131"/>
      <c r="V27" s="131"/>
    </row>
    <row r="28" spans="3:22" ht="30" customHeight="1">
      <c r="C28" s="531"/>
      <c r="D28" s="532" t="s">
        <v>580</v>
      </c>
      <c r="E28" s="533"/>
      <c r="F28" s="534"/>
      <c r="M28" s="131"/>
      <c r="N28" s="131"/>
      <c r="O28" s="131"/>
      <c r="P28" s="131"/>
      <c r="Q28" s="131"/>
      <c r="R28" s="131"/>
      <c r="S28" s="131"/>
      <c r="T28" s="131"/>
      <c r="U28" s="131"/>
      <c r="V28" s="131"/>
    </row>
    <row r="29" spans="3:22" ht="30" customHeight="1">
      <c r="C29" s="531"/>
      <c r="D29" s="532" t="s">
        <v>54</v>
      </c>
      <c r="E29" s="533">
        <v>105749179804077</v>
      </c>
      <c r="F29" s="534">
        <v>113103079745441</v>
      </c>
      <c r="M29" s="131"/>
      <c r="N29" s="131"/>
      <c r="O29" s="131"/>
      <c r="P29" s="131"/>
      <c r="Q29" s="131"/>
      <c r="R29" s="131"/>
      <c r="S29" s="131"/>
      <c r="T29" s="131"/>
      <c r="U29" s="131"/>
      <c r="V29" s="131"/>
    </row>
    <row r="30" spans="3:22" ht="30" customHeight="1">
      <c r="C30" s="531"/>
      <c r="D30" s="532" t="s">
        <v>581</v>
      </c>
      <c r="E30" s="544">
        <v>26884647748671</v>
      </c>
      <c r="F30" s="545">
        <v>29488989353646</v>
      </c>
      <c r="M30" s="131"/>
      <c r="N30" s="131"/>
      <c r="O30" s="131"/>
      <c r="P30" s="131"/>
      <c r="Q30" s="131"/>
      <c r="R30" s="131"/>
      <c r="S30" s="131"/>
      <c r="T30" s="131"/>
      <c r="U30" s="131"/>
      <c r="V30" s="131"/>
    </row>
    <row r="31" spans="3:22" ht="30" customHeight="1">
      <c r="C31" s="531"/>
      <c r="D31" s="532" t="s">
        <v>582</v>
      </c>
      <c r="E31" s="533">
        <v>78864532055406</v>
      </c>
      <c r="F31" s="534">
        <v>83614090391795</v>
      </c>
    </row>
    <row r="32" spans="3:22" ht="30" customHeight="1">
      <c r="C32" s="531"/>
      <c r="D32" s="532" t="s">
        <v>55</v>
      </c>
      <c r="E32" s="533">
        <v>30490534496</v>
      </c>
      <c r="F32" s="534">
        <v>34614316672</v>
      </c>
    </row>
    <row r="33" spans="3:6" ht="30" customHeight="1">
      <c r="C33" s="531"/>
      <c r="D33" s="532" t="s">
        <v>56</v>
      </c>
      <c r="E33" s="533">
        <v>9456497759869</v>
      </c>
      <c r="F33" s="534">
        <v>9979168232378</v>
      </c>
    </row>
    <row r="34" spans="3:6" ht="30" customHeight="1">
      <c r="C34" s="531"/>
      <c r="D34" s="532" t="s">
        <v>583</v>
      </c>
      <c r="E34" s="533">
        <v>2919458446757</v>
      </c>
      <c r="F34" s="534">
        <v>2453127449370</v>
      </c>
    </row>
    <row r="35" spans="3:6" ht="30" customHeight="1">
      <c r="C35" s="531"/>
      <c r="D35" s="532" t="s">
        <v>584</v>
      </c>
      <c r="E35" s="650">
        <v>27079835035287</v>
      </c>
      <c r="F35" s="534">
        <v>21383390795489</v>
      </c>
    </row>
    <row r="36" spans="3:6" ht="30" customHeight="1">
      <c r="C36" s="531"/>
      <c r="D36" s="532" t="s">
        <v>585</v>
      </c>
      <c r="E36" s="533">
        <v>6165019863213</v>
      </c>
      <c r="F36" s="534">
        <v>3056094834027</v>
      </c>
    </row>
    <row r="37" spans="3:6" ht="30" customHeight="1">
      <c r="C37" s="531"/>
      <c r="D37" s="532" t="s">
        <v>586</v>
      </c>
      <c r="E37" s="533">
        <v>352691992594</v>
      </c>
      <c r="F37" s="534">
        <v>352470261594</v>
      </c>
    </row>
    <row r="38" spans="3:6" ht="30" customHeight="1">
      <c r="C38" s="531"/>
      <c r="D38" s="532" t="s">
        <v>587</v>
      </c>
      <c r="E38" s="533">
        <v>193019012265</v>
      </c>
      <c r="F38" s="534">
        <v>161810863406</v>
      </c>
    </row>
    <row r="39" spans="3:6" ht="30" customHeight="1">
      <c r="C39" s="531"/>
      <c r="D39" s="532" t="s">
        <v>588</v>
      </c>
      <c r="E39" s="533">
        <v>8005112090208</v>
      </c>
      <c r="F39" s="534">
        <v>6537806530013</v>
      </c>
    </row>
    <row r="40" spans="3:6" ht="30" customHeight="1">
      <c r="C40" s="531"/>
      <c r="D40" s="532" t="s">
        <v>589</v>
      </c>
      <c r="E40" s="533">
        <v>5278544925590</v>
      </c>
      <c r="F40" s="534">
        <v>3650073450871</v>
      </c>
    </row>
    <row r="41" spans="3:6" ht="30" customHeight="1">
      <c r="C41" s="531"/>
      <c r="D41" s="532" t="s">
        <v>590</v>
      </c>
      <c r="E41" s="533">
        <v>34568315435</v>
      </c>
      <c r="F41" s="534">
        <v>33689402377</v>
      </c>
    </row>
    <row r="42" spans="3:6" ht="30" customHeight="1">
      <c r="C42" s="531"/>
      <c r="D42" s="532" t="s">
        <v>591</v>
      </c>
      <c r="E42" s="533">
        <v>1689309072322</v>
      </c>
      <c r="F42" s="534">
        <v>959821462761</v>
      </c>
    </row>
    <row r="43" spans="3:6" ht="30" customHeight="1">
      <c r="C43" s="531"/>
      <c r="D43" s="532" t="s">
        <v>592</v>
      </c>
      <c r="E43" s="533">
        <v>224443893925</v>
      </c>
      <c r="F43" s="534">
        <v>205844768504</v>
      </c>
    </row>
    <row r="44" spans="3:6" ht="30" customHeight="1">
      <c r="C44" s="531"/>
      <c r="D44" s="532" t="s">
        <v>593</v>
      </c>
      <c r="E44" s="533">
        <v>167178170746038</v>
      </c>
      <c r="F44" s="534">
        <v>161910992112903</v>
      </c>
    </row>
    <row r="45" spans="3:6" ht="30" customHeight="1">
      <c r="C45" s="531"/>
      <c r="D45" s="532" t="s">
        <v>594</v>
      </c>
      <c r="E45" s="533"/>
      <c r="F45" s="534"/>
    </row>
    <row r="46" spans="3:6" ht="30" customHeight="1">
      <c r="C46" s="531"/>
      <c r="D46" s="532" t="s">
        <v>595</v>
      </c>
      <c r="E46" s="533">
        <v>16253699505143</v>
      </c>
      <c r="F46" s="534">
        <v>13875234320862</v>
      </c>
    </row>
    <row r="47" spans="3:6" ht="30" customHeight="1">
      <c r="C47" s="531"/>
      <c r="D47" s="532" t="s">
        <v>596</v>
      </c>
      <c r="E47" s="533">
        <v>4342650000000</v>
      </c>
      <c r="F47" s="534">
        <v>4342650000000</v>
      </c>
    </row>
    <row r="48" spans="3:6" ht="30" customHeight="1">
      <c r="C48" s="531"/>
      <c r="D48" s="532" t="s">
        <v>597</v>
      </c>
      <c r="E48" s="533">
        <v>-351920699056</v>
      </c>
      <c r="F48" s="534">
        <v>-374443519142</v>
      </c>
    </row>
    <row r="49" spans="3:11" ht="30" customHeight="1">
      <c r="C49" s="531"/>
      <c r="D49" s="532" t="s">
        <v>598</v>
      </c>
      <c r="E49" s="533">
        <v>3068467592129</v>
      </c>
      <c r="F49" s="534">
        <v>3068453276564</v>
      </c>
    </row>
    <row r="50" spans="3:11" ht="30" customHeight="1">
      <c r="C50" s="531"/>
      <c r="D50" s="532" t="s">
        <v>599</v>
      </c>
      <c r="E50" s="533">
        <v>-220064057830</v>
      </c>
      <c r="F50" s="534">
        <v>-1892648839258</v>
      </c>
    </row>
    <row r="51" spans="3:11" ht="30" customHeight="1">
      <c r="C51" s="531"/>
      <c r="D51" s="532" t="s">
        <v>600</v>
      </c>
      <c r="E51" s="533">
        <v>9414566669900</v>
      </c>
      <c r="F51" s="534">
        <v>8731223402698</v>
      </c>
      <c r="K51" s="79"/>
    </row>
    <row r="52" spans="3:11" ht="30" customHeight="1">
      <c r="C52" s="531"/>
      <c r="D52" s="532" t="s">
        <v>601</v>
      </c>
      <c r="E52" s="533">
        <v>3032964353513</v>
      </c>
      <c r="F52" s="534">
        <v>2748150767993</v>
      </c>
    </row>
    <row r="53" spans="3:11" ht="30" customHeight="1">
      <c r="C53" s="531"/>
      <c r="D53" s="532" t="s">
        <v>602</v>
      </c>
      <c r="E53" s="533">
        <v>19286663858656</v>
      </c>
      <c r="F53" s="534">
        <v>16623385088855</v>
      </c>
    </row>
    <row r="54" spans="3:11" ht="30" customHeight="1">
      <c r="C54" s="536"/>
      <c r="D54" s="537" t="s">
        <v>603</v>
      </c>
      <c r="E54" s="538">
        <v>186464834604694</v>
      </c>
      <c r="F54" s="539">
        <v>178534377201758</v>
      </c>
    </row>
    <row r="84" spans="14:17" ht="30" customHeight="1">
      <c r="N84" s="540"/>
      <c r="O84" s="540"/>
      <c r="P84" s="540"/>
      <c r="Q84" s="540"/>
    </row>
    <row r="85" spans="14:17" ht="30" customHeight="1">
      <c r="N85" s="540"/>
      <c r="O85" s="540"/>
      <c r="P85" s="540"/>
      <c r="Q85" s="540"/>
    </row>
    <row r="86" spans="14:17" ht="30" customHeight="1">
      <c r="N86" s="540"/>
      <c r="O86" s="540"/>
      <c r="P86" s="540"/>
      <c r="Q86" s="540"/>
    </row>
    <row r="87" spans="14:17" ht="30" customHeight="1">
      <c r="N87" s="540"/>
      <c r="O87" s="540"/>
      <c r="P87" s="540"/>
      <c r="Q87" s="540"/>
    </row>
    <row r="88" spans="14:17" ht="30" customHeight="1">
      <c r="N88" s="540"/>
      <c r="O88" s="540"/>
      <c r="P88" s="540"/>
      <c r="Q88" s="540"/>
    </row>
    <row r="89" spans="14:17" ht="30" customHeight="1">
      <c r="N89" s="540"/>
      <c r="O89" s="540"/>
      <c r="P89" s="540"/>
      <c r="Q89" s="540"/>
    </row>
    <row r="90" spans="14:17" ht="30" customHeight="1">
      <c r="N90" s="540"/>
      <c r="O90" s="540"/>
      <c r="P90" s="540"/>
      <c r="Q90" s="540"/>
    </row>
    <row r="91" spans="14:17" ht="30" customHeight="1">
      <c r="N91" s="540"/>
      <c r="O91" s="540"/>
      <c r="P91" s="540"/>
      <c r="Q91" s="540"/>
    </row>
    <row r="92" spans="14:17" ht="30" customHeight="1">
      <c r="N92" s="540"/>
      <c r="O92" s="540"/>
      <c r="P92" s="540"/>
      <c r="Q92" s="540"/>
    </row>
    <row r="93" spans="14:17" ht="30" customHeight="1">
      <c r="N93" s="540"/>
      <c r="O93" s="540"/>
      <c r="P93" s="540"/>
      <c r="Q93" s="540"/>
    </row>
    <row r="94" spans="14:17" ht="30" customHeight="1">
      <c r="N94" s="540"/>
      <c r="O94" s="540"/>
      <c r="P94" s="540"/>
      <c r="Q94" s="540"/>
    </row>
  </sheetData>
  <mergeCells count="1">
    <mergeCell ref="C4:D4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1" fitToHeight="0" pageOrder="overThenDown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6AFAD-8D71-40CD-937B-B17C795FB53F}">
  <sheetPr>
    <pageSetUpPr fitToPage="1"/>
  </sheetPr>
  <dimension ref="A1:T96"/>
  <sheetViews>
    <sheetView showGridLines="0" view="pageBreakPreview" zoomScale="70" zoomScaleNormal="70" zoomScaleSheetLayoutView="70" workbookViewId="0"/>
  </sheetViews>
  <sheetFormatPr defaultRowHeight="30" customHeight="1"/>
  <cols>
    <col min="1" max="2" width="3.5546875" style="66" customWidth="1"/>
    <col min="3" max="3" width="2.21875" style="66" customWidth="1"/>
    <col min="4" max="4" width="45" style="66" customWidth="1"/>
    <col min="5" max="6" width="27.5546875" style="66" customWidth="1"/>
    <col min="7" max="8" width="3.5546875" style="66" customWidth="1"/>
    <col min="9" max="9" width="8.88671875" style="66"/>
    <col min="10" max="10" width="28.44140625" style="66" customWidth="1"/>
    <col min="11" max="12" width="8.88671875" style="66"/>
    <col min="13" max="13" width="25.44140625" style="66" bestFit="1" customWidth="1"/>
    <col min="14" max="14" width="19.5546875" style="66" bestFit="1" customWidth="1"/>
    <col min="15" max="15" width="22.6640625" style="66" bestFit="1" customWidth="1"/>
    <col min="16" max="16384" width="8.88671875" style="66"/>
  </cols>
  <sheetData>
    <row r="1" spans="1:20" ht="30" customHeight="1">
      <c r="A1" s="200" t="s">
        <v>605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65"/>
      <c r="N1" s="65"/>
      <c r="O1" s="65"/>
      <c r="P1" s="168"/>
    </row>
    <row r="2" spans="1:20" s="130" customFormat="1" ht="30" customHeight="1">
      <c r="C2" s="527"/>
      <c r="D2" s="527"/>
      <c r="E2" s="527"/>
      <c r="F2" s="527"/>
    </row>
    <row r="3" spans="1:20" ht="30" customHeight="1">
      <c r="C3" s="133" t="s">
        <v>608</v>
      </c>
      <c r="D3" s="71"/>
      <c r="E3" s="71"/>
      <c r="F3" s="528" t="s">
        <v>40</v>
      </c>
    </row>
    <row r="4" spans="1:20" s="71" customFormat="1" ht="30" customHeight="1" thickBot="1">
      <c r="C4" s="804" t="s">
        <v>41</v>
      </c>
      <c r="D4" s="804"/>
      <c r="E4" s="542" t="s">
        <v>806</v>
      </c>
      <c r="F4" s="543" t="s">
        <v>807</v>
      </c>
    </row>
    <row r="5" spans="1:20" ht="30" customHeight="1">
      <c r="C5" s="550"/>
      <c r="D5" s="532" t="s">
        <v>649</v>
      </c>
      <c r="E5" s="544">
        <v>486597894153</v>
      </c>
      <c r="F5" s="545">
        <v>397934290135</v>
      </c>
    </row>
    <row r="6" spans="1:20" ht="30" customHeight="1">
      <c r="C6" s="546"/>
      <c r="D6" s="547" t="s">
        <v>650</v>
      </c>
      <c r="E6" s="544">
        <v>6419420849609</v>
      </c>
      <c r="F6" s="545">
        <v>5828598983852</v>
      </c>
    </row>
    <row r="7" spans="1:20" ht="30" customHeight="1">
      <c r="C7" s="548"/>
      <c r="D7" s="549" t="s">
        <v>651</v>
      </c>
      <c r="E7" s="544">
        <v>6250881640914</v>
      </c>
      <c r="F7" s="545">
        <v>5598573672552</v>
      </c>
      <c r="L7" s="131"/>
      <c r="M7" s="131"/>
      <c r="N7" s="131"/>
      <c r="O7" s="131"/>
      <c r="P7" s="131"/>
      <c r="Q7" s="131"/>
      <c r="R7" s="131"/>
      <c r="S7" s="131"/>
      <c r="T7" s="131"/>
    </row>
    <row r="8" spans="1:20" ht="30" customHeight="1">
      <c r="C8" s="548"/>
      <c r="D8" s="549" t="s">
        <v>652</v>
      </c>
      <c r="E8" s="544">
        <v>168539208695</v>
      </c>
      <c r="F8" s="545">
        <v>230025311300</v>
      </c>
      <c r="L8" s="131"/>
      <c r="M8" s="131"/>
      <c r="N8" s="131"/>
      <c r="O8" s="131"/>
      <c r="P8" s="131"/>
      <c r="Q8" s="131"/>
      <c r="R8" s="131"/>
      <c r="S8" s="131"/>
      <c r="T8" s="131"/>
    </row>
    <row r="9" spans="1:20" ht="30" customHeight="1">
      <c r="C9" s="546"/>
      <c r="D9" s="547" t="s">
        <v>653</v>
      </c>
      <c r="E9" s="544">
        <v>5932822955456</v>
      </c>
      <c r="F9" s="545">
        <v>5430664693717</v>
      </c>
      <c r="L9" s="131"/>
      <c r="M9" s="590"/>
      <c r="N9" s="593"/>
      <c r="O9" s="131"/>
      <c r="P9" s="131"/>
      <c r="Q9" s="131"/>
      <c r="R9" s="131"/>
      <c r="S9" s="131"/>
      <c r="T9" s="131"/>
    </row>
    <row r="10" spans="1:20" ht="30" customHeight="1">
      <c r="C10" s="548"/>
      <c r="D10" s="549" t="s">
        <v>654</v>
      </c>
      <c r="E10" s="544">
        <v>5500193761293</v>
      </c>
      <c r="F10" s="545">
        <v>5019598017298</v>
      </c>
      <c r="L10" s="131"/>
      <c r="M10" s="131"/>
      <c r="N10" s="241"/>
      <c r="O10" s="591"/>
      <c r="P10" s="131"/>
      <c r="Q10" s="131"/>
      <c r="R10" s="131"/>
      <c r="S10" s="131"/>
      <c r="T10" s="131"/>
    </row>
    <row r="11" spans="1:20" ht="30" customHeight="1">
      <c r="C11" s="548"/>
      <c r="D11" s="549" t="s">
        <v>655</v>
      </c>
      <c r="E11" s="544">
        <v>285196581195</v>
      </c>
      <c r="F11" s="545">
        <v>286789309675</v>
      </c>
      <c r="L11" s="131"/>
      <c r="M11" s="131"/>
      <c r="N11" s="241"/>
      <c r="O11" s="241"/>
      <c r="P11" s="131"/>
      <c r="Q11" s="131"/>
      <c r="R11" s="131"/>
      <c r="S11" s="131"/>
      <c r="T11" s="131"/>
    </row>
    <row r="12" spans="1:20" ht="30" customHeight="1">
      <c r="C12" s="548"/>
      <c r="D12" s="549" t="s">
        <v>656</v>
      </c>
      <c r="E12" s="544">
        <v>147432612968</v>
      </c>
      <c r="F12" s="545">
        <v>124277366744</v>
      </c>
      <c r="L12" s="131"/>
      <c r="M12" s="590"/>
      <c r="N12" s="593"/>
      <c r="O12" s="592"/>
      <c r="P12" s="131"/>
      <c r="Q12" s="131"/>
      <c r="R12" s="131"/>
      <c r="S12" s="131"/>
      <c r="T12" s="131"/>
    </row>
    <row r="13" spans="1:20" ht="30" customHeight="1">
      <c r="C13" s="550"/>
      <c r="D13" s="532" t="s">
        <v>657</v>
      </c>
      <c r="E13" s="544">
        <v>620966552878</v>
      </c>
      <c r="F13" s="545">
        <v>214128361025</v>
      </c>
      <c r="L13" s="131"/>
      <c r="M13" s="131"/>
      <c r="N13" s="593"/>
      <c r="O13" s="591"/>
      <c r="P13" s="131"/>
      <c r="Q13" s="131"/>
      <c r="R13" s="131"/>
      <c r="S13" s="131"/>
      <c r="T13" s="131"/>
    </row>
    <row r="14" spans="1:20" ht="30" customHeight="1">
      <c r="C14" s="546"/>
      <c r="D14" s="547" t="s">
        <v>658</v>
      </c>
      <c r="E14" s="544">
        <v>16169820595077</v>
      </c>
      <c r="F14" s="545">
        <v>8416562676582</v>
      </c>
      <c r="L14" s="131"/>
      <c r="M14" s="131"/>
      <c r="N14" s="593"/>
      <c r="O14" s="591"/>
      <c r="P14" s="131"/>
      <c r="Q14" s="131"/>
      <c r="R14" s="131"/>
      <c r="S14" s="131"/>
      <c r="T14" s="131"/>
    </row>
    <row r="15" spans="1:20" ht="30" customHeight="1">
      <c r="C15" s="548"/>
      <c r="D15" s="549" t="s">
        <v>659</v>
      </c>
      <c r="E15" s="544">
        <v>0</v>
      </c>
      <c r="F15" s="545">
        <v>0</v>
      </c>
      <c r="L15" s="131"/>
      <c r="M15" s="590"/>
      <c r="N15" s="593"/>
      <c r="O15" s="591"/>
      <c r="P15" s="131"/>
      <c r="Q15" s="131"/>
      <c r="R15" s="131"/>
      <c r="S15" s="131"/>
      <c r="T15" s="131"/>
    </row>
    <row r="16" spans="1:20" ht="30" customHeight="1">
      <c r="C16" s="548"/>
      <c r="D16" s="549" t="s">
        <v>660</v>
      </c>
      <c r="E16" s="544">
        <v>22879680763</v>
      </c>
      <c r="F16" s="545">
        <v>13594815192</v>
      </c>
      <c r="L16" s="131"/>
      <c r="M16" s="131"/>
      <c r="N16" s="593"/>
      <c r="O16" s="591"/>
      <c r="P16" s="131"/>
      <c r="Q16" s="131"/>
      <c r="R16" s="131"/>
      <c r="S16" s="131"/>
      <c r="T16" s="131"/>
    </row>
    <row r="17" spans="3:20" ht="30" customHeight="1">
      <c r="C17" s="548"/>
      <c r="D17" s="549" t="s">
        <v>661</v>
      </c>
      <c r="E17" s="544">
        <v>2414868372992</v>
      </c>
      <c r="F17" s="545">
        <v>1865965785120</v>
      </c>
      <c r="L17" s="131"/>
      <c r="M17" s="131"/>
      <c r="N17" s="593"/>
      <c r="O17" s="591"/>
      <c r="P17" s="131"/>
      <c r="Q17" s="131"/>
      <c r="R17" s="131"/>
      <c r="S17" s="131"/>
      <c r="T17" s="131"/>
    </row>
    <row r="18" spans="3:20" ht="30" customHeight="1">
      <c r="C18" s="548"/>
      <c r="D18" s="549" t="s">
        <v>662</v>
      </c>
      <c r="E18" s="544">
        <v>235561717536</v>
      </c>
      <c r="F18" s="545">
        <v>221592443004</v>
      </c>
      <c r="L18" s="131"/>
      <c r="M18" s="590"/>
      <c r="N18" s="593"/>
      <c r="O18" s="131"/>
      <c r="P18" s="131"/>
      <c r="Q18" s="131"/>
      <c r="R18" s="131"/>
      <c r="S18" s="131"/>
      <c r="T18" s="131"/>
    </row>
    <row r="19" spans="3:20" ht="30" customHeight="1">
      <c r="C19" s="548"/>
      <c r="D19" s="549" t="s">
        <v>663</v>
      </c>
      <c r="E19" s="544">
        <v>7504157891898</v>
      </c>
      <c r="F19" s="545">
        <v>2723860582718</v>
      </c>
      <c r="L19" s="131"/>
      <c r="M19" s="590"/>
      <c r="N19" s="593"/>
      <c r="O19" s="131"/>
      <c r="P19" s="131"/>
      <c r="Q19" s="131"/>
      <c r="R19" s="131"/>
      <c r="S19" s="131"/>
      <c r="T19" s="131"/>
    </row>
    <row r="20" spans="3:20" ht="30" customHeight="1">
      <c r="C20" s="548"/>
      <c r="D20" s="549" t="s">
        <v>664</v>
      </c>
      <c r="E20" s="544">
        <v>20998251766</v>
      </c>
      <c r="F20" s="545">
        <v>97889286338</v>
      </c>
      <c r="L20" s="131"/>
      <c r="M20" s="590"/>
      <c r="N20" s="593"/>
      <c r="O20" s="131"/>
      <c r="P20" s="131"/>
      <c r="Q20" s="131"/>
      <c r="R20" s="131"/>
      <c r="S20" s="131"/>
      <c r="T20" s="131"/>
    </row>
    <row r="21" spans="3:20" ht="30" customHeight="1">
      <c r="C21" s="548"/>
      <c r="D21" s="549" t="s">
        <v>665</v>
      </c>
      <c r="E21" s="544">
        <v>25520002408</v>
      </c>
      <c r="F21" s="545">
        <v>15331092825</v>
      </c>
      <c r="L21" s="131"/>
      <c r="M21" s="131"/>
      <c r="N21" s="131"/>
      <c r="O21" s="131"/>
      <c r="P21" s="131"/>
      <c r="Q21" s="131"/>
      <c r="R21" s="131"/>
      <c r="S21" s="131"/>
      <c r="T21" s="131"/>
    </row>
    <row r="22" spans="3:20" ht="30" customHeight="1">
      <c r="C22" s="548"/>
      <c r="D22" s="549" t="s">
        <v>666</v>
      </c>
      <c r="E22" s="544">
        <v>3030424335929</v>
      </c>
      <c r="F22" s="545">
        <v>2497074737511</v>
      </c>
      <c r="L22" s="131"/>
      <c r="M22" s="131"/>
      <c r="N22" s="131"/>
      <c r="O22" s="131"/>
      <c r="P22" s="131"/>
      <c r="Q22" s="131"/>
      <c r="R22" s="131"/>
      <c r="S22" s="131"/>
      <c r="T22" s="131"/>
    </row>
    <row r="23" spans="3:20" ht="30" customHeight="1">
      <c r="C23" s="548"/>
      <c r="D23" s="549" t="s">
        <v>667</v>
      </c>
      <c r="E23" s="544">
        <v>2071291819780</v>
      </c>
      <c r="F23" s="545">
        <v>450620523096</v>
      </c>
      <c r="L23" s="131"/>
      <c r="M23" s="131"/>
      <c r="N23" s="131"/>
      <c r="O23" s="131"/>
      <c r="P23" s="131"/>
      <c r="Q23" s="131"/>
      <c r="R23" s="131"/>
      <c r="S23" s="131"/>
      <c r="T23" s="131"/>
    </row>
    <row r="24" spans="3:20" ht="30" customHeight="1">
      <c r="C24" s="546"/>
      <c r="D24" s="549" t="s">
        <v>668</v>
      </c>
      <c r="E24" s="544">
        <v>844118522005</v>
      </c>
      <c r="F24" s="545">
        <v>530633410778</v>
      </c>
      <c r="L24" s="131"/>
      <c r="M24" s="131"/>
      <c r="N24" s="131"/>
      <c r="O24" s="131"/>
      <c r="P24" s="131"/>
      <c r="Q24" s="131"/>
      <c r="R24" s="131"/>
      <c r="S24" s="131"/>
      <c r="T24" s="131"/>
    </row>
    <row r="25" spans="3:20" ht="30" customHeight="1">
      <c r="C25" s="548"/>
      <c r="D25" s="547" t="s">
        <v>669</v>
      </c>
      <c r="E25" s="544">
        <v>15548854042199</v>
      </c>
      <c r="F25" s="545">
        <v>8202434315557</v>
      </c>
      <c r="L25" s="131"/>
      <c r="M25" s="131"/>
      <c r="N25" s="131"/>
      <c r="O25" s="131"/>
      <c r="P25" s="131"/>
      <c r="Q25" s="131"/>
      <c r="R25" s="131"/>
      <c r="S25" s="131"/>
      <c r="T25" s="131"/>
    </row>
    <row r="26" spans="3:20" ht="30" customHeight="1">
      <c r="C26" s="548"/>
      <c r="D26" s="549" t="s">
        <v>670</v>
      </c>
      <c r="E26" s="544">
        <v>3968075186310</v>
      </c>
      <c r="F26" s="545">
        <v>2531618629069</v>
      </c>
      <c r="L26" s="131"/>
      <c r="M26" s="131"/>
      <c r="N26" s="131"/>
      <c r="O26" s="131"/>
      <c r="P26" s="131"/>
      <c r="Q26" s="131"/>
      <c r="R26" s="131"/>
      <c r="S26" s="131"/>
      <c r="T26" s="131"/>
    </row>
    <row r="27" spans="3:20" ht="30" customHeight="1">
      <c r="C27" s="548"/>
      <c r="D27" s="549" t="s">
        <v>671</v>
      </c>
      <c r="E27" s="544">
        <v>2562647255</v>
      </c>
      <c r="F27" s="545">
        <v>4567981927</v>
      </c>
      <c r="L27" s="131"/>
      <c r="M27" s="131"/>
      <c r="N27" s="131"/>
      <c r="O27" s="131"/>
      <c r="P27" s="131"/>
      <c r="Q27" s="131"/>
      <c r="R27" s="131"/>
      <c r="S27" s="131"/>
      <c r="T27" s="131"/>
    </row>
    <row r="28" spans="3:20" ht="30" customHeight="1">
      <c r="C28" s="548"/>
      <c r="D28" s="549" t="s">
        <v>672</v>
      </c>
      <c r="E28" s="544">
        <v>577834383102</v>
      </c>
      <c r="F28" s="545">
        <v>294769784409</v>
      </c>
      <c r="L28" s="131"/>
      <c r="M28" s="131"/>
      <c r="N28" s="131"/>
      <c r="O28" s="131"/>
      <c r="P28" s="131"/>
      <c r="Q28" s="131"/>
      <c r="R28" s="131"/>
      <c r="S28" s="131"/>
      <c r="T28" s="131"/>
    </row>
    <row r="29" spans="3:20" ht="30" customHeight="1">
      <c r="C29" s="548"/>
      <c r="D29" s="549" t="s">
        <v>673</v>
      </c>
      <c r="E29" s="544">
        <v>2341018326775</v>
      </c>
      <c r="F29" s="545">
        <v>820463252312</v>
      </c>
      <c r="L29" s="131"/>
      <c r="M29" s="131"/>
      <c r="N29" s="131"/>
      <c r="O29" s="131"/>
      <c r="P29" s="131"/>
      <c r="Q29" s="131"/>
      <c r="R29" s="131"/>
      <c r="S29" s="131"/>
      <c r="T29" s="131"/>
    </row>
    <row r="30" spans="3:20" ht="30" customHeight="1">
      <c r="C30" s="548"/>
      <c r="D30" s="549" t="s">
        <v>674</v>
      </c>
      <c r="E30" s="544">
        <v>74842495756</v>
      </c>
      <c r="F30" s="545">
        <v>5788586214</v>
      </c>
      <c r="L30" s="131"/>
      <c r="M30" s="131"/>
      <c r="N30" s="131"/>
      <c r="O30" s="131"/>
      <c r="P30" s="131"/>
      <c r="Q30" s="131"/>
      <c r="R30" s="131"/>
      <c r="S30" s="131"/>
      <c r="T30" s="131"/>
    </row>
    <row r="31" spans="3:20" ht="30" customHeight="1">
      <c r="C31" s="548"/>
      <c r="D31" s="549" t="s">
        <v>675</v>
      </c>
      <c r="E31" s="544">
        <v>117521443938</v>
      </c>
      <c r="F31" s="545">
        <v>74443170556</v>
      </c>
    </row>
    <row r="32" spans="3:20" ht="30" customHeight="1">
      <c r="C32" s="548"/>
      <c r="D32" s="549" t="s">
        <v>676</v>
      </c>
      <c r="E32" s="544">
        <v>6951693588168</v>
      </c>
      <c r="F32" s="545">
        <v>1967953910882</v>
      </c>
    </row>
    <row r="33" spans="3:6" ht="30" customHeight="1">
      <c r="C33" s="548"/>
      <c r="D33" s="549" t="s">
        <v>677</v>
      </c>
      <c r="E33" s="544">
        <v>350617200069</v>
      </c>
      <c r="F33" s="545">
        <v>1602715810705</v>
      </c>
    </row>
    <row r="34" spans="3:6" ht="30" customHeight="1">
      <c r="C34" s="548"/>
      <c r="D34" s="549" t="s">
        <v>678</v>
      </c>
      <c r="E34" s="544">
        <v>28805145871</v>
      </c>
      <c r="F34" s="545">
        <v>42851656795</v>
      </c>
    </row>
    <row r="35" spans="3:6" ht="30" customHeight="1">
      <c r="C35" s="550"/>
      <c r="D35" s="549" t="s">
        <v>679</v>
      </c>
      <c r="E35" s="544">
        <v>1135883624955</v>
      </c>
      <c r="F35" s="545">
        <v>857261532688</v>
      </c>
    </row>
    <row r="36" spans="3:6" ht="30" customHeight="1">
      <c r="C36" s="550"/>
      <c r="D36" s="532" t="s">
        <v>680</v>
      </c>
      <c r="E36" s="544">
        <v>1107564447031</v>
      </c>
      <c r="F36" s="545">
        <v>612062651160</v>
      </c>
    </row>
    <row r="37" spans="3:6" ht="30" customHeight="1">
      <c r="C37" s="550"/>
      <c r="D37" s="532" t="s">
        <v>794</v>
      </c>
      <c r="E37" s="544">
        <v>4352846279</v>
      </c>
      <c r="F37" s="545">
        <v>13982071089</v>
      </c>
    </row>
    <row r="38" spans="3:6" ht="30" customHeight="1">
      <c r="C38" s="550"/>
      <c r="D38" s="532" t="s">
        <v>795</v>
      </c>
      <c r="E38" s="544">
        <v>53623065996</v>
      </c>
      <c r="F38" s="545">
        <v>30641317023</v>
      </c>
    </row>
    <row r="39" spans="3:6" ht="30" customHeight="1">
      <c r="C39" s="550"/>
      <c r="D39" s="532" t="s">
        <v>796</v>
      </c>
      <c r="E39" s="544">
        <v>49270219717</v>
      </c>
      <c r="F39" s="545">
        <v>16659245934</v>
      </c>
    </row>
    <row r="40" spans="3:6" ht="30" customHeight="1">
      <c r="C40" s="550"/>
      <c r="D40" s="532" t="s">
        <v>787</v>
      </c>
      <c r="E40" s="544">
        <v>1111917293310</v>
      </c>
      <c r="F40" s="545">
        <v>626044722249</v>
      </c>
    </row>
    <row r="41" spans="3:6" ht="30" customHeight="1">
      <c r="C41" s="550"/>
      <c r="D41" s="532" t="s">
        <v>788</v>
      </c>
      <c r="E41" s="544">
        <v>207392435945</v>
      </c>
      <c r="F41" s="545">
        <v>164552326611</v>
      </c>
    </row>
    <row r="42" spans="3:6" ht="30" customHeight="1">
      <c r="C42" s="546"/>
      <c r="D42" s="532" t="s">
        <v>789</v>
      </c>
      <c r="E42" s="544">
        <v>904524857365</v>
      </c>
      <c r="F42" s="545">
        <v>461492395638</v>
      </c>
    </row>
    <row r="43" spans="3:6" ht="30" customHeight="1">
      <c r="C43" s="548"/>
      <c r="D43" s="532" t="s">
        <v>790</v>
      </c>
      <c r="E43" s="544">
        <v>1840344180033</v>
      </c>
      <c r="F43" s="545">
        <v>-1217732112384</v>
      </c>
    </row>
    <row r="44" spans="3:6" ht="30" customHeight="1">
      <c r="C44" s="548"/>
      <c r="D44" s="547" t="s">
        <v>681</v>
      </c>
      <c r="E44" s="544">
        <v>22748252173</v>
      </c>
      <c r="F44" s="545">
        <v>46433762363</v>
      </c>
    </row>
    <row r="45" spans="3:6" ht="30" customHeight="1">
      <c r="C45" s="548"/>
      <c r="D45" s="549" t="s">
        <v>683</v>
      </c>
      <c r="E45" s="544">
        <v>23310650219</v>
      </c>
      <c r="F45" s="545">
        <v>47699228482</v>
      </c>
    </row>
    <row r="46" spans="3:6" ht="30" customHeight="1">
      <c r="C46" s="546"/>
      <c r="D46" s="549" t="s">
        <v>686</v>
      </c>
      <c r="E46" s="544">
        <v>224363268</v>
      </c>
      <c r="F46" s="545">
        <v>28980617</v>
      </c>
    </row>
    <row r="47" spans="3:6" ht="30" customHeight="1">
      <c r="C47" s="548"/>
      <c r="D47" s="549" t="s">
        <v>687</v>
      </c>
      <c r="E47" s="544">
        <v>-1794597739</v>
      </c>
      <c r="F47" s="545">
        <v>-98763525</v>
      </c>
    </row>
    <row r="48" spans="3:6" ht="30" customHeight="1">
      <c r="C48" s="548"/>
      <c r="D48" s="549" t="s">
        <v>688</v>
      </c>
      <c r="E48" s="544">
        <v>1007836425</v>
      </c>
      <c r="F48" s="545">
        <v>-1195683211</v>
      </c>
    </row>
    <row r="49" spans="3:6" ht="30" customHeight="1">
      <c r="C49" s="548"/>
      <c r="D49" s="547" t="s">
        <v>682</v>
      </c>
      <c r="E49" s="544">
        <v>1817595927860</v>
      </c>
      <c r="F49" s="545">
        <v>-1264165874747</v>
      </c>
    </row>
    <row r="50" spans="3:6" ht="30" customHeight="1">
      <c r="C50" s="548"/>
      <c r="D50" s="549" t="s">
        <v>689</v>
      </c>
      <c r="E50" s="544">
        <v>-4673313568704</v>
      </c>
      <c r="F50" s="545">
        <v>338356788260</v>
      </c>
    </row>
    <row r="51" spans="3:6" ht="30" customHeight="1">
      <c r="C51" s="548"/>
      <c r="D51" s="549" t="s">
        <v>690</v>
      </c>
      <c r="E51" s="544">
        <v>-4613534656</v>
      </c>
      <c r="F51" s="545">
        <v>-52538607845</v>
      </c>
    </row>
    <row r="52" spans="3:6" ht="30" customHeight="1">
      <c r="C52" s="548"/>
      <c r="D52" s="549" t="s">
        <v>691</v>
      </c>
      <c r="E52" s="544">
        <v>7828722404548</v>
      </c>
      <c r="F52" s="545">
        <v>-1417702775433</v>
      </c>
    </row>
    <row r="53" spans="3:6" ht="30" customHeight="1">
      <c r="C53" s="548"/>
      <c r="D53" s="549" t="s">
        <v>692</v>
      </c>
      <c r="E53" s="544">
        <v>-10669195522</v>
      </c>
      <c r="F53" s="545">
        <v>197398156</v>
      </c>
    </row>
    <row r="54" spans="3:6" ht="30" customHeight="1">
      <c r="C54" s="548"/>
      <c r="D54" s="549" t="s">
        <v>693</v>
      </c>
      <c r="E54" s="544">
        <v>-1443424730514</v>
      </c>
      <c r="F54" s="545">
        <v>-18352506649</v>
      </c>
    </row>
    <row r="55" spans="3:6" ht="30" customHeight="1">
      <c r="C55" s="548"/>
      <c r="D55" s="549" t="s">
        <v>694</v>
      </c>
      <c r="E55" s="544">
        <v>120894552708</v>
      </c>
      <c r="F55" s="545">
        <v>-114126171236</v>
      </c>
    </row>
    <row r="56" spans="3:6" ht="30" customHeight="1">
      <c r="C56" s="548"/>
      <c r="D56" s="532" t="s">
        <v>791</v>
      </c>
      <c r="E56" s="544">
        <v>2744869037398</v>
      </c>
      <c r="F56" s="545">
        <v>-756239716746</v>
      </c>
    </row>
    <row r="57" spans="3:6" ht="30" customHeight="1">
      <c r="C57" s="548"/>
      <c r="D57" s="532" t="s">
        <v>792</v>
      </c>
      <c r="E57" s="544">
        <v>904524857365</v>
      </c>
      <c r="F57" s="545">
        <v>461492395638</v>
      </c>
    </row>
    <row r="58" spans="3:6" ht="30" customHeight="1">
      <c r="C58" s="548"/>
      <c r="D58" s="547" t="s">
        <v>684</v>
      </c>
      <c r="E58" s="544">
        <v>771947817201.16199</v>
      </c>
      <c r="F58" s="545">
        <v>351155125282</v>
      </c>
    </row>
    <row r="59" spans="3:6" ht="30" customHeight="1">
      <c r="C59" s="548"/>
      <c r="D59" s="547" t="s">
        <v>685</v>
      </c>
      <c r="E59" s="544">
        <v>132577040163.65878</v>
      </c>
      <c r="F59" s="545">
        <v>110337270356</v>
      </c>
    </row>
    <row r="60" spans="3:6" ht="30" customHeight="1">
      <c r="C60" s="548"/>
      <c r="D60" s="532" t="s">
        <v>793</v>
      </c>
      <c r="E60" s="544">
        <v>2744869037398</v>
      </c>
      <c r="F60" s="545">
        <v>-756239716746</v>
      </c>
    </row>
    <row r="61" spans="3:6" ht="30" customHeight="1">
      <c r="C61" s="548"/>
      <c r="D61" s="547" t="s">
        <v>684</v>
      </c>
      <c r="E61" s="544">
        <v>2444521954683</v>
      </c>
      <c r="F61" s="545">
        <v>-777171534473</v>
      </c>
    </row>
    <row r="62" spans="3:6" ht="30" customHeight="1">
      <c r="C62" s="736"/>
      <c r="D62" s="719" t="s">
        <v>685</v>
      </c>
      <c r="E62" s="737">
        <v>300347082715</v>
      </c>
      <c r="F62" s="738">
        <v>20931817727</v>
      </c>
    </row>
    <row r="86" spans="13:15" ht="30" customHeight="1">
      <c r="M86" s="540"/>
      <c r="N86" s="540"/>
      <c r="O86" s="540"/>
    </row>
    <row r="87" spans="13:15" ht="30" customHeight="1">
      <c r="M87" s="540"/>
      <c r="N87" s="540"/>
      <c r="O87" s="540"/>
    </row>
    <row r="88" spans="13:15" ht="30" customHeight="1">
      <c r="M88" s="540"/>
      <c r="N88" s="540"/>
      <c r="O88" s="540"/>
    </row>
    <row r="89" spans="13:15" ht="30" customHeight="1">
      <c r="M89" s="540"/>
      <c r="N89" s="540"/>
      <c r="O89" s="540"/>
    </row>
    <row r="90" spans="13:15" ht="30" customHeight="1">
      <c r="M90" s="540"/>
      <c r="N90" s="540"/>
      <c r="O90" s="540"/>
    </row>
    <row r="91" spans="13:15" ht="30" customHeight="1">
      <c r="M91" s="540"/>
      <c r="N91" s="540"/>
      <c r="O91" s="540"/>
    </row>
    <row r="92" spans="13:15" ht="30" customHeight="1">
      <c r="M92" s="540"/>
      <c r="N92" s="540"/>
      <c r="O92" s="540"/>
    </row>
    <row r="93" spans="13:15" ht="30" customHeight="1">
      <c r="M93" s="540"/>
      <c r="N93" s="540"/>
      <c r="O93" s="540"/>
    </row>
    <row r="94" spans="13:15" ht="30" customHeight="1">
      <c r="M94" s="540"/>
      <c r="N94" s="540"/>
      <c r="O94" s="540"/>
    </row>
    <row r="95" spans="13:15" ht="30" customHeight="1">
      <c r="M95" s="540"/>
      <c r="N95" s="540"/>
      <c r="O95" s="540"/>
    </row>
    <row r="96" spans="13:15" ht="30" customHeight="1">
      <c r="M96" s="540"/>
      <c r="N96" s="540"/>
      <c r="O96" s="540"/>
    </row>
  </sheetData>
  <mergeCells count="1">
    <mergeCell ref="C4:D4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67" fitToHeight="0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pageSetUpPr fitToPage="1"/>
  </sheetPr>
  <dimension ref="A1:V100"/>
  <sheetViews>
    <sheetView showGridLines="0" defaultGridColor="0" view="pageBreakPreview" colorId="53" zoomScale="70" zoomScaleNormal="60" zoomScaleSheetLayoutView="70" workbookViewId="0"/>
  </sheetViews>
  <sheetFormatPr defaultRowHeight="30" customHeight="1"/>
  <cols>
    <col min="1" max="2" width="3.5546875" style="66" customWidth="1"/>
    <col min="3" max="3" width="2.21875" style="66" customWidth="1"/>
    <col min="4" max="4" width="37.77734375" style="66" customWidth="1"/>
    <col min="5" max="6" width="27.5546875" style="66" customWidth="1"/>
    <col min="7" max="8" width="3.5546875" style="66" customWidth="1"/>
    <col min="9" max="9" width="8.88671875" style="66"/>
    <col min="10" max="10" width="28.44140625" style="66" customWidth="1"/>
    <col min="11" max="13" width="8.88671875" style="66"/>
    <col min="14" max="14" width="25.44140625" style="66" bestFit="1" customWidth="1"/>
    <col min="15" max="15" width="9.6640625" style="66" bestFit="1" customWidth="1"/>
    <col min="16" max="16" width="19.5546875" style="66" bestFit="1" customWidth="1"/>
    <col min="17" max="17" width="22.6640625" style="66" bestFit="1" customWidth="1"/>
    <col min="18" max="16384" width="8.88671875" style="66"/>
  </cols>
  <sheetData>
    <row r="1" spans="1:22" ht="30" customHeight="1">
      <c r="A1" s="200" t="s">
        <v>798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65"/>
      <c r="O1" s="65"/>
      <c r="P1" s="65"/>
      <c r="Q1" s="65"/>
    </row>
    <row r="2" spans="1:22" s="130" customFormat="1" ht="30" customHeight="1">
      <c r="C2" s="527"/>
      <c r="D2" s="527"/>
      <c r="E2" s="527"/>
      <c r="F2" s="527"/>
    </row>
    <row r="3" spans="1:22" ht="30" customHeight="1">
      <c r="C3" s="133" t="s">
        <v>415</v>
      </c>
      <c r="D3" s="71"/>
      <c r="E3" s="71"/>
      <c r="F3" s="528" t="s">
        <v>40</v>
      </c>
    </row>
    <row r="4" spans="1:22" s="71" customFormat="1" ht="30" customHeight="1" thickBot="1">
      <c r="C4" s="804" t="s">
        <v>41</v>
      </c>
      <c r="D4" s="804"/>
      <c r="E4" s="542" t="s">
        <v>805</v>
      </c>
      <c r="F4" s="543" t="s">
        <v>604</v>
      </c>
      <c r="M4" s="170"/>
      <c r="N4" s="170"/>
      <c r="O4" s="170"/>
      <c r="P4" s="170"/>
      <c r="Q4" s="170"/>
      <c r="R4" s="170"/>
      <c r="S4" s="170"/>
      <c r="T4" s="170"/>
      <c r="U4" s="170"/>
      <c r="V4" s="170"/>
    </row>
    <row r="5" spans="1:22" ht="30" customHeight="1">
      <c r="C5" s="531"/>
      <c r="D5" s="532" t="s">
        <v>42</v>
      </c>
      <c r="E5" s="541"/>
      <c r="F5" s="534"/>
      <c r="M5" s="131"/>
      <c r="N5" s="131"/>
      <c r="O5" s="131"/>
      <c r="P5" s="131"/>
      <c r="Q5" s="131"/>
      <c r="R5" s="131"/>
      <c r="S5" s="131"/>
      <c r="T5" s="131"/>
      <c r="U5" s="131"/>
      <c r="V5" s="131"/>
    </row>
    <row r="6" spans="1:22" ht="30" customHeight="1">
      <c r="C6" s="531"/>
      <c r="D6" s="532" t="s">
        <v>43</v>
      </c>
      <c r="E6" s="533">
        <v>986931439136</v>
      </c>
      <c r="F6" s="534">
        <v>1549120231929</v>
      </c>
      <c r="I6" s="597"/>
      <c r="M6" s="131"/>
      <c r="N6" s="131"/>
      <c r="O6" s="131"/>
      <c r="P6" s="131"/>
      <c r="Q6" s="131"/>
      <c r="R6" s="131"/>
      <c r="S6" s="131"/>
      <c r="T6" s="131"/>
      <c r="U6" s="131"/>
      <c r="V6" s="131"/>
    </row>
    <row r="7" spans="1:22" ht="30" customHeight="1">
      <c r="C7" s="531"/>
      <c r="D7" s="532" t="s">
        <v>44</v>
      </c>
      <c r="E7" s="533">
        <v>33664443186872</v>
      </c>
      <c r="F7" s="534">
        <v>32320124120435</v>
      </c>
      <c r="I7" s="597"/>
      <c r="M7" s="131"/>
      <c r="N7" s="131"/>
      <c r="O7" s="131"/>
      <c r="P7" s="131"/>
      <c r="Q7" s="131"/>
      <c r="R7" s="131"/>
      <c r="S7" s="131"/>
      <c r="T7" s="131"/>
      <c r="U7" s="131"/>
      <c r="V7" s="131"/>
    </row>
    <row r="8" spans="1:22" ht="30" customHeight="1">
      <c r="C8" s="531"/>
      <c r="D8" s="532" t="s">
        <v>502</v>
      </c>
      <c r="E8" s="533">
        <v>46077795616180</v>
      </c>
      <c r="F8" s="534">
        <v>48218132733955</v>
      </c>
      <c r="I8" s="597"/>
      <c r="M8" s="131"/>
      <c r="N8" s="131"/>
      <c r="O8" s="131"/>
      <c r="P8" s="131"/>
      <c r="Q8" s="131"/>
      <c r="R8" s="131"/>
      <c r="S8" s="131"/>
      <c r="T8" s="131"/>
      <c r="U8" s="131"/>
      <c r="V8" s="131"/>
    </row>
    <row r="9" spans="1:22" ht="30" customHeight="1">
      <c r="C9" s="531"/>
      <c r="D9" s="532" t="s">
        <v>503</v>
      </c>
      <c r="E9" s="533">
        <v>28148750582768</v>
      </c>
      <c r="F9" s="534">
        <v>28071421316941</v>
      </c>
      <c r="I9" s="597"/>
      <c r="M9" s="131"/>
      <c r="N9" s="590"/>
      <c r="O9" s="131"/>
      <c r="P9" s="247"/>
      <c r="Q9" s="131"/>
      <c r="R9" s="131"/>
      <c r="S9" s="131"/>
      <c r="T9" s="131"/>
      <c r="U9" s="131"/>
      <c r="V9" s="131"/>
    </row>
    <row r="10" spans="1:22" ht="30" customHeight="1">
      <c r="C10" s="535"/>
      <c r="D10" s="532" t="s">
        <v>504</v>
      </c>
      <c r="E10" s="533">
        <v>11014678882423</v>
      </c>
      <c r="F10" s="534">
        <v>10689107490415</v>
      </c>
      <c r="M10" s="131"/>
      <c r="N10" s="131"/>
      <c r="O10" s="591"/>
      <c r="P10" s="591"/>
      <c r="Q10" s="591"/>
      <c r="R10" s="131"/>
      <c r="S10" s="131"/>
      <c r="T10" s="131"/>
      <c r="U10" s="131"/>
      <c r="V10" s="131"/>
    </row>
    <row r="11" spans="1:22" ht="30" customHeight="1">
      <c r="C11" s="535"/>
      <c r="D11" s="532" t="s">
        <v>505</v>
      </c>
      <c r="E11" s="533">
        <v>14671627781731</v>
      </c>
      <c r="F11" s="534">
        <v>14540300226169</v>
      </c>
      <c r="M11" s="131"/>
      <c r="N11" s="131"/>
      <c r="O11" s="241"/>
      <c r="P11" s="241"/>
      <c r="Q11" s="241"/>
      <c r="R11" s="131"/>
      <c r="S11" s="131"/>
      <c r="T11" s="131"/>
      <c r="U11" s="131"/>
      <c r="V11" s="131"/>
    </row>
    <row r="12" spans="1:22" ht="30" customHeight="1">
      <c r="C12" s="535"/>
      <c r="D12" s="532" t="s">
        <v>506</v>
      </c>
      <c r="E12" s="533">
        <v>2462443918614</v>
      </c>
      <c r="F12" s="534">
        <v>2842013600357</v>
      </c>
      <c r="M12" s="131"/>
      <c r="N12" s="590"/>
      <c r="O12" s="592"/>
      <c r="P12" s="593"/>
      <c r="Q12" s="592"/>
      <c r="R12" s="131"/>
      <c r="S12" s="131"/>
      <c r="T12" s="131"/>
      <c r="U12" s="131"/>
      <c r="V12" s="131"/>
    </row>
    <row r="13" spans="1:22" ht="30" customHeight="1">
      <c r="C13" s="531"/>
      <c r="D13" s="532" t="s">
        <v>45</v>
      </c>
      <c r="E13" s="533">
        <v>203256173818</v>
      </c>
      <c r="F13" s="534">
        <v>288639022956</v>
      </c>
      <c r="M13" s="131"/>
      <c r="N13" s="131"/>
      <c r="O13" s="591"/>
      <c r="P13" s="593"/>
      <c r="Q13" s="591"/>
      <c r="R13" s="131"/>
      <c r="S13" s="131"/>
      <c r="T13" s="131"/>
      <c r="U13" s="131"/>
      <c r="V13" s="131"/>
    </row>
    <row r="14" spans="1:22" ht="30" customHeight="1">
      <c r="C14" s="531"/>
      <c r="D14" s="532" t="s">
        <v>537</v>
      </c>
      <c r="E14" s="533">
        <v>12289472139210</v>
      </c>
      <c r="F14" s="534">
        <v>12141724733152</v>
      </c>
      <c r="M14" s="131"/>
      <c r="N14" s="590"/>
      <c r="O14" s="591"/>
      <c r="P14" s="593"/>
      <c r="Q14" s="591"/>
      <c r="R14" s="131"/>
      <c r="S14" s="131"/>
      <c r="T14" s="131"/>
      <c r="U14" s="131"/>
      <c r="V14" s="131"/>
    </row>
    <row r="15" spans="1:22" ht="30" customHeight="1">
      <c r="C15" s="531"/>
      <c r="D15" s="532" t="s">
        <v>46</v>
      </c>
      <c r="E15" s="533">
        <v>337011567249.47583</v>
      </c>
      <c r="F15" s="534">
        <v>358876266672</v>
      </c>
      <c r="M15" s="131"/>
      <c r="N15" s="131"/>
      <c r="O15" s="591"/>
      <c r="P15" s="593"/>
      <c r="Q15" s="591"/>
      <c r="R15" s="131"/>
      <c r="S15" s="131"/>
      <c r="T15" s="131"/>
      <c r="U15" s="131"/>
      <c r="V15" s="131"/>
    </row>
    <row r="16" spans="1:22" ht="30" customHeight="1">
      <c r="C16" s="531"/>
      <c r="D16" s="532" t="s">
        <v>47</v>
      </c>
      <c r="E16" s="533">
        <v>908708109939</v>
      </c>
      <c r="F16" s="534">
        <v>883219334735</v>
      </c>
      <c r="M16" s="131"/>
      <c r="N16" s="590"/>
      <c r="O16" s="591"/>
      <c r="P16" s="593"/>
      <c r="Q16" s="591"/>
      <c r="R16" s="131"/>
      <c r="S16" s="131"/>
      <c r="T16" s="131"/>
      <c r="U16" s="131"/>
      <c r="V16" s="131"/>
    </row>
    <row r="17" spans="3:22" ht="30" customHeight="1">
      <c r="C17" s="531"/>
      <c r="D17" s="532" t="s">
        <v>48</v>
      </c>
      <c r="E17" s="533">
        <v>1488601216132</v>
      </c>
      <c r="F17" s="534">
        <v>1405618754579</v>
      </c>
      <c r="M17" s="131"/>
      <c r="N17" s="131"/>
      <c r="O17" s="131"/>
      <c r="P17" s="131"/>
      <c r="Q17" s="131"/>
      <c r="R17" s="131"/>
      <c r="S17" s="131"/>
      <c r="T17" s="131"/>
      <c r="U17" s="131"/>
      <c r="V17" s="131"/>
    </row>
    <row r="18" spans="3:22" ht="30" customHeight="1">
      <c r="C18" s="531"/>
      <c r="D18" s="532" t="s">
        <v>49</v>
      </c>
      <c r="E18" s="533">
        <v>197477302092</v>
      </c>
      <c r="F18" s="534">
        <v>189828361067</v>
      </c>
      <c r="M18" s="131"/>
      <c r="N18" s="131"/>
      <c r="O18" s="131"/>
      <c r="P18" s="131"/>
      <c r="Q18" s="131"/>
      <c r="R18" s="131"/>
      <c r="S18" s="131"/>
      <c r="T18" s="131"/>
      <c r="U18" s="131"/>
      <c r="V18" s="131"/>
    </row>
    <row r="19" spans="3:22" ht="30" customHeight="1">
      <c r="C19" s="531"/>
      <c r="D19" s="532" t="s">
        <v>50</v>
      </c>
      <c r="E19" s="533">
        <v>33292281630</v>
      </c>
      <c r="F19" s="534">
        <v>31432351832</v>
      </c>
      <c r="M19" s="131"/>
      <c r="N19" s="131"/>
      <c r="O19" s="131"/>
      <c r="P19" s="131"/>
      <c r="Q19" s="131"/>
      <c r="R19" s="131"/>
      <c r="S19" s="131"/>
      <c r="T19" s="131"/>
      <c r="U19" s="131"/>
      <c r="V19" s="131"/>
    </row>
    <row r="20" spans="3:22" ht="30" customHeight="1">
      <c r="C20" s="531"/>
      <c r="D20" s="532" t="s">
        <v>51</v>
      </c>
      <c r="E20" s="533">
        <v>42516688997</v>
      </c>
      <c r="F20" s="534">
        <v>37270055093</v>
      </c>
      <c r="M20" s="131"/>
      <c r="N20" s="131"/>
      <c r="O20" s="131"/>
      <c r="P20" s="131"/>
      <c r="Q20" s="131"/>
      <c r="R20" s="131"/>
      <c r="S20" s="131"/>
      <c r="T20" s="131"/>
      <c r="U20" s="131"/>
      <c r="V20" s="131"/>
    </row>
    <row r="21" spans="3:22" ht="30" customHeight="1">
      <c r="C21" s="531"/>
      <c r="D21" s="532" t="s">
        <v>52</v>
      </c>
      <c r="E21" s="533">
        <v>118469181130</v>
      </c>
      <c r="F21" s="534">
        <v>237049366130</v>
      </c>
      <c r="M21" s="131"/>
      <c r="N21" s="131"/>
      <c r="O21" s="131"/>
      <c r="P21" s="131"/>
      <c r="Q21" s="131"/>
      <c r="R21" s="131"/>
      <c r="S21" s="131"/>
      <c r="T21" s="131"/>
      <c r="U21" s="131"/>
      <c r="V21" s="131"/>
    </row>
    <row r="22" spans="3:22" ht="30" customHeight="1">
      <c r="C22" s="531"/>
      <c r="D22" s="532" t="s">
        <v>501</v>
      </c>
      <c r="E22" s="544">
        <v>0</v>
      </c>
      <c r="F22" s="545">
        <v>0</v>
      </c>
    </row>
    <row r="23" spans="3:22" ht="30" customHeight="1">
      <c r="C23" s="531"/>
      <c r="D23" s="532" t="s">
        <v>507</v>
      </c>
      <c r="E23" s="533">
        <v>74263858404</v>
      </c>
      <c r="F23" s="534">
        <v>44125152616</v>
      </c>
      <c r="M23" s="131"/>
      <c r="N23" s="131"/>
      <c r="O23" s="131"/>
      <c r="P23" s="131"/>
      <c r="Q23" s="131"/>
      <c r="R23" s="131"/>
      <c r="S23" s="131"/>
      <c r="T23" s="131"/>
      <c r="U23" s="131"/>
      <c r="V23" s="131"/>
    </row>
    <row r="24" spans="3:22" ht="30" customHeight="1">
      <c r="C24" s="531"/>
      <c r="D24" s="532" t="s">
        <v>53</v>
      </c>
      <c r="E24" s="533">
        <v>124570989343557.47</v>
      </c>
      <c r="F24" s="534">
        <v>125776581802092</v>
      </c>
      <c r="M24" s="131"/>
      <c r="N24" s="131"/>
      <c r="O24" s="131"/>
      <c r="P24" s="131"/>
      <c r="Q24" s="131"/>
      <c r="R24" s="131"/>
      <c r="S24" s="131"/>
      <c r="T24" s="131"/>
      <c r="U24" s="131"/>
      <c r="V24" s="131"/>
    </row>
    <row r="25" spans="3:22" ht="30" customHeight="1">
      <c r="C25" s="531"/>
      <c r="D25" s="532"/>
      <c r="F25" s="534"/>
      <c r="M25" s="131"/>
      <c r="N25" s="131"/>
      <c r="O25" s="131"/>
      <c r="P25" s="131"/>
      <c r="Q25" s="131"/>
      <c r="R25" s="131"/>
      <c r="S25" s="131"/>
      <c r="T25" s="131"/>
      <c r="U25" s="131"/>
      <c r="V25" s="131"/>
    </row>
    <row r="26" spans="3:22" ht="30" customHeight="1">
      <c r="C26" s="531"/>
      <c r="D26" s="532" t="s">
        <v>508</v>
      </c>
      <c r="E26" s="533"/>
      <c r="F26" s="534"/>
      <c r="M26" s="131"/>
      <c r="N26" s="131"/>
      <c r="O26" s="131"/>
      <c r="P26" s="131"/>
      <c r="Q26" s="131"/>
      <c r="R26" s="131"/>
      <c r="S26" s="131"/>
      <c r="T26" s="131"/>
      <c r="U26" s="131"/>
      <c r="V26" s="131"/>
    </row>
    <row r="27" spans="3:22" ht="30" customHeight="1">
      <c r="C27" s="531"/>
      <c r="D27" s="532" t="s">
        <v>54</v>
      </c>
      <c r="E27" s="533">
        <v>91160748835732</v>
      </c>
      <c r="F27" s="534">
        <v>96935829636298</v>
      </c>
      <c r="M27" s="131"/>
      <c r="N27" s="131"/>
      <c r="O27" s="131"/>
      <c r="P27" s="131"/>
      <c r="Q27" s="131"/>
      <c r="R27" s="131"/>
      <c r="S27" s="131"/>
      <c r="T27" s="131"/>
      <c r="U27" s="131"/>
      <c r="V27" s="131"/>
    </row>
    <row r="28" spans="3:22" ht="30" customHeight="1">
      <c r="C28" s="531"/>
      <c r="D28" s="532" t="s">
        <v>538</v>
      </c>
      <c r="E28" s="533">
        <v>80040387872181</v>
      </c>
      <c r="F28" s="534">
        <v>86228272734655</v>
      </c>
      <c r="M28" s="131"/>
      <c r="N28" s="131"/>
      <c r="O28" s="131"/>
      <c r="P28" s="131"/>
      <c r="Q28" s="131"/>
      <c r="R28" s="131"/>
      <c r="S28" s="131"/>
      <c r="T28" s="131"/>
      <c r="U28" s="131"/>
      <c r="V28" s="131"/>
    </row>
    <row r="29" spans="3:22" ht="30" customHeight="1">
      <c r="C29" s="531"/>
      <c r="D29" s="532" t="s">
        <v>539</v>
      </c>
      <c r="E29" s="533">
        <v>2191896203882</v>
      </c>
      <c r="F29" s="534">
        <v>1993903146762</v>
      </c>
      <c r="M29" s="131"/>
      <c r="N29" s="131"/>
      <c r="O29" s="131"/>
      <c r="P29" s="131"/>
      <c r="Q29" s="131"/>
      <c r="R29" s="131"/>
      <c r="S29" s="131"/>
      <c r="T29" s="131"/>
      <c r="U29" s="131"/>
      <c r="V29" s="131"/>
    </row>
    <row r="30" spans="3:22" ht="30" customHeight="1">
      <c r="C30" s="531"/>
      <c r="D30" s="532" t="s">
        <v>540</v>
      </c>
      <c r="E30" s="544">
        <v>8928464759669</v>
      </c>
      <c r="F30" s="545">
        <v>8713653754881</v>
      </c>
      <c r="M30" s="131"/>
      <c r="N30" s="131"/>
      <c r="O30" s="131"/>
      <c r="P30" s="131"/>
      <c r="Q30" s="131"/>
      <c r="R30" s="131"/>
      <c r="S30" s="131"/>
      <c r="T30" s="131"/>
      <c r="U30" s="131"/>
      <c r="V30" s="131"/>
    </row>
    <row r="31" spans="3:22" ht="30" customHeight="1">
      <c r="C31" s="531"/>
      <c r="D31" s="532" t="s">
        <v>55</v>
      </c>
      <c r="E31" s="533">
        <v>28530298362.475819</v>
      </c>
      <c r="F31" s="534">
        <v>32679341771</v>
      </c>
    </row>
    <row r="32" spans="3:22" ht="30" customHeight="1">
      <c r="C32" s="531"/>
      <c r="D32" s="532" t="s">
        <v>56</v>
      </c>
      <c r="E32" s="533">
        <v>9714279233454</v>
      </c>
      <c r="F32" s="534">
        <v>10252431291909</v>
      </c>
    </row>
    <row r="33" spans="3:6" ht="30" customHeight="1">
      <c r="C33" s="531"/>
      <c r="D33" s="532" t="s">
        <v>57</v>
      </c>
      <c r="E33" s="533">
        <v>0</v>
      </c>
      <c r="F33" s="534">
        <v>0</v>
      </c>
    </row>
    <row r="34" spans="3:6" ht="30" customHeight="1">
      <c r="C34" s="531"/>
      <c r="D34" s="532" t="s">
        <v>58</v>
      </c>
      <c r="E34" s="533">
        <v>3822975940816</v>
      </c>
      <c r="F34" s="534">
        <v>3232591412905</v>
      </c>
    </row>
    <row r="35" spans="3:6" ht="30" customHeight="1">
      <c r="C35" s="531"/>
      <c r="D35" s="532" t="s">
        <v>59</v>
      </c>
      <c r="E35" s="650">
        <v>3820972665434</v>
      </c>
      <c r="F35" s="534">
        <v>1741324706478</v>
      </c>
    </row>
    <row r="36" spans="3:6" ht="30" customHeight="1">
      <c r="C36" s="531"/>
      <c r="D36" s="532" t="s">
        <v>60</v>
      </c>
      <c r="E36" s="533">
        <v>68662688300</v>
      </c>
      <c r="F36" s="534">
        <v>53056049651</v>
      </c>
    </row>
    <row r="37" spans="3:6" ht="30" customHeight="1">
      <c r="C37" s="531"/>
      <c r="D37" s="532" t="s">
        <v>61</v>
      </c>
      <c r="E37" s="533">
        <v>790772460859</v>
      </c>
      <c r="F37" s="534">
        <v>809223976752</v>
      </c>
    </row>
    <row r="38" spans="3:6" ht="30" customHeight="1">
      <c r="C38" s="531"/>
      <c r="D38" s="532" t="s">
        <v>62</v>
      </c>
      <c r="E38" s="533">
        <v>770865331477</v>
      </c>
      <c r="F38" s="534">
        <v>191420173882</v>
      </c>
    </row>
    <row r="39" spans="3:6" ht="30" customHeight="1">
      <c r="C39" s="531"/>
      <c r="D39" s="532" t="s">
        <v>63</v>
      </c>
      <c r="E39" s="533">
        <v>60554901633</v>
      </c>
      <c r="F39" s="534">
        <v>59249695063</v>
      </c>
    </row>
    <row r="40" spans="3:6" ht="30" customHeight="1">
      <c r="C40" s="531"/>
      <c r="D40" s="532" t="s">
        <v>64</v>
      </c>
      <c r="E40" s="533">
        <v>110238362356067.47</v>
      </c>
      <c r="F40" s="534">
        <v>113307806284709</v>
      </c>
    </row>
    <row r="41" spans="3:6" ht="30" customHeight="1">
      <c r="C41" s="531"/>
      <c r="D41" s="532"/>
      <c r="E41" s="533"/>
      <c r="F41" s="534"/>
    </row>
    <row r="42" spans="3:6" ht="30" customHeight="1">
      <c r="C42" s="531"/>
      <c r="D42" s="532" t="s">
        <v>65</v>
      </c>
      <c r="E42" s="533"/>
      <c r="F42" s="534"/>
    </row>
    <row r="43" spans="3:6" ht="30" customHeight="1">
      <c r="C43" s="531"/>
      <c r="D43" s="532" t="s">
        <v>66</v>
      </c>
      <c r="E43" s="533">
        <v>4342650000000</v>
      </c>
      <c r="F43" s="534">
        <v>4342650000000</v>
      </c>
    </row>
    <row r="44" spans="3:6" ht="30" customHeight="1">
      <c r="C44" s="531"/>
      <c r="D44" s="532" t="s">
        <v>67</v>
      </c>
      <c r="E44" s="533">
        <v>-598873150736</v>
      </c>
      <c r="F44" s="534">
        <v>-621528032336</v>
      </c>
    </row>
    <row r="45" spans="3:6" ht="30" customHeight="1">
      <c r="C45" s="531"/>
      <c r="D45" s="532" t="s">
        <v>68</v>
      </c>
      <c r="E45" s="533">
        <v>3068467592129</v>
      </c>
      <c r="F45" s="534">
        <v>3068453276564</v>
      </c>
    </row>
    <row r="46" spans="3:6" ht="30" customHeight="1">
      <c r="C46" s="531"/>
      <c r="D46" s="532" t="s">
        <v>69</v>
      </c>
      <c r="E46" s="533">
        <v>13440089526</v>
      </c>
      <c r="F46" s="534">
        <v>-1406134739439</v>
      </c>
    </row>
    <row r="47" spans="3:6" ht="30" customHeight="1">
      <c r="C47" s="531"/>
      <c r="D47" s="532" t="s">
        <v>70</v>
      </c>
      <c r="E47" s="533">
        <v>7506942456571</v>
      </c>
      <c r="F47" s="534">
        <v>7085335012594</v>
      </c>
    </row>
    <row r="48" spans="3:6" ht="30" customHeight="1">
      <c r="C48" s="531"/>
      <c r="D48" s="532" t="s">
        <v>71</v>
      </c>
      <c r="E48" s="533">
        <v>14332626987490</v>
      </c>
      <c r="F48" s="534">
        <v>12468775517383</v>
      </c>
    </row>
    <row r="49" spans="3:6" ht="30" customHeight="1">
      <c r="C49" s="531"/>
      <c r="D49" s="532"/>
      <c r="E49" s="533"/>
      <c r="F49" s="534"/>
    </row>
    <row r="50" spans="3:6" ht="30" customHeight="1">
      <c r="C50" s="536"/>
      <c r="D50" s="537" t="s">
        <v>72</v>
      </c>
      <c r="E50" s="538">
        <v>124570989343557.47</v>
      </c>
      <c r="F50" s="539">
        <v>125776581802092</v>
      </c>
    </row>
    <row r="90" spans="14:17" ht="30" customHeight="1">
      <c r="N90" s="540"/>
      <c r="O90" s="540"/>
      <c r="P90" s="540"/>
      <c r="Q90" s="540"/>
    </row>
    <row r="91" spans="14:17" ht="30" customHeight="1">
      <c r="N91" s="540"/>
      <c r="O91" s="540"/>
      <c r="P91" s="540"/>
      <c r="Q91" s="540"/>
    </row>
    <row r="92" spans="14:17" ht="30" customHeight="1">
      <c r="N92" s="540"/>
      <c r="O92" s="540"/>
      <c r="P92" s="540"/>
      <c r="Q92" s="540"/>
    </row>
    <row r="93" spans="14:17" ht="30" customHeight="1">
      <c r="N93" s="540"/>
      <c r="O93" s="540"/>
      <c r="P93" s="540"/>
      <c r="Q93" s="540"/>
    </row>
    <row r="94" spans="14:17" ht="30" customHeight="1">
      <c r="N94" s="540"/>
      <c r="O94" s="540"/>
      <c r="P94" s="540"/>
      <c r="Q94" s="540"/>
    </row>
    <row r="95" spans="14:17" ht="30" customHeight="1">
      <c r="N95" s="540"/>
      <c r="O95" s="540"/>
      <c r="P95" s="540"/>
      <c r="Q95" s="540"/>
    </row>
    <row r="96" spans="14:17" ht="30" customHeight="1">
      <c r="N96" s="540"/>
      <c r="O96" s="540"/>
      <c r="P96" s="540"/>
      <c r="Q96" s="540"/>
    </row>
    <row r="97" spans="14:17" ht="30" customHeight="1">
      <c r="N97" s="540"/>
      <c r="O97" s="540"/>
      <c r="P97" s="540"/>
      <c r="Q97" s="540"/>
    </row>
    <row r="98" spans="14:17" ht="30" customHeight="1">
      <c r="N98" s="540"/>
      <c r="O98" s="540"/>
      <c r="P98" s="540"/>
      <c r="Q98" s="540"/>
    </row>
    <row r="99" spans="14:17" ht="30" customHeight="1">
      <c r="N99" s="540"/>
      <c r="O99" s="540"/>
      <c r="P99" s="540"/>
      <c r="Q99" s="540"/>
    </row>
    <row r="100" spans="14:17" ht="30" customHeight="1">
      <c r="N100" s="540"/>
      <c r="O100" s="540"/>
      <c r="P100" s="540"/>
      <c r="Q100" s="540"/>
    </row>
  </sheetData>
  <mergeCells count="1">
    <mergeCell ref="C4:D4"/>
  </mergeCells>
  <phoneticPr fontId="4" type="noConversion"/>
  <pageMargins left="0.23622047244094491" right="0.23622047244094491" top="0.35433070866141736" bottom="0.35433070866141736" header="0.31496062992125984" footer="0.31496062992125984"/>
  <pageSetup paperSize="9" scale="81" fitToHeight="0" orientation="portrait" r:id="rId1"/>
  <headerFooter alignWithMargins="0"/>
  <rowBreaks count="1" manualBreakCount="1">
    <brk id="32" max="6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pageSetUpPr fitToPage="1"/>
  </sheetPr>
  <dimension ref="A1:T98"/>
  <sheetViews>
    <sheetView showGridLines="0" defaultGridColor="0" view="pageBreakPreview" colorId="53" zoomScale="70" zoomScaleNormal="60" zoomScaleSheetLayoutView="70" workbookViewId="0"/>
  </sheetViews>
  <sheetFormatPr defaultRowHeight="30" customHeight="1"/>
  <cols>
    <col min="1" max="2" width="3.5546875" style="66" customWidth="1"/>
    <col min="3" max="3" width="2.21875" style="66" customWidth="1"/>
    <col min="4" max="4" width="45" style="66" customWidth="1"/>
    <col min="5" max="6" width="27.5546875" style="66" customWidth="1"/>
    <col min="7" max="8" width="3.5546875" style="66" customWidth="1"/>
    <col min="9" max="9" width="8.88671875" style="66"/>
    <col min="10" max="10" width="28.44140625" style="66" customWidth="1"/>
    <col min="11" max="12" width="8.88671875" style="66"/>
    <col min="13" max="13" width="25.44140625" style="66" bestFit="1" customWidth="1"/>
    <col min="14" max="14" width="19.5546875" style="66" bestFit="1" customWidth="1"/>
    <col min="15" max="15" width="22.6640625" style="66" bestFit="1" customWidth="1"/>
    <col min="16" max="16384" width="8.88671875" style="66"/>
  </cols>
  <sheetData>
    <row r="1" spans="1:20" ht="30" customHeight="1">
      <c r="A1" s="200" t="s">
        <v>799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65"/>
      <c r="N1" s="65"/>
      <c r="O1" s="65"/>
      <c r="P1" s="168"/>
    </row>
    <row r="2" spans="1:20" s="130" customFormat="1" ht="30" customHeight="1">
      <c r="C2" s="527"/>
      <c r="D2" s="527"/>
      <c r="E2" s="527"/>
      <c r="F2" s="527"/>
    </row>
    <row r="3" spans="1:20" ht="30" customHeight="1">
      <c r="C3" s="133" t="s">
        <v>467</v>
      </c>
      <c r="D3" s="71"/>
      <c r="E3" s="71"/>
      <c r="F3" s="528" t="s">
        <v>40</v>
      </c>
    </row>
    <row r="4" spans="1:20" s="71" customFormat="1" ht="30" customHeight="1" thickBot="1">
      <c r="C4" s="804" t="s">
        <v>41</v>
      </c>
      <c r="D4" s="804"/>
      <c r="E4" s="542" t="s">
        <v>806</v>
      </c>
      <c r="F4" s="543" t="s">
        <v>807</v>
      </c>
    </row>
    <row r="5" spans="1:20" ht="30" customHeight="1">
      <c r="C5" s="550" t="s">
        <v>509</v>
      </c>
      <c r="D5" s="532"/>
      <c r="E5" s="544">
        <v>285293477196</v>
      </c>
      <c r="F5" s="545">
        <v>175999360237</v>
      </c>
    </row>
    <row r="6" spans="1:20" ht="30" customHeight="1">
      <c r="C6" s="546"/>
      <c r="D6" s="547" t="s">
        <v>73</v>
      </c>
      <c r="E6" s="544">
        <v>2791187636112</v>
      </c>
      <c r="F6" s="545">
        <v>2563295148510</v>
      </c>
    </row>
    <row r="7" spans="1:20" ht="30" customHeight="1">
      <c r="C7" s="548"/>
      <c r="D7" s="549" t="s">
        <v>74</v>
      </c>
      <c r="E7" s="544">
        <v>2761574138508</v>
      </c>
      <c r="F7" s="545">
        <v>2535661268548</v>
      </c>
      <c r="L7" s="131"/>
      <c r="M7" s="131"/>
      <c r="N7" s="131"/>
      <c r="O7" s="131"/>
      <c r="P7" s="131"/>
      <c r="Q7" s="131"/>
      <c r="R7" s="131"/>
      <c r="S7" s="131"/>
      <c r="T7" s="131"/>
    </row>
    <row r="8" spans="1:20" ht="30" customHeight="1">
      <c r="C8" s="548"/>
      <c r="D8" s="549" t="s">
        <v>75</v>
      </c>
      <c r="E8" s="544">
        <v>29613497604</v>
      </c>
      <c r="F8" s="545">
        <v>27633879962</v>
      </c>
      <c r="L8" s="131"/>
      <c r="M8" s="131"/>
      <c r="N8" s="131"/>
      <c r="O8" s="131"/>
      <c r="P8" s="131"/>
      <c r="Q8" s="131"/>
      <c r="R8" s="131"/>
      <c r="S8" s="131"/>
      <c r="T8" s="131"/>
    </row>
    <row r="9" spans="1:20" ht="30" customHeight="1">
      <c r="C9" s="546"/>
      <c r="D9" s="547" t="s">
        <v>76</v>
      </c>
      <c r="E9" s="544">
        <v>2505894158916</v>
      </c>
      <c r="F9" s="545">
        <v>2387295788273</v>
      </c>
      <c r="L9" s="131"/>
      <c r="M9" s="590"/>
      <c r="N9" s="593"/>
      <c r="O9" s="131"/>
      <c r="P9" s="131"/>
      <c r="Q9" s="131"/>
      <c r="R9" s="131"/>
      <c r="S9" s="131"/>
      <c r="T9" s="131"/>
    </row>
    <row r="10" spans="1:20" ht="30" customHeight="1">
      <c r="C10" s="548"/>
      <c r="D10" s="549" t="s">
        <v>77</v>
      </c>
      <c r="E10" s="544">
        <v>2393720484108</v>
      </c>
      <c r="F10" s="545">
        <v>2292786836842</v>
      </c>
      <c r="L10" s="131"/>
      <c r="M10" s="131"/>
      <c r="N10" s="241"/>
      <c r="O10" s="591"/>
      <c r="P10" s="131"/>
      <c r="Q10" s="131"/>
      <c r="R10" s="131"/>
      <c r="S10" s="131"/>
      <c r="T10" s="131"/>
    </row>
    <row r="11" spans="1:20" ht="30" customHeight="1">
      <c r="C11" s="548"/>
      <c r="D11" s="549" t="s">
        <v>78</v>
      </c>
      <c r="E11" s="544">
        <v>43503692267</v>
      </c>
      <c r="F11" s="545">
        <v>34648520763</v>
      </c>
      <c r="L11" s="131"/>
      <c r="M11" s="131"/>
      <c r="N11" s="241"/>
      <c r="O11" s="241"/>
      <c r="P11" s="131"/>
      <c r="Q11" s="131"/>
      <c r="R11" s="131"/>
      <c r="S11" s="131"/>
      <c r="T11" s="131"/>
    </row>
    <row r="12" spans="1:20" ht="30" customHeight="1">
      <c r="C12" s="548"/>
      <c r="D12" s="549" t="s">
        <v>79</v>
      </c>
      <c r="E12" s="544">
        <v>68669982541</v>
      </c>
      <c r="F12" s="545">
        <v>59860430668</v>
      </c>
      <c r="L12" s="131"/>
      <c r="M12" s="590"/>
      <c r="N12" s="593"/>
      <c r="O12" s="592"/>
      <c r="P12" s="131"/>
      <c r="Q12" s="131"/>
      <c r="R12" s="131"/>
      <c r="S12" s="131"/>
      <c r="T12" s="131"/>
    </row>
    <row r="13" spans="1:20" ht="30" customHeight="1">
      <c r="C13" s="550" t="s">
        <v>510</v>
      </c>
      <c r="D13" s="549"/>
      <c r="E13" s="544">
        <v>328378193881</v>
      </c>
      <c r="F13" s="545">
        <v>14892639438</v>
      </c>
      <c r="L13" s="131"/>
      <c r="M13" s="131"/>
      <c r="N13" s="593"/>
      <c r="O13" s="591"/>
      <c r="P13" s="131"/>
      <c r="Q13" s="131"/>
      <c r="R13" s="131"/>
      <c r="S13" s="131"/>
      <c r="T13" s="131"/>
    </row>
    <row r="14" spans="1:20" ht="30" customHeight="1">
      <c r="C14" s="546"/>
      <c r="D14" s="547" t="s">
        <v>80</v>
      </c>
      <c r="E14" s="544">
        <v>8997370132402</v>
      </c>
      <c r="F14" s="545">
        <v>5095039498849</v>
      </c>
      <c r="L14" s="131"/>
      <c r="M14" s="131"/>
      <c r="N14" s="593"/>
      <c r="O14" s="591"/>
      <c r="P14" s="131"/>
      <c r="Q14" s="131"/>
      <c r="R14" s="131"/>
      <c r="S14" s="131"/>
      <c r="T14" s="131"/>
    </row>
    <row r="15" spans="1:20" ht="30" customHeight="1">
      <c r="C15" s="548"/>
      <c r="D15" s="549" t="s">
        <v>541</v>
      </c>
      <c r="E15" s="544">
        <v>5437435283</v>
      </c>
      <c r="F15" s="545">
        <v>2632236783</v>
      </c>
      <c r="L15" s="131"/>
      <c r="M15" s="590"/>
      <c r="N15" s="593"/>
      <c r="O15" s="591"/>
      <c r="P15" s="131"/>
      <c r="Q15" s="131"/>
      <c r="R15" s="131"/>
      <c r="S15" s="131"/>
      <c r="T15" s="131"/>
    </row>
    <row r="16" spans="1:20" ht="30" customHeight="1">
      <c r="C16" s="548"/>
      <c r="D16" s="549" t="s">
        <v>542</v>
      </c>
      <c r="E16" s="544">
        <v>1388236541501</v>
      </c>
      <c r="F16" s="545">
        <v>1295174321441</v>
      </c>
      <c r="L16" s="131"/>
      <c r="M16" s="131"/>
      <c r="N16" s="593"/>
      <c r="O16" s="591"/>
      <c r="P16" s="131"/>
      <c r="Q16" s="131"/>
      <c r="R16" s="131"/>
      <c r="S16" s="131"/>
      <c r="T16" s="131"/>
    </row>
    <row r="17" spans="3:20" ht="30" customHeight="1">
      <c r="C17" s="548"/>
      <c r="D17" s="549" t="s">
        <v>543</v>
      </c>
      <c r="E17" s="544">
        <v>51515277866</v>
      </c>
      <c r="F17" s="545">
        <v>50409333112</v>
      </c>
      <c r="L17" s="131"/>
      <c r="M17" s="131"/>
      <c r="N17" s="593"/>
      <c r="O17" s="591"/>
      <c r="P17" s="131"/>
      <c r="Q17" s="131"/>
      <c r="R17" s="131"/>
      <c r="S17" s="131"/>
      <c r="T17" s="131"/>
    </row>
    <row r="18" spans="3:20" ht="30" customHeight="1">
      <c r="C18" s="548"/>
      <c r="D18" s="549" t="s">
        <v>544</v>
      </c>
      <c r="E18" s="544">
        <v>5518120373447</v>
      </c>
      <c r="F18" s="545">
        <v>2215545745594</v>
      </c>
      <c r="L18" s="131"/>
      <c r="M18" s="590"/>
      <c r="N18" s="593"/>
      <c r="O18" s="131"/>
      <c r="P18" s="131"/>
      <c r="Q18" s="131"/>
      <c r="R18" s="131"/>
      <c r="S18" s="131"/>
      <c r="T18" s="131"/>
    </row>
    <row r="19" spans="3:20" ht="30" customHeight="1">
      <c r="C19" s="548"/>
      <c r="D19" s="549" t="s">
        <v>545</v>
      </c>
      <c r="E19" s="544">
        <v>10724327729</v>
      </c>
      <c r="F19" s="545">
        <v>91791417587</v>
      </c>
      <c r="L19" s="131"/>
      <c r="M19" s="590"/>
      <c r="N19" s="593"/>
      <c r="O19" s="131"/>
      <c r="P19" s="131"/>
      <c r="Q19" s="131"/>
      <c r="R19" s="131"/>
      <c r="S19" s="131"/>
      <c r="T19" s="131"/>
    </row>
    <row r="20" spans="3:20" ht="30" customHeight="1">
      <c r="C20" s="548"/>
      <c r="D20" s="549" t="s">
        <v>546</v>
      </c>
      <c r="E20" s="544">
        <v>575313926</v>
      </c>
      <c r="F20" s="545">
        <v>728773370</v>
      </c>
      <c r="L20" s="131"/>
      <c r="M20" s="590"/>
      <c r="N20" s="593"/>
      <c r="O20" s="131"/>
      <c r="P20" s="131"/>
      <c r="Q20" s="131"/>
      <c r="R20" s="131"/>
      <c r="S20" s="131"/>
      <c r="T20" s="131"/>
    </row>
    <row r="21" spans="3:20" ht="30" customHeight="1">
      <c r="C21" s="548"/>
      <c r="D21" s="549" t="s">
        <v>547</v>
      </c>
      <c r="E21" s="544">
        <v>627533214822</v>
      </c>
      <c r="F21" s="545">
        <v>1103170072697</v>
      </c>
      <c r="L21" s="131"/>
      <c r="M21" s="131"/>
      <c r="N21" s="131"/>
      <c r="O21" s="131"/>
      <c r="P21" s="131"/>
      <c r="Q21" s="131"/>
      <c r="R21" s="131"/>
      <c r="S21" s="131"/>
      <c r="T21" s="131"/>
    </row>
    <row r="22" spans="3:20" ht="30" customHeight="1">
      <c r="C22" s="548"/>
      <c r="D22" s="549" t="s">
        <v>548</v>
      </c>
      <c r="E22" s="544">
        <v>1336452522369</v>
      </c>
      <c r="F22" s="545">
        <v>279647592955</v>
      </c>
      <c r="L22" s="131"/>
      <c r="M22" s="131"/>
      <c r="N22" s="131"/>
      <c r="O22" s="131"/>
      <c r="P22" s="131"/>
      <c r="Q22" s="131"/>
      <c r="R22" s="131"/>
      <c r="S22" s="131"/>
      <c r="T22" s="131"/>
    </row>
    <row r="23" spans="3:20" ht="30" customHeight="1">
      <c r="C23" s="548"/>
      <c r="D23" s="549" t="s">
        <v>549</v>
      </c>
      <c r="E23" s="544">
        <v>58775125459</v>
      </c>
      <c r="F23" s="545">
        <v>55940005310</v>
      </c>
      <c r="L23" s="131"/>
      <c r="M23" s="131"/>
      <c r="N23" s="131"/>
      <c r="O23" s="131"/>
      <c r="P23" s="131"/>
      <c r="Q23" s="131"/>
      <c r="R23" s="131"/>
      <c r="S23" s="131"/>
      <c r="T23" s="131"/>
    </row>
    <row r="24" spans="3:20" ht="30" customHeight="1">
      <c r="C24" s="546"/>
      <c r="D24" s="547" t="s">
        <v>81</v>
      </c>
      <c r="E24" s="544">
        <v>8668991938521</v>
      </c>
      <c r="F24" s="545">
        <v>5080146859411</v>
      </c>
      <c r="L24" s="131"/>
      <c r="M24" s="131"/>
      <c r="N24" s="131"/>
      <c r="O24" s="131"/>
      <c r="P24" s="131"/>
      <c r="Q24" s="131"/>
      <c r="R24" s="131"/>
      <c r="S24" s="131"/>
      <c r="T24" s="131"/>
    </row>
    <row r="25" spans="3:20" ht="30" customHeight="1">
      <c r="C25" s="548"/>
      <c r="D25" s="549" t="s">
        <v>82</v>
      </c>
      <c r="E25" s="544">
        <v>3716749333430</v>
      </c>
      <c r="F25" s="545">
        <v>2296931270303</v>
      </c>
      <c r="L25" s="131"/>
      <c r="M25" s="131"/>
      <c r="N25" s="131"/>
      <c r="O25" s="131"/>
      <c r="P25" s="131"/>
      <c r="Q25" s="131"/>
      <c r="R25" s="131"/>
      <c r="S25" s="131"/>
      <c r="T25" s="131"/>
    </row>
    <row r="26" spans="3:20" ht="30" customHeight="1">
      <c r="C26" s="548"/>
      <c r="D26" s="549" t="s">
        <v>83</v>
      </c>
      <c r="E26" s="544">
        <v>524478237</v>
      </c>
      <c r="F26" s="545">
        <v>559252710</v>
      </c>
      <c r="L26" s="131"/>
      <c r="M26" s="131"/>
      <c r="N26" s="131"/>
      <c r="O26" s="131"/>
      <c r="P26" s="131"/>
      <c r="Q26" s="131"/>
      <c r="R26" s="131"/>
      <c r="S26" s="131"/>
      <c r="T26" s="131"/>
    </row>
    <row r="27" spans="3:20" ht="30" customHeight="1">
      <c r="C27" s="548"/>
      <c r="D27" s="549" t="s">
        <v>84</v>
      </c>
      <c r="E27" s="544">
        <v>72011845119</v>
      </c>
      <c r="F27" s="545">
        <v>68155773907</v>
      </c>
      <c r="L27" s="131"/>
      <c r="M27" s="131"/>
      <c r="N27" s="131"/>
      <c r="O27" s="131"/>
      <c r="P27" s="131"/>
      <c r="Q27" s="131"/>
      <c r="R27" s="131"/>
      <c r="S27" s="131"/>
      <c r="T27" s="131"/>
    </row>
    <row r="28" spans="3:20" ht="30" customHeight="1">
      <c r="C28" s="548"/>
      <c r="D28" s="549" t="s">
        <v>550</v>
      </c>
      <c r="E28" s="544">
        <v>1372816247435</v>
      </c>
      <c r="F28" s="545">
        <v>607350914059</v>
      </c>
      <c r="L28" s="131"/>
      <c r="M28" s="131"/>
      <c r="N28" s="131"/>
      <c r="O28" s="131"/>
      <c r="P28" s="131"/>
      <c r="Q28" s="131"/>
      <c r="R28" s="131"/>
      <c r="S28" s="131"/>
      <c r="T28" s="131"/>
    </row>
    <row r="29" spans="3:20" ht="30" customHeight="1">
      <c r="C29" s="548"/>
      <c r="D29" s="549" t="s">
        <v>551</v>
      </c>
      <c r="E29" s="544">
        <v>48257906683</v>
      </c>
      <c r="F29" s="545">
        <v>325824992</v>
      </c>
      <c r="L29" s="131"/>
      <c r="M29" s="131"/>
      <c r="N29" s="131"/>
      <c r="O29" s="131"/>
      <c r="P29" s="131"/>
      <c r="Q29" s="131"/>
      <c r="R29" s="131"/>
      <c r="S29" s="131"/>
      <c r="T29" s="131"/>
    </row>
    <row r="30" spans="3:20" ht="30" customHeight="1">
      <c r="C30" s="548"/>
      <c r="D30" s="549" t="s">
        <v>552</v>
      </c>
      <c r="E30" s="544">
        <v>66883888979</v>
      </c>
      <c r="F30" s="545">
        <v>45992125164</v>
      </c>
      <c r="L30" s="131"/>
      <c r="M30" s="131"/>
      <c r="N30" s="131"/>
      <c r="O30" s="131"/>
      <c r="P30" s="131"/>
      <c r="Q30" s="131"/>
      <c r="R30" s="131"/>
      <c r="S30" s="131"/>
      <c r="T30" s="131"/>
    </row>
    <row r="31" spans="3:20" ht="30" customHeight="1">
      <c r="C31" s="548"/>
      <c r="D31" s="549" t="s">
        <v>85</v>
      </c>
      <c r="E31" s="544">
        <v>2905957257839</v>
      </c>
      <c r="F31" s="545">
        <v>834952772618</v>
      </c>
    </row>
    <row r="32" spans="3:20" ht="30" customHeight="1">
      <c r="C32" s="548"/>
      <c r="D32" s="549" t="s">
        <v>86</v>
      </c>
      <c r="E32" s="544">
        <v>148668996374</v>
      </c>
      <c r="F32" s="545">
        <v>913143144667</v>
      </c>
    </row>
    <row r="33" spans="3:6" ht="30" customHeight="1">
      <c r="C33" s="548"/>
      <c r="D33" s="549" t="s">
        <v>553</v>
      </c>
      <c r="E33" s="544">
        <v>256424752043</v>
      </c>
      <c r="F33" s="545">
        <v>251644854396</v>
      </c>
    </row>
    <row r="34" spans="3:6" ht="30" customHeight="1">
      <c r="C34" s="548"/>
      <c r="D34" s="549" t="s">
        <v>554</v>
      </c>
      <c r="E34" s="544">
        <v>80697232382</v>
      </c>
      <c r="F34" s="545">
        <v>61090926595</v>
      </c>
    </row>
    <row r="35" spans="3:6" ht="30" customHeight="1">
      <c r="C35" s="550" t="s">
        <v>511</v>
      </c>
      <c r="D35" s="532"/>
      <c r="E35" s="544">
        <v>613671671077</v>
      </c>
      <c r="F35" s="545">
        <v>190891999675</v>
      </c>
    </row>
    <row r="36" spans="3:6" ht="30" customHeight="1">
      <c r="C36" s="550" t="s">
        <v>512</v>
      </c>
      <c r="D36" s="532"/>
      <c r="E36" s="544">
        <v>36749111023</v>
      </c>
      <c r="F36" s="545">
        <v>37093176055</v>
      </c>
    </row>
    <row r="37" spans="3:6" ht="30" customHeight="1">
      <c r="C37" s="550" t="s">
        <v>513</v>
      </c>
      <c r="D37" s="532"/>
      <c r="E37" s="544">
        <v>21811197863</v>
      </c>
      <c r="F37" s="545">
        <v>4544330526</v>
      </c>
    </row>
    <row r="38" spans="3:6" ht="30" customHeight="1">
      <c r="C38" s="550" t="s">
        <v>514</v>
      </c>
      <c r="D38" s="549"/>
      <c r="E38" s="544">
        <v>628609584237</v>
      </c>
      <c r="F38" s="545">
        <v>223440845204</v>
      </c>
    </row>
    <row r="39" spans="3:6" ht="30" customHeight="1">
      <c r="C39" s="550" t="s">
        <v>515</v>
      </c>
      <c r="D39" s="549"/>
      <c r="E39" s="544">
        <v>118397590260</v>
      </c>
      <c r="F39" s="545">
        <v>43739627218</v>
      </c>
    </row>
    <row r="40" spans="3:6" ht="30" customHeight="1">
      <c r="C40" s="550" t="s">
        <v>536</v>
      </c>
      <c r="D40" s="549"/>
      <c r="E40" s="544">
        <v>510211993977</v>
      </c>
      <c r="F40" s="545">
        <v>179701217986</v>
      </c>
    </row>
    <row r="41" spans="3:6" ht="30" customHeight="1">
      <c r="C41" s="550" t="s">
        <v>516</v>
      </c>
      <c r="D41" s="549"/>
      <c r="E41" s="544">
        <v>1419574828965</v>
      </c>
      <c r="F41" s="545">
        <v>-812575735938</v>
      </c>
    </row>
    <row r="42" spans="3:6" ht="30" customHeight="1">
      <c r="C42" s="546"/>
      <c r="D42" s="547" t="s">
        <v>555</v>
      </c>
      <c r="E42" s="544">
        <v>-6075699113</v>
      </c>
      <c r="F42" s="545">
        <v>-7839858188</v>
      </c>
    </row>
    <row r="43" spans="3:6" ht="30" customHeight="1">
      <c r="C43" s="548"/>
      <c r="D43" s="549" t="s">
        <v>556</v>
      </c>
      <c r="E43" s="544">
        <v>-6110466918</v>
      </c>
      <c r="F43" s="545">
        <v>-7839858188</v>
      </c>
    </row>
    <row r="44" spans="3:6" ht="30" customHeight="1">
      <c r="C44" s="548"/>
      <c r="D44" s="549" t="s">
        <v>557</v>
      </c>
      <c r="E44" s="544">
        <v>0</v>
      </c>
      <c r="F44" s="545">
        <v>0</v>
      </c>
    </row>
    <row r="45" spans="3:6" ht="30" customHeight="1">
      <c r="C45" s="548"/>
      <c r="D45" s="549" t="s">
        <v>517</v>
      </c>
      <c r="E45" s="544">
        <v>34767805</v>
      </c>
      <c r="F45" s="545">
        <v>0</v>
      </c>
    </row>
    <row r="46" spans="3:6" ht="30" customHeight="1">
      <c r="C46" s="546"/>
      <c r="D46" s="547" t="s">
        <v>558</v>
      </c>
      <c r="E46" s="544">
        <v>1425650528078</v>
      </c>
      <c r="F46" s="545">
        <v>-804735877750</v>
      </c>
    </row>
    <row r="47" spans="3:6" ht="30" customHeight="1">
      <c r="C47" s="548"/>
      <c r="D47" s="549" t="s">
        <v>559</v>
      </c>
      <c r="E47" s="544">
        <v>-3656140195247</v>
      </c>
      <c r="F47" s="545">
        <v>276211229291</v>
      </c>
    </row>
    <row r="48" spans="3:6" ht="30" customHeight="1">
      <c r="C48" s="548"/>
      <c r="D48" s="549" t="s">
        <v>518</v>
      </c>
      <c r="E48" s="544">
        <v>6136089061181</v>
      </c>
      <c r="F48" s="545">
        <v>-1077122526416</v>
      </c>
    </row>
    <row r="49" spans="3:6" ht="30" customHeight="1">
      <c r="C49" s="548"/>
      <c r="D49" s="549" t="s">
        <v>519</v>
      </c>
      <c r="E49" s="544">
        <v>-5957442578</v>
      </c>
      <c r="F49" s="545">
        <v>-691986758</v>
      </c>
    </row>
    <row r="50" spans="3:6" ht="30" customHeight="1">
      <c r="C50" s="548"/>
      <c r="D50" s="549" t="s">
        <v>520</v>
      </c>
      <c r="E50" s="544">
        <v>-1048340895278</v>
      </c>
      <c r="F50" s="545">
        <v>-3132593867</v>
      </c>
    </row>
    <row r="51" spans="3:6" ht="30" customHeight="1">
      <c r="C51" s="720" t="s">
        <v>521</v>
      </c>
      <c r="D51" s="551"/>
      <c r="E51" s="721">
        <v>1929786822942</v>
      </c>
      <c r="F51" s="722">
        <v>-632874517952</v>
      </c>
    </row>
    <row r="52" spans="3:6" ht="30" customHeight="1">
      <c r="C52" s="66" t="s">
        <v>560</v>
      </c>
    </row>
    <row r="88" spans="13:15" ht="30" customHeight="1">
      <c r="M88" s="540"/>
      <c r="N88" s="540"/>
      <c r="O88" s="540"/>
    </row>
    <row r="89" spans="13:15" ht="30" customHeight="1">
      <c r="M89" s="540"/>
      <c r="N89" s="540"/>
      <c r="O89" s="540"/>
    </row>
    <row r="90" spans="13:15" ht="30" customHeight="1">
      <c r="M90" s="540"/>
      <c r="N90" s="540"/>
      <c r="O90" s="540"/>
    </row>
    <row r="91" spans="13:15" ht="30" customHeight="1">
      <c r="M91" s="540"/>
      <c r="N91" s="540"/>
      <c r="O91" s="540"/>
    </row>
    <row r="92" spans="13:15" ht="30" customHeight="1">
      <c r="M92" s="540"/>
      <c r="N92" s="540"/>
      <c r="O92" s="540"/>
    </row>
    <row r="93" spans="13:15" ht="30" customHeight="1">
      <c r="M93" s="540"/>
      <c r="N93" s="540"/>
      <c r="O93" s="540"/>
    </row>
    <row r="94" spans="13:15" ht="30" customHeight="1">
      <c r="M94" s="540"/>
      <c r="N94" s="540"/>
      <c r="O94" s="540"/>
    </row>
    <row r="95" spans="13:15" ht="30" customHeight="1">
      <c r="M95" s="540"/>
      <c r="N95" s="540"/>
      <c r="O95" s="540"/>
    </row>
    <row r="96" spans="13:15" ht="30" customHeight="1">
      <c r="M96" s="540"/>
      <c r="N96" s="540"/>
      <c r="O96" s="540"/>
    </row>
    <row r="97" spans="13:15" ht="30" customHeight="1">
      <c r="M97" s="540"/>
      <c r="N97" s="540"/>
      <c r="O97" s="540"/>
    </row>
    <row r="98" spans="13:15" ht="30" customHeight="1">
      <c r="M98" s="540"/>
      <c r="N98" s="540"/>
      <c r="O98" s="540"/>
    </row>
  </sheetData>
  <mergeCells count="1">
    <mergeCell ref="C4:D4"/>
  </mergeCells>
  <phoneticPr fontId="4" type="noConversion"/>
  <pageMargins left="0.39370078740157483" right="0.39370078740157483" top="0.39370078740157483" bottom="0.39370078740157483" header="0.51181102362204722" footer="0.15748031496062992"/>
  <pageSetup paperSize="9" scale="73" fitToHeight="0" orientation="portrait" r:id="rId1"/>
  <headerFooter alignWithMargins="0"/>
  <rowBreaks count="1" manualBreakCount="1">
    <brk id="35" max="6" man="1"/>
  </row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pageSetUpPr fitToPage="1"/>
  </sheetPr>
  <dimension ref="A1:AA207"/>
  <sheetViews>
    <sheetView showGridLines="0" defaultGridColor="0" view="pageBreakPreview" colorId="53" zoomScale="70" zoomScaleNormal="60" zoomScaleSheetLayoutView="70" workbookViewId="0"/>
  </sheetViews>
  <sheetFormatPr defaultRowHeight="30" customHeight="1"/>
  <cols>
    <col min="1" max="1" width="3.5546875" style="66" customWidth="1"/>
    <col min="2" max="2" width="3.5546875" style="198" customWidth="1"/>
    <col min="3" max="3" width="2.21875" style="198" customWidth="1"/>
    <col min="4" max="4" width="39.33203125" style="198" customWidth="1"/>
    <col min="5" max="6" width="27.5546875" style="198" customWidth="1"/>
    <col min="7" max="8" width="3.5546875" style="66" customWidth="1"/>
    <col min="9" max="9" width="8.88671875" style="66"/>
    <col min="10" max="10" width="28.44140625" style="66" customWidth="1"/>
    <col min="11" max="11" width="8.88671875" style="66"/>
    <col min="12" max="12" width="25.44140625" style="66" bestFit="1" customWidth="1"/>
    <col min="13" max="13" width="9.6640625" style="66" bestFit="1" customWidth="1"/>
    <col min="14" max="14" width="19.5546875" style="66" bestFit="1" customWidth="1"/>
    <col min="15" max="15" width="22.6640625" style="66" bestFit="1" customWidth="1"/>
    <col min="16" max="16384" width="8.88671875" style="66"/>
  </cols>
  <sheetData>
    <row r="1" spans="1:27" ht="30" customHeight="1">
      <c r="A1" s="200" t="s">
        <v>800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65"/>
      <c r="M1" s="65"/>
      <c r="N1" s="65"/>
      <c r="O1" s="65"/>
      <c r="P1" s="168"/>
    </row>
    <row r="2" spans="1:27" s="130" customFormat="1" ht="30" customHeight="1">
      <c r="C2" s="527"/>
      <c r="D2" s="527"/>
      <c r="E2" s="527"/>
      <c r="F2" s="527"/>
    </row>
    <row r="3" spans="1:27" ht="30" customHeight="1">
      <c r="B3" s="447"/>
      <c r="C3" s="133" t="s">
        <v>477</v>
      </c>
      <c r="D3" s="552"/>
      <c r="E3" s="552"/>
      <c r="F3" s="528" t="s">
        <v>478</v>
      </c>
    </row>
    <row r="4" spans="1:27" s="71" customFormat="1" ht="30" customHeight="1" thickBot="1">
      <c r="C4" s="804" t="s">
        <v>41</v>
      </c>
      <c r="D4" s="804"/>
      <c r="E4" s="542" t="s">
        <v>805</v>
      </c>
      <c r="F4" s="718" t="s">
        <v>604</v>
      </c>
    </row>
    <row r="5" spans="1:27" ht="30" customHeight="1">
      <c r="B5" s="447"/>
      <c r="C5" s="529" t="s">
        <v>87</v>
      </c>
      <c r="D5" s="530"/>
      <c r="E5" s="553">
        <v>103410829186552</v>
      </c>
      <c r="F5" s="554">
        <v>107601668043256</v>
      </c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  <c r="AA5" s="131"/>
    </row>
    <row r="6" spans="1:27" ht="30" customHeight="1">
      <c r="B6" s="447"/>
      <c r="C6" s="535" t="s">
        <v>88</v>
      </c>
      <c r="D6" s="547"/>
      <c r="E6" s="553">
        <v>1238727272650</v>
      </c>
      <c r="F6" s="554">
        <v>2482168355363</v>
      </c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  <c r="AA6" s="131"/>
    </row>
    <row r="7" spans="1:27" ht="30" customHeight="1">
      <c r="B7" s="447"/>
      <c r="C7" s="555" t="s">
        <v>89</v>
      </c>
      <c r="D7" s="556"/>
      <c r="E7" s="553">
        <v>1188598698208</v>
      </c>
      <c r="F7" s="554">
        <v>2415956365475</v>
      </c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  <c r="AA7" s="131"/>
    </row>
    <row r="8" spans="1:27" ht="30" customHeight="1">
      <c r="B8" s="447"/>
      <c r="C8" s="555" t="s">
        <v>90</v>
      </c>
      <c r="D8" s="556"/>
      <c r="E8" s="553">
        <v>0</v>
      </c>
      <c r="F8" s="554">
        <v>0</v>
      </c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  <c r="AA8" s="131"/>
    </row>
    <row r="9" spans="1:27" ht="30" customHeight="1">
      <c r="B9" s="447"/>
      <c r="C9" s="555" t="s">
        <v>91</v>
      </c>
      <c r="D9" s="556"/>
      <c r="E9" s="553">
        <v>50128574442</v>
      </c>
      <c r="F9" s="554">
        <v>66211989888</v>
      </c>
      <c r="K9" s="131"/>
      <c r="L9" s="590"/>
      <c r="M9" s="131"/>
      <c r="N9" s="131"/>
      <c r="O9" s="131"/>
      <c r="P9" s="131"/>
      <c r="Q9" s="131"/>
      <c r="R9" s="131"/>
      <c r="S9" s="131"/>
      <c r="T9" s="131"/>
      <c r="U9" s="131"/>
      <c r="V9" s="131"/>
      <c r="W9" s="131"/>
      <c r="X9" s="131"/>
      <c r="Y9" s="131"/>
      <c r="Z9" s="131"/>
      <c r="AA9" s="131"/>
    </row>
    <row r="10" spans="1:27" ht="30" customHeight="1">
      <c r="B10" s="447"/>
      <c r="C10" s="555" t="s">
        <v>92</v>
      </c>
      <c r="D10" s="556"/>
      <c r="E10" s="553">
        <v>0</v>
      </c>
      <c r="F10" s="554">
        <v>0</v>
      </c>
      <c r="K10" s="131"/>
      <c r="L10" s="131"/>
      <c r="M10" s="591"/>
      <c r="N10" s="591"/>
      <c r="O10" s="59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</row>
    <row r="11" spans="1:27" ht="30" customHeight="1">
      <c r="B11" s="447"/>
      <c r="C11" s="535" t="s">
        <v>93</v>
      </c>
      <c r="D11" s="547"/>
      <c r="E11" s="553">
        <v>85369618122888</v>
      </c>
      <c r="F11" s="554">
        <v>88459783612030</v>
      </c>
      <c r="K11" s="131"/>
      <c r="L11" s="131"/>
      <c r="M11" s="241"/>
      <c r="N11" s="241"/>
      <c r="O11" s="24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1"/>
      <c r="AA11" s="131"/>
    </row>
    <row r="12" spans="1:27" ht="30" customHeight="1">
      <c r="B12" s="447"/>
      <c r="C12" s="535" t="s">
        <v>94</v>
      </c>
      <c r="D12" s="549"/>
      <c r="E12" s="553">
        <v>23645848972583</v>
      </c>
      <c r="F12" s="554">
        <v>24941315893215</v>
      </c>
      <c r="K12" s="131"/>
      <c r="L12" s="131"/>
      <c r="M12" s="592"/>
      <c r="N12" s="593"/>
      <c r="O12" s="592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  <c r="AA12" s="131"/>
    </row>
    <row r="13" spans="1:27" ht="30" customHeight="1">
      <c r="B13" s="447"/>
      <c r="C13" s="555" t="s">
        <v>95</v>
      </c>
      <c r="D13" s="557"/>
      <c r="E13" s="553">
        <v>168684747533</v>
      </c>
      <c r="F13" s="554">
        <v>195255435828</v>
      </c>
      <c r="K13" s="131"/>
      <c r="L13" s="131"/>
      <c r="M13" s="591"/>
      <c r="N13" s="593"/>
      <c r="O13" s="591"/>
      <c r="P13" s="131"/>
      <c r="Q13" s="131"/>
      <c r="R13" s="131"/>
      <c r="S13" s="131"/>
      <c r="T13" s="131"/>
      <c r="U13" s="131"/>
      <c r="V13" s="131"/>
      <c r="W13" s="131"/>
      <c r="X13" s="131"/>
      <c r="Y13" s="131"/>
      <c r="Z13" s="131"/>
      <c r="AA13" s="131"/>
    </row>
    <row r="14" spans="1:27" ht="30" customHeight="1">
      <c r="B14" s="447"/>
      <c r="C14" s="555" t="s">
        <v>96</v>
      </c>
      <c r="D14" s="557"/>
      <c r="E14" s="553">
        <v>246047199728</v>
      </c>
      <c r="F14" s="554">
        <v>261952289818</v>
      </c>
      <c r="K14" s="131"/>
      <c r="L14" s="131"/>
      <c r="M14" s="591"/>
      <c r="N14" s="593"/>
      <c r="O14" s="591"/>
      <c r="P14" s="131"/>
      <c r="Q14" s="131"/>
      <c r="R14" s="131"/>
      <c r="S14" s="131"/>
      <c r="T14" s="131"/>
      <c r="U14" s="131"/>
      <c r="V14" s="131"/>
      <c r="W14" s="131"/>
      <c r="X14" s="131"/>
      <c r="Y14" s="131"/>
      <c r="Z14" s="131"/>
      <c r="AA14" s="131"/>
    </row>
    <row r="15" spans="1:27" ht="30" customHeight="1">
      <c r="B15" s="447"/>
      <c r="C15" s="555" t="s">
        <v>771</v>
      </c>
      <c r="D15" s="557"/>
      <c r="E15" s="553">
        <v>898729441000</v>
      </c>
      <c r="F15" s="554">
        <v>1288664560700</v>
      </c>
      <c r="K15" s="131"/>
      <c r="L15" s="131"/>
      <c r="M15" s="591"/>
      <c r="N15" s="593"/>
      <c r="O15" s="59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  <c r="AA15" s="131"/>
    </row>
    <row r="16" spans="1:27" ht="30" customHeight="1">
      <c r="B16" s="447"/>
      <c r="C16" s="555" t="s">
        <v>772</v>
      </c>
      <c r="D16" s="557"/>
      <c r="E16" s="553">
        <v>949397006600</v>
      </c>
      <c r="F16" s="554">
        <v>1051478317400</v>
      </c>
      <c r="K16" s="131"/>
      <c r="L16" s="131"/>
      <c r="M16" s="591"/>
      <c r="N16" s="593"/>
      <c r="O16" s="591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31"/>
      <c r="AA16" s="131"/>
    </row>
    <row r="17" spans="3:27" ht="30" customHeight="1">
      <c r="C17" s="555" t="s">
        <v>773</v>
      </c>
      <c r="D17" s="557"/>
      <c r="E17" s="553">
        <v>597442770000</v>
      </c>
      <c r="F17" s="554">
        <v>825617973800</v>
      </c>
      <c r="K17" s="131"/>
      <c r="L17" s="131"/>
      <c r="M17" s="591"/>
      <c r="N17" s="593"/>
      <c r="O17" s="59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  <c r="AA17" s="131"/>
    </row>
    <row r="18" spans="3:27" ht="30" customHeight="1">
      <c r="C18" s="555" t="s">
        <v>774</v>
      </c>
      <c r="D18" s="557"/>
      <c r="E18" s="553">
        <v>211786645000</v>
      </c>
      <c r="F18" s="554">
        <v>284450262600</v>
      </c>
      <c r="K18" s="131"/>
      <c r="L18" s="131"/>
      <c r="M18" s="591"/>
      <c r="N18" s="593"/>
      <c r="O18" s="591"/>
      <c r="P18" s="131"/>
      <c r="Q18" s="131"/>
      <c r="R18" s="131"/>
      <c r="S18" s="131"/>
      <c r="T18" s="131"/>
      <c r="U18" s="131"/>
      <c r="V18" s="131"/>
      <c r="W18" s="131"/>
      <c r="X18" s="131"/>
      <c r="Y18" s="131"/>
      <c r="Z18" s="131"/>
      <c r="AA18" s="131"/>
    </row>
    <row r="19" spans="3:27" ht="30" customHeight="1">
      <c r="C19" s="555" t="s">
        <v>775</v>
      </c>
      <c r="D19" s="557"/>
      <c r="E19" s="553">
        <v>13555538952232</v>
      </c>
      <c r="F19" s="554">
        <v>14550836530221</v>
      </c>
      <c r="K19" s="131"/>
      <c r="L19" s="131"/>
      <c r="M19" s="131"/>
      <c r="N19" s="593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  <c r="AA19" s="131"/>
    </row>
    <row r="20" spans="3:27" ht="30" customHeight="1">
      <c r="C20" s="555" t="s">
        <v>776</v>
      </c>
      <c r="D20" s="557"/>
      <c r="E20" s="553">
        <v>6563511636001</v>
      </c>
      <c r="F20" s="554">
        <v>5711840140379</v>
      </c>
      <c r="K20" s="131"/>
      <c r="L20" s="131"/>
      <c r="M20" s="131"/>
      <c r="N20" s="593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  <c r="AA20" s="131"/>
    </row>
    <row r="21" spans="3:27" ht="30" customHeight="1">
      <c r="C21" s="555" t="s">
        <v>777</v>
      </c>
      <c r="D21" s="557"/>
      <c r="E21" s="553">
        <v>454710574489</v>
      </c>
      <c r="F21" s="554">
        <v>771220382469</v>
      </c>
      <c r="K21" s="131"/>
      <c r="L21" s="131"/>
      <c r="M21" s="131"/>
      <c r="N21" s="593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131"/>
    </row>
    <row r="22" spans="3:27" ht="30" customHeight="1">
      <c r="C22" s="535" t="s">
        <v>97</v>
      </c>
      <c r="D22" s="549"/>
      <c r="E22" s="553">
        <v>46077795616180</v>
      </c>
      <c r="F22" s="554">
        <v>48218132733955</v>
      </c>
      <c r="K22" s="131"/>
      <c r="L22" s="131"/>
      <c r="M22" s="131"/>
      <c r="N22" s="593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  <c r="AA22" s="131"/>
    </row>
    <row r="23" spans="3:27" ht="30" customHeight="1">
      <c r="C23" s="555" t="s">
        <v>95</v>
      </c>
      <c r="D23" s="557"/>
      <c r="E23" s="553">
        <v>251850178349</v>
      </c>
      <c r="F23" s="554">
        <v>173003292917</v>
      </c>
      <c r="K23" s="131"/>
      <c r="L23" s="131"/>
      <c r="M23" s="131"/>
      <c r="N23" s="593"/>
      <c r="O23" s="131"/>
      <c r="P23" s="131"/>
      <c r="Q23" s="131"/>
      <c r="R23" s="131"/>
      <c r="S23" s="131"/>
      <c r="T23" s="131"/>
      <c r="U23" s="131"/>
      <c r="V23" s="131"/>
      <c r="W23" s="131"/>
      <c r="X23" s="131"/>
      <c r="Y23" s="131"/>
      <c r="Z23" s="131"/>
      <c r="AA23" s="131"/>
    </row>
    <row r="24" spans="3:27" ht="30" customHeight="1">
      <c r="C24" s="555" t="s">
        <v>96</v>
      </c>
      <c r="D24" s="557"/>
      <c r="E24" s="553">
        <v>0</v>
      </c>
      <c r="F24" s="554">
        <v>0</v>
      </c>
      <c r="K24" s="131"/>
      <c r="L24" s="131"/>
      <c r="M24" s="591"/>
      <c r="N24" s="593"/>
      <c r="O24" s="59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  <c r="AA24" s="131"/>
    </row>
    <row r="25" spans="3:27" ht="30" customHeight="1">
      <c r="C25" s="555" t="s">
        <v>98</v>
      </c>
      <c r="D25" s="557"/>
      <c r="E25" s="553">
        <v>28862170694895</v>
      </c>
      <c r="F25" s="554">
        <v>30975730162920</v>
      </c>
      <c r="K25" s="131"/>
      <c r="L25" s="131"/>
      <c r="M25" s="591"/>
      <c r="N25" s="593"/>
      <c r="O25" s="591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1"/>
      <c r="AA25" s="131"/>
    </row>
    <row r="26" spans="3:27" ht="30" customHeight="1">
      <c r="C26" s="555" t="s">
        <v>99</v>
      </c>
      <c r="D26" s="557"/>
      <c r="E26" s="553">
        <v>6700713603250</v>
      </c>
      <c r="F26" s="554">
        <v>7621221853689</v>
      </c>
      <c r="K26" s="131"/>
      <c r="L26" s="131"/>
      <c r="M26" s="591"/>
      <c r="N26" s="131"/>
      <c r="O26" s="59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131"/>
    </row>
    <row r="27" spans="3:27" ht="30" customHeight="1">
      <c r="C27" s="555" t="s">
        <v>100</v>
      </c>
      <c r="D27" s="557"/>
      <c r="E27" s="553">
        <v>1081575400000</v>
      </c>
      <c r="F27" s="554">
        <v>1075802419500</v>
      </c>
      <c r="K27" s="131"/>
      <c r="L27" s="590"/>
      <c r="M27" s="131"/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  <c r="Z27" s="131"/>
      <c r="AA27" s="131"/>
    </row>
    <row r="28" spans="3:27" ht="30" customHeight="1">
      <c r="C28" s="555" t="s">
        <v>101</v>
      </c>
      <c r="D28" s="557"/>
      <c r="E28" s="553">
        <v>3176702875700</v>
      </c>
      <c r="F28" s="554">
        <v>3877100587757</v>
      </c>
      <c r="K28" s="131"/>
      <c r="L28" s="131"/>
      <c r="M28" s="591"/>
      <c r="N28" s="593"/>
      <c r="O28" s="59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31"/>
      <c r="AA28" s="131"/>
    </row>
    <row r="29" spans="3:27" ht="30" customHeight="1">
      <c r="C29" s="555" t="s">
        <v>102</v>
      </c>
      <c r="D29" s="557"/>
      <c r="E29" s="553">
        <v>99028902441</v>
      </c>
      <c r="F29" s="554">
        <v>0</v>
      </c>
      <c r="K29" s="131"/>
      <c r="L29" s="131"/>
      <c r="M29" s="591"/>
      <c r="N29" s="593"/>
      <c r="O29" s="591"/>
      <c r="P29" s="131"/>
      <c r="Q29" s="131"/>
      <c r="R29" s="131"/>
      <c r="S29" s="131"/>
      <c r="T29" s="131"/>
      <c r="U29" s="131"/>
      <c r="V29" s="131"/>
      <c r="W29" s="131"/>
      <c r="X29" s="131"/>
      <c r="Y29" s="131"/>
      <c r="Z29" s="131"/>
      <c r="AA29" s="131"/>
    </row>
    <row r="30" spans="3:27" ht="30" customHeight="1">
      <c r="C30" s="555" t="s">
        <v>103</v>
      </c>
      <c r="D30" s="557"/>
      <c r="E30" s="553">
        <v>5740058607220</v>
      </c>
      <c r="F30" s="554">
        <v>4372173591093</v>
      </c>
      <c r="K30" s="131"/>
      <c r="L30" s="131"/>
      <c r="M30" s="591"/>
      <c r="N30" s="593"/>
      <c r="O30" s="591"/>
      <c r="P30" s="131"/>
      <c r="Q30" s="131"/>
      <c r="R30" s="131"/>
      <c r="S30" s="131"/>
      <c r="T30" s="131"/>
      <c r="U30" s="131"/>
      <c r="V30" s="131"/>
      <c r="W30" s="131"/>
      <c r="X30" s="131"/>
      <c r="Y30" s="131"/>
      <c r="Z30" s="131"/>
      <c r="AA30" s="131"/>
    </row>
    <row r="31" spans="3:27" ht="30" customHeight="1">
      <c r="C31" s="555" t="s">
        <v>104</v>
      </c>
      <c r="D31" s="557"/>
      <c r="E31" s="553">
        <v>165695354325</v>
      </c>
      <c r="F31" s="554">
        <v>123100826079</v>
      </c>
      <c r="K31" s="131"/>
      <c r="L31" s="131"/>
      <c r="M31" s="591"/>
      <c r="N31" s="593"/>
      <c r="O31" s="591"/>
      <c r="P31" s="131"/>
      <c r="Q31" s="131"/>
      <c r="R31" s="131"/>
      <c r="S31" s="131"/>
      <c r="T31" s="131"/>
      <c r="U31" s="131"/>
      <c r="V31" s="131"/>
      <c r="W31" s="131"/>
      <c r="X31" s="131"/>
      <c r="Y31" s="131"/>
      <c r="Z31" s="131"/>
      <c r="AA31" s="131"/>
    </row>
    <row r="32" spans="3:27" ht="30" customHeight="1">
      <c r="C32" s="535" t="s">
        <v>105</v>
      </c>
      <c r="D32" s="549"/>
      <c r="E32" s="553">
        <v>11014678882423</v>
      </c>
      <c r="F32" s="554">
        <v>10689107490415</v>
      </c>
      <c r="K32" s="131"/>
      <c r="L32" s="131"/>
      <c r="M32" s="591"/>
      <c r="N32" s="593"/>
      <c r="O32" s="59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  <c r="AA32" s="131"/>
    </row>
    <row r="33" spans="3:27" ht="30" customHeight="1">
      <c r="C33" s="555" t="s">
        <v>106</v>
      </c>
      <c r="D33" s="556"/>
      <c r="E33" s="553">
        <v>-1483290763</v>
      </c>
      <c r="F33" s="554">
        <v>-1419090645</v>
      </c>
      <c r="K33" s="131"/>
      <c r="L33" s="131"/>
      <c r="M33" s="591"/>
      <c r="N33" s="593"/>
      <c r="O33" s="59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  <c r="AA33" s="131"/>
    </row>
    <row r="34" spans="3:27" ht="30" customHeight="1">
      <c r="C34" s="555" t="s">
        <v>107</v>
      </c>
      <c r="D34" s="557"/>
      <c r="E34" s="553">
        <v>4012179731927</v>
      </c>
      <c r="F34" s="554">
        <v>4015015987395</v>
      </c>
      <c r="K34" s="131"/>
      <c r="L34" s="131"/>
      <c r="M34" s="591"/>
      <c r="N34" s="593"/>
      <c r="O34" s="59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  <c r="AA34" s="131"/>
    </row>
    <row r="35" spans="3:27" ht="30" customHeight="1">
      <c r="C35" s="555" t="s">
        <v>108</v>
      </c>
      <c r="D35" s="557"/>
      <c r="E35" s="553">
        <v>660961591259</v>
      </c>
      <c r="F35" s="554">
        <v>698760993665</v>
      </c>
      <c r="K35" s="131"/>
      <c r="L35" s="131"/>
      <c r="M35" s="131"/>
      <c r="N35" s="593"/>
      <c r="O35" s="131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  <c r="AA35" s="131"/>
    </row>
    <row r="36" spans="3:27" ht="30" customHeight="1">
      <c r="C36" s="555" t="s">
        <v>109</v>
      </c>
      <c r="D36" s="557"/>
      <c r="E36" s="553">
        <v>0</v>
      </c>
      <c r="F36" s="554">
        <v>0</v>
      </c>
      <c r="K36" s="131"/>
      <c r="L36" s="131"/>
      <c r="M36" s="131"/>
      <c r="N36" s="593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  <c r="AA36" s="131"/>
    </row>
    <row r="37" spans="3:27" ht="30" customHeight="1">
      <c r="C37" s="555" t="s">
        <v>110</v>
      </c>
      <c r="D37" s="557"/>
      <c r="E37" s="553">
        <v>0</v>
      </c>
      <c r="F37" s="554">
        <v>0</v>
      </c>
      <c r="K37" s="131"/>
      <c r="L37" s="131"/>
      <c r="M37" s="131"/>
      <c r="N37" s="131"/>
      <c r="O37" s="131"/>
      <c r="P37" s="131"/>
      <c r="Q37" s="131"/>
      <c r="R37" s="131"/>
      <c r="S37" s="131"/>
      <c r="T37" s="131"/>
      <c r="U37" s="131"/>
      <c r="V37" s="131"/>
      <c r="W37" s="131"/>
      <c r="X37" s="131"/>
      <c r="Y37" s="131"/>
      <c r="Z37" s="131"/>
      <c r="AA37" s="131"/>
    </row>
    <row r="38" spans="3:27" ht="30" customHeight="1">
      <c r="C38" s="555" t="s">
        <v>778</v>
      </c>
      <c r="D38" s="557"/>
      <c r="E38" s="553">
        <v>6343020850000</v>
      </c>
      <c r="F38" s="554">
        <v>5976749600000</v>
      </c>
      <c r="K38" s="131"/>
      <c r="L38" s="590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</row>
    <row r="39" spans="3:27" ht="30" customHeight="1">
      <c r="C39" s="535" t="s">
        <v>111</v>
      </c>
      <c r="D39" s="549"/>
      <c r="E39" s="553">
        <v>4631294651702</v>
      </c>
      <c r="F39" s="554">
        <v>4611227494445</v>
      </c>
      <c r="K39" s="131"/>
      <c r="L39" s="131"/>
      <c r="M39" s="131"/>
      <c r="N39" s="593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31"/>
      <c r="AA39" s="131"/>
    </row>
    <row r="40" spans="3:27" ht="30" customHeight="1">
      <c r="C40" s="555" t="s">
        <v>95</v>
      </c>
      <c r="D40" s="557"/>
      <c r="E40" s="553">
        <v>3568550763381</v>
      </c>
      <c r="F40" s="554">
        <v>3558550744305</v>
      </c>
      <c r="K40" s="131"/>
      <c r="L40" s="131"/>
      <c r="M40" s="131"/>
      <c r="N40" s="593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  <c r="AA40" s="131"/>
    </row>
    <row r="41" spans="3:27" ht="30" customHeight="1">
      <c r="C41" s="555" t="s">
        <v>96</v>
      </c>
      <c r="D41" s="557"/>
      <c r="E41" s="553">
        <v>1062743888321</v>
      </c>
      <c r="F41" s="554">
        <v>1052676750140</v>
      </c>
      <c r="K41" s="131"/>
      <c r="L41" s="131"/>
      <c r="M41" s="131"/>
      <c r="N41" s="593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131"/>
    </row>
    <row r="42" spans="3:27" ht="30" customHeight="1">
      <c r="C42" s="535" t="s">
        <v>112</v>
      </c>
      <c r="D42" s="547"/>
      <c r="E42" s="553">
        <v>14479400548183</v>
      </c>
      <c r="F42" s="554">
        <v>14441501194698</v>
      </c>
      <c r="K42" s="131"/>
      <c r="L42" s="131"/>
      <c r="M42" s="131"/>
      <c r="N42" s="593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  <c r="AA42" s="131"/>
    </row>
    <row r="43" spans="3:27" ht="30" customHeight="1">
      <c r="C43" s="555" t="s">
        <v>113</v>
      </c>
      <c r="D43" s="556"/>
      <c r="E43" s="553">
        <v>-52659241</v>
      </c>
      <c r="F43" s="554">
        <v>-71643367</v>
      </c>
      <c r="K43" s="131"/>
      <c r="L43" s="131"/>
      <c r="M43" s="131"/>
      <c r="N43" s="593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  <c r="AA43" s="131"/>
    </row>
    <row r="44" spans="3:27" ht="30" customHeight="1">
      <c r="C44" s="555" t="s">
        <v>114</v>
      </c>
      <c r="D44" s="556"/>
      <c r="E44" s="560">
        <v>-188668568543</v>
      </c>
      <c r="F44" s="561">
        <v>-162690659732</v>
      </c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  <c r="AA44" s="131"/>
    </row>
    <row r="45" spans="3:27" ht="30" customHeight="1">
      <c r="C45" s="555" t="s">
        <v>779</v>
      </c>
      <c r="D45" s="556"/>
      <c r="E45" s="560">
        <v>34176801601</v>
      </c>
      <c r="F45" s="561">
        <v>36614633553</v>
      </c>
      <c r="K45" s="131"/>
      <c r="L45" s="590"/>
      <c r="M45" s="131"/>
      <c r="N45" s="593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  <c r="Z45" s="131"/>
      <c r="AA45" s="131"/>
    </row>
    <row r="46" spans="3:27" ht="30" customHeight="1">
      <c r="C46" s="555" t="s">
        <v>115</v>
      </c>
      <c r="D46" s="557"/>
      <c r="E46" s="560">
        <v>0</v>
      </c>
      <c r="F46" s="561">
        <v>0</v>
      </c>
      <c r="K46" s="131"/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  <c r="Z46" s="131"/>
      <c r="AA46" s="131"/>
    </row>
    <row r="47" spans="3:27" ht="30" customHeight="1">
      <c r="C47" s="555" t="s">
        <v>116</v>
      </c>
      <c r="D47" s="557"/>
      <c r="E47" s="560">
        <v>0</v>
      </c>
      <c r="F47" s="561">
        <v>0</v>
      </c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  <c r="AA47" s="131"/>
    </row>
    <row r="48" spans="3:27" ht="30" customHeight="1">
      <c r="C48" s="555" t="s">
        <v>117</v>
      </c>
      <c r="D48" s="557"/>
      <c r="E48" s="560">
        <v>7584989350628</v>
      </c>
      <c r="F48" s="561">
        <v>7229742476679</v>
      </c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131"/>
    </row>
    <row r="49" spans="3:27" ht="30" customHeight="1">
      <c r="C49" s="555" t="s">
        <v>118</v>
      </c>
      <c r="D49" s="557"/>
      <c r="E49" s="560">
        <v>5734755766345</v>
      </c>
      <c r="F49" s="561">
        <v>6006435946505</v>
      </c>
      <c r="K49" s="131"/>
      <c r="L49" s="131"/>
      <c r="M49" s="131"/>
      <c r="N49" s="131"/>
      <c r="O49" s="131"/>
      <c r="P49" s="131"/>
      <c r="Q49" s="131"/>
      <c r="R49" s="131"/>
      <c r="S49" s="131"/>
      <c r="T49" s="131"/>
      <c r="U49" s="131"/>
      <c r="V49" s="131"/>
      <c r="W49" s="131"/>
      <c r="X49" s="131"/>
      <c r="Y49" s="131"/>
      <c r="Z49" s="131"/>
      <c r="AA49" s="131"/>
    </row>
    <row r="50" spans="3:27" ht="30" customHeight="1">
      <c r="C50" s="555" t="s">
        <v>119</v>
      </c>
      <c r="D50" s="557"/>
      <c r="E50" s="599">
        <v>0</v>
      </c>
      <c r="F50" s="561">
        <v>0</v>
      </c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  <c r="AA50" s="131"/>
    </row>
    <row r="51" spans="3:27" ht="30" customHeight="1">
      <c r="C51" s="555" t="s">
        <v>120</v>
      </c>
      <c r="D51" s="557"/>
      <c r="E51" s="599">
        <v>921886467058</v>
      </c>
      <c r="F51" s="561">
        <v>945707530400</v>
      </c>
      <c r="K51" s="131"/>
      <c r="L51" s="131"/>
      <c r="M51" s="131"/>
      <c r="N51" s="131"/>
      <c r="O51" s="131"/>
      <c r="P51" s="131"/>
      <c r="Q51" s="131"/>
      <c r="R51" s="131"/>
      <c r="S51" s="131"/>
      <c r="T51" s="131"/>
      <c r="U51" s="131"/>
      <c r="V51" s="131"/>
      <c r="W51" s="131"/>
      <c r="X51" s="131"/>
      <c r="Y51" s="131"/>
      <c r="Z51" s="131"/>
      <c r="AA51" s="131"/>
    </row>
    <row r="52" spans="3:27" ht="30" customHeight="1">
      <c r="C52" s="555" t="s">
        <v>121</v>
      </c>
      <c r="D52" s="557"/>
      <c r="E52" s="599">
        <v>392313390335</v>
      </c>
      <c r="F52" s="561">
        <v>385762910660</v>
      </c>
      <c r="K52" s="131"/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  <c r="AA52" s="131"/>
    </row>
    <row r="53" spans="3:27" ht="30" customHeight="1">
      <c r="C53" s="535" t="s">
        <v>122</v>
      </c>
      <c r="D53" s="547"/>
      <c r="E53" s="560">
        <v>2323083242831</v>
      </c>
      <c r="F53" s="561">
        <v>2218214881165</v>
      </c>
      <c r="K53" s="131"/>
      <c r="L53" s="131"/>
      <c r="M53" s="131"/>
      <c r="N53" s="131"/>
      <c r="O53" s="131"/>
      <c r="P53" s="131"/>
      <c r="Q53" s="131"/>
      <c r="R53" s="131"/>
      <c r="S53" s="131"/>
      <c r="T53" s="131"/>
      <c r="U53" s="131"/>
      <c r="V53" s="131"/>
      <c r="W53" s="131"/>
      <c r="X53" s="131"/>
      <c r="Y53" s="131"/>
      <c r="Z53" s="131"/>
      <c r="AA53" s="131"/>
    </row>
    <row r="54" spans="3:27" ht="30" customHeight="1">
      <c r="C54" s="555" t="s">
        <v>123</v>
      </c>
      <c r="D54" s="556"/>
      <c r="E54" s="599">
        <v>-16271406510</v>
      </c>
      <c r="F54" s="561">
        <v>-16271406510</v>
      </c>
      <c r="K54" s="131"/>
      <c r="L54" s="131"/>
      <c r="M54" s="131"/>
      <c r="N54" s="131"/>
      <c r="O54" s="131"/>
      <c r="P54" s="131"/>
      <c r="Q54" s="131"/>
      <c r="R54" s="131"/>
      <c r="S54" s="131"/>
      <c r="T54" s="131"/>
      <c r="U54" s="131"/>
      <c r="V54" s="131"/>
      <c r="W54" s="131"/>
      <c r="X54" s="131"/>
      <c r="Y54" s="131"/>
      <c r="Z54" s="131"/>
      <c r="AA54" s="131"/>
    </row>
    <row r="55" spans="3:27" ht="30" customHeight="1">
      <c r="C55" s="555" t="s">
        <v>124</v>
      </c>
      <c r="D55" s="557"/>
      <c r="E55" s="599">
        <v>1419660967550</v>
      </c>
      <c r="F55" s="561">
        <v>1347890770257</v>
      </c>
      <c r="K55" s="131"/>
      <c r="L55" s="131"/>
      <c r="M55" s="13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31"/>
      <c r="AA55" s="131"/>
    </row>
    <row r="56" spans="3:27" ht="30" customHeight="1">
      <c r="C56" s="555" t="s">
        <v>125</v>
      </c>
      <c r="D56" s="557"/>
      <c r="E56" s="599">
        <v>853142918956</v>
      </c>
      <c r="F56" s="561">
        <v>794601518063</v>
      </c>
      <c r="K56" s="131"/>
      <c r="L56" s="131"/>
      <c r="M56" s="131"/>
      <c r="N56" s="131"/>
      <c r="O56" s="131"/>
      <c r="P56" s="131"/>
      <c r="Q56" s="131"/>
      <c r="R56" s="131"/>
      <c r="S56" s="131"/>
      <c r="T56" s="131"/>
      <c r="U56" s="131"/>
      <c r="V56" s="131"/>
      <c r="W56" s="131"/>
      <c r="X56" s="131"/>
      <c r="Y56" s="131"/>
      <c r="Z56" s="131"/>
      <c r="AA56" s="131"/>
    </row>
    <row r="57" spans="3:27" ht="30" customHeight="1">
      <c r="C57" s="555" t="s">
        <v>126</v>
      </c>
      <c r="D57" s="557"/>
      <c r="E57" s="599">
        <v>-797015020828</v>
      </c>
      <c r="F57" s="561">
        <v>-775876814410</v>
      </c>
    </row>
    <row r="58" spans="3:27" ht="30" customHeight="1">
      <c r="C58" s="555" t="s">
        <v>127</v>
      </c>
      <c r="D58" s="557"/>
      <c r="E58" s="560">
        <v>0</v>
      </c>
      <c r="F58" s="554">
        <v>0</v>
      </c>
    </row>
    <row r="59" spans="3:27" ht="30" customHeight="1">
      <c r="C59" s="555" t="s">
        <v>126</v>
      </c>
      <c r="D59" s="557"/>
      <c r="E59" s="599">
        <v>0</v>
      </c>
      <c r="F59" s="554">
        <v>0</v>
      </c>
    </row>
    <row r="60" spans="3:27" ht="30" customHeight="1">
      <c r="C60" s="555" t="s">
        <v>128</v>
      </c>
      <c r="D60" s="557"/>
      <c r="E60" s="599">
        <v>0</v>
      </c>
      <c r="F60" s="554">
        <v>0</v>
      </c>
    </row>
    <row r="61" spans="3:27" ht="30" customHeight="1">
      <c r="C61" s="555" t="s">
        <v>129</v>
      </c>
      <c r="D61" s="557"/>
      <c r="E61" s="560">
        <v>66550762835</v>
      </c>
      <c r="F61" s="554">
        <v>91993999355</v>
      </c>
    </row>
    <row r="62" spans="3:27" ht="30" customHeight="1">
      <c r="C62" s="531" t="s">
        <v>130</v>
      </c>
      <c r="D62" s="532"/>
      <c r="E62" s="553">
        <v>2465819427479.4756</v>
      </c>
      <c r="F62" s="554">
        <v>2471827065808</v>
      </c>
    </row>
    <row r="63" spans="3:27" ht="30" customHeight="1">
      <c r="C63" s="558" t="s">
        <v>131</v>
      </c>
      <c r="D63" s="559"/>
      <c r="E63" s="553">
        <v>0</v>
      </c>
      <c r="F63" s="554">
        <v>0</v>
      </c>
    </row>
    <row r="64" spans="3:27" ht="30" customHeight="1">
      <c r="C64" s="562" t="s">
        <v>132</v>
      </c>
      <c r="D64" s="563"/>
      <c r="E64" s="553">
        <v>0</v>
      </c>
      <c r="F64" s="554">
        <v>0</v>
      </c>
    </row>
    <row r="65" spans="3:6" ht="30" customHeight="1">
      <c r="C65" s="562" t="s">
        <v>133</v>
      </c>
      <c r="D65" s="563"/>
      <c r="E65" s="553">
        <v>0</v>
      </c>
      <c r="F65" s="554">
        <v>0</v>
      </c>
    </row>
    <row r="66" spans="3:6" ht="30" customHeight="1">
      <c r="C66" s="562" t="s">
        <v>134</v>
      </c>
      <c r="D66" s="563"/>
      <c r="E66" s="553">
        <v>0</v>
      </c>
      <c r="F66" s="554">
        <v>0</v>
      </c>
    </row>
    <row r="67" spans="3:6" ht="30" customHeight="1">
      <c r="C67" s="558" t="s">
        <v>135</v>
      </c>
      <c r="D67" s="559"/>
      <c r="E67" s="553">
        <v>337011567249.47583</v>
      </c>
      <c r="F67" s="554">
        <v>358876266672</v>
      </c>
    </row>
    <row r="68" spans="3:6" ht="30" customHeight="1">
      <c r="C68" s="562" t="s">
        <v>132</v>
      </c>
      <c r="D68" s="563"/>
      <c r="E68" s="553">
        <v>190572851152.54431</v>
      </c>
      <c r="F68" s="554">
        <v>232809659787</v>
      </c>
    </row>
    <row r="69" spans="3:6" ht="30" customHeight="1">
      <c r="C69" s="562"/>
      <c r="D69" s="564" t="s">
        <v>780</v>
      </c>
      <c r="E69" s="599">
        <v>0</v>
      </c>
      <c r="F69" s="554">
        <v>-100287132030</v>
      </c>
    </row>
    <row r="70" spans="3:6" ht="30" customHeight="1">
      <c r="C70" s="562"/>
      <c r="D70" s="564" t="s">
        <v>781</v>
      </c>
      <c r="E70" s="599">
        <v>0</v>
      </c>
      <c r="F70" s="554">
        <v>41818353078</v>
      </c>
    </row>
    <row r="71" spans="3:6" ht="30" customHeight="1">
      <c r="C71" s="562"/>
      <c r="D71" s="564" t="s">
        <v>782</v>
      </c>
      <c r="E71" s="599">
        <v>0</v>
      </c>
      <c r="F71" s="554">
        <v>291278438739</v>
      </c>
    </row>
    <row r="72" spans="3:6" ht="30" customHeight="1">
      <c r="C72" s="562" t="s">
        <v>133</v>
      </c>
      <c r="D72" s="563"/>
      <c r="E72" s="553">
        <v>146438716096.93152</v>
      </c>
      <c r="F72" s="554">
        <v>126066606885</v>
      </c>
    </row>
    <row r="73" spans="3:6" ht="30" customHeight="1">
      <c r="C73" s="562"/>
      <c r="D73" s="564" t="s">
        <v>780</v>
      </c>
      <c r="E73" s="599">
        <v>0</v>
      </c>
      <c r="F73" s="554">
        <v>123580624843</v>
      </c>
    </row>
    <row r="74" spans="3:6" ht="30" customHeight="1">
      <c r="C74" s="562"/>
      <c r="D74" s="564" t="s">
        <v>781</v>
      </c>
      <c r="E74" s="599">
        <v>0</v>
      </c>
      <c r="F74" s="554">
        <v>2485982042</v>
      </c>
    </row>
    <row r="75" spans="3:6" ht="30" customHeight="1">
      <c r="C75" s="558" t="s">
        <v>136</v>
      </c>
      <c r="D75" s="565"/>
      <c r="E75" s="553">
        <v>133544949741</v>
      </c>
      <c r="F75" s="554">
        <v>109230766608</v>
      </c>
    </row>
    <row r="76" spans="3:6" ht="30" customHeight="1">
      <c r="C76" s="558" t="s">
        <v>137</v>
      </c>
      <c r="D76" s="565"/>
      <c r="E76" s="553">
        <v>39277311344</v>
      </c>
      <c r="F76" s="554">
        <v>38936491574</v>
      </c>
    </row>
    <row r="77" spans="3:6" ht="30" customHeight="1">
      <c r="C77" s="535" t="s">
        <v>138</v>
      </c>
      <c r="D77" s="549"/>
      <c r="E77" s="553">
        <v>1403188683628</v>
      </c>
      <c r="F77" s="554">
        <v>1266164108044</v>
      </c>
    </row>
    <row r="78" spans="3:6" ht="30" customHeight="1">
      <c r="C78" s="535" t="s">
        <v>139</v>
      </c>
      <c r="D78" s="549"/>
      <c r="E78" s="553">
        <v>63726672795</v>
      </c>
      <c r="F78" s="554">
        <v>33523149697</v>
      </c>
    </row>
    <row r="79" spans="3:6" ht="30" customHeight="1">
      <c r="C79" s="535" t="s">
        <v>140</v>
      </c>
      <c r="D79" s="549"/>
      <c r="E79" s="553">
        <v>105322208050</v>
      </c>
      <c r="F79" s="554">
        <v>205225971700</v>
      </c>
    </row>
    <row r="80" spans="3:6" ht="30" customHeight="1">
      <c r="C80" s="535" t="s">
        <v>141</v>
      </c>
      <c r="D80" s="549"/>
      <c r="E80" s="553">
        <v>0</v>
      </c>
      <c r="F80" s="554">
        <v>0</v>
      </c>
    </row>
    <row r="81" spans="2:10" ht="30" customHeight="1">
      <c r="C81" s="535" t="s">
        <v>142</v>
      </c>
      <c r="D81" s="549"/>
      <c r="E81" s="553">
        <v>10537185609</v>
      </c>
      <c r="F81" s="554">
        <v>10602002919</v>
      </c>
    </row>
    <row r="82" spans="2:10" ht="30" customHeight="1">
      <c r="C82" s="535" t="s">
        <v>143</v>
      </c>
      <c r="D82" s="549"/>
      <c r="E82" s="553">
        <v>0</v>
      </c>
      <c r="F82" s="554">
        <v>0</v>
      </c>
    </row>
    <row r="83" spans="2:10" ht="30" customHeight="1">
      <c r="C83" s="535" t="s">
        <v>144</v>
      </c>
      <c r="D83" s="549"/>
      <c r="E83" s="553">
        <v>0</v>
      </c>
      <c r="F83" s="554">
        <v>0</v>
      </c>
    </row>
    <row r="84" spans="2:10" ht="30" customHeight="1">
      <c r="C84" s="535" t="s">
        <v>145</v>
      </c>
      <c r="D84" s="549"/>
      <c r="E84" s="553">
        <v>0</v>
      </c>
      <c r="F84" s="554">
        <v>0</v>
      </c>
    </row>
    <row r="85" spans="2:10" ht="30" customHeight="1">
      <c r="C85" s="535" t="s">
        <v>146</v>
      </c>
      <c r="D85" s="549"/>
      <c r="E85" s="553">
        <v>133748671</v>
      </c>
      <c r="F85" s="554">
        <v>159634933</v>
      </c>
    </row>
    <row r="86" spans="2:10" ht="30" customHeight="1">
      <c r="C86" s="535" t="s">
        <v>147</v>
      </c>
      <c r="D86" s="549"/>
      <c r="E86" s="553">
        <v>56454199050</v>
      </c>
      <c r="F86" s="554">
        <v>49869558823</v>
      </c>
    </row>
    <row r="87" spans="2:10" ht="30" customHeight="1">
      <c r="C87" s="535" t="s">
        <v>148</v>
      </c>
      <c r="D87" s="549"/>
      <c r="E87" s="553">
        <v>10125389352</v>
      </c>
      <c r="F87" s="554">
        <v>13081268226</v>
      </c>
    </row>
    <row r="88" spans="2:10" ht="30" customHeight="1">
      <c r="C88" s="535" t="s">
        <v>149</v>
      </c>
      <c r="D88" s="549"/>
      <c r="E88" s="553">
        <v>7512746167</v>
      </c>
      <c r="F88" s="554">
        <v>7512746167</v>
      </c>
    </row>
    <row r="89" spans="2:10" s="540" customFormat="1" ht="30" customHeight="1">
      <c r="B89" s="566"/>
      <c r="C89" s="535" t="s">
        <v>150</v>
      </c>
      <c r="D89" s="549"/>
      <c r="E89" s="553">
        <v>0</v>
      </c>
      <c r="F89" s="554">
        <v>0</v>
      </c>
      <c r="J89" s="66"/>
    </row>
    <row r="90" spans="2:10" s="540" customFormat="1" ht="30" customHeight="1">
      <c r="B90" s="566"/>
      <c r="C90" s="535" t="s">
        <v>151</v>
      </c>
      <c r="D90" s="549"/>
      <c r="E90" s="553">
        <v>25698493104</v>
      </c>
      <c r="F90" s="554">
        <v>120114332453</v>
      </c>
      <c r="J90" s="66"/>
    </row>
    <row r="91" spans="2:10" s="540" customFormat="1" ht="30" customHeight="1">
      <c r="B91" s="566"/>
      <c r="C91" s="555" t="s">
        <v>152</v>
      </c>
      <c r="D91" s="557"/>
      <c r="E91" s="553">
        <v>15569037814</v>
      </c>
      <c r="F91" s="554">
        <v>75854774500</v>
      </c>
      <c r="J91" s="66"/>
    </row>
    <row r="92" spans="2:10" s="540" customFormat="1" ht="30" customHeight="1">
      <c r="B92" s="566"/>
      <c r="C92" s="555" t="s">
        <v>153</v>
      </c>
      <c r="D92" s="557"/>
      <c r="E92" s="553">
        <v>9627705290</v>
      </c>
      <c r="F92" s="554">
        <v>44259557953</v>
      </c>
      <c r="J92" s="66"/>
    </row>
    <row r="93" spans="2:10" s="540" customFormat="1" ht="30" customHeight="1">
      <c r="B93" s="566"/>
      <c r="C93" s="555" t="s">
        <v>154</v>
      </c>
      <c r="D93" s="557"/>
      <c r="E93" s="553">
        <v>501750000</v>
      </c>
      <c r="F93" s="554">
        <v>0</v>
      </c>
      <c r="J93" s="66"/>
    </row>
    <row r="94" spans="2:10" s="540" customFormat="1" ht="30" customHeight="1">
      <c r="B94" s="566"/>
      <c r="C94" s="555" t="s">
        <v>155</v>
      </c>
      <c r="D94" s="557"/>
      <c r="E94" s="553">
        <v>0</v>
      </c>
      <c r="F94" s="554">
        <v>0</v>
      </c>
      <c r="J94" s="66"/>
    </row>
    <row r="95" spans="2:10" s="540" customFormat="1" ht="30" customHeight="1">
      <c r="B95" s="566"/>
      <c r="C95" s="555" t="s">
        <v>156</v>
      </c>
      <c r="D95" s="557"/>
      <c r="E95" s="560">
        <v>0</v>
      </c>
      <c r="F95" s="561">
        <v>0</v>
      </c>
      <c r="J95" s="66"/>
    </row>
    <row r="96" spans="2:10" s="540" customFormat="1" ht="30" customHeight="1">
      <c r="B96" s="566"/>
      <c r="C96" s="535" t="s">
        <v>157</v>
      </c>
      <c r="D96" s="547"/>
      <c r="E96" s="560">
        <v>197477302092</v>
      </c>
      <c r="F96" s="561">
        <v>189828361067</v>
      </c>
      <c r="J96" s="66"/>
    </row>
    <row r="97" spans="2:10" s="540" customFormat="1" ht="30" customHeight="1">
      <c r="B97" s="566"/>
      <c r="C97" s="531" t="s">
        <v>158</v>
      </c>
      <c r="D97" s="547"/>
      <c r="E97" s="560">
        <v>-11875828240</v>
      </c>
      <c r="F97" s="561">
        <v>-11875828240</v>
      </c>
      <c r="J97" s="66"/>
    </row>
    <row r="98" spans="2:10" s="540" customFormat="1" ht="30" customHeight="1">
      <c r="B98" s="566"/>
      <c r="C98" s="555" t="s">
        <v>159</v>
      </c>
      <c r="D98" s="557"/>
      <c r="E98" s="560">
        <v>0</v>
      </c>
      <c r="F98" s="561">
        <v>0</v>
      </c>
      <c r="J98" s="66"/>
    </row>
    <row r="99" spans="2:10" s="540" customFormat="1" ht="30" customHeight="1">
      <c r="B99" s="566"/>
      <c r="C99" s="555" t="s">
        <v>160</v>
      </c>
      <c r="D99" s="557"/>
      <c r="E99" s="560">
        <v>27374052725</v>
      </c>
      <c r="F99" s="561">
        <v>29545781274</v>
      </c>
      <c r="J99" s="66"/>
    </row>
    <row r="100" spans="2:10" ht="30" customHeight="1">
      <c r="C100" s="555" t="s">
        <v>161</v>
      </c>
      <c r="D100" s="557"/>
      <c r="E100" s="560">
        <v>0</v>
      </c>
      <c r="F100" s="561">
        <v>0</v>
      </c>
    </row>
    <row r="101" spans="2:10" ht="30" customHeight="1">
      <c r="C101" s="555" t="s">
        <v>162</v>
      </c>
      <c r="D101" s="557"/>
      <c r="E101" s="560">
        <v>148068887054</v>
      </c>
      <c r="F101" s="561">
        <v>142293123540</v>
      </c>
    </row>
    <row r="102" spans="2:10" ht="30" customHeight="1">
      <c r="C102" s="555" t="s">
        <v>163</v>
      </c>
      <c r="D102" s="557"/>
      <c r="E102" s="560">
        <v>33910190553</v>
      </c>
      <c r="F102" s="561">
        <v>29865284493</v>
      </c>
    </row>
    <row r="103" spans="2:10" ht="30" customHeight="1">
      <c r="C103" s="535" t="s">
        <v>164</v>
      </c>
      <c r="D103" s="547"/>
      <c r="E103" s="560">
        <v>0</v>
      </c>
      <c r="F103" s="561">
        <v>0</v>
      </c>
    </row>
    <row r="104" spans="2:10" ht="30" customHeight="1">
      <c r="C104" s="535" t="s">
        <v>165</v>
      </c>
      <c r="D104" s="547"/>
      <c r="E104" s="599">
        <v>33292281630</v>
      </c>
      <c r="F104" s="561">
        <v>31432351832</v>
      </c>
    </row>
    <row r="105" spans="2:10" ht="30" customHeight="1">
      <c r="C105" s="535" t="s">
        <v>166</v>
      </c>
      <c r="D105" s="547"/>
      <c r="E105" s="599">
        <v>42516688997</v>
      </c>
      <c r="F105" s="561">
        <v>37270055093</v>
      </c>
    </row>
    <row r="106" spans="2:10" ht="30" customHeight="1">
      <c r="C106" s="531" t="s">
        <v>167</v>
      </c>
      <c r="D106" s="532"/>
      <c r="E106" s="599">
        <v>18694340729526</v>
      </c>
      <c r="F106" s="561">
        <v>15703086693028</v>
      </c>
    </row>
    <row r="107" spans="2:10" ht="30" customHeight="1">
      <c r="C107" s="531" t="s">
        <v>783</v>
      </c>
      <c r="D107" s="532"/>
      <c r="E107" s="599">
        <v>124570989343557.47</v>
      </c>
      <c r="F107" s="561">
        <v>125776581802092</v>
      </c>
    </row>
    <row r="108" spans="2:10" ht="30" customHeight="1">
      <c r="C108" s="531"/>
      <c r="D108" s="532"/>
      <c r="E108" s="599"/>
      <c r="F108" s="561"/>
    </row>
    <row r="109" spans="2:10" ht="30" customHeight="1">
      <c r="C109" s="531" t="s">
        <v>168</v>
      </c>
      <c r="D109" s="532"/>
      <c r="E109" s="599">
        <v>82749494868673.469</v>
      </c>
      <c r="F109" s="561">
        <v>92011583624571</v>
      </c>
    </row>
    <row r="110" spans="2:10" ht="30" customHeight="1">
      <c r="C110" s="558" t="s">
        <v>169</v>
      </c>
      <c r="D110" s="559"/>
      <c r="E110" s="599">
        <v>73062462826233</v>
      </c>
      <c r="F110" s="561">
        <v>81759638610258</v>
      </c>
    </row>
    <row r="111" spans="2:10" ht="30" customHeight="1">
      <c r="C111" s="562" t="s">
        <v>132</v>
      </c>
      <c r="D111" s="567"/>
      <c r="E111" s="599">
        <v>70338049958554</v>
      </c>
      <c r="F111" s="561">
        <v>78972425735170</v>
      </c>
    </row>
    <row r="112" spans="2:10" ht="30" customHeight="1">
      <c r="C112" s="562"/>
      <c r="D112" s="564" t="s">
        <v>780</v>
      </c>
      <c r="E112" s="599">
        <v>59246453981763</v>
      </c>
      <c r="F112" s="561">
        <v>68292677478576</v>
      </c>
    </row>
    <row r="113" spans="3:6" ht="30" customHeight="1">
      <c r="C113" s="562"/>
      <c r="D113" s="564" t="s">
        <v>781</v>
      </c>
      <c r="E113" s="599">
        <v>2156798735253</v>
      </c>
      <c r="F113" s="561">
        <v>1960456998362</v>
      </c>
    </row>
    <row r="114" spans="3:6" ht="30" customHeight="1">
      <c r="C114" s="562"/>
      <c r="D114" s="564" t="s">
        <v>782</v>
      </c>
      <c r="E114" s="599">
        <v>8928464759669</v>
      </c>
      <c r="F114" s="561">
        <v>8713653754881</v>
      </c>
    </row>
    <row r="115" spans="3:6" ht="30" customHeight="1">
      <c r="C115" s="562"/>
      <c r="D115" s="564" t="s">
        <v>784</v>
      </c>
      <c r="E115" s="599">
        <v>6332481869</v>
      </c>
      <c r="F115" s="561">
        <v>5637503351</v>
      </c>
    </row>
    <row r="116" spans="3:6" ht="30" customHeight="1">
      <c r="C116" s="562" t="s">
        <v>133</v>
      </c>
      <c r="D116" s="567"/>
      <c r="E116" s="599">
        <v>2724412867679</v>
      </c>
      <c r="F116" s="561">
        <v>2787212875088</v>
      </c>
    </row>
    <row r="117" spans="3:6" ht="30" customHeight="1">
      <c r="C117" s="562"/>
      <c r="D117" s="564" t="s">
        <v>780</v>
      </c>
      <c r="E117" s="599">
        <v>2689315399050</v>
      </c>
      <c r="F117" s="561">
        <v>2753766726688</v>
      </c>
    </row>
    <row r="118" spans="3:6" ht="30" customHeight="1">
      <c r="C118" s="562"/>
      <c r="D118" s="564" t="s">
        <v>781</v>
      </c>
      <c r="E118" s="599">
        <v>35097468629</v>
      </c>
      <c r="F118" s="561">
        <v>33446148400</v>
      </c>
    </row>
    <row r="119" spans="3:6" ht="30" customHeight="1">
      <c r="C119" s="562" t="s">
        <v>134</v>
      </c>
      <c r="D119" s="567"/>
      <c r="E119" s="599">
        <v>0</v>
      </c>
      <c r="F119" s="554">
        <v>0</v>
      </c>
    </row>
    <row r="120" spans="3:6" ht="30" customHeight="1">
      <c r="C120" s="558" t="s">
        <v>170</v>
      </c>
      <c r="D120" s="559"/>
      <c r="E120" s="553">
        <v>28530298362.475819</v>
      </c>
      <c r="F120" s="554">
        <v>32679341771</v>
      </c>
    </row>
    <row r="121" spans="3:6" ht="30" customHeight="1">
      <c r="C121" s="562" t="s">
        <v>132</v>
      </c>
      <c r="D121" s="567"/>
      <c r="E121" s="553">
        <v>41569897884.544296</v>
      </c>
      <c r="F121" s="554">
        <v>46893048971</v>
      </c>
    </row>
    <row r="122" spans="3:6" ht="30" customHeight="1">
      <c r="C122" s="562"/>
      <c r="D122" s="564" t="s">
        <v>780</v>
      </c>
      <c r="E122" s="599">
        <v>121254304802.11522</v>
      </c>
      <c r="F122" s="554">
        <v>125680439034</v>
      </c>
    </row>
    <row r="123" spans="3:6" ht="30" customHeight="1">
      <c r="C123" s="562"/>
      <c r="D123" s="564" t="s">
        <v>781</v>
      </c>
      <c r="E123" s="599">
        <v>-7336158249.2399988</v>
      </c>
      <c r="F123" s="554">
        <v>-8052019565</v>
      </c>
    </row>
    <row r="124" spans="3:6" ht="30" customHeight="1">
      <c r="C124" s="562"/>
      <c r="D124" s="564" t="s">
        <v>782</v>
      </c>
      <c r="E124" s="599">
        <v>-72375668023.330917</v>
      </c>
      <c r="F124" s="554">
        <v>-70735370498</v>
      </c>
    </row>
    <row r="125" spans="3:6" ht="30" customHeight="1">
      <c r="C125" s="562"/>
      <c r="D125" s="564" t="s">
        <v>784</v>
      </c>
      <c r="E125" s="599">
        <v>27419355</v>
      </c>
      <c r="F125" s="554">
        <v>0</v>
      </c>
    </row>
    <row r="126" spans="3:6" ht="30" customHeight="1">
      <c r="C126" s="562" t="s">
        <v>133</v>
      </c>
      <c r="D126" s="567"/>
      <c r="E126" s="553">
        <v>-13039599522.068478</v>
      </c>
      <c r="F126" s="554">
        <v>-14213707200</v>
      </c>
    </row>
    <row r="127" spans="3:6" ht="30" customHeight="1">
      <c r="C127" s="562"/>
      <c r="D127" s="564" t="s">
        <v>780</v>
      </c>
      <c r="E127" s="599">
        <v>-12836677950.914402</v>
      </c>
      <c r="F127" s="554">
        <v>-13997271863</v>
      </c>
    </row>
    <row r="128" spans="3:6" ht="30" customHeight="1">
      <c r="C128" s="562"/>
      <c r="D128" s="564" t="s">
        <v>781</v>
      </c>
      <c r="E128" s="599">
        <v>-202921571.15407631</v>
      </c>
      <c r="F128" s="554">
        <v>-216435337</v>
      </c>
    </row>
    <row r="129" spans="3:6" ht="30" customHeight="1">
      <c r="C129" s="558" t="s">
        <v>171</v>
      </c>
      <c r="D129" s="559"/>
      <c r="E129" s="553">
        <v>9658501744078</v>
      </c>
      <c r="F129" s="554">
        <v>10219265672542</v>
      </c>
    </row>
    <row r="130" spans="3:6" ht="30" customHeight="1">
      <c r="C130" s="568" t="s">
        <v>172</v>
      </c>
      <c r="D130" s="569"/>
      <c r="E130" s="553">
        <v>-14530714728</v>
      </c>
      <c r="F130" s="554">
        <v>10591669100</v>
      </c>
    </row>
    <row r="131" spans="3:6" ht="30" customHeight="1">
      <c r="C131" s="535" t="s">
        <v>173</v>
      </c>
      <c r="D131" s="547"/>
      <c r="E131" s="553">
        <v>0</v>
      </c>
      <c r="F131" s="554">
        <v>0</v>
      </c>
    </row>
    <row r="132" spans="3:6" ht="30" customHeight="1">
      <c r="C132" s="535" t="s">
        <v>174</v>
      </c>
      <c r="D132" s="547"/>
      <c r="E132" s="553">
        <v>-79312223179</v>
      </c>
      <c r="F132" s="554">
        <v>-55870362770</v>
      </c>
    </row>
    <row r="133" spans="3:6" ht="30" customHeight="1">
      <c r="C133" s="535" t="s">
        <v>175</v>
      </c>
      <c r="D133" s="547"/>
      <c r="E133" s="553">
        <v>0</v>
      </c>
      <c r="F133" s="554">
        <v>0</v>
      </c>
    </row>
    <row r="134" spans="3:6" ht="30" customHeight="1">
      <c r="C134" s="535" t="s">
        <v>176</v>
      </c>
      <c r="D134" s="547"/>
      <c r="E134" s="553">
        <v>0</v>
      </c>
      <c r="F134" s="554">
        <v>0</v>
      </c>
    </row>
    <row r="135" spans="3:6" ht="30" customHeight="1">
      <c r="C135" s="535" t="s">
        <v>177</v>
      </c>
      <c r="D135" s="547"/>
      <c r="E135" s="553">
        <v>64781508451</v>
      </c>
      <c r="F135" s="554">
        <v>66462031870</v>
      </c>
    </row>
    <row r="136" spans="3:6" ht="30" customHeight="1">
      <c r="C136" s="531" t="s">
        <v>178</v>
      </c>
      <c r="D136" s="532"/>
      <c r="E136" s="553">
        <v>8796048737906</v>
      </c>
      <c r="F136" s="554">
        <v>5566630791351</v>
      </c>
    </row>
    <row r="137" spans="3:6" ht="30" customHeight="1">
      <c r="C137" s="535" t="s">
        <v>179</v>
      </c>
      <c r="D137" s="549"/>
      <c r="E137" s="553">
        <v>127412650666</v>
      </c>
      <c r="F137" s="554">
        <v>359406659252</v>
      </c>
    </row>
    <row r="138" spans="3:6" ht="30" customHeight="1">
      <c r="C138" s="535" t="s">
        <v>180</v>
      </c>
      <c r="D138" s="549"/>
      <c r="E138" s="553">
        <v>415062157018</v>
      </c>
      <c r="F138" s="554">
        <v>270809448725</v>
      </c>
    </row>
    <row r="139" spans="3:6" ht="30" customHeight="1">
      <c r="C139" s="535" t="s">
        <v>181</v>
      </c>
      <c r="D139" s="549"/>
      <c r="E139" s="553">
        <v>-3617756120</v>
      </c>
      <c r="F139" s="554">
        <v>-4616062160</v>
      </c>
    </row>
    <row r="140" spans="3:6" ht="30" customHeight="1">
      <c r="C140" s="535" t="s">
        <v>182</v>
      </c>
      <c r="D140" s="549"/>
      <c r="E140" s="553">
        <v>0</v>
      </c>
      <c r="F140" s="554">
        <v>0</v>
      </c>
    </row>
    <row r="141" spans="3:6" ht="30" customHeight="1">
      <c r="C141" s="535" t="s">
        <v>183</v>
      </c>
      <c r="D141" s="549"/>
      <c r="E141" s="553">
        <v>560000000000</v>
      </c>
      <c r="F141" s="554">
        <v>0</v>
      </c>
    </row>
    <row r="142" spans="3:6" ht="30" customHeight="1">
      <c r="C142" s="535" t="s">
        <v>184</v>
      </c>
      <c r="D142" s="549"/>
      <c r="E142" s="553">
        <v>2848075940816</v>
      </c>
      <c r="F142" s="554">
        <v>2767891412905</v>
      </c>
    </row>
    <row r="143" spans="3:6" ht="30" customHeight="1">
      <c r="C143" s="535" t="s">
        <v>185</v>
      </c>
      <c r="D143" s="549"/>
      <c r="E143" s="553">
        <v>56209051354</v>
      </c>
      <c r="F143" s="554">
        <v>54338709774</v>
      </c>
    </row>
    <row r="144" spans="3:6" ht="30" customHeight="1">
      <c r="C144" s="535" t="s">
        <v>186</v>
      </c>
      <c r="D144" s="549"/>
      <c r="E144" s="553">
        <v>2376403131</v>
      </c>
      <c r="F144" s="554">
        <v>3272503599</v>
      </c>
    </row>
    <row r="145" spans="3:6" ht="30" customHeight="1">
      <c r="C145" s="535" t="s">
        <v>187</v>
      </c>
      <c r="D145" s="549"/>
      <c r="E145" s="553">
        <v>10652536226</v>
      </c>
      <c r="F145" s="554">
        <v>9585524760</v>
      </c>
    </row>
    <row r="146" spans="3:6" ht="30" customHeight="1">
      <c r="C146" s="535" t="s">
        <v>188</v>
      </c>
      <c r="D146" s="549"/>
      <c r="E146" s="553">
        <v>1969447148</v>
      </c>
      <c r="F146" s="554">
        <v>1638481690</v>
      </c>
    </row>
    <row r="147" spans="3:6" ht="30" customHeight="1">
      <c r="C147" s="535" t="s">
        <v>189</v>
      </c>
      <c r="D147" s="549"/>
      <c r="E147" s="553">
        <v>0</v>
      </c>
      <c r="F147" s="554">
        <v>0</v>
      </c>
    </row>
    <row r="148" spans="3:6" ht="30" customHeight="1">
      <c r="C148" s="535" t="s">
        <v>190</v>
      </c>
      <c r="D148" s="549"/>
      <c r="E148" s="553">
        <v>0</v>
      </c>
      <c r="F148" s="554">
        <v>0</v>
      </c>
    </row>
    <row r="149" spans="3:6" ht="30" customHeight="1">
      <c r="C149" s="535" t="s">
        <v>191</v>
      </c>
      <c r="D149" s="549"/>
      <c r="E149" s="553">
        <v>0</v>
      </c>
      <c r="F149" s="554">
        <v>0</v>
      </c>
    </row>
    <row r="150" spans="3:6" ht="30" customHeight="1">
      <c r="C150" s="535" t="s">
        <v>192</v>
      </c>
      <c r="D150" s="549"/>
      <c r="E150" s="553">
        <v>774627632333</v>
      </c>
      <c r="F150" s="554">
        <v>189019014011</v>
      </c>
    </row>
    <row r="151" spans="3:6" ht="30" customHeight="1">
      <c r="C151" s="535" t="s">
        <v>193</v>
      </c>
      <c r="D151" s="549"/>
      <c r="E151" s="553">
        <v>77399578226</v>
      </c>
      <c r="F151" s="554">
        <v>84391882280</v>
      </c>
    </row>
    <row r="152" spans="3:6" ht="30" customHeight="1">
      <c r="C152" s="535" t="s">
        <v>194</v>
      </c>
      <c r="D152" s="549"/>
      <c r="E152" s="553">
        <v>0</v>
      </c>
      <c r="F152" s="554">
        <v>0</v>
      </c>
    </row>
    <row r="153" spans="3:6" ht="30" customHeight="1">
      <c r="C153" s="555" t="s">
        <v>195</v>
      </c>
      <c r="D153" s="557"/>
      <c r="E153" s="553">
        <v>189323844392</v>
      </c>
      <c r="F153" s="554">
        <v>191563936997</v>
      </c>
    </row>
    <row r="154" spans="3:6" ht="30" customHeight="1">
      <c r="C154" s="555" t="s">
        <v>196</v>
      </c>
      <c r="D154" s="557"/>
      <c r="E154" s="553">
        <v>0</v>
      </c>
      <c r="F154" s="554">
        <v>0</v>
      </c>
    </row>
    <row r="155" spans="3:6" ht="30" customHeight="1">
      <c r="C155" s="555" t="s">
        <v>197</v>
      </c>
      <c r="D155" s="557"/>
      <c r="E155" s="553">
        <v>0</v>
      </c>
      <c r="F155" s="554">
        <v>0</v>
      </c>
    </row>
    <row r="156" spans="3:6" ht="30" customHeight="1">
      <c r="C156" s="555" t="s">
        <v>198</v>
      </c>
      <c r="D156" s="557"/>
      <c r="E156" s="553">
        <v>-189323844392</v>
      </c>
      <c r="F156" s="554">
        <v>-191563936997</v>
      </c>
    </row>
    <row r="157" spans="3:6" ht="30" customHeight="1">
      <c r="C157" s="535" t="s">
        <v>199</v>
      </c>
      <c r="D157" s="547"/>
      <c r="E157" s="553">
        <v>3815173478987</v>
      </c>
      <c r="F157" s="554">
        <v>1740925354136</v>
      </c>
    </row>
    <row r="158" spans="3:6" ht="30" customHeight="1">
      <c r="C158" s="555" t="s">
        <v>152</v>
      </c>
      <c r="D158" s="557"/>
      <c r="E158" s="553">
        <v>2497534773318</v>
      </c>
      <c r="F158" s="554">
        <v>919569113745</v>
      </c>
    </row>
    <row r="159" spans="3:6" ht="30" customHeight="1">
      <c r="C159" s="555" t="s">
        <v>153</v>
      </c>
      <c r="D159" s="557"/>
      <c r="E159" s="553">
        <v>1316285117840</v>
      </c>
      <c r="F159" s="554">
        <v>821356240391</v>
      </c>
    </row>
    <row r="160" spans="3:6" ht="30" customHeight="1">
      <c r="C160" s="555" t="s">
        <v>154</v>
      </c>
      <c r="D160" s="557"/>
      <c r="E160" s="553">
        <v>1353587829</v>
      </c>
      <c r="F160" s="554">
        <v>0</v>
      </c>
    </row>
    <row r="161" spans="3:6" ht="30" customHeight="1">
      <c r="C161" s="555" t="s">
        <v>155</v>
      </c>
      <c r="D161" s="557"/>
      <c r="E161" s="553">
        <v>0</v>
      </c>
      <c r="F161" s="554">
        <v>0</v>
      </c>
    </row>
    <row r="162" spans="3:6" ht="30" customHeight="1">
      <c r="C162" s="555" t="s">
        <v>156</v>
      </c>
      <c r="D162" s="557"/>
      <c r="E162" s="553">
        <v>0</v>
      </c>
      <c r="F162" s="554">
        <v>0</v>
      </c>
    </row>
    <row r="163" spans="3:6" ht="30" customHeight="1">
      <c r="C163" s="535" t="s">
        <v>200</v>
      </c>
      <c r="D163" s="547"/>
      <c r="E163" s="553">
        <v>0</v>
      </c>
      <c r="F163" s="554">
        <v>0</v>
      </c>
    </row>
    <row r="164" spans="3:6" ht="30" customHeight="1">
      <c r="C164" s="535" t="s">
        <v>201</v>
      </c>
      <c r="D164" s="547"/>
      <c r="E164" s="553">
        <v>4647349205</v>
      </c>
      <c r="F164" s="554">
        <v>4475318829</v>
      </c>
    </row>
    <row r="165" spans="3:6" ht="30" customHeight="1">
      <c r="C165" s="535" t="s">
        <v>202</v>
      </c>
      <c r="D165" s="547"/>
      <c r="E165" s="553">
        <v>0</v>
      </c>
      <c r="F165" s="554">
        <v>0</v>
      </c>
    </row>
    <row r="166" spans="3:6" ht="30" customHeight="1">
      <c r="C166" s="535" t="s">
        <v>203</v>
      </c>
      <c r="D166" s="547"/>
      <c r="E166" s="553">
        <v>0</v>
      </c>
      <c r="F166" s="554">
        <v>0</v>
      </c>
    </row>
    <row r="167" spans="3:6" ht="30" customHeight="1">
      <c r="C167" s="535" t="s">
        <v>204</v>
      </c>
      <c r="D167" s="547"/>
      <c r="E167" s="553">
        <v>0</v>
      </c>
      <c r="F167" s="554">
        <v>0</v>
      </c>
    </row>
    <row r="168" spans="3:6" ht="30" customHeight="1">
      <c r="C168" s="535" t="s">
        <v>205</v>
      </c>
      <c r="D168" s="547"/>
      <c r="E168" s="553">
        <v>106060268916</v>
      </c>
      <c r="F168" s="554">
        <v>85492543550</v>
      </c>
    </row>
    <row r="169" spans="3:6" ht="30" customHeight="1">
      <c r="C169" s="531" t="s">
        <v>206</v>
      </c>
      <c r="D169" s="532"/>
      <c r="E169" s="553">
        <v>18696581050344</v>
      </c>
      <c r="F169" s="554">
        <v>15727190708916</v>
      </c>
    </row>
    <row r="170" spans="3:6" ht="30" customHeight="1">
      <c r="C170" s="531" t="s">
        <v>785</v>
      </c>
      <c r="D170" s="532"/>
      <c r="E170" s="553">
        <v>110227593942195.47</v>
      </c>
      <c r="F170" s="554">
        <v>113315996793938</v>
      </c>
    </row>
    <row r="171" spans="3:6" ht="30" customHeight="1">
      <c r="C171" s="531"/>
      <c r="D171" s="532"/>
      <c r="E171" s="598"/>
      <c r="F171" s="554"/>
    </row>
    <row r="172" spans="3:6" ht="30" customHeight="1">
      <c r="C172" s="531" t="s">
        <v>66</v>
      </c>
      <c r="D172" s="532"/>
      <c r="E172" s="598">
        <v>4342650000000</v>
      </c>
      <c r="F172" s="554">
        <v>4342650000000</v>
      </c>
    </row>
    <row r="173" spans="3:6" ht="30" customHeight="1">
      <c r="C173" s="535" t="s">
        <v>207</v>
      </c>
      <c r="D173" s="547"/>
      <c r="E173" s="598">
        <v>4342650000000</v>
      </c>
      <c r="F173" s="554">
        <v>4342650000000</v>
      </c>
    </row>
    <row r="174" spans="3:6" ht="30" customHeight="1">
      <c r="C174" s="535" t="s">
        <v>208</v>
      </c>
      <c r="D174" s="547"/>
      <c r="E174" s="598">
        <v>0</v>
      </c>
      <c r="F174" s="554">
        <v>0</v>
      </c>
    </row>
    <row r="175" spans="3:6" ht="30" customHeight="1">
      <c r="C175" s="531" t="s">
        <v>209</v>
      </c>
      <c r="D175" s="532"/>
      <c r="E175" s="598">
        <v>485281042350</v>
      </c>
      <c r="F175" s="554">
        <v>485281042350</v>
      </c>
    </row>
    <row r="176" spans="3:6" ht="30" customHeight="1">
      <c r="C176" s="535" t="s">
        <v>210</v>
      </c>
      <c r="D176" s="547"/>
      <c r="E176" s="598">
        <v>485281042350</v>
      </c>
      <c r="F176" s="554">
        <v>485281042350</v>
      </c>
    </row>
    <row r="177" spans="3:6" ht="30" customHeight="1">
      <c r="C177" s="535" t="s">
        <v>211</v>
      </c>
      <c r="D177" s="547"/>
      <c r="E177" s="598">
        <v>0</v>
      </c>
      <c r="F177" s="554">
        <v>0</v>
      </c>
    </row>
    <row r="178" spans="3:6" ht="30" customHeight="1">
      <c r="C178" s="535" t="s">
        <v>212</v>
      </c>
      <c r="D178" s="547"/>
      <c r="E178" s="553">
        <v>0</v>
      </c>
      <c r="F178" s="554">
        <v>0</v>
      </c>
    </row>
    <row r="179" spans="3:6" ht="30" customHeight="1">
      <c r="C179" s="535" t="s">
        <v>213</v>
      </c>
      <c r="D179" s="547"/>
      <c r="E179" s="553">
        <v>0</v>
      </c>
      <c r="F179" s="554">
        <v>0</v>
      </c>
    </row>
    <row r="180" spans="3:6" ht="30" customHeight="1">
      <c r="C180" s="531" t="s">
        <v>68</v>
      </c>
      <c r="D180" s="532"/>
      <c r="E180" s="553">
        <v>3068467592129</v>
      </c>
      <c r="F180" s="554">
        <v>3068453276564</v>
      </c>
    </row>
    <row r="181" spans="3:6" ht="30" customHeight="1">
      <c r="C181" s="531" t="s">
        <v>214</v>
      </c>
      <c r="D181" s="532"/>
      <c r="E181" s="553">
        <v>7506942456571</v>
      </c>
      <c r="F181" s="554">
        <v>7085335012594</v>
      </c>
    </row>
    <row r="182" spans="3:6" ht="30" customHeight="1">
      <c r="C182" s="535" t="s">
        <v>215</v>
      </c>
      <c r="D182" s="549"/>
      <c r="E182" s="553">
        <v>139863229138</v>
      </c>
      <c r="F182" s="554">
        <v>139863229138</v>
      </c>
    </row>
    <row r="183" spans="3:6" ht="30" customHeight="1">
      <c r="C183" s="535" t="s">
        <v>216</v>
      </c>
      <c r="D183" s="549"/>
      <c r="E183" s="553">
        <v>0</v>
      </c>
      <c r="F183" s="554">
        <v>0</v>
      </c>
    </row>
    <row r="184" spans="3:6" ht="30" customHeight="1">
      <c r="C184" s="535" t="s">
        <v>217</v>
      </c>
      <c r="D184" s="549"/>
      <c r="E184" s="553">
        <v>62538340820</v>
      </c>
      <c r="F184" s="554">
        <v>71219436392</v>
      </c>
    </row>
    <row r="185" spans="3:6" ht="30" customHeight="1">
      <c r="C185" s="535" t="s">
        <v>218</v>
      </c>
      <c r="D185" s="549"/>
      <c r="E185" s="553">
        <v>0</v>
      </c>
      <c r="F185" s="554">
        <v>0</v>
      </c>
    </row>
    <row r="186" spans="3:6" ht="30" customHeight="1">
      <c r="C186" s="535" t="s">
        <v>219</v>
      </c>
      <c r="D186" s="549"/>
      <c r="E186" s="553">
        <v>0</v>
      </c>
      <c r="F186" s="554">
        <v>129252753486</v>
      </c>
    </row>
    <row r="187" spans="3:6" ht="30" customHeight="1">
      <c r="C187" s="535" t="s">
        <v>220</v>
      </c>
      <c r="D187" s="549"/>
      <c r="E187" s="553">
        <v>7304540886613</v>
      </c>
      <c r="F187" s="554">
        <v>6507789875762</v>
      </c>
    </row>
    <row r="188" spans="3:6" ht="30" customHeight="1">
      <c r="C188" s="535" t="s">
        <v>221</v>
      </c>
      <c r="D188" s="549"/>
      <c r="E188" s="553">
        <v>0</v>
      </c>
      <c r="F188" s="554">
        <v>237209717816</v>
      </c>
    </row>
    <row r="189" spans="3:6" ht="30" customHeight="1">
      <c r="C189" s="535" t="s">
        <v>222</v>
      </c>
      <c r="D189" s="549"/>
      <c r="E189" s="553">
        <v>0</v>
      </c>
      <c r="F189" s="554">
        <v>0</v>
      </c>
    </row>
    <row r="190" spans="3:6" ht="30" customHeight="1">
      <c r="C190" s="531" t="s">
        <v>223</v>
      </c>
      <c r="D190" s="532"/>
      <c r="E190" s="553">
        <v>-1084154193086</v>
      </c>
      <c r="F190" s="554">
        <v>-1106809074686</v>
      </c>
    </row>
    <row r="191" spans="3:6" ht="30" customHeight="1">
      <c r="C191" s="535" t="s">
        <v>224</v>
      </c>
      <c r="D191" s="549"/>
      <c r="E191" s="744">
        <v>0</v>
      </c>
      <c r="F191" s="554">
        <v>0</v>
      </c>
    </row>
    <row r="192" spans="3:6" ht="30" customHeight="1">
      <c r="C192" s="535" t="s">
        <v>225</v>
      </c>
      <c r="D192" s="549"/>
      <c r="E192" s="553">
        <v>-924084793100</v>
      </c>
      <c r="F192" s="554">
        <v>-924084793100</v>
      </c>
    </row>
    <row r="193" spans="3:6" ht="30" customHeight="1">
      <c r="C193" s="535" t="s">
        <v>226</v>
      </c>
      <c r="D193" s="549"/>
      <c r="E193" s="553">
        <v>-160069399986</v>
      </c>
      <c r="F193" s="554">
        <v>-182724281586</v>
      </c>
    </row>
    <row r="194" spans="3:6" ht="30" customHeight="1">
      <c r="C194" s="531" t="s">
        <v>227</v>
      </c>
      <c r="D194" s="532"/>
      <c r="E194" s="553">
        <v>24208503398</v>
      </c>
      <c r="F194" s="554">
        <v>-1414325248668</v>
      </c>
    </row>
    <row r="195" spans="3:6" ht="30" customHeight="1">
      <c r="C195" s="535" t="s">
        <v>228</v>
      </c>
      <c r="D195" s="547"/>
      <c r="E195" s="553">
        <v>-7605905927986</v>
      </c>
      <c r="F195" s="554">
        <v>-3961238867859</v>
      </c>
    </row>
    <row r="196" spans="3:6" ht="30" customHeight="1">
      <c r="C196" s="535" t="s">
        <v>229</v>
      </c>
      <c r="D196" s="547"/>
      <c r="E196" s="553">
        <v>2713143743</v>
      </c>
      <c r="F196" s="554">
        <v>2611659432</v>
      </c>
    </row>
    <row r="197" spans="3:6" ht="30" customHeight="1">
      <c r="C197" s="535" t="s">
        <v>175</v>
      </c>
      <c r="D197" s="547"/>
      <c r="E197" s="553">
        <v>0</v>
      </c>
      <c r="F197" s="554">
        <v>0</v>
      </c>
    </row>
    <row r="198" spans="3:6" ht="30" customHeight="1">
      <c r="C198" s="535" t="s">
        <v>230</v>
      </c>
      <c r="D198" s="547"/>
      <c r="E198" s="553">
        <v>9357469779630</v>
      </c>
      <c r="F198" s="554">
        <v>3221380718449</v>
      </c>
    </row>
    <row r="199" spans="3:6" ht="30" customHeight="1">
      <c r="C199" s="535" t="s">
        <v>231</v>
      </c>
      <c r="D199" s="547"/>
      <c r="E199" s="553">
        <v>4479296761</v>
      </c>
      <c r="F199" s="554">
        <v>10436739339</v>
      </c>
    </row>
    <row r="200" spans="3:6" ht="30" customHeight="1">
      <c r="C200" s="535" t="s">
        <v>232</v>
      </c>
      <c r="D200" s="547"/>
      <c r="E200" s="553">
        <v>0</v>
      </c>
      <c r="F200" s="554">
        <v>0</v>
      </c>
    </row>
    <row r="201" spans="3:6" ht="30" customHeight="1">
      <c r="C201" s="535" t="s">
        <v>233</v>
      </c>
      <c r="D201" s="547"/>
      <c r="E201" s="553">
        <v>-1930892840458</v>
      </c>
      <c r="F201" s="554">
        <v>-882551945180</v>
      </c>
    </row>
    <row r="202" spans="3:6" ht="30" customHeight="1">
      <c r="C202" s="555" t="s">
        <v>234</v>
      </c>
      <c r="D202" s="570"/>
      <c r="E202" s="553">
        <v>146835030037</v>
      </c>
      <c r="F202" s="554">
        <v>197465102719</v>
      </c>
    </row>
    <row r="203" spans="3:6" ht="30" customHeight="1">
      <c r="C203" s="555" t="s">
        <v>235</v>
      </c>
      <c r="D203" s="570"/>
      <c r="E203" s="553">
        <v>-2077727870495</v>
      </c>
      <c r="F203" s="554">
        <v>-1080017047899</v>
      </c>
    </row>
    <row r="204" spans="3:6" ht="30" customHeight="1">
      <c r="C204" s="535" t="s">
        <v>236</v>
      </c>
      <c r="D204" s="547"/>
      <c r="E204" s="553">
        <v>327576130230</v>
      </c>
      <c r="F204" s="554">
        <v>326302293478</v>
      </c>
    </row>
    <row r="205" spans="3:6" ht="30" customHeight="1">
      <c r="C205" s="535" t="s">
        <v>237</v>
      </c>
      <c r="D205" s="547"/>
      <c r="E205" s="553">
        <v>-131231078522</v>
      </c>
      <c r="F205" s="554">
        <v>-131265846327</v>
      </c>
    </row>
    <row r="206" spans="3:6" ht="30" customHeight="1">
      <c r="C206" s="535" t="s">
        <v>238</v>
      </c>
      <c r="D206" s="547"/>
      <c r="E206" s="553">
        <v>0</v>
      </c>
      <c r="F206" s="554">
        <v>0</v>
      </c>
    </row>
    <row r="207" spans="3:6" ht="30" customHeight="1">
      <c r="C207" s="536" t="s">
        <v>786</v>
      </c>
      <c r="D207" s="537"/>
      <c r="E207" s="739">
        <v>14343395401362</v>
      </c>
      <c r="F207" s="740">
        <v>12460585008154</v>
      </c>
    </row>
  </sheetData>
  <mergeCells count="1">
    <mergeCell ref="C4:D4"/>
  </mergeCells>
  <phoneticPr fontId="4" type="noConversion"/>
  <pageMargins left="0.39370078740157483" right="0.39370078740157483" top="0.39370078740157483" bottom="0.39370078740157483" header="0.51181102362204722" footer="0.15748031496062992"/>
  <pageSetup paperSize="9" scale="77" fitToHeight="0" orientation="portrait" r:id="rId1"/>
  <headerFooter alignWithMargins="0"/>
  <rowBreaks count="1" manualBreakCount="1">
    <brk id="178" max="6" man="1"/>
  </row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pageSetUpPr fitToPage="1"/>
  </sheetPr>
  <dimension ref="A1:AB160"/>
  <sheetViews>
    <sheetView showGridLines="0" defaultGridColor="0" view="pageBreakPreview" colorId="53" zoomScale="70" zoomScaleNormal="60" zoomScaleSheetLayoutView="70" workbookViewId="0"/>
  </sheetViews>
  <sheetFormatPr defaultRowHeight="30" customHeight="1"/>
  <cols>
    <col min="1" max="2" width="3.5546875" style="66" customWidth="1"/>
    <col min="3" max="3" width="2.21875" style="66" customWidth="1"/>
    <col min="4" max="4" width="39.33203125" style="66" customWidth="1"/>
    <col min="5" max="6" width="27.5546875" style="66" customWidth="1"/>
    <col min="7" max="8" width="3.5546875" style="66" customWidth="1"/>
    <col min="9" max="9" width="8.88671875" style="66"/>
    <col min="10" max="10" width="28.44140625" style="66" customWidth="1"/>
    <col min="11" max="13" width="8.88671875" style="66"/>
    <col min="14" max="14" width="25.44140625" style="66" bestFit="1" customWidth="1"/>
    <col min="15" max="15" width="19.5546875" style="66" bestFit="1" customWidth="1"/>
    <col min="16" max="16" width="22.6640625" style="66" bestFit="1" customWidth="1"/>
    <col min="17" max="16384" width="8.88671875" style="66"/>
  </cols>
  <sheetData>
    <row r="1" spans="1:28" ht="30" customHeight="1">
      <c r="A1" s="200" t="s">
        <v>801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65"/>
      <c r="O1" s="65"/>
      <c r="P1" s="65"/>
    </row>
    <row r="2" spans="1:28" s="130" customFormat="1" ht="30" customHeight="1">
      <c r="C2" s="527"/>
      <c r="D2" s="527"/>
      <c r="E2" s="527"/>
      <c r="F2" s="527"/>
    </row>
    <row r="3" spans="1:28" ht="30" customHeight="1">
      <c r="C3" s="133" t="s">
        <v>467</v>
      </c>
      <c r="E3" s="552"/>
      <c r="F3" s="528" t="s">
        <v>40</v>
      </c>
    </row>
    <row r="4" spans="1:28" s="71" customFormat="1" ht="30" customHeight="1" thickBot="1">
      <c r="C4" s="805" t="s">
        <v>41</v>
      </c>
      <c r="D4" s="806"/>
      <c r="E4" s="577" t="s">
        <v>806</v>
      </c>
      <c r="F4" s="543" t="s">
        <v>807</v>
      </c>
    </row>
    <row r="5" spans="1:28" ht="30" customHeight="1">
      <c r="C5" s="531"/>
      <c r="D5" s="723" t="s">
        <v>239</v>
      </c>
      <c r="E5" s="571">
        <v>285293477196</v>
      </c>
      <c r="F5" s="572">
        <v>175999360237</v>
      </c>
    </row>
    <row r="6" spans="1:28" ht="30" customHeight="1">
      <c r="C6" s="535"/>
      <c r="D6" s="724" t="s">
        <v>240</v>
      </c>
      <c r="E6" s="571">
        <v>2761574138508</v>
      </c>
      <c r="F6" s="572">
        <v>2535661268548</v>
      </c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  <c r="AA6" s="131"/>
      <c r="AB6" s="131"/>
    </row>
    <row r="7" spans="1:28" ht="30" customHeight="1">
      <c r="C7" s="535"/>
      <c r="D7" s="724" t="s">
        <v>241</v>
      </c>
      <c r="E7" s="571">
        <v>2755315243030</v>
      </c>
      <c r="F7" s="572">
        <v>2529011462747</v>
      </c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  <c r="AA7" s="131"/>
      <c r="AB7" s="131"/>
    </row>
    <row r="8" spans="1:28" ht="30" customHeight="1">
      <c r="C8" s="555"/>
      <c r="D8" s="725" t="s">
        <v>242</v>
      </c>
      <c r="E8" s="571">
        <v>1381305844144</v>
      </c>
      <c r="F8" s="572">
        <v>1226797667224</v>
      </c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  <c r="AA8" s="131"/>
      <c r="AB8" s="131"/>
    </row>
    <row r="9" spans="1:28" ht="30" customHeight="1">
      <c r="C9" s="555"/>
      <c r="D9" s="725" t="s">
        <v>243</v>
      </c>
      <c r="E9" s="571">
        <v>32243052532</v>
      </c>
      <c r="F9" s="572">
        <v>29775786639</v>
      </c>
      <c r="L9" s="131"/>
      <c r="M9" s="131"/>
      <c r="N9" s="590"/>
      <c r="O9" s="593"/>
      <c r="P9" s="131"/>
      <c r="Q9" s="131"/>
      <c r="R9" s="131"/>
      <c r="S9" s="131"/>
      <c r="T9" s="131"/>
      <c r="U9" s="131"/>
      <c r="V9" s="131"/>
      <c r="W9" s="131"/>
      <c r="X9" s="131"/>
      <c r="Y9" s="131"/>
      <c r="Z9" s="131"/>
      <c r="AA9" s="131"/>
      <c r="AB9" s="131"/>
    </row>
    <row r="10" spans="1:28" ht="30" customHeight="1">
      <c r="C10" s="555"/>
      <c r="D10" s="725" t="s">
        <v>244</v>
      </c>
      <c r="E10" s="571">
        <v>291298766815</v>
      </c>
      <c r="F10" s="572">
        <v>288116861785</v>
      </c>
      <c r="L10" s="131"/>
      <c r="M10" s="131"/>
      <c r="N10" s="131"/>
      <c r="O10" s="241"/>
      <c r="P10" s="59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</row>
    <row r="11" spans="1:28" ht="30" customHeight="1">
      <c r="C11" s="555"/>
      <c r="D11" s="725" t="s">
        <v>245</v>
      </c>
      <c r="E11" s="571">
        <v>44250328163</v>
      </c>
      <c r="F11" s="572">
        <v>47367083430</v>
      </c>
      <c r="L11" s="131"/>
      <c r="M11" s="131"/>
      <c r="N11" s="131"/>
      <c r="O11" s="241"/>
      <c r="P11" s="241"/>
      <c r="Q11" s="131"/>
      <c r="R11" s="131"/>
      <c r="S11" s="131"/>
      <c r="T11" s="131"/>
      <c r="U11" s="131"/>
      <c r="V11" s="131"/>
      <c r="W11" s="131"/>
      <c r="X11" s="131"/>
      <c r="Y11" s="131"/>
      <c r="Z11" s="131"/>
      <c r="AA11" s="131"/>
      <c r="AB11" s="131"/>
    </row>
    <row r="12" spans="1:28" ht="30" customHeight="1">
      <c r="C12" s="555"/>
      <c r="D12" s="725" t="s">
        <v>246</v>
      </c>
      <c r="E12" s="571">
        <v>92068611820</v>
      </c>
      <c r="F12" s="572">
        <v>76066059028</v>
      </c>
      <c r="L12" s="131"/>
      <c r="M12" s="131"/>
      <c r="N12" s="131"/>
      <c r="O12" s="593"/>
      <c r="P12" s="592"/>
      <c r="Q12" s="131"/>
      <c r="R12" s="131"/>
      <c r="S12" s="131"/>
      <c r="T12" s="131"/>
      <c r="U12" s="131"/>
      <c r="V12" s="131"/>
      <c r="W12" s="131"/>
      <c r="X12" s="131"/>
      <c r="Y12" s="131"/>
      <c r="Z12" s="131"/>
      <c r="AA12" s="131"/>
      <c r="AB12" s="131"/>
    </row>
    <row r="13" spans="1:28" ht="30" customHeight="1">
      <c r="C13" s="555"/>
      <c r="D13" s="725" t="s">
        <v>247</v>
      </c>
      <c r="E13" s="571">
        <v>373024912958</v>
      </c>
      <c r="F13" s="572">
        <v>394479233766</v>
      </c>
      <c r="L13" s="131"/>
      <c r="M13" s="131"/>
      <c r="N13" s="131"/>
      <c r="O13" s="593"/>
      <c r="P13" s="591"/>
      <c r="Q13" s="131"/>
      <c r="R13" s="131"/>
      <c r="S13" s="131"/>
      <c r="T13" s="131"/>
      <c r="U13" s="131"/>
      <c r="V13" s="131"/>
      <c r="W13" s="131"/>
      <c r="X13" s="131"/>
      <c r="Y13" s="131"/>
      <c r="Z13" s="131"/>
      <c r="AA13" s="131"/>
      <c r="AB13" s="131"/>
    </row>
    <row r="14" spans="1:28" ht="30" customHeight="1">
      <c r="C14" s="555"/>
      <c r="D14" s="725" t="s">
        <v>248</v>
      </c>
      <c r="E14" s="571">
        <v>565935674206</v>
      </c>
      <c r="F14" s="572">
        <v>479362456260</v>
      </c>
      <c r="L14" s="131"/>
      <c r="M14" s="131"/>
      <c r="N14" s="131"/>
      <c r="O14" s="593"/>
      <c r="P14" s="591"/>
      <c r="Q14" s="131"/>
      <c r="R14" s="131"/>
      <c r="S14" s="131"/>
      <c r="T14" s="131"/>
      <c r="U14" s="131"/>
      <c r="V14" s="131"/>
      <c r="W14" s="131"/>
      <c r="X14" s="131"/>
      <c r="Y14" s="131"/>
      <c r="Z14" s="131"/>
      <c r="AA14" s="131"/>
      <c r="AB14" s="131"/>
    </row>
    <row r="15" spans="1:28" ht="30" customHeight="1">
      <c r="C15" s="555"/>
      <c r="D15" s="725" t="s">
        <v>249</v>
      </c>
      <c r="E15" s="571">
        <v>-18928339585</v>
      </c>
      <c r="F15" s="572">
        <v>-24959419340</v>
      </c>
      <c r="L15" s="131"/>
      <c r="M15" s="131"/>
      <c r="N15" s="131"/>
      <c r="O15" s="593"/>
      <c r="P15" s="591"/>
      <c r="Q15" s="131"/>
      <c r="R15" s="131"/>
      <c r="S15" s="131"/>
      <c r="T15" s="131"/>
      <c r="U15" s="131"/>
      <c r="V15" s="131"/>
      <c r="W15" s="131"/>
      <c r="X15" s="131"/>
      <c r="Y15" s="131"/>
      <c r="Z15" s="131"/>
      <c r="AA15" s="131"/>
      <c r="AB15" s="131"/>
    </row>
    <row r="16" spans="1:28" ht="30" customHeight="1">
      <c r="C16" s="555"/>
      <c r="D16" s="725" t="s">
        <v>250</v>
      </c>
      <c r="E16" s="571">
        <v>-5883608023</v>
      </c>
      <c r="F16" s="572">
        <v>12005733955</v>
      </c>
      <c r="L16" s="131"/>
      <c r="M16" s="131"/>
      <c r="N16" s="131"/>
      <c r="O16" s="593"/>
      <c r="P16" s="591"/>
      <c r="Q16" s="131"/>
      <c r="R16" s="131"/>
      <c r="S16" s="131"/>
      <c r="T16" s="131"/>
      <c r="U16" s="131"/>
      <c r="V16" s="131"/>
      <c r="W16" s="131"/>
      <c r="X16" s="131"/>
      <c r="Y16" s="131"/>
      <c r="Z16" s="131"/>
      <c r="AA16" s="131"/>
      <c r="AB16" s="131"/>
    </row>
    <row r="17" spans="3:28" ht="30" customHeight="1">
      <c r="C17" s="535"/>
      <c r="D17" s="724" t="s">
        <v>251</v>
      </c>
      <c r="E17" s="571">
        <v>6258895478</v>
      </c>
      <c r="F17" s="572">
        <v>6649805801</v>
      </c>
      <c r="L17" s="131"/>
      <c r="M17" s="131"/>
      <c r="N17" s="131"/>
      <c r="O17" s="593"/>
      <c r="P17" s="591"/>
      <c r="Q17" s="131"/>
      <c r="R17" s="131"/>
      <c r="S17" s="131"/>
      <c r="T17" s="131"/>
      <c r="U17" s="131"/>
      <c r="V17" s="131"/>
      <c r="W17" s="131"/>
      <c r="X17" s="131"/>
      <c r="Y17" s="131"/>
      <c r="Z17" s="131"/>
      <c r="AA17" s="131"/>
      <c r="AB17" s="131"/>
    </row>
    <row r="18" spans="3:28" ht="30" customHeight="1">
      <c r="C18" s="535"/>
      <c r="D18" s="724" t="s">
        <v>76</v>
      </c>
      <c r="E18" s="571">
        <v>2393720484108</v>
      </c>
      <c r="F18" s="572">
        <v>2292786836842</v>
      </c>
      <c r="L18" s="131"/>
      <c r="M18" s="131"/>
      <c r="N18" s="131"/>
      <c r="O18" s="593"/>
      <c r="P18" s="591"/>
      <c r="Q18" s="131"/>
      <c r="R18" s="131"/>
      <c r="S18" s="131"/>
      <c r="T18" s="131"/>
      <c r="U18" s="131"/>
      <c r="V18" s="131"/>
      <c r="W18" s="131"/>
      <c r="X18" s="131"/>
      <c r="Y18" s="131"/>
      <c r="Z18" s="131"/>
      <c r="AA18" s="131"/>
      <c r="AB18" s="131"/>
    </row>
    <row r="19" spans="3:28" ht="30" customHeight="1">
      <c r="C19" s="535"/>
      <c r="D19" s="724" t="s">
        <v>252</v>
      </c>
      <c r="E19" s="571">
        <v>2387107048252</v>
      </c>
      <c r="F19" s="572">
        <v>2285225124571</v>
      </c>
      <c r="L19" s="131"/>
      <c r="M19" s="131"/>
      <c r="N19" s="590"/>
      <c r="O19" s="593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  <c r="AA19" s="131"/>
      <c r="AB19" s="131"/>
    </row>
    <row r="20" spans="3:28" ht="30" customHeight="1">
      <c r="C20" s="555"/>
      <c r="D20" s="725" t="s">
        <v>253</v>
      </c>
      <c r="E20" s="571">
        <v>1636048831236</v>
      </c>
      <c r="F20" s="572">
        <v>1421262940925</v>
      </c>
      <c r="L20" s="131"/>
      <c r="M20" s="131"/>
      <c r="N20" s="131"/>
      <c r="O20" s="593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  <c r="AA20" s="131"/>
      <c r="AB20" s="131"/>
    </row>
    <row r="21" spans="3:28" ht="30" customHeight="1">
      <c r="C21" s="555"/>
      <c r="D21" s="725" t="s">
        <v>254</v>
      </c>
      <c r="E21" s="571">
        <v>33448308871</v>
      </c>
      <c r="F21" s="572">
        <v>29187149746</v>
      </c>
      <c r="L21" s="131"/>
      <c r="M21" s="131"/>
      <c r="N21" s="131"/>
      <c r="O21" s="593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131"/>
      <c r="AB21" s="131"/>
    </row>
    <row r="22" spans="3:28" ht="30" customHeight="1">
      <c r="C22" s="555"/>
      <c r="D22" s="725" t="s">
        <v>255</v>
      </c>
      <c r="E22" s="571">
        <v>287366932243</v>
      </c>
      <c r="F22" s="572">
        <v>249479576777</v>
      </c>
      <c r="L22" s="131"/>
      <c r="M22" s="131"/>
      <c r="N22" s="131"/>
      <c r="O22" s="593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  <c r="AA22" s="131"/>
      <c r="AB22" s="131"/>
    </row>
    <row r="23" spans="3:28" ht="30" customHeight="1">
      <c r="C23" s="555"/>
      <c r="D23" s="725" t="s">
        <v>256</v>
      </c>
      <c r="E23" s="571">
        <v>50497103826</v>
      </c>
      <c r="F23" s="572">
        <v>40437047530</v>
      </c>
      <c r="L23" s="131"/>
      <c r="M23" s="131"/>
      <c r="N23" s="590"/>
      <c r="O23" s="593"/>
      <c r="P23" s="131"/>
      <c r="Q23" s="131"/>
      <c r="R23" s="131"/>
      <c r="S23" s="131"/>
      <c r="T23" s="131"/>
      <c r="U23" s="131"/>
      <c r="V23" s="131"/>
      <c r="W23" s="131"/>
      <c r="X23" s="131"/>
      <c r="Y23" s="131"/>
      <c r="Z23" s="131"/>
      <c r="AA23" s="131"/>
      <c r="AB23" s="131"/>
    </row>
    <row r="24" spans="3:28" ht="30" customHeight="1">
      <c r="C24" s="555"/>
      <c r="D24" s="725" t="s">
        <v>257</v>
      </c>
      <c r="E24" s="571">
        <v>-50736162747</v>
      </c>
      <c r="F24" s="572">
        <v>159702300074</v>
      </c>
      <c r="L24" s="131"/>
      <c r="M24" s="131"/>
      <c r="N24" s="131"/>
      <c r="O24" s="593"/>
      <c r="P24" s="591"/>
      <c r="Q24" s="131"/>
      <c r="R24" s="131"/>
      <c r="S24" s="131"/>
      <c r="T24" s="131"/>
      <c r="U24" s="131"/>
      <c r="V24" s="131"/>
      <c r="W24" s="131"/>
      <c r="X24" s="131"/>
      <c r="Y24" s="131"/>
      <c r="Z24" s="131"/>
      <c r="AA24" s="131"/>
      <c r="AB24" s="131"/>
    </row>
    <row r="25" spans="3:28" ht="30" customHeight="1">
      <c r="C25" s="555"/>
      <c r="D25" s="725" t="s">
        <v>258</v>
      </c>
      <c r="E25" s="571">
        <v>-116525299798</v>
      </c>
      <c r="F25" s="572">
        <v>-69246927401</v>
      </c>
      <c r="L25" s="131"/>
      <c r="M25" s="131"/>
      <c r="N25" s="131"/>
      <c r="O25" s="593"/>
      <c r="P25" s="591"/>
      <c r="Q25" s="131"/>
      <c r="R25" s="131"/>
      <c r="S25" s="131"/>
      <c r="T25" s="131"/>
      <c r="U25" s="131"/>
      <c r="V25" s="131"/>
      <c r="W25" s="131"/>
      <c r="X25" s="131"/>
      <c r="Y25" s="131"/>
      <c r="Z25" s="131"/>
      <c r="AA25" s="131"/>
      <c r="AB25" s="131"/>
    </row>
    <row r="26" spans="3:28" ht="30" customHeight="1">
      <c r="C26" s="555"/>
      <c r="D26" s="725" t="s">
        <v>248</v>
      </c>
      <c r="E26" s="571">
        <v>565935674206</v>
      </c>
      <c r="F26" s="572">
        <v>479362456260</v>
      </c>
      <c r="L26" s="131"/>
      <c r="M26" s="131"/>
      <c r="N26" s="131"/>
      <c r="O26" s="131"/>
      <c r="P26" s="59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131"/>
      <c r="AB26" s="131"/>
    </row>
    <row r="27" spans="3:28" ht="30" customHeight="1">
      <c r="C27" s="555"/>
      <c r="D27" s="725" t="s">
        <v>249</v>
      </c>
      <c r="E27" s="571">
        <v>-18928339585</v>
      </c>
      <c r="F27" s="572">
        <v>-24959419340</v>
      </c>
      <c r="L27" s="131"/>
      <c r="M27" s="131"/>
      <c r="N27" s="590"/>
      <c r="O27" s="593"/>
      <c r="P27" s="131"/>
      <c r="Q27" s="131"/>
      <c r="R27" s="131"/>
      <c r="S27" s="131"/>
      <c r="T27" s="131"/>
      <c r="U27" s="131"/>
      <c r="V27" s="131"/>
      <c r="W27" s="131"/>
      <c r="X27" s="131"/>
      <c r="Y27" s="131"/>
      <c r="Z27" s="131"/>
      <c r="AA27" s="131"/>
      <c r="AB27" s="131"/>
    </row>
    <row r="28" spans="3:28" ht="30" customHeight="1">
      <c r="C28" s="555"/>
      <c r="D28" s="725" t="s">
        <v>259</v>
      </c>
      <c r="E28" s="571">
        <v>0</v>
      </c>
      <c r="F28" s="572">
        <v>0</v>
      </c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31"/>
      <c r="AA28" s="131"/>
      <c r="AB28" s="131"/>
    </row>
    <row r="29" spans="3:28" ht="30" customHeight="1">
      <c r="C29" s="535"/>
      <c r="D29" s="724" t="s">
        <v>260</v>
      </c>
      <c r="E29" s="571">
        <v>6613435856</v>
      </c>
      <c r="F29" s="572">
        <v>7561712271</v>
      </c>
      <c r="L29" s="131"/>
      <c r="M29" s="131"/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131"/>
      <c r="Z29" s="131"/>
      <c r="AA29" s="131"/>
      <c r="AB29" s="131"/>
    </row>
    <row r="30" spans="3:28" ht="30" customHeight="1">
      <c r="C30" s="535"/>
      <c r="D30" s="724" t="s">
        <v>261</v>
      </c>
      <c r="E30" s="571">
        <v>29613497604</v>
      </c>
      <c r="F30" s="572">
        <v>27633879962</v>
      </c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1"/>
      <c r="Z30" s="131"/>
      <c r="AA30" s="131"/>
      <c r="AB30" s="131"/>
    </row>
    <row r="31" spans="3:28" ht="30" customHeight="1">
      <c r="C31" s="535"/>
      <c r="D31" s="724" t="s">
        <v>262</v>
      </c>
      <c r="E31" s="571">
        <v>29613497604</v>
      </c>
      <c r="F31" s="572">
        <v>27633879962</v>
      </c>
      <c r="L31" s="131"/>
      <c r="M31" s="131"/>
      <c r="N31" s="131"/>
      <c r="O31" s="131"/>
      <c r="P31" s="131"/>
      <c r="Q31" s="131"/>
      <c r="R31" s="131"/>
      <c r="S31" s="131"/>
      <c r="T31" s="131"/>
      <c r="U31" s="131"/>
      <c r="V31" s="131"/>
      <c r="W31" s="131"/>
      <c r="X31" s="131"/>
      <c r="Y31" s="131"/>
      <c r="Z31" s="131"/>
      <c r="AA31" s="131"/>
      <c r="AB31" s="131"/>
    </row>
    <row r="32" spans="3:28" ht="30" customHeight="1">
      <c r="C32" s="555"/>
      <c r="D32" s="725" t="s">
        <v>263</v>
      </c>
      <c r="E32" s="571">
        <v>32398064990</v>
      </c>
      <c r="F32" s="572">
        <v>32804700763</v>
      </c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  <c r="AA32" s="131"/>
      <c r="AB32" s="131"/>
    </row>
    <row r="33" spans="3:28" ht="30" customHeight="1">
      <c r="C33" s="555"/>
      <c r="D33" s="725" t="s">
        <v>254</v>
      </c>
      <c r="E33" s="571">
        <v>570938912</v>
      </c>
      <c r="F33" s="572">
        <v>621533113</v>
      </c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  <c r="AA33" s="131"/>
      <c r="AB33" s="131"/>
    </row>
    <row r="34" spans="3:28" ht="30" customHeight="1">
      <c r="C34" s="555"/>
      <c r="D34" s="725" t="s">
        <v>264</v>
      </c>
      <c r="E34" s="571">
        <v>3650299</v>
      </c>
      <c r="F34" s="572">
        <v>307888836</v>
      </c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  <c r="AA34" s="131"/>
      <c r="AB34" s="131"/>
    </row>
    <row r="35" spans="3:28" ht="30" customHeight="1">
      <c r="C35" s="555"/>
      <c r="D35" s="725" t="s">
        <v>265</v>
      </c>
      <c r="E35" s="571">
        <v>-3317232592</v>
      </c>
      <c r="F35" s="572">
        <v>-6116044573</v>
      </c>
      <c r="L35" s="131"/>
      <c r="M35" s="131"/>
      <c r="N35" s="131"/>
      <c r="O35" s="131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  <c r="AA35" s="131"/>
      <c r="AB35" s="131"/>
    </row>
    <row r="36" spans="3:28" ht="30" customHeight="1">
      <c r="C36" s="555"/>
      <c r="D36" s="725" t="s">
        <v>266</v>
      </c>
      <c r="E36" s="571">
        <v>-41924005</v>
      </c>
      <c r="F36" s="572">
        <v>15801823</v>
      </c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  <c r="AA36" s="131"/>
      <c r="AB36" s="131"/>
    </row>
    <row r="37" spans="3:28" ht="30" customHeight="1">
      <c r="C37" s="555"/>
      <c r="D37" s="725" t="s">
        <v>267</v>
      </c>
      <c r="E37" s="571">
        <v>0</v>
      </c>
      <c r="F37" s="572">
        <v>0</v>
      </c>
      <c r="L37" s="131"/>
      <c r="M37" s="131"/>
      <c r="N37" s="131"/>
      <c r="O37" s="131"/>
      <c r="P37" s="131"/>
      <c r="Q37" s="131"/>
      <c r="R37" s="131"/>
      <c r="S37" s="131"/>
      <c r="T37" s="131"/>
      <c r="U37" s="131"/>
      <c r="V37" s="131"/>
      <c r="W37" s="131"/>
      <c r="X37" s="131"/>
      <c r="Y37" s="131"/>
      <c r="Z37" s="131"/>
      <c r="AA37" s="131"/>
      <c r="AB37" s="131"/>
    </row>
    <row r="38" spans="3:28" ht="30" customHeight="1">
      <c r="C38" s="535"/>
      <c r="D38" s="724" t="s">
        <v>268</v>
      </c>
      <c r="E38" s="571">
        <v>0</v>
      </c>
      <c r="F38" s="572">
        <v>0</v>
      </c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</row>
    <row r="39" spans="3:28" ht="30" customHeight="1">
      <c r="C39" s="535"/>
      <c r="D39" s="724" t="s">
        <v>269</v>
      </c>
      <c r="E39" s="571">
        <v>43503692267</v>
      </c>
      <c r="F39" s="572">
        <v>34648520763</v>
      </c>
      <c r="L39" s="131"/>
      <c r="M39" s="131"/>
      <c r="N39" s="13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31"/>
      <c r="AA39" s="131"/>
      <c r="AB39" s="131"/>
    </row>
    <row r="40" spans="3:28" ht="30" customHeight="1">
      <c r="C40" s="535"/>
      <c r="D40" s="724" t="s">
        <v>270</v>
      </c>
      <c r="E40" s="571">
        <v>43476272912</v>
      </c>
      <c r="F40" s="572">
        <v>34638520763</v>
      </c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  <c r="AA40" s="131"/>
      <c r="AB40" s="131"/>
    </row>
    <row r="41" spans="3:28" ht="30" customHeight="1">
      <c r="C41" s="555"/>
      <c r="D41" s="725" t="s">
        <v>271</v>
      </c>
      <c r="E41" s="571">
        <v>23757913254</v>
      </c>
      <c r="F41" s="572">
        <v>18395115964</v>
      </c>
    </row>
    <row r="42" spans="3:28" ht="30" customHeight="1">
      <c r="C42" s="555"/>
      <c r="D42" s="725" t="s">
        <v>243</v>
      </c>
      <c r="E42" s="571">
        <v>0</v>
      </c>
      <c r="F42" s="572">
        <v>0</v>
      </c>
    </row>
    <row r="43" spans="3:28" ht="30" customHeight="1">
      <c r="C43" s="555"/>
      <c r="D43" s="725" t="s">
        <v>272</v>
      </c>
      <c r="E43" s="571">
        <v>581223557</v>
      </c>
      <c r="F43" s="572">
        <v>559130271</v>
      </c>
    </row>
    <row r="44" spans="3:28" ht="30" customHeight="1">
      <c r="C44" s="555"/>
      <c r="D44" s="725" t="s">
        <v>273</v>
      </c>
      <c r="E44" s="571">
        <v>18245398457</v>
      </c>
      <c r="F44" s="572">
        <v>14303490077</v>
      </c>
    </row>
    <row r="45" spans="3:28" ht="30" customHeight="1">
      <c r="C45" s="555"/>
      <c r="D45" s="725" t="s">
        <v>266</v>
      </c>
      <c r="E45" s="571">
        <v>-41924005</v>
      </c>
      <c r="F45" s="572">
        <v>15801823</v>
      </c>
    </row>
    <row r="46" spans="3:28" ht="30" customHeight="1">
      <c r="C46" s="555"/>
      <c r="D46" s="725" t="s">
        <v>274</v>
      </c>
      <c r="E46" s="571">
        <v>933661649</v>
      </c>
      <c r="F46" s="572">
        <v>1364982628</v>
      </c>
    </row>
    <row r="47" spans="3:28" ht="30" customHeight="1">
      <c r="C47" s="535"/>
      <c r="D47" s="724" t="s">
        <v>275</v>
      </c>
      <c r="E47" s="571">
        <v>27419355</v>
      </c>
      <c r="F47" s="572">
        <v>10000000</v>
      </c>
    </row>
    <row r="48" spans="3:28" ht="30" customHeight="1">
      <c r="C48" s="535"/>
      <c r="D48" s="724" t="s">
        <v>276</v>
      </c>
      <c r="E48" s="571">
        <v>68669982541</v>
      </c>
      <c r="F48" s="572">
        <v>59860430668</v>
      </c>
    </row>
    <row r="49" spans="3:6" ht="30" customHeight="1">
      <c r="C49" s="531"/>
      <c r="D49" s="726"/>
      <c r="E49" s="571"/>
      <c r="F49" s="572"/>
    </row>
    <row r="50" spans="3:6" ht="30" customHeight="1">
      <c r="C50" s="531"/>
      <c r="D50" s="727" t="s">
        <v>277</v>
      </c>
      <c r="E50" s="571">
        <v>354809259769</v>
      </c>
      <c r="F50" s="572">
        <v>40525617513</v>
      </c>
    </row>
    <row r="51" spans="3:6" ht="30" customHeight="1">
      <c r="C51" s="535"/>
      <c r="D51" s="724" t="s">
        <v>278</v>
      </c>
      <c r="E51" s="571">
        <v>9023801198290</v>
      </c>
      <c r="F51" s="572">
        <v>5120672476924</v>
      </c>
    </row>
    <row r="52" spans="3:6" ht="30" customHeight="1">
      <c r="C52" s="555"/>
      <c r="D52" s="725" t="s">
        <v>279</v>
      </c>
      <c r="E52" s="571">
        <v>5437435283</v>
      </c>
      <c r="F52" s="572">
        <v>2632236783</v>
      </c>
    </row>
    <row r="53" spans="3:6" ht="30" customHeight="1">
      <c r="C53" s="555"/>
      <c r="D53" s="728" t="s">
        <v>709</v>
      </c>
      <c r="E53" s="571">
        <v>0</v>
      </c>
      <c r="F53" s="572">
        <v>0</v>
      </c>
    </row>
    <row r="54" spans="3:6" ht="30" customHeight="1">
      <c r="C54" s="555"/>
      <c r="D54" s="728" t="s">
        <v>695</v>
      </c>
      <c r="E54" s="571">
        <v>5437435283</v>
      </c>
      <c r="F54" s="572">
        <v>2632236783</v>
      </c>
    </row>
    <row r="55" spans="3:6" ht="30" customHeight="1">
      <c r="C55" s="555"/>
      <c r="D55" s="725" t="s">
        <v>696</v>
      </c>
      <c r="E55" s="571">
        <v>1388236541501</v>
      </c>
      <c r="F55" s="572">
        <v>1295174321441</v>
      </c>
    </row>
    <row r="56" spans="3:6" ht="30" customHeight="1">
      <c r="C56" s="555"/>
      <c r="D56" s="728" t="s">
        <v>710</v>
      </c>
      <c r="E56" s="571">
        <v>18642891394</v>
      </c>
      <c r="F56" s="572">
        <v>18403277953</v>
      </c>
    </row>
    <row r="57" spans="3:6" ht="30" customHeight="1">
      <c r="C57" s="555"/>
      <c r="D57" s="728" t="s">
        <v>711</v>
      </c>
      <c r="E57" s="571">
        <v>146144337178</v>
      </c>
      <c r="F57" s="572">
        <v>140944361523</v>
      </c>
    </row>
    <row r="58" spans="3:6" ht="30" customHeight="1">
      <c r="C58" s="555"/>
      <c r="D58" s="728" t="s">
        <v>712</v>
      </c>
      <c r="E58" s="571">
        <v>736631513468</v>
      </c>
      <c r="F58" s="572">
        <v>641408167379</v>
      </c>
    </row>
    <row r="59" spans="3:6" ht="30" customHeight="1">
      <c r="C59" s="555"/>
      <c r="D59" s="728" t="s">
        <v>713</v>
      </c>
      <c r="E59" s="571">
        <v>132281801403</v>
      </c>
      <c r="F59" s="572">
        <v>139303630268</v>
      </c>
    </row>
    <row r="60" spans="3:6" ht="30" customHeight="1">
      <c r="C60" s="555"/>
      <c r="D60" s="728" t="s">
        <v>714</v>
      </c>
      <c r="E60" s="571">
        <v>349455145146</v>
      </c>
      <c r="F60" s="572">
        <v>350057805886</v>
      </c>
    </row>
    <row r="61" spans="3:6" ht="30" customHeight="1">
      <c r="C61" s="555"/>
      <c r="D61" s="728" t="s">
        <v>715</v>
      </c>
      <c r="E61" s="571">
        <v>5080852912</v>
      </c>
      <c r="F61" s="572">
        <v>5057078432</v>
      </c>
    </row>
    <row r="62" spans="3:6" ht="30" customHeight="1">
      <c r="C62" s="555"/>
      <c r="D62" s="725" t="s">
        <v>697</v>
      </c>
      <c r="E62" s="571">
        <v>77946343754</v>
      </c>
      <c r="F62" s="572">
        <v>76042311187</v>
      </c>
    </row>
    <row r="63" spans="3:6" ht="30" customHeight="1">
      <c r="C63" s="555"/>
      <c r="D63" s="725" t="s">
        <v>698</v>
      </c>
      <c r="E63" s="571">
        <v>46264241674</v>
      </c>
      <c r="F63" s="572">
        <v>49276940515</v>
      </c>
    </row>
    <row r="64" spans="3:6" ht="30" customHeight="1">
      <c r="C64" s="555"/>
      <c r="D64" s="725" t="s">
        <v>699</v>
      </c>
      <c r="E64" s="571">
        <v>7185663351</v>
      </c>
      <c r="F64" s="572">
        <v>6654162940</v>
      </c>
    </row>
    <row r="65" spans="3:6" ht="30" customHeight="1">
      <c r="C65" s="555"/>
      <c r="D65" s="725" t="s">
        <v>700</v>
      </c>
      <c r="E65" s="571">
        <v>1773622876999</v>
      </c>
      <c r="F65" s="572">
        <v>563398705894</v>
      </c>
    </row>
    <row r="66" spans="3:6" ht="30" customHeight="1">
      <c r="C66" s="555"/>
      <c r="D66" s="725" t="s">
        <v>701</v>
      </c>
      <c r="E66" s="571">
        <v>0</v>
      </c>
      <c r="F66" s="572">
        <v>0</v>
      </c>
    </row>
    <row r="67" spans="3:6" ht="30" customHeight="1">
      <c r="C67" s="555"/>
      <c r="D67" s="725" t="s">
        <v>702</v>
      </c>
      <c r="E67" s="571">
        <v>3356341387128</v>
      </c>
      <c r="F67" s="572">
        <v>1355134477762</v>
      </c>
    </row>
    <row r="68" spans="3:6" ht="30" customHeight="1">
      <c r="C68" s="555"/>
      <c r="D68" s="725" t="s">
        <v>703</v>
      </c>
      <c r="E68" s="571">
        <v>0</v>
      </c>
      <c r="F68" s="572">
        <v>0</v>
      </c>
    </row>
    <row r="69" spans="3:6" ht="30" customHeight="1">
      <c r="C69" s="555"/>
      <c r="D69" s="725" t="s">
        <v>704</v>
      </c>
      <c r="E69" s="571">
        <v>211893700</v>
      </c>
      <c r="F69" s="572">
        <v>58698829</v>
      </c>
    </row>
    <row r="70" spans="3:6" ht="30" customHeight="1">
      <c r="C70" s="555"/>
      <c r="D70" s="725" t="s">
        <v>705</v>
      </c>
      <c r="E70" s="571">
        <v>0</v>
      </c>
      <c r="F70" s="572">
        <v>0</v>
      </c>
    </row>
    <row r="71" spans="3:6" ht="30" customHeight="1">
      <c r="C71" s="555"/>
      <c r="D71" s="725" t="s">
        <v>706</v>
      </c>
      <c r="E71" s="571">
        <v>0</v>
      </c>
      <c r="F71" s="572">
        <v>0</v>
      </c>
    </row>
    <row r="72" spans="3:6" ht="30" customHeight="1">
      <c r="C72" s="555"/>
      <c r="D72" s="725" t="s">
        <v>707</v>
      </c>
      <c r="E72" s="571">
        <v>0</v>
      </c>
      <c r="F72" s="572">
        <v>0</v>
      </c>
    </row>
    <row r="73" spans="3:6" ht="30" customHeight="1">
      <c r="C73" s="555"/>
      <c r="D73" s="725" t="s">
        <v>708</v>
      </c>
      <c r="E73" s="571">
        <v>533723102226</v>
      </c>
      <c r="F73" s="572">
        <v>441814612545</v>
      </c>
    </row>
    <row r="74" spans="3:6" ht="30" customHeight="1">
      <c r="C74" s="555"/>
      <c r="D74" s="728" t="s">
        <v>716</v>
      </c>
      <c r="E74" s="571">
        <v>334146263220</v>
      </c>
      <c r="F74" s="572">
        <v>324492251985</v>
      </c>
    </row>
    <row r="75" spans="3:6" ht="30" customHeight="1">
      <c r="C75" s="535"/>
      <c r="D75" s="728" t="s">
        <v>717</v>
      </c>
      <c r="E75" s="571">
        <v>13612881015</v>
      </c>
      <c r="F75" s="572">
        <v>97826546209</v>
      </c>
    </row>
    <row r="76" spans="3:6" ht="30" customHeight="1">
      <c r="C76" s="555"/>
      <c r="D76" s="728" t="s">
        <v>718</v>
      </c>
      <c r="E76" s="571">
        <v>185954910591</v>
      </c>
      <c r="F76" s="572">
        <v>19495814351</v>
      </c>
    </row>
    <row r="77" spans="3:6" ht="30" customHeight="1">
      <c r="C77" s="555"/>
      <c r="D77" s="728" t="s">
        <v>719</v>
      </c>
      <c r="E77" s="571">
        <v>0</v>
      </c>
      <c r="F77" s="572">
        <v>0</v>
      </c>
    </row>
    <row r="78" spans="3:6" ht="30" customHeight="1">
      <c r="C78" s="555"/>
      <c r="D78" s="728" t="s">
        <v>720</v>
      </c>
      <c r="E78" s="571">
        <v>9047400</v>
      </c>
      <c r="F78" s="572">
        <v>0</v>
      </c>
    </row>
    <row r="79" spans="3:6" ht="30" customHeight="1">
      <c r="C79" s="555"/>
      <c r="D79" s="725" t="s">
        <v>721</v>
      </c>
      <c r="E79" s="571">
        <v>93810112596</v>
      </c>
      <c r="F79" s="572">
        <v>661355460152</v>
      </c>
    </row>
    <row r="80" spans="3:6" ht="30" customHeight="1">
      <c r="C80" s="555"/>
      <c r="D80" s="728" t="s">
        <v>716</v>
      </c>
      <c r="E80" s="571">
        <v>5715602232</v>
      </c>
      <c r="F80" s="572">
        <v>17348537169</v>
      </c>
    </row>
    <row r="81" spans="3:6" ht="30" customHeight="1">
      <c r="C81" s="555"/>
      <c r="D81" s="728" t="s">
        <v>717</v>
      </c>
      <c r="E81" s="571">
        <v>7969741885</v>
      </c>
      <c r="F81" s="572">
        <v>603585375255</v>
      </c>
    </row>
    <row r="82" spans="3:6" ht="30" customHeight="1">
      <c r="C82" s="555"/>
      <c r="D82" s="728" t="s">
        <v>718</v>
      </c>
      <c r="E82" s="571">
        <v>80124768479</v>
      </c>
      <c r="F82" s="572">
        <v>40421547728</v>
      </c>
    </row>
    <row r="83" spans="3:6" ht="30" customHeight="1">
      <c r="C83" s="555"/>
      <c r="D83" s="728" t="s">
        <v>719</v>
      </c>
      <c r="E83" s="571">
        <v>0</v>
      </c>
      <c r="F83" s="572">
        <v>0</v>
      </c>
    </row>
    <row r="84" spans="3:6" ht="30" customHeight="1">
      <c r="C84" s="555"/>
      <c r="D84" s="728" t="s">
        <v>720</v>
      </c>
      <c r="E84" s="571">
        <v>0</v>
      </c>
      <c r="F84" s="572">
        <v>0</v>
      </c>
    </row>
    <row r="85" spans="3:6" ht="30" customHeight="1">
      <c r="C85" s="555"/>
      <c r="D85" s="725" t="s">
        <v>722</v>
      </c>
      <c r="E85" s="571">
        <v>126261749004</v>
      </c>
      <c r="F85" s="572">
        <v>19056753274</v>
      </c>
    </row>
    <row r="86" spans="3:6" ht="30" customHeight="1">
      <c r="C86" s="555"/>
      <c r="D86" s="725" t="s">
        <v>723</v>
      </c>
      <c r="E86" s="571">
        <v>1210190773365</v>
      </c>
      <c r="F86" s="572">
        <v>260590839681</v>
      </c>
    </row>
    <row r="87" spans="3:6" ht="30" customHeight="1">
      <c r="C87" s="555"/>
      <c r="D87" s="725" t="s">
        <v>724</v>
      </c>
      <c r="E87" s="571">
        <v>0</v>
      </c>
      <c r="F87" s="572">
        <v>0</v>
      </c>
    </row>
    <row r="88" spans="3:6" ht="30" customHeight="1">
      <c r="C88" s="555"/>
      <c r="D88" s="725" t="s">
        <v>725</v>
      </c>
      <c r="E88" s="573">
        <v>0</v>
      </c>
      <c r="F88" s="574">
        <v>0</v>
      </c>
    </row>
    <row r="89" spans="3:6" s="540" customFormat="1" ht="30" customHeight="1">
      <c r="C89" s="555"/>
      <c r="D89" s="725" t="s">
        <v>726</v>
      </c>
      <c r="E89" s="573">
        <v>3734574</v>
      </c>
      <c r="F89" s="574">
        <v>8493803</v>
      </c>
    </row>
    <row r="90" spans="3:6" s="540" customFormat="1" ht="30" customHeight="1">
      <c r="C90" s="555"/>
      <c r="D90" s="725" t="s">
        <v>727</v>
      </c>
      <c r="E90" s="573">
        <v>0</v>
      </c>
      <c r="F90" s="574">
        <v>0</v>
      </c>
    </row>
    <row r="91" spans="3:6" s="540" customFormat="1" ht="30" customHeight="1">
      <c r="C91" s="555"/>
      <c r="D91" s="725" t="s">
        <v>728</v>
      </c>
      <c r="E91" s="573">
        <v>0</v>
      </c>
      <c r="F91" s="574">
        <v>0</v>
      </c>
    </row>
    <row r="92" spans="3:6" s="540" customFormat="1" ht="30" customHeight="1">
      <c r="C92" s="555"/>
      <c r="D92" s="725" t="s">
        <v>729</v>
      </c>
      <c r="E92" s="573">
        <v>404565343135</v>
      </c>
      <c r="F92" s="574">
        <v>389474462118</v>
      </c>
    </row>
    <row r="93" spans="3:6" s="540" customFormat="1" ht="30" customHeight="1">
      <c r="C93" s="555"/>
      <c r="D93" s="724" t="s">
        <v>280</v>
      </c>
      <c r="E93" s="573">
        <v>8668991938521</v>
      </c>
      <c r="F93" s="574">
        <v>5080146859411</v>
      </c>
    </row>
    <row r="94" spans="3:6" s="540" customFormat="1" ht="30" customHeight="1">
      <c r="C94" s="555"/>
      <c r="D94" s="725" t="s">
        <v>730</v>
      </c>
      <c r="E94" s="573">
        <v>3717273811667</v>
      </c>
      <c r="F94" s="574">
        <v>2297490523013</v>
      </c>
    </row>
    <row r="95" spans="3:6" s="540" customFormat="1" ht="30" customHeight="1">
      <c r="C95" s="555"/>
      <c r="D95" s="728" t="s">
        <v>731</v>
      </c>
      <c r="E95" s="573">
        <v>3716749333430</v>
      </c>
      <c r="F95" s="574">
        <v>2296931270303</v>
      </c>
    </row>
    <row r="96" spans="3:6" s="540" customFormat="1" ht="30" customHeight="1">
      <c r="C96" s="555"/>
      <c r="D96" s="728" t="s">
        <v>732</v>
      </c>
      <c r="E96" s="573">
        <v>524478237</v>
      </c>
      <c r="F96" s="574">
        <v>559252710</v>
      </c>
    </row>
    <row r="97" spans="3:6" s="540" customFormat="1" ht="30" customHeight="1">
      <c r="C97" s="555"/>
      <c r="D97" s="725" t="s">
        <v>733</v>
      </c>
      <c r="E97" s="573">
        <v>72011845119</v>
      </c>
      <c r="F97" s="574">
        <v>68155773907</v>
      </c>
    </row>
    <row r="98" spans="3:6" s="540" customFormat="1" ht="30" customHeight="1">
      <c r="C98" s="555"/>
      <c r="D98" s="725" t="s">
        <v>734</v>
      </c>
      <c r="E98" s="573">
        <v>59248267341</v>
      </c>
      <c r="F98" s="574">
        <v>40654161527</v>
      </c>
    </row>
    <row r="99" spans="3:6" s="540" customFormat="1" ht="30" customHeight="1">
      <c r="C99" s="531"/>
      <c r="D99" s="725" t="s">
        <v>735</v>
      </c>
      <c r="E99" s="571">
        <v>21448965041</v>
      </c>
      <c r="F99" s="572">
        <v>20436765068</v>
      </c>
    </row>
    <row r="100" spans="3:6" ht="30" customHeight="1">
      <c r="C100" s="531"/>
      <c r="D100" s="725" t="s">
        <v>736</v>
      </c>
      <c r="E100" s="571">
        <v>0</v>
      </c>
      <c r="F100" s="572">
        <v>0</v>
      </c>
    </row>
    <row r="101" spans="3:6" ht="30" customHeight="1">
      <c r="C101" s="535"/>
      <c r="D101" s="725" t="s">
        <v>737</v>
      </c>
      <c r="E101" s="571">
        <v>361466831142</v>
      </c>
      <c r="F101" s="572">
        <v>154532123508</v>
      </c>
    </row>
    <row r="102" spans="3:6" ht="30" customHeight="1">
      <c r="C102" s="555"/>
      <c r="D102" s="725" t="s">
        <v>738</v>
      </c>
      <c r="E102" s="571">
        <v>0</v>
      </c>
      <c r="F102" s="572">
        <v>0</v>
      </c>
    </row>
    <row r="103" spans="3:6" ht="30" customHeight="1">
      <c r="C103" s="555"/>
      <c r="D103" s="725" t="s">
        <v>739</v>
      </c>
      <c r="E103" s="571">
        <v>1063056587443</v>
      </c>
      <c r="F103" s="572">
        <v>458303841587</v>
      </c>
    </row>
    <row r="104" spans="3:6" ht="30" customHeight="1">
      <c r="C104" s="555"/>
      <c r="D104" s="725" t="s">
        <v>740</v>
      </c>
      <c r="E104" s="571">
        <v>0</v>
      </c>
      <c r="F104" s="572">
        <v>0</v>
      </c>
    </row>
    <row r="105" spans="3:6" ht="30" customHeight="1">
      <c r="C105" s="555"/>
      <c r="D105" s="725" t="s">
        <v>741</v>
      </c>
      <c r="E105" s="571">
        <v>63434624512</v>
      </c>
      <c r="F105" s="572">
        <v>40832899120</v>
      </c>
    </row>
    <row r="106" spans="3:6" ht="30" customHeight="1">
      <c r="C106" s="555"/>
      <c r="D106" s="725" t="s">
        <v>742</v>
      </c>
      <c r="E106" s="571">
        <v>0</v>
      </c>
      <c r="F106" s="572">
        <v>0</v>
      </c>
    </row>
    <row r="107" spans="3:6" ht="30" customHeight="1">
      <c r="C107" s="555"/>
      <c r="D107" s="725" t="s">
        <v>743</v>
      </c>
      <c r="E107" s="571">
        <v>0</v>
      </c>
      <c r="F107" s="572">
        <v>0</v>
      </c>
    </row>
    <row r="108" spans="3:6" ht="30" customHeight="1">
      <c r="C108" s="555"/>
      <c r="D108" s="725" t="s">
        <v>744</v>
      </c>
      <c r="E108" s="571">
        <v>1421316665895</v>
      </c>
      <c r="F108" s="572">
        <v>629253348248</v>
      </c>
    </row>
    <row r="109" spans="3:6" ht="30" customHeight="1">
      <c r="C109" s="555"/>
      <c r="D109" s="728" t="s">
        <v>716</v>
      </c>
      <c r="E109" s="571">
        <v>447462693203</v>
      </c>
      <c r="F109" s="572">
        <v>298381731719</v>
      </c>
    </row>
    <row r="110" spans="3:6" ht="30" customHeight="1">
      <c r="C110" s="535"/>
      <c r="D110" s="728" t="s">
        <v>717</v>
      </c>
      <c r="E110" s="571">
        <v>183746710949</v>
      </c>
      <c r="F110" s="572">
        <v>18954022798</v>
      </c>
    </row>
    <row r="111" spans="3:6" ht="30" customHeight="1">
      <c r="C111" s="555"/>
      <c r="D111" s="728" t="s">
        <v>718</v>
      </c>
      <c r="E111" s="571">
        <v>789022006537</v>
      </c>
      <c r="F111" s="572">
        <v>311917593731</v>
      </c>
    </row>
    <row r="112" spans="3:6" ht="30" customHeight="1">
      <c r="C112" s="555"/>
      <c r="D112" s="728" t="s">
        <v>719</v>
      </c>
      <c r="E112" s="571">
        <v>0</v>
      </c>
      <c r="F112" s="572">
        <v>0</v>
      </c>
    </row>
    <row r="113" spans="3:6" ht="30" customHeight="1">
      <c r="C113" s="555"/>
      <c r="D113" s="728" t="s">
        <v>720</v>
      </c>
      <c r="E113" s="571">
        <v>1085255206</v>
      </c>
      <c r="F113" s="572">
        <v>0</v>
      </c>
    </row>
    <row r="114" spans="3:6" ht="30" customHeight="1">
      <c r="C114" s="555"/>
      <c r="D114" s="725" t="s">
        <v>745</v>
      </c>
      <c r="E114" s="571">
        <v>1484640591944</v>
      </c>
      <c r="F114" s="572">
        <v>205699424370</v>
      </c>
    </row>
    <row r="115" spans="3:6" ht="30" customHeight="1">
      <c r="C115" s="555"/>
      <c r="D115" s="728" t="s">
        <v>716</v>
      </c>
      <c r="E115" s="571">
        <v>574859240696</v>
      </c>
      <c r="F115" s="572">
        <v>68402050731</v>
      </c>
    </row>
    <row r="116" spans="3:6" ht="30" customHeight="1">
      <c r="C116" s="555"/>
      <c r="D116" s="728" t="s">
        <v>717</v>
      </c>
      <c r="E116" s="571">
        <v>907636324181</v>
      </c>
      <c r="F116" s="572">
        <v>135413833639</v>
      </c>
    </row>
    <row r="117" spans="3:6" ht="30" customHeight="1">
      <c r="C117" s="555"/>
      <c r="D117" s="728" t="s">
        <v>718</v>
      </c>
      <c r="E117" s="571">
        <v>2145027067</v>
      </c>
      <c r="F117" s="572">
        <v>1883540000</v>
      </c>
    </row>
    <row r="118" spans="3:6" ht="30" customHeight="1">
      <c r="C118" s="555"/>
      <c r="D118" s="728" t="s">
        <v>719</v>
      </c>
      <c r="E118" s="571">
        <v>0</v>
      </c>
      <c r="F118" s="572">
        <v>0</v>
      </c>
    </row>
    <row r="119" spans="3:6" ht="30" customHeight="1">
      <c r="C119" s="555"/>
      <c r="D119" s="728" t="s">
        <v>720</v>
      </c>
      <c r="E119" s="571">
        <v>0</v>
      </c>
      <c r="F119" s="572">
        <v>0</v>
      </c>
    </row>
    <row r="120" spans="3:6" ht="30" customHeight="1">
      <c r="C120" s="555"/>
      <c r="D120" s="725" t="s">
        <v>746</v>
      </c>
      <c r="E120" s="571">
        <v>9462001180</v>
      </c>
      <c r="F120" s="572">
        <v>104404926199</v>
      </c>
    </row>
    <row r="121" spans="3:6" ht="30" customHeight="1">
      <c r="C121" s="555"/>
      <c r="D121" s="725" t="s">
        <v>747</v>
      </c>
      <c r="E121" s="571">
        <v>139206995194</v>
      </c>
      <c r="F121" s="572">
        <v>808738218468</v>
      </c>
    </row>
    <row r="122" spans="3:6" ht="30" customHeight="1">
      <c r="C122" s="555"/>
      <c r="D122" s="725" t="s">
        <v>748</v>
      </c>
      <c r="E122" s="571">
        <v>0</v>
      </c>
      <c r="F122" s="572">
        <v>0</v>
      </c>
    </row>
    <row r="123" spans="3:6" ht="30" customHeight="1">
      <c r="C123" s="555"/>
      <c r="D123" s="725" t="s">
        <v>749</v>
      </c>
      <c r="E123" s="571">
        <v>0</v>
      </c>
      <c r="F123" s="572">
        <v>0</v>
      </c>
    </row>
    <row r="124" spans="3:6" ht="30" customHeight="1">
      <c r="C124" s="555"/>
      <c r="D124" s="725" t="s">
        <v>750</v>
      </c>
      <c r="E124" s="571">
        <v>13165717006</v>
      </c>
      <c r="F124" s="572">
        <v>13468245929</v>
      </c>
    </row>
    <row r="125" spans="3:6" ht="30" customHeight="1">
      <c r="C125" s="555"/>
      <c r="D125" s="725" t="s">
        <v>751</v>
      </c>
      <c r="E125" s="571">
        <v>21380153952</v>
      </c>
      <c r="F125" s="572">
        <v>21572676355</v>
      </c>
    </row>
    <row r="126" spans="3:6" ht="30" customHeight="1">
      <c r="C126" s="555"/>
      <c r="D126" s="725" t="s">
        <v>752</v>
      </c>
      <c r="E126" s="571">
        <v>0</v>
      </c>
      <c r="F126" s="572">
        <v>0</v>
      </c>
    </row>
    <row r="127" spans="3:6" ht="30" customHeight="1">
      <c r="C127" s="555"/>
      <c r="D127" s="725" t="s">
        <v>753</v>
      </c>
      <c r="E127" s="571">
        <v>0</v>
      </c>
      <c r="F127" s="572">
        <v>0</v>
      </c>
    </row>
    <row r="128" spans="3:6" ht="30" customHeight="1">
      <c r="C128" s="555"/>
      <c r="D128" s="725" t="s">
        <v>754</v>
      </c>
      <c r="E128" s="571">
        <v>221878881085</v>
      </c>
      <c r="F128" s="572">
        <v>216603932112</v>
      </c>
    </row>
    <row r="129" spans="3:6" ht="30" customHeight="1">
      <c r="C129" s="555"/>
      <c r="D129" s="729"/>
      <c r="E129" s="571"/>
      <c r="F129" s="572"/>
    </row>
    <row r="130" spans="3:6" ht="30" customHeight="1">
      <c r="C130" s="555"/>
      <c r="D130" s="727" t="s">
        <v>281</v>
      </c>
      <c r="E130" s="571">
        <v>640102736965</v>
      </c>
      <c r="F130" s="572">
        <v>216524977750</v>
      </c>
    </row>
    <row r="131" spans="3:6" ht="30" customHeight="1">
      <c r="C131" s="555"/>
      <c r="D131" s="729"/>
      <c r="E131" s="571"/>
      <c r="F131" s="572"/>
    </row>
    <row r="132" spans="3:6" ht="30" customHeight="1">
      <c r="C132" s="555"/>
      <c r="D132" s="727" t="s">
        <v>282</v>
      </c>
      <c r="E132" s="571">
        <v>-11493152728</v>
      </c>
      <c r="F132" s="572">
        <v>6915867454</v>
      </c>
    </row>
    <row r="133" spans="3:6" ht="30" customHeight="1">
      <c r="C133" s="555"/>
      <c r="D133" s="724" t="s">
        <v>283</v>
      </c>
      <c r="E133" s="571">
        <v>10318045135</v>
      </c>
      <c r="F133" s="572">
        <v>11460197980</v>
      </c>
    </row>
    <row r="134" spans="3:6" ht="30" customHeight="1">
      <c r="C134" s="555"/>
      <c r="D134" s="725" t="s">
        <v>755</v>
      </c>
      <c r="E134" s="571">
        <v>42119000</v>
      </c>
      <c r="F134" s="572">
        <v>213646000</v>
      </c>
    </row>
    <row r="135" spans="3:6" ht="30" customHeight="1">
      <c r="C135" s="555"/>
      <c r="D135" s="725" t="s">
        <v>756</v>
      </c>
      <c r="E135" s="571">
        <v>0</v>
      </c>
      <c r="F135" s="572">
        <v>0</v>
      </c>
    </row>
    <row r="136" spans="3:6" ht="30" customHeight="1">
      <c r="C136" s="555"/>
      <c r="D136" s="725" t="s">
        <v>757</v>
      </c>
      <c r="E136" s="571">
        <v>0</v>
      </c>
      <c r="F136" s="572">
        <v>0</v>
      </c>
    </row>
    <row r="137" spans="3:6" ht="30" customHeight="1">
      <c r="C137" s="555"/>
      <c r="D137" s="725" t="s">
        <v>758</v>
      </c>
      <c r="E137" s="571">
        <v>10081500</v>
      </c>
      <c r="F137" s="572">
        <v>0</v>
      </c>
    </row>
    <row r="138" spans="3:6" ht="30" customHeight="1">
      <c r="C138" s="555"/>
      <c r="D138" s="725" t="s">
        <v>759</v>
      </c>
      <c r="E138" s="571">
        <v>0</v>
      </c>
      <c r="F138" s="572">
        <v>0</v>
      </c>
    </row>
    <row r="139" spans="3:6" ht="30" customHeight="1">
      <c r="C139" s="555"/>
      <c r="D139" s="725" t="s">
        <v>760</v>
      </c>
      <c r="E139" s="571">
        <v>0</v>
      </c>
      <c r="F139" s="572">
        <v>0</v>
      </c>
    </row>
    <row r="140" spans="3:6" ht="30" customHeight="1">
      <c r="C140" s="555"/>
      <c r="D140" s="725" t="s">
        <v>761</v>
      </c>
      <c r="E140" s="571">
        <v>0</v>
      </c>
      <c r="F140" s="572">
        <v>0</v>
      </c>
    </row>
    <row r="141" spans="3:6" ht="30" customHeight="1">
      <c r="C141" s="555"/>
      <c r="D141" s="725" t="s">
        <v>762</v>
      </c>
      <c r="E141" s="571">
        <v>10265844635</v>
      </c>
      <c r="F141" s="572">
        <v>11246551980</v>
      </c>
    </row>
    <row r="142" spans="3:6" ht="30" customHeight="1">
      <c r="C142" s="555"/>
      <c r="D142" s="724" t="s">
        <v>284</v>
      </c>
      <c r="E142" s="571">
        <v>21811197863</v>
      </c>
      <c r="F142" s="572">
        <v>4544330526</v>
      </c>
    </row>
    <row r="143" spans="3:6" ht="30" customHeight="1">
      <c r="C143" s="555"/>
      <c r="D143" s="725" t="s">
        <v>763</v>
      </c>
      <c r="E143" s="571">
        <v>14599390</v>
      </c>
      <c r="F143" s="572">
        <v>193054642</v>
      </c>
    </row>
    <row r="144" spans="3:6" ht="30" customHeight="1">
      <c r="C144" s="555"/>
      <c r="D144" s="725" t="s">
        <v>764</v>
      </c>
      <c r="E144" s="571">
        <v>2769547215</v>
      </c>
      <c r="F144" s="572">
        <v>1641141465</v>
      </c>
    </row>
    <row r="145" spans="3:6" ht="30" customHeight="1">
      <c r="C145" s="555"/>
      <c r="D145" s="725" t="s">
        <v>765</v>
      </c>
      <c r="E145" s="571">
        <v>0</v>
      </c>
      <c r="F145" s="572">
        <v>0</v>
      </c>
    </row>
    <row r="146" spans="3:6" ht="30" customHeight="1">
      <c r="C146" s="555"/>
      <c r="D146" s="725" t="s">
        <v>766</v>
      </c>
      <c r="E146" s="571">
        <v>0</v>
      </c>
      <c r="F146" s="572">
        <v>0</v>
      </c>
    </row>
    <row r="147" spans="3:6" ht="30" customHeight="1">
      <c r="C147" s="555"/>
      <c r="D147" s="725" t="s">
        <v>767</v>
      </c>
      <c r="E147" s="571">
        <v>0</v>
      </c>
      <c r="F147" s="572">
        <v>0</v>
      </c>
    </row>
    <row r="148" spans="3:6" ht="30" customHeight="1">
      <c r="C148" s="555"/>
      <c r="D148" s="725" t="s">
        <v>768</v>
      </c>
      <c r="E148" s="571">
        <v>0</v>
      </c>
      <c r="F148" s="572">
        <v>0</v>
      </c>
    </row>
    <row r="149" spans="3:6" ht="30" customHeight="1">
      <c r="C149" s="555"/>
      <c r="D149" s="725" t="s">
        <v>769</v>
      </c>
      <c r="E149" s="571">
        <v>64000000</v>
      </c>
      <c r="F149" s="572">
        <v>2400000</v>
      </c>
    </row>
    <row r="150" spans="3:6" ht="30" customHeight="1">
      <c r="C150" s="555"/>
      <c r="D150" s="725" t="s">
        <v>770</v>
      </c>
      <c r="E150" s="571">
        <v>18963051258</v>
      </c>
      <c r="F150" s="572">
        <v>2707734419</v>
      </c>
    </row>
    <row r="151" spans="3:6" ht="30" customHeight="1">
      <c r="C151" s="555"/>
      <c r="D151" s="729"/>
      <c r="E151" s="571"/>
      <c r="F151" s="572"/>
    </row>
    <row r="152" spans="3:6" ht="30" customHeight="1">
      <c r="C152" s="555"/>
      <c r="D152" s="727" t="s">
        <v>285</v>
      </c>
      <c r="E152" s="571">
        <v>628609584237</v>
      </c>
      <c r="F152" s="572">
        <v>223440845204</v>
      </c>
    </row>
    <row r="153" spans="3:6" ht="30" customHeight="1">
      <c r="C153" s="555"/>
      <c r="D153" s="729"/>
      <c r="E153" s="571"/>
      <c r="F153" s="572"/>
    </row>
    <row r="154" spans="3:6" ht="30" customHeight="1">
      <c r="C154" s="555"/>
      <c r="D154" s="727" t="s">
        <v>286</v>
      </c>
      <c r="E154" s="571">
        <v>118397590260</v>
      </c>
      <c r="F154" s="572">
        <v>43739627218</v>
      </c>
    </row>
    <row r="155" spans="3:6" ht="30" customHeight="1">
      <c r="C155" s="555"/>
      <c r="D155" s="729"/>
      <c r="E155" s="571"/>
      <c r="F155" s="572"/>
    </row>
    <row r="156" spans="3:6" ht="30" customHeight="1">
      <c r="C156" s="555"/>
      <c r="D156" s="727" t="s">
        <v>561</v>
      </c>
      <c r="E156" s="571">
        <v>510211993977</v>
      </c>
      <c r="F156" s="572">
        <v>179701217986</v>
      </c>
    </row>
    <row r="157" spans="3:6" ht="30" customHeight="1">
      <c r="C157" s="555"/>
      <c r="D157" s="729"/>
      <c r="E157" s="571"/>
      <c r="F157" s="572"/>
    </row>
    <row r="158" spans="3:6" ht="30" customHeight="1">
      <c r="C158" s="555"/>
      <c r="D158" s="727" t="s">
        <v>287</v>
      </c>
      <c r="E158" s="571">
        <v>1438533752066</v>
      </c>
      <c r="F158" s="572">
        <v>-790285685816</v>
      </c>
    </row>
    <row r="159" spans="3:6" ht="30" customHeight="1">
      <c r="C159" s="555"/>
      <c r="D159" s="729"/>
      <c r="E159" s="571"/>
      <c r="F159" s="572"/>
    </row>
    <row r="160" spans="3:6" ht="30" customHeight="1">
      <c r="C160" s="536"/>
      <c r="D160" s="730" t="s">
        <v>288</v>
      </c>
      <c r="E160" s="575">
        <v>1948745746043</v>
      </c>
      <c r="F160" s="576">
        <v>-610584467830</v>
      </c>
    </row>
  </sheetData>
  <mergeCells count="1">
    <mergeCell ref="C4:D4"/>
  </mergeCells>
  <phoneticPr fontId="4" type="noConversion"/>
  <pageMargins left="0.39370078740157483" right="0.39370078740157483" top="0.39370078740157483" bottom="0.39370078740157483" header="0.51181102362204722" footer="0.15748031496062992"/>
  <pageSetup paperSize="9" scale="77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22</vt:i4>
      </vt:variant>
      <vt:variant>
        <vt:lpstr>이름 지정된 범위</vt:lpstr>
      </vt:variant>
      <vt:variant>
        <vt:i4>28</vt:i4>
      </vt:variant>
    </vt:vector>
  </HeadingPairs>
  <TitlesOfParts>
    <vt:vector size="50" baseType="lpstr">
      <vt:lpstr>표지</vt:lpstr>
      <vt:lpstr>목차</vt:lpstr>
      <vt:lpstr>(연결) 요약 재무상태표</vt:lpstr>
      <vt:lpstr>(연결) 요약 손익계산서</vt:lpstr>
      <vt:lpstr>(별도) 요약 재무상태표</vt:lpstr>
      <vt:lpstr>(별도) 요약 손익계산서</vt:lpstr>
      <vt:lpstr>신계약 CSM 및 수익성</vt:lpstr>
      <vt:lpstr>보험부채 Movement</vt:lpstr>
      <vt:lpstr>효율지표</vt:lpstr>
      <vt:lpstr>재무안전성</vt:lpstr>
      <vt:lpstr>수입보험료 및 월초보험료</vt:lpstr>
      <vt:lpstr>APE(상품 및 채널별)</vt:lpstr>
      <vt:lpstr>판매조직 현황</vt:lpstr>
      <vt:lpstr>운용자산</vt:lpstr>
      <vt:lpstr>자산건전성</vt:lpstr>
      <vt:lpstr>배당 및 발행주식수</vt:lpstr>
      <vt:lpstr>(연결) 재무상태표(GAAP)</vt:lpstr>
      <vt:lpstr>(연결) 손익계산서(GAAP)</vt:lpstr>
      <vt:lpstr>(별도) 재무상태표(GAAP)</vt:lpstr>
      <vt:lpstr>(별도) 손익계산서(GAAP)</vt:lpstr>
      <vt:lpstr>(별도) 재무상태표(SAP)</vt:lpstr>
      <vt:lpstr>(별도) 손익계산서(SAP)</vt:lpstr>
      <vt:lpstr>'(별도) 손익계산서(GAAP)'!Print_Area</vt:lpstr>
      <vt:lpstr>'(별도) 손익계산서(SAP)'!Print_Area</vt:lpstr>
      <vt:lpstr>'(별도) 요약 손익계산서'!Print_Area</vt:lpstr>
      <vt:lpstr>'(별도) 요약 재무상태표'!Print_Area</vt:lpstr>
      <vt:lpstr>'(별도) 재무상태표(GAAP)'!Print_Area</vt:lpstr>
      <vt:lpstr>'(별도) 재무상태표(SAP)'!Print_Area</vt:lpstr>
      <vt:lpstr>'(연결) 손익계산서(GAAP)'!Print_Area</vt:lpstr>
      <vt:lpstr>'(연결) 요약 손익계산서'!Print_Area</vt:lpstr>
      <vt:lpstr>'(연결) 요약 재무상태표'!Print_Area</vt:lpstr>
      <vt:lpstr>'(연결) 재무상태표(GAAP)'!Print_Area</vt:lpstr>
      <vt:lpstr>'APE(상품 및 채널별)'!Print_Area</vt:lpstr>
      <vt:lpstr>목차!Print_Area</vt:lpstr>
      <vt:lpstr>'배당 및 발행주식수'!Print_Area</vt:lpstr>
      <vt:lpstr>'보험부채 Movement'!Print_Area</vt:lpstr>
      <vt:lpstr>'수입보험료 및 월초보험료'!Print_Area</vt:lpstr>
      <vt:lpstr>'신계약 CSM 및 수익성'!Print_Area</vt:lpstr>
      <vt:lpstr>운용자산!Print_Area</vt:lpstr>
      <vt:lpstr>자산건전성!Print_Area</vt:lpstr>
      <vt:lpstr>재무안전성!Print_Area</vt:lpstr>
      <vt:lpstr>'판매조직 현황'!Print_Area</vt:lpstr>
      <vt:lpstr>표지!Print_Area</vt:lpstr>
      <vt:lpstr>효율지표!Print_Area</vt:lpstr>
      <vt:lpstr>'(별도) 손익계산서(GAAP)'!Print_Titles</vt:lpstr>
      <vt:lpstr>'(별도) 손익계산서(SAP)'!Print_Titles</vt:lpstr>
      <vt:lpstr>'(별도) 재무상태표(GAAP)'!Print_Titles</vt:lpstr>
      <vt:lpstr>'(별도) 재무상태표(SAP)'!Print_Titles</vt:lpstr>
      <vt:lpstr>'(연결) 손익계산서(GAAP)'!Print_Titles</vt:lpstr>
      <vt:lpstr>'(연결) 재무상태표(GAAP)'!Print_Titles</vt:lpstr>
    </vt:vector>
  </TitlesOfParts>
  <Company>대한생명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KoreaLife</dc:creator>
  <cp:lastModifiedBy>이창재</cp:lastModifiedBy>
  <cp:lastPrinted>2026-08-11T09:27:36Z</cp:lastPrinted>
  <dcterms:created xsi:type="dcterms:W3CDTF">2010-04-06T05:05:23Z</dcterms:created>
  <dcterms:modified xsi:type="dcterms:W3CDTF">2026-08-12T00:50:46Z</dcterms:modified>
</cp:coreProperties>
</file>